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7365"/>
  </bookViews>
  <sheets>
    <sheet name="Form Responses 1" sheetId="1" r:id="rId1"/>
    <sheet name="DB_Name" sheetId="2" r:id="rId2"/>
    <sheet name="Workbook" sheetId="3" r:id="rId3"/>
    <sheet name="Pivot Table 2" sheetId="4" r:id="rId4"/>
  </sheets>
  <definedNames>
    <definedName name="_xlnm._FilterDatabase" localSheetId="1" hidden="1">DB_Name!$A$1:$G$93</definedName>
  </definedNames>
  <calcPr calcId="145621"/>
  <pivotCaches>
    <pivotCache cacheId="11" r:id="rId5"/>
  </pivotCaches>
</workbook>
</file>

<file path=xl/calcChain.xml><?xml version="1.0" encoding="utf-8"?>
<calcChain xmlns="http://schemas.openxmlformats.org/spreadsheetml/2006/main">
  <c r="E93" i="4" l="1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D1158" i="3"/>
  <c r="C1158" i="3"/>
  <c r="D1157" i="3"/>
  <c r="C1157" i="3"/>
  <c r="D1156" i="3"/>
  <c r="C1156" i="3"/>
  <c r="D1155" i="3"/>
  <c r="C1155" i="3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D1138" i="3"/>
  <c r="C1138" i="3"/>
  <c r="D1137" i="3"/>
  <c r="C1137" i="3"/>
  <c r="D1136" i="3"/>
  <c r="C1136" i="3"/>
  <c r="D1135" i="3"/>
  <c r="C1135" i="3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D1002" i="3"/>
  <c r="C1002" i="3"/>
  <c r="D1001" i="3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289" i="3"/>
  <c r="F1273" i="3"/>
  <c r="F1257" i="3"/>
  <c r="F1241" i="3"/>
  <c r="F1225" i="3"/>
  <c r="F1209" i="3"/>
  <c r="F1202" i="3"/>
  <c r="F1198" i="3"/>
  <c r="F1194" i="3"/>
  <c r="F1190" i="3"/>
  <c r="F1186" i="3"/>
  <c r="F1182" i="3"/>
  <c r="F1178" i="3"/>
  <c r="F1174" i="3"/>
  <c r="F1170" i="3"/>
  <c r="F1166" i="3"/>
  <c r="F1162" i="3"/>
  <c r="F1158" i="3"/>
  <c r="F1154" i="3"/>
  <c r="F1150" i="3"/>
  <c r="F1146" i="3"/>
  <c r="F1142" i="3"/>
  <c r="F1138" i="3"/>
  <c r="F1134" i="3"/>
  <c r="F1130" i="3"/>
  <c r="F1126" i="3"/>
  <c r="F1122" i="3"/>
  <c r="F1118" i="3"/>
  <c r="F1114" i="3"/>
  <c r="F1110" i="3"/>
  <c r="F1106" i="3"/>
  <c r="F1102" i="3"/>
  <c r="F1098" i="3"/>
  <c r="F1094" i="3"/>
  <c r="F1090" i="3"/>
  <c r="F1086" i="3"/>
  <c r="F1082" i="3"/>
  <c r="F1078" i="3"/>
  <c r="F1074" i="3"/>
  <c r="F1070" i="3"/>
  <c r="F1066" i="3"/>
  <c r="F1062" i="3"/>
  <c r="F1058" i="3"/>
  <c r="F1054" i="3"/>
  <c r="F1050" i="3"/>
  <c r="F1046" i="3"/>
  <c r="F1042" i="3"/>
  <c r="F1038" i="3"/>
  <c r="F1034" i="3"/>
  <c r="F1030" i="3"/>
  <c r="F1026" i="3"/>
  <c r="F1022" i="3"/>
  <c r="F1018" i="3"/>
  <c r="F1014" i="3"/>
  <c r="F1010" i="3"/>
  <c r="F1006" i="3"/>
  <c r="F1002" i="3"/>
  <c r="F998" i="3"/>
  <c r="F994" i="3"/>
  <c r="F990" i="3"/>
  <c r="F986" i="3"/>
  <c r="F982" i="3"/>
  <c r="F978" i="3"/>
  <c r="F974" i="3"/>
  <c r="F1279" i="3"/>
  <c r="F1260" i="3"/>
  <c r="F1234" i="3"/>
  <c r="F1215" i="3"/>
  <c r="F1280" i="3"/>
  <c r="F1254" i="3"/>
  <c r="F1235" i="3"/>
  <c r="F1216" i="3"/>
  <c r="F1262" i="3"/>
  <c r="F1210" i="3"/>
  <c r="F963" i="3"/>
  <c r="F1256" i="3"/>
  <c r="F969" i="3"/>
  <c r="F948" i="3"/>
  <c r="F932" i="3"/>
  <c r="F916" i="3"/>
  <c r="F900" i="3"/>
  <c r="F884" i="3"/>
  <c r="F868" i="3"/>
  <c r="F852" i="3"/>
  <c r="F836" i="3"/>
  <c r="F820" i="3"/>
  <c r="F804" i="3"/>
  <c r="F788" i="3"/>
  <c r="F772" i="3"/>
  <c r="F756" i="3"/>
  <c r="F740" i="3"/>
  <c r="F724" i="3"/>
  <c r="F708" i="3"/>
  <c r="F692" i="3"/>
  <c r="F676" i="3"/>
  <c r="F660" i="3"/>
  <c r="F656" i="3"/>
  <c r="F652" i="3"/>
  <c r="F648" i="3"/>
  <c r="F644" i="3"/>
  <c r="F640" i="3"/>
  <c r="F636" i="3"/>
  <c r="F632" i="3"/>
  <c r="F628" i="3"/>
  <c r="F624" i="3"/>
  <c r="F620" i="3"/>
  <c r="F616" i="3"/>
  <c r="F612" i="3"/>
  <c r="F608" i="3"/>
  <c r="F604" i="3"/>
  <c r="F600" i="3"/>
  <c r="F596" i="3"/>
  <c r="F592" i="3"/>
  <c r="F588" i="3"/>
  <c r="F584" i="3"/>
  <c r="F580" i="3"/>
  <c r="F576" i="3"/>
  <c r="F572" i="3"/>
  <c r="F568" i="3"/>
  <c r="F564" i="3"/>
  <c r="F560" i="3"/>
  <c r="F556" i="3"/>
  <c r="F552" i="3"/>
  <c r="F548" i="3"/>
  <c r="F544" i="3"/>
  <c r="F540" i="3"/>
  <c r="F1285" i="3"/>
  <c r="F1269" i="3"/>
  <c r="F1253" i="3"/>
  <c r="F1237" i="3"/>
  <c r="F1221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997" i="3"/>
  <c r="F993" i="3"/>
  <c r="F989" i="3"/>
  <c r="F985" i="3"/>
  <c r="F981" i="3"/>
  <c r="F977" i="3"/>
  <c r="F973" i="3"/>
  <c r="F1276" i="3"/>
  <c r="F1250" i="3"/>
  <c r="F1231" i="3"/>
  <c r="F1212" i="3"/>
  <c r="F1270" i="3"/>
  <c r="F1251" i="3"/>
  <c r="F1232" i="3"/>
  <c r="F1206" i="3"/>
  <c r="F1242" i="3"/>
  <c r="F1207" i="3"/>
  <c r="F959" i="3"/>
  <c r="F1226" i="3"/>
  <c r="F966" i="3"/>
  <c r="F944" i="3"/>
  <c r="F928" i="3"/>
  <c r="F912" i="3"/>
  <c r="F896" i="3"/>
  <c r="F880" i="3"/>
  <c r="F864" i="3"/>
  <c r="F848" i="3"/>
  <c r="F832" i="3"/>
  <c r="F816" i="3"/>
  <c r="F800" i="3"/>
  <c r="F784" i="3"/>
  <c r="F768" i="3"/>
  <c r="F752" i="3"/>
  <c r="F736" i="3"/>
  <c r="F720" i="3"/>
  <c r="F704" i="3"/>
  <c r="F688" i="3"/>
  <c r="F672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1281" i="3"/>
  <c r="F1265" i="3"/>
  <c r="F1249" i="3"/>
  <c r="F1233" i="3"/>
  <c r="F1217" i="3"/>
  <c r="F1204" i="3"/>
  <c r="F1200" i="3"/>
  <c r="F1196" i="3"/>
  <c r="F1192" i="3"/>
  <c r="F1188" i="3"/>
  <c r="F1184" i="3"/>
  <c r="F1180" i="3"/>
  <c r="F1176" i="3"/>
  <c r="F1172" i="3"/>
  <c r="F1168" i="3"/>
  <c r="F1164" i="3"/>
  <c r="F1160" i="3"/>
  <c r="F1156" i="3"/>
  <c r="F1152" i="3"/>
  <c r="F1148" i="3"/>
  <c r="F1144" i="3"/>
  <c r="F1140" i="3"/>
  <c r="F1136" i="3"/>
  <c r="F1132" i="3"/>
  <c r="F1128" i="3"/>
  <c r="F1124" i="3"/>
  <c r="F1120" i="3"/>
  <c r="F1116" i="3"/>
  <c r="F1112" i="3"/>
  <c r="F1108" i="3"/>
  <c r="F1104" i="3"/>
  <c r="F1100" i="3"/>
  <c r="F1096" i="3"/>
  <c r="F1092" i="3"/>
  <c r="F1088" i="3"/>
  <c r="F1084" i="3"/>
  <c r="F1080" i="3"/>
  <c r="F1076" i="3"/>
  <c r="F1072" i="3"/>
  <c r="F1068" i="3"/>
  <c r="F1064" i="3"/>
  <c r="F1060" i="3"/>
  <c r="F1056" i="3"/>
  <c r="F1052" i="3"/>
  <c r="F1048" i="3"/>
  <c r="F1044" i="3"/>
  <c r="F1040" i="3"/>
  <c r="F1036" i="3"/>
  <c r="F1032" i="3"/>
  <c r="F1028" i="3"/>
  <c r="F1024" i="3"/>
  <c r="F1020" i="3"/>
  <c r="F1016" i="3"/>
  <c r="F1012" i="3"/>
  <c r="F1008" i="3"/>
  <c r="F1004" i="3"/>
  <c r="F1000" i="3"/>
  <c r="F996" i="3"/>
  <c r="F992" i="3"/>
  <c r="F988" i="3"/>
  <c r="F984" i="3"/>
  <c r="F980" i="3"/>
  <c r="F976" i="3"/>
  <c r="F972" i="3"/>
  <c r="F1266" i="3"/>
  <c r="F1247" i="3"/>
  <c r="F1228" i="3"/>
  <c r="F1286" i="3"/>
  <c r="F1267" i="3"/>
  <c r="F1248" i="3"/>
  <c r="F1222" i="3"/>
  <c r="F1274" i="3"/>
  <c r="F1239" i="3"/>
  <c r="F971" i="3"/>
  <c r="F1272" i="3"/>
  <c r="F1223" i="3"/>
  <c r="F956" i="3"/>
  <c r="F940" i="3"/>
  <c r="F924" i="3"/>
  <c r="F908" i="3"/>
  <c r="F892" i="3"/>
  <c r="F876" i="3"/>
  <c r="F860" i="3"/>
  <c r="F844" i="3"/>
  <c r="F828" i="3"/>
  <c r="F812" i="3"/>
  <c r="F796" i="3"/>
  <c r="F780" i="3"/>
  <c r="F764" i="3"/>
  <c r="F748" i="3"/>
  <c r="F732" i="3"/>
  <c r="F716" i="3"/>
  <c r="F700" i="3"/>
  <c r="F684" i="3"/>
  <c r="F668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1277" i="3"/>
  <c r="F1261" i="3"/>
  <c r="F1245" i="3"/>
  <c r="F1229" i="3"/>
  <c r="F1213" i="3"/>
  <c r="F1203" i="3"/>
  <c r="F1199" i="3"/>
  <c r="F1195" i="3"/>
  <c r="F1191" i="3"/>
  <c r="F1187" i="3"/>
  <c r="F1183" i="3"/>
  <c r="F1179" i="3"/>
  <c r="F1175" i="3"/>
  <c r="F1171" i="3"/>
  <c r="F1167" i="3"/>
  <c r="F1163" i="3"/>
  <c r="F1159" i="3"/>
  <c r="F1155" i="3"/>
  <c r="F1151" i="3"/>
  <c r="F1147" i="3"/>
  <c r="F1143" i="3"/>
  <c r="F1139" i="3"/>
  <c r="F1135" i="3"/>
  <c r="F1131" i="3"/>
  <c r="F1127" i="3"/>
  <c r="F1123" i="3"/>
  <c r="F1119" i="3"/>
  <c r="F1115" i="3"/>
  <c r="F1111" i="3"/>
  <c r="F1107" i="3"/>
  <c r="F1103" i="3"/>
  <c r="F1099" i="3"/>
  <c r="F1095" i="3"/>
  <c r="F1091" i="3"/>
  <c r="F1087" i="3"/>
  <c r="F1083" i="3"/>
  <c r="F1079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1282" i="3"/>
  <c r="F1263" i="3"/>
  <c r="F1244" i="3"/>
  <c r="F1218" i="3"/>
  <c r="F1283" i="3"/>
  <c r="F1264" i="3"/>
  <c r="F1238" i="3"/>
  <c r="F1219" i="3"/>
  <c r="F1271" i="3"/>
  <c r="F1230" i="3"/>
  <c r="F967" i="3"/>
  <c r="F1259" i="3"/>
  <c r="F1214" i="3"/>
  <c r="F952" i="3"/>
  <c r="F936" i="3"/>
  <c r="F920" i="3"/>
  <c r="F904" i="3"/>
  <c r="F888" i="3"/>
  <c r="F872" i="3"/>
  <c r="F856" i="3"/>
  <c r="F840" i="3"/>
  <c r="F824" i="3"/>
  <c r="F808" i="3"/>
  <c r="F792" i="3"/>
  <c r="F776" i="3"/>
  <c r="F760" i="3"/>
  <c r="F744" i="3"/>
  <c r="F728" i="3"/>
  <c r="F712" i="3"/>
  <c r="F696" i="3"/>
  <c r="F680" i="3"/>
  <c r="F664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36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535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532" i="3"/>
  <c r="F528" i="3"/>
  <c r="F524" i="3"/>
  <c r="F520" i="3"/>
  <c r="F516" i="3"/>
  <c r="F512" i="3"/>
  <c r="F508" i="3"/>
  <c r="F504" i="3"/>
  <c r="F500" i="3"/>
  <c r="F496" i="3"/>
  <c r="F492" i="3"/>
  <c r="F488" i="3"/>
  <c r="F484" i="3"/>
  <c r="F480" i="3"/>
  <c r="F476" i="3"/>
  <c r="F472" i="3"/>
  <c r="F468" i="3"/>
  <c r="F464" i="3"/>
  <c r="F460" i="3"/>
  <c r="F456" i="3"/>
  <c r="F452" i="3"/>
  <c r="F448" i="3"/>
  <c r="F444" i="3"/>
  <c r="F440" i="3"/>
  <c r="F436" i="3"/>
  <c r="F432" i="3"/>
  <c r="F428" i="3"/>
  <c r="F424" i="3"/>
  <c r="F420" i="3"/>
  <c r="F531" i="3"/>
  <c r="F515" i="3"/>
  <c r="F499" i="3"/>
  <c r="F483" i="3"/>
  <c r="F467" i="3"/>
  <c r="F451" i="3"/>
  <c r="F435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23" i="3"/>
  <c r="F19" i="3"/>
  <c r="F15" i="3"/>
  <c r="F11" i="3"/>
  <c r="F7" i="3"/>
  <c r="F3" i="3"/>
  <c r="F1268" i="3"/>
  <c r="F970" i="3"/>
  <c r="F949" i="3"/>
  <c r="F933" i="3"/>
  <c r="F917" i="3"/>
  <c r="F901" i="3"/>
  <c r="F885" i="3"/>
  <c r="F869" i="3"/>
  <c r="F853" i="3"/>
  <c r="F837" i="3"/>
  <c r="F821" i="3"/>
  <c r="F805" i="3"/>
  <c r="F789" i="3"/>
  <c r="F773" i="3"/>
  <c r="F757" i="3"/>
  <c r="F741" i="3"/>
  <c r="F725" i="3"/>
  <c r="F709" i="3"/>
  <c r="F693" i="3"/>
  <c r="F677" i="3"/>
  <c r="F661" i="3"/>
  <c r="F895" i="3"/>
  <c r="F826" i="3"/>
  <c r="F782" i="3"/>
  <c r="F750" i="3"/>
  <c r="F718" i="3"/>
  <c r="F686" i="3"/>
  <c r="F1255" i="3"/>
  <c r="F919" i="3"/>
  <c r="F847" i="3"/>
  <c r="F1243" i="3"/>
  <c r="F961" i="3"/>
  <c r="F946" i="3"/>
  <c r="F930" i="3"/>
  <c r="F914" i="3"/>
  <c r="F898" i="3"/>
  <c r="F882" i="3"/>
  <c r="F866" i="3"/>
  <c r="F850" i="3"/>
  <c r="F834" i="3"/>
  <c r="F814" i="3"/>
  <c r="F786" i="3"/>
  <c r="F754" i="3"/>
  <c r="F722" i="3"/>
  <c r="F690" i="3"/>
  <c r="F927" i="3"/>
  <c r="F875" i="3"/>
  <c r="F1258" i="3"/>
  <c r="F968" i="3"/>
  <c r="F931" i="3"/>
  <c r="F867" i="3"/>
  <c r="F795" i="3"/>
  <c r="F731" i="3"/>
  <c r="F527" i="3"/>
  <c r="F511" i="3"/>
  <c r="F495" i="3"/>
  <c r="F479" i="3"/>
  <c r="F463" i="3"/>
  <c r="F447" i="3"/>
  <c r="F431" i="3"/>
  <c r="F416" i="3"/>
  <c r="F408" i="3"/>
  <c r="F400" i="3"/>
  <c r="F392" i="3"/>
  <c r="F384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6" i="3"/>
  <c r="F22" i="3"/>
  <c r="F18" i="3"/>
  <c r="F14" i="3"/>
  <c r="F10" i="3"/>
  <c r="F6" i="3"/>
  <c r="F2" i="3"/>
  <c r="F1240" i="3"/>
  <c r="F960" i="3"/>
  <c r="F945" i="3"/>
  <c r="F929" i="3"/>
  <c r="F913" i="3"/>
  <c r="F897" i="3"/>
  <c r="F881" i="3"/>
  <c r="F865" i="3"/>
  <c r="F849" i="3"/>
  <c r="F833" i="3"/>
  <c r="F817" i="3"/>
  <c r="F801" i="3"/>
  <c r="F785" i="3"/>
  <c r="F769" i="3"/>
  <c r="F753" i="3"/>
  <c r="F737" i="3"/>
  <c r="F721" i="3"/>
  <c r="F705" i="3"/>
  <c r="F689" i="3"/>
  <c r="F673" i="3"/>
  <c r="F962" i="3"/>
  <c r="F879" i="3"/>
  <c r="F810" i="3"/>
  <c r="F774" i="3"/>
  <c r="F742" i="3"/>
  <c r="F710" i="3"/>
  <c r="F678" i="3"/>
  <c r="F951" i="3"/>
  <c r="F903" i="3"/>
  <c r="F1287" i="3"/>
  <c r="F1236" i="3"/>
  <c r="F958" i="3"/>
  <c r="F942" i="3"/>
  <c r="F926" i="3"/>
  <c r="F910" i="3"/>
  <c r="F894" i="3"/>
  <c r="F878" i="3"/>
  <c r="F862" i="3"/>
  <c r="F846" i="3"/>
  <c r="F830" i="3"/>
  <c r="F806" i="3"/>
  <c r="F778" i="3"/>
  <c r="F746" i="3"/>
  <c r="F714" i="3"/>
  <c r="F682" i="3"/>
  <c r="F923" i="3"/>
  <c r="F859" i="3"/>
  <c r="F1246" i="3"/>
  <c r="F965" i="3"/>
  <c r="F915" i="3"/>
  <c r="F851" i="3"/>
  <c r="F779" i="3"/>
  <c r="F715" i="3"/>
  <c r="F839" i="3"/>
  <c r="F775" i="3"/>
  <c r="F711" i="3"/>
  <c r="F835" i="3"/>
  <c r="F771" i="3"/>
  <c r="F707" i="3"/>
  <c r="F815" i="3"/>
  <c r="F751" i="3"/>
  <c r="F687" i="3"/>
  <c r="F503" i="3"/>
  <c r="F471" i="3"/>
  <c r="F523" i="3"/>
  <c r="F507" i="3"/>
  <c r="F491" i="3"/>
  <c r="F475" i="3"/>
  <c r="F459" i="3"/>
  <c r="F443" i="3"/>
  <c r="F427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5" i="3"/>
  <c r="F21" i="3"/>
  <c r="F17" i="3"/>
  <c r="F13" i="3"/>
  <c r="F9" i="3"/>
  <c r="F5" i="3"/>
  <c r="F1284" i="3"/>
  <c r="F1227" i="3"/>
  <c r="F957" i="3"/>
  <c r="F941" i="3"/>
  <c r="F925" i="3"/>
  <c r="F909" i="3"/>
  <c r="F893" i="3"/>
  <c r="F877" i="3"/>
  <c r="F861" i="3"/>
  <c r="F845" i="3"/>
  <c r="F829" i="3"/>
  <c r="F813" i="3"/>
  <c r="F797" i="3"/>
  <c r="F781" i="3"/>
  <c r="F765" i="3"/>
  <c r="F749" i="3"/>
  <c r="F733" i="3"/>
  <c r="F717" i="3"/>
  <c r="F701" i="3"/>
  <c r="F685" i="3"/>
  <c r="F669" i="3"/>
  <c r="F955" i="3"/>
  <c r="F863" i="3"/>
  <c r="F798" i="3"/>
  <c r="F766" i="3"/>
  <c r="F734" i="3"/>
  <c r="F702" i="3"/>
  <c r="F670" i="3"/>
  <c r="F943" i="3"/>
  <c r="F887" i="3"/>
  <c r="F1278" i="3"/>
  <c r="F1208" i="3"/>
  <c r="F954" i="3"/>
  <c r="F938" i="3"/>
  <c r="F922" i="3"/>
  <c r="F906" i="3"/>
  <c r="F890" i="3"/>
  <c r="F874" i="3"/>
  <c r="F858" i="3"/>
  <c r="F842" i="3"/>
  <c r="F822" i="3"/>
  <c r="F802" i="3"/>
  <c r="F770" i="3"/>
  <c r="F738" i="3"/>
  <c r="F706" i="3"/>
  <c r="F674" i="3"/>
  <c r="F907" i="3"/>
  <c r="F843" i="3"/>
  <c r="F1220" i="3"/>
  <c r="F947" i="3"/>
  <c r="F899" i="3"/>
  <c r="F827" i="3"/>
  <c r="F763" i="3"/>
  <c r="F699" i="3"/>
  <c r="F823" i="3"/>
  <c r="F759" i="3"/>
  <c r="F695" i="3"/>
  <c r="F819" i="3"/>
  <c r="F755" i="3"/>
  <c r="F691" i="3"/>
  <c r="F799" i="3"/>
  <c r="F735" i="3"/>
  <c r="F671" i="3"/>
  <c r="F519" i="3"/>
  <c r="F487" i="3"/>
  <c r="F455" i="3"/>
  <c r="F404" i="3"/>
  <c r="F372" i="3"/>
  <c r="F340" i="3"/>
  <c r="F308" i="3"/>
  <c r="F276" i="3"/>
  <c r="F244" i="3"/>
  <c r="F212" i="3"/>
  <c r="F180" i="3"/>
  <c r="F148" i="3"/>
  <c r="F116" i="3"/>
  <c r="F84" i="3"/>
  <c r="F52" i="3"/>
  <c r="F24" i="3"/>
  <c r="F8" i="3"/>
  <c r="F953" i="3"/>
  <c r="F889" i="3"/>
  <c r="F825" i="3"/>
  <c r="F761" i="3"/>
  <c r="F697" i="3"/>
  <c r="F855" i="3"/>
  <c r="F694" i="3"/>
  <c r="F1252" i="3"/>
  <c r="F918" i="3"/>
  <c r="F854" i="3"/>
  <c r="F762" i="3"/>
  <c r="F891" i="3"/>
  <c r="F883" i="3"/>
  <c r="F667" i="3"/>
  <c r="F727" i="3"/>
  <c r="F787" i="3"/>
  <c r="F831" i="3"/>
  <c r="F703" i="3"/>
  <c r="F665" i="3"/>
  <c r="F950" i="3"/>
  <c r="F698" i="3"/>
  <c r="F747" i="3"/>
  <c r="F723" i="3"/>
  <c r="F767" i="3"/>
  <c r="F380" i="3"/>
  <c r="F316" i="3"/>
  <c r="F252" i="3"/>
  <c r="F188" i="3"/>
  <c r="F124" i="3"/>
  <c r="F28" i="3"/>
  <c r="F905" i="3"/>
  <c r="F713" i="3"/>
  <c r="F871" i="3"/>
  <c r="F794" i="3"/>
  <c r="F939" i="3"/>
  <c r="F803" i="3"/>
  <c r="F719" i="3"/>
  <c r="F439" i="3"/>
  <c r="F396" i="3"/>
  <c r="F364" i="3"/>
  <c r="F332" i="3"/>
  <c r="F300" i="3"/>
  <c r="F268" i="3"/>
  <c r="F236" i="3"/>
  <c r="F204" i="3"/>
  <c r="F172" i="3"/>
  <c r="F140" i="3"/>
  <c r="F108" i="3"/>
  <c r="F76" i="3"/>
  <c r="F44" i="3"/>
  <c r="F20" i="3"/>
  <c r="F4" i="3"/>
  <c r="F937" i="3"/>
  <c r="F873" i="3"/>
  <c r="F809" i="3"/>
  <c r="F745" i="3"/>
  <c r="F681" i="3"/>
  <c r="F790" i="3"/>
  <c r="F662" i="3"/>
  <c r="F964" i="3"/>
  <c r="F902" i="3"/>
  <c r="F838" i="3"/>
  <c r="F730" i="3"/>
  <c r="F1288" i="3"/>
  <c r="F811" i="3"/>
  <c r="F807" i="3"/>
  <c r="F679" i="3"/>
  <c r="F739" i="3"/>
  <c r="F783" i="3"/>
  <c r="F793" i="3"/>
  <c r="F935" i="3"/>
  <c r="F818" i="3"/>
  <c r="F1211" i="3"/>
  <c r="F663" i="3"/>
  <c r="F412" i="3"/>
  <c r="F284" i="3"/>
  <c r="F220" i="3"/>
  <c r="F156" i="3"/>
  <c r="F60" i="3"/>
  <c r="F1224" i="3"/>
  <c r="F841" i="3"/>
  <c r="F726" i="3"/>
  <c r="F934" i="3"/>
  <c r="F666" i="3"/>
  <c r="F683" i="3"/>
  <c r="F675" i="3"/>
  <c r="F423" i="3"/>
  <c r="F388" i="3"/>
  <c r="F356" i="3"/>
  <c r="F324" i="3"/>
  <c r="F292" i="3"/>
  <c r="F260" i="3"/>
  <c r="F228" i="3"/>
  <c r="F196" i="3"/>
  <c r="F164" i="3"/>
  <c r="F132" i="3"/>
  <c r="F100" i="3"/>
  <c r="F68" i="3"/>
  <c r="F36" i="3"/>
  <c r="F16" i="3"/>
  <c r="F1275" i="3"/>
  <c r="F921" i="3"/>
  <c r="F857" i="3"/>
  <c r="F729" i="3"/>
  <c r="F758" i="3"/>
  <c r="F886" i="3"/>
  <c r="F791" i="3"/>
  <c r="F348" i="3"/>
  <c r="F92" i="3"/>
  <c r="F12" i="3"/>
  <c r="F777" i="3"/>
  <c r="F911" i="3"/>
  <c r="F870" i="3"/>
  <c r="F743" i="3"/>
  <c r="G743" i="3" l="1"/>
  <c r="G870" i="3"/>
  <c r="G911" i="3"/>
  <c r="G777" i="3"/>
  <c r="G12" i="3"/>
  <c r="G92" i="3"/>
  <c r="G348" i="3"/>
  <c r="G791" i="3"/>
  <c r="G886" i="3"/>
  <c r="G758" i="3"/>
  <c r="G729" i="3"/>
  <c r="G857" i="3"/>
  <c r="G921" i="3"/>
  <c r="G1275" i="3"/>
  <c r="G16" i="3"/>
  <c r="G36" i="3"/>
  <c r="G68" i="3"/>
  <c r="G100" i="3"/>
  <c r="G132" i="3"/>
  <c r="G164" i="3"/>
  <c r="G196" i="3"/>
  <c r="G228" i="3"/>
  <c r="G260" i="3"/>
  <c r="G292" i="3"/>
  <c r="G324" i="3"/>
  <c r="G356" i="3"/>
  <c r="G388" i="3"/>
  <c r="G423" i="3"/>
  <c r="G675" i="3"/>
  <c r="G683" i="3"/>
  <c r="G666" i="3"/>
  <c r="G934" i="3"/>
  <c r="G726" i="3"/>
  <c r="G841" i="3"/>
  <c r="G1224" i="3"/>
  <c r="G60" i="3"/>
  <c r="G156" i="3"/>
  <c r="G220" i="3"/>
  <c r="G284" i="3"/>
  <c r="G412" i="3"/>
  <c r="G663" i="3"/>
  <c r="G1211" i="3"/>
  <c r="G818" i="3"/>
  <c r="G935" i="3"/>
  <c r="G793" i="3"/>
  <c r="G783" i="3"/>
  <c r="G739" i="3"/>
  <c r="G679" i="3"/>
  <c r="G807" i="3"/>
  <c r="G811" i="3"/>
  <c r="G1288" i="3"/>
  <c r="G730" i="3"/>
  <c r="G838" i="3"/>
  <c r="G902" i="3"/>
  <c r="G964" i="3"/>
  <c r="G662" i="3"/>
  <c r="G790" i="3"/>
  <c r="G681" i="3"/>
  <c r="G745" i="3"/>
  <c r="G809" i="3"/>
  <c r="G873" i="3"/>
  <c r="G937" i="3"/>
  <c r="G4" i="3"/>
  <c r="G20" i="3"/>
  <c r="G44" i="3"/>
  <c r="G76" i="3"/>
  <c r="G108" i="3"/>
  <c r="G140" i="3"/>
  <c r="G172" i="3"/>
  <c r="G204" i="3"/>
  <c r="G236" i="3"/>
  <c r="G268" i="3"/>
  <c r="G300" i="3"/>
  <c r="G332" i="3"/>
  <c r="G364" i="3"/>
  <c r="G396" i="3"/>
  <c r="G439" i="3"/>
  <c r="G719" i="3"/>
  <c r="G803" i="3"/>
  <c r="G939" i="3"/>
  <c r="G794" i="3"/>
  <c r="G871" i="3"/>
  <c r="G713" i="3"/>
  <c r="G905" i="3"/>
  <c r="G28" i="3"/>
  <c r="G124" i="3"/>
  <c r="G188" i="3"/>
  <c r="G252" i="3"/>
  <c r="G316" i="3"/>
  <c r="G380" i="3"/>
  <c r="G767" i="3"/>
  <c r="G723" i="3"/>
  <c r="G747" i="3"/>
  <c r="G698" i="3"/>
  <c r="G950" i="3"/>
  <c r="G665" i="3"/>
  <c r="G703" i="3"/>
  <c r="G831" i="3"/>
  <c r="G787" i="3"/>
  <c r="G727" i="3"/>
  <c r="G667" i="3"/>
  <c r="G883" i="3"/>
  <c r="G891" i="3"/>
  <c r="G762" i="3"/>
  <c r="G854" i="3"/>
  <c r="G918" i="3"/>
  <c r="G1252" i="3"/>
  <c r="G694" i="3"/>
  <c r="G855" i="3"/>
  <c r="G697" i="3"/>
  <c r="G761" i="3"/>
  <c r="G825" i="3"/>
  <c r="G889" i="3"/>
  <c r="G953" i="3"/>
  <c r="G8" i="3"/>
  <c r="G24" i="3"/>
  <c r="G52" i="3"/>
  <c r="G84" i="3"/>
  <c r="G116" i="3"/>
  <c r="G148" i="3"/>
  <c r="G180" i="3"/>
  <c r="G212" i="3"/>
  <c r="G244" i="3"/>
  <c r="G276" i="3"/>
  <c r="G308" i="3"/>
  <c r="G340" i="3"/>
  <c r="G372" i="3"/>
  <c r="G404" i="3"/>
  <c r="G455" i="3"/>
  <c r="G487" i="3"/>
  <c r="G519" i="3"/>
  <c r="G671" i="3"/>
  <c r="G735" i="3"/>
  <c r="G799" i="3"/>
  <c r="G691" i="3"/>
  <c r="G755" i="3"/>
  <c r="G819" i="3"/>
  <c r="G695" i="3"/>
  <c r="G759" i="3"/>
  <c r="G823" i="3"/>
  <c r="G699" i="3"/>
  <c r="G763" i="3"/>
  <c r="G827" i="3"/>
  <c r="G899" i="3"/>
  <c r="G947" i="3"/>
  <c r="G1220" i="3"/>
  <c r="G843" i="3"/>
  <c r="G907" i="3"/>
  <c r="G674" i="3"/>
  <c r="G706" i="3"/>
  <c r="G738" i="3"/>
  <c r="G770" i="3"/>
  <c r="G802" i="3"/>
  <c r="G822" i="3"/>
  <c r="G842" i="3"/>
  <c r="G858" i="3"/>
  <c r="G874" i="3"/>
  <c r="G890" i="3"/>
  <c r="G906" i="3"/>
  <c r="G922" i="3"/>
  <c r="G938" i="3"/>
  <c r="G954" i="3"/>
  <c r="G1208" i="3"/>
  <c r="G1278" i="3"/>
  <c r="G887" i="3"/>
  <c r="G943" i="3"/>
  <c r="G670" i="3"/>
  <c r="G702" i="3"/>
  <c r="G734" i="3"/>
  <c r="G766" i="3"/>
  <c r="G798" i="3"/>
  <c r="G863" i="3"/>
  <c r="G955" i="3"/>
  <c r="G669" i="3"/>
  <c r="G685" i="3"/>
  <c r="G701" i="3"/>
  <c r="G717" i="3"/>
  <c r="G733" i="3"/>
  <c r="G749" i="3"/>
  <c r="G765" i="3"/>
  <c r="G781" i="3"/>
  <c r="G797" i="3"/>
  <c r="G813" i="3"/>
  <c r="G829" i="3"/>
  <c r="G845" i="3"/>
  <c r="G861" i="3"/>
  <c r="G877" i="3"/>
  <c r="G893" i="3"/>
  <c r="G909" i="3"/>
  <c r="G925" i="3"/>
  <c r="G941" i="3"/>
  <c r="G957" i="3"/>
  <c r="G1227" i="3"/>
  <c r="G1284" i="3"/>
  <c r="G5" i="3"/>
  <c r="G9" i="3"/>
  <c r="G13" i="3"/>
  <c r="G17" i="3"/>
  <c r="G21" i="3"/>
  <c r="G25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7" i="3"/>
  <c r="G443" i="3"/>
  <c r="G459" i="3"/>
  <c r="G475" i="3"/>
  <c r="G491" i="3"/>
  <c r="G507" i="3"/>
  <c r="G523" i="3"/>
  <c r="G471" i="3"/>
  <c r="G503" i="3"/>
  <c r="G687" i="3"/>
  <c r="G751" i="3"/>
  <c r="G815" i="3"/>
  <c r="G707" i="3"/>
  <c r="G771" i="3"/>
  <c r="G835" i="3"/>
  <c r="G711" i="3"/>
  <c r="G775" i="3"/>
  <c r="G839" i="3"/>
  <c r="G715" i="3"/>
  <c r="G779" i="3"/>
  <c r="G851" i="3"/>
  <c r="G915" i="3"/>
  <c r="G965" i="3"/>
  <c r="G1246" i="3"/>
  <c r="G859" i="3"/>
  <c r="G923" i="3"/>
  <c r="G682" i="3"/>
  <c r="G714" i="3"/>
  <c r="G746" i="3"/>
  <c r="G778" i="3"/>
  <c r="G806" i="3"/>
  <c r="G830" i="3"/>
  <c r="G846" i="3"/>
  <c r="G862" i="3"/>
  <c r="G878" i="3"/>
  <c r="G894" i="3"/>
  <c r="G910" i="3"/>
  <c r="G926" i="3"/>
  <c r="G942" i="3"/>
  <c r="G958" i="3"/>
  <c r="G1236" i="3"/>
  <c r="G1287" i="3"/>
  <c r="G903" i="3"/>
  <c r="G951" i="3"/>
  <c r="G678" i="3"/>
  <c r="G710" i="3"/>
  <c r="G742" i="3"/>
  <c r="G774" i="3"/>
  <c r="G810" i="3"/>
  <c r="G879" i="3"/>
  <c r="G962" i="3"/>
  <c r="G673" i="3"/>
  <c r="G689" i="3"/>
  <c r="G705" i="3"/>
  <c r="G721" i="3"/>
  <c r="G737" i="3"/>
  <c r="G753" i="3"/>
  <c r="G769" i="3"/>
  <c r="G785" i="3"/>
  <c r="G801" i="3"/>
  <c r="G817" i="3"/>
  <c r="G833" i="3"/>
  <c r="G849" i="3"/>
  <c r="G865" i="3"/>
  <c r="G881" i="3"/>
  <c r="G897" i="3"/>
  <c r="G913" i="3"/>
  <c r="G929" i="3"/>
  <c r="G945" i="3"/>
  <c r="G960" i="3"/>
  <c r="G1240" i="3"/>
  <c r="G2" i="3"/>
  <c r="G6" i="3"/>
  <c r="G10" i="3"/>
  <c r="G14" i="3"/>
  <c r="G18" i="3"/>
  <c r="G22" i="3"/>
  <c r="G26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31" i="3"/>
  <c r="G447" i="3"/>
  <c r="G463" i="3"/>
  <c r="G479" i="3"/>
  <c r="G495" i="3"/>
  <c r="G511" i="3"/>
  <c r="G527" i="3"/>
  <c r="G731" i="3"/>
  <c r="G795" i="3"/>
  <c r="G867" i="3"/>
  <c r="G931" i="3"/>
  <c r="G968" i="3"/>
  <c r="G1258" i="3"/>
  <c r="G875" i="3"/>
  <c r="G927" i="3"/>
  <c r="G690" i="3"/>
  <c r="G722" i="3"/>
  <c r="G754" i="3"/>
  <c r="G786" i="3"/>
  <c r="G814" i="3"/>
  <c r="G834" i="3"/>
  <c r="G850" i="3"/>
  <c r="G866" i="3"/>
  <c r="G882" i="3"/>
  <c r="G898" i="3"/>
  <c r="G914" i="3"/>
  <c r="G930" i="3"/>
  <c r="G946" i="3"/>
  <c r="G961" i="3"/>
  <c r="G1243" i="3"/>
  <c r="G847" i="3"/>
  <c r="G919" i="3"/>
  <c r="G1255" i="3"/>
  <c r="G686" i="3"/>
  <c r="G718" i="3"/>
  <c r="G750" i="3"/>
  <c r="G782" i="3"/>
  <c r="G826" i="3"/>
  <c r="G895" i="3"/>
  <c r="G661" i="3"/>
  <c r="G677" i="3"/>
  <c r="G693" i="3"/>
  <c r="G709" i="3"/>
  <c r="G725" i="3"/>
  <c r="G741" i="3"/>
  <c r="G757" i="3"/>
  <c r="G773" i="3"/>
  <c r="G789" i="3"/>
  <c r="G805" i="3"/>
  <c r="G821" i="3"/>
  <c r="G837" i="3"/>
  <c r="G853" i="3"/>
  <c r="G869" i="3"/>
  <c r="G885" i="3"/>
  <c r="G901" i="3"/>
  <c r="G917" i="3"/>
  <c r="G933" i="3"/>
  <c r="G949" i="3"/>
  <c r="G970" i="3"/>
  <c r="G1268" i="3"/>
  <c r="G3" i="3"/>
  <c r="G7" i="3"/>
  <c r="G11" i="3"/>
  <c r="G15" i="3"/>
  <c r="G19" i="3"/>
  <c r="G23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339" i="3"/>
  <c r="G347" i="3"/>
  <c r="G355" i="3"/>
  <c r="G363" i="3"/>
  <c r="G371" i="3"/>
  <c r="G379" i="3"/>
  <c r="G387" i="3"/>
  <c r="G395" i="3"/>
  <c r="G403" i="3"/>
  <c r="G411" i="3"/>
  <c r="G419" i="3"/>
  <c r="G435" i="3"/>
  <c r="G451" i="3"/>
  <c r="G467" i="3"/>
  <c r="G483" i="3"/>
  <c r="G499" i="3"/>
  <c r="G515" i="3"/>
  <c r="G531" i="3"/>
  <c r="G420" i="3"/>
  <c r="G424" i="3"/>
  <c r="G428" i="3"/>
  <c r="G432" i="3"/>
  <c r="G436" i="3"/>
  <c r="G440" i="3"/>
  <c r="G444" i="3"/>
  <c r="G448" i="3"/>
  <c r="G452" i="3"/>
  <c r="G456" i="3"/>
  <c r="G460" i="3"/>
  <c r="G464" i="3"/>
  <c r="G468" i="3"/>
  <c r="G472" i="3"/>
  <c r="G476" i="3"/>
  <c r="G480" i="3"/>
  <c r="G484" i="3"/>
  <c r="G488" i="3"/>
  <c r="G492" i="3"/>
  <c r="G496" i="3"/>
  <c r="G500" i="3"/>
  <c r="G504" i="3"/>
  <c r="G508" i="3"/>
  <c r="G512" i="3"/>
  <c r="G516" i="3"/>
  <c r="G520" i="3"/>
  <c r="G524" i="3"/>
  <c r="G528" i="3"/>
  <c r="G532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G485" i="3"/>
  <c r="G489" i="3"/>
  <c r="G493" i="3"/>
  <c r="G497" i="3"/>
  <c r="G501" i="3"/>
  <c r="G505" i="3"/>
  <c r="G509" i="3"/>
  <c r="G513" i="3"/>
  <c r="G517" i="3"/>
  <c r="G521" i="3"/>
  <c r="G525" i="3"/>
  <c r="G529" i="3"/>
  <c r="G535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342" i="3"/>
  <c r="G346" i="3"/>
  <c r="G350" i="3"/>
  <c r="G354" i="3"/>
  <c r="G358" i="3"/>
  <c r="G362" i="3"/>
  <c r="G366" i="3"/>
  <c r="G370" i="3"/>
  <c r="G374" i="3"/>
  <c r="G378" i="3"/>
  <c r="G382" i="3"/>
  <c r="G386" i="3"/>
  <c r="G390" i="3"/>
  <c r="G394" i="3"/>
  <c r="G398" i="3"/>
  <c r="G402" i="3"/>
  <c r="G406" i="3"/>
  <c r="G410" i="3"/>
  <c r="G414" i="3"/>
  <c r="G418" i="3"/>
  <c r="G422" i="3"/>
  <c r="G426" i="3"/>
  <c r="G430" i="3"/>
  <c r="G434" i="3"/>
  <c r="G438" i="3"/>
  <c r="G442" i="3"/>
  <c r="G446" i="3"/>
  <c r="G450" i="3"/>
  <c r="G454" i="3"/>
  <c r="G458" i="3"/>
  <c r="G462" i="3"/>
  <c r="G466" i="3"/>
  <c r="G470" i="3"/>
  <c r="G474" i="3"/>
  <c r="G478" i="3"/>
  <c r="G482" i="3"/>
  <c r="G486" i="3"/>
  <c r="G490" i="3"/>
  <c r="G494" i="3"/>
  <c r="G498" i="3"/>
  <c r="G502" i="3"/>
  <c r="G506" i="3"/>
  <c r="G510" i="3"/>
  <c r="G514" i="3"/>
  <c r="G518" i="3"/>
  <c r="G522" i="3"/>
  <c r="G526" i="3"/>
  <c r="G530" i="3"/>
  <c r="G536" i="3"/>
  <c r="G533" i="3"/>
  <c r="G537" i="3"/>
  <c r="G541" i="3"/>
  <c r="G545" i="3"/>
  <c r="G549" i="3"/>
  <c r="G553" i="3"/>
  <c r="G557" i="3"/>
  <c r="G561" i="3"/>
  <c r="G565" i="3"/>
  <c r="G569" i="3"/>
  <c r="G573" i="3"/>
  <c r="G577" i="3"/>
  <c r="G581" i="3"/>
  <c r="G585" i="3"/>
  <c r="G589" i="3"/>
  <c r="G593" i="3"/>
  <c r="G597" i="3"/>
  <c r="G601" i="3"/>
  <c r="G605" i="3"/>
  <c r="G609" i="3"/>
  <c r="G613" i="3"/>
  <c r="G617" i="3"/>
  <c r="G621" i="3"/>
  <c r="G625" i="3"/>
  <c r="G629" i="3"/>
  <c r="G633" i="3"/>
  <c r="G637" i="3"/>
  <c r="G641" i="3"/>
  <c r="G645" i="3"/>
  <c r="G649" i="3"/>
  <c r="G653" i="3"/>
  <c r="G657" i="3"/>
  <c r="G664" i="3"/>
  <c r="G680" i="3"/>
  <c r="G696" i="3"/>
  <c r="G712" i="3"/>
  <c r="G728" i="3"/>
  <c r="G744" i="3"/>
  <c r="G760" i="3"/>
  <c r="G776" i="3"/>
  <c r="G792" i="3"/>
  <c r="G808" i="3"/>
  <c r="G824" i="3"/>
  <c r="G840" i="3"/>
  <c r="G856" i="3"/>
  <c r="G872" i="3"/>
  <c r="G888" i="3"/>
  <c r="G904" i="3"/>
  <c r="G920" i="3"/>
  <c r="G936" i="3"/>
  <c r="G952" i="3"/>
  <c r="G1214" i="3"/>
  <c r="G1259" i="3"/>
  <c r="G967" i="3"/>
  <c r="G1230" i="3"/>
  <c r="G1271" i="3"/>
  <c r="G1219" i="3"/>
  <c r="G1238" i="3"/>
  <c r="G1264" i="3"/>
  <c r="G1283" i="3"/>
  <c r="G1218" i="3"/>
  <c r="G1244" i="3"/>
  <c r="G1263" i="3"/>
  <c r="G1282" i="3"/>
  <c r="G975" i="3"/>
  <c r="G979" i="3"/>
  <c r="G983" i="3"/>
  <c r="G987" i="3"/>
  <c r="G991" i="3"/>
  <c r="G995" i="3"/>
  <c r="G999" i="3"/>
  <c r="G1003" i="3"/>
  <c r="G1007" i="3"/>
  <c r="G1011" i="3"/>
  <c r="G1015" i="3"/>
  <c r="G1019" i="3"/>
  <c r="G1023" i="3"/>
  <c r="G1027" i="3"/>
  <c r="G1031" i="3"/>
  <c r="G1035" i="3"/>
  <c r="G1039" i="3"/>
  <c r="G1043" i="3"/>
  <c r="G1047" i="3"/>
  <c r="G1051" i="3"/>
  <c r="G1055" i="3"/>
  <c r="G1059" i="3"/>
  <c r="G1063" i="3"/>
  <c r="G1067" i="3"/>
  <c r="G1071" i="3"/>
  <c r="G1075" i="3"/>
  <c r="G1079" i="3"/>
  <c r="G1083" i="3"/>
  <c r="G1087" i="3"/>
  <c r="G1091" i="3"/>
  <c r="G1095" i="3"/>
  <c r="G1099" i="3"/>
  <c r="G1103" i="3"/>
  <c r="G1107" i="3"/>
  <c r="G1111" i="3"/>
  <c r="G1115" i="3"/>
  <c r="G1119" i="3"/>
  <c r="G1123" i="3"/>
  <c r="G1127" i="3"/>
  <c r="G1131" i="3"/>
  <c r="G1135" i="3"/>
  <c r="G1139" i="3"/>
  <c r="G1143" i="3"/>
  <c r="G1147" i="3"/>
  <c r="G1151" i="3"/>
  <c r="G1155" i="3"/>
  <c r="G1159" i="3"/>
  <c r="G1163" i="3"/>
  <c r="G1167" i="3"/>
  <c r="G1171" i="3"/>
  <c r="G1175" i="3"/>
  <c r="G1179" i="3"/>
  <c r="G1183" i="3"/>
  <c r="G1187" i="3"/>
  <c r="G1191" i="3"/>
  <c r="G1195" i="3"/>
  <c r="G1199" i="3"/>
  <c r="G1203" i="3"/>
  <c r="G1213" i="3"/>
  <c r="G1229" i="3"/>
  <c r="G1245" i="3"/>
  <c r="G1261" i="3"/>
  <c r="G1277" i="3"/>
  <c r="G534" i="3"/>
  <c r="G538" i="3"/>
  <c r="G542" i="3"/>
  <c r="G546" i="3"/>
  <c r="G550" i="3"/>
  <c r="G554" i="3"/>
  <c r="G558" i="3"/>
  <c r="G562" i="3"/>
  <c r="G566" i="3"/>
  <c r="G570" i="3"/>
  <c r="G574" i="3"/>
  <c r="G578" i="3"/>
  <c r="G582" i="3"/>
  <c r="G586" i="3"/>
  <c r="G590" i="3"/>
  <c r="G594" i="3"/>
  <c r="G598" i="3"/>
  <c r="G602" i="3"/>
  <c r="G606" i="3"/>
  <c r="G610" i="3"/>
  <c r="G614" i="3"/>
  <c r="G618" i="3"/>
  <c r="G622" i="3"/>
  <c r="G626" i="3"/>
  <c r="G630" i="3"/>
  <c r="G634" i="3"/>
  <c r="G638" i="3"/>
  <c r="G642" i="3"/>
  <c r="G646" i="3"/>
  <c r="G650" i="3"/>
  <c r="G654" i="3"/>
  <c r="G658" i="3"/>
  <c r="G668" i="3"/>
  <c r="G684" i="3"/>
  <c r="G700" i="3"/>
  <c r="G716" i="3"/>
  <c r="G732" i="3"/>
  <c r="G748" i="3"/>
  <c r="G764" i="3"/>
  <c r="G780" i="3"/>
  <c r="G796" i="3"/>
  <c r="G812" i="3"/>
  <c r="G828" i="3"/>
  <c r="G844" i="3"/>
  <c r="G860" i="3"/>
  <c r="G876" i="3"/>
  <c r="G892" i="3"/>
  <c r="G908" i="3"/>
  <c r="G924" i="3"/>
  <c r="G940" i="3"/>
  <c r="G956" i="3"/>
  <c r="G1223" i="3"/>
  <c r="G1272" i="3"/>
  <c r="G971" i="3"/>
  <c r="G1239" i="3"/>
  <c r="G1274" i="3"/>
  <c r="G1222" i="3"/>
  <c r="G1248" i="3"/>
  <c r="G1267" i="3"/>
  <c r="G1286" i="3"/>
  <c r="G1228" i="3"/>
  <c r="G1247" i="3"/>
  <c r="G1266" i="3"/>
  <c r="G972" i="3"/>
  <c r="G976" i="3"/>
  <c r="G980" i="3"/>
  <c r="G984" i="3"/>
  <c r="G988" i="3"/>
  <c r="G992" i="3"/>
  <c r="G996" i="3"/>
  <c r="G1000" i="3"/>
  <c r="G1004" i="3"/>
  <c r="G1008" i="3"/>
  <c r="G1012" i="3"/>
  <c r="G1016" i="3"/>
  <c r="G1020" i="3"/>
  <c r="G1024" i="3"/>
  <c r="G1028" i="3"/>
  <c r="G1032" i="3"/>
  <c r="G1036" i="3"/>
  <c r="G1040" i="3"/>
  <c r="G1044" i="3"/>
  <c r="G1048" i="3"/>
  <c r="G1052" i="3"/>
  <c r="G1056" i="3"/>
  <c r="G1060" i="3"/>
  <c r="G1064" i="3"/>
  <c r="G1068" i="3"/>
  <c r="G1072" i="3"/>
  <c r="G1076" i="3"/>
  <c r="G1080" i="3"/>
  <c r="G1084" i="3"/>
  <c r="G1088" i="3"/>
  <c r="G1092" i="3"/>
  <c r="G1096" i="3"/>
  <c r="G1100" i="3"/>
  <c r="G1104" i="3"/>
  <c r="G1108" i="3"/>
  <c r="G1112" i="3"/>
  <c r="G1116" i="3"/>
  <c r="G1120" i="3"/>
  <c r="G1124" i="3"/>
  <c r="G1128" i="3"/>
  <c r="G1132" i="3"/>
  <c r="G1136" i="3"/>
  <c r="G1140" i="3"/>
  <c r="G1144" i="3"/>
  <c r="G1148" i="3"/>
  <c r="G1152" i="3"/>
  <c r="G1156" i="3"/>
  <c r="G1160" i="3"/>
  <c r="G1164" i="3"/>
  <c r="G1168" i="3"/>
  <c r="G1172" i="3"/>
  <c r="G1176" i="3"/>
  <c r="G1180" i="3"/>
  <c r="G1184" i="3"/>
  <c r="G1188" i="3"/>
  <c r="G1192" i="3"/>
  <c r="G1196" i="3"/>
  <c r="G1200" i="3"/>
  <c r="G1204" i="3"/>
  <c r="G1217" i="3"/>
  <c r="G1233" i="3"/>
  <c r="G1249" i="3"/>
  <c r="G1265" i="3"/>
  <c r="G1281" i="3"/>
  <c r="G539" i="3"/>
  <c r="G543" i="3"/>
  <c r="G547" i="3"/>
  <c r="G551" i="3"/>
  <c r="G555" i="3"/>
  <c r="G559" i="3"/>
  <c r="G563" i="3"/>
  <c r="G567" i="3"/>
  <c r="G571" i="3"/>
  <c r="G575" i="3"/>
  <c r="G579" i="3"/>
  <c r="G583" i="3"/>
  <c r="G587" i="3"/>
  <c r="G591" i="3"/>
  <c r="G595" i="3"/>
  <c r="G599" i="3"/>
  <c r="G603" i="3"/>
  <c r="G607" i="3"/>
  <c r="G611" i="3"/>
  <c r="G615" i="3"/>
  <c r="G619" i="3"/>
  <c r="G623" i="3"/>
  <c r="G627" i="3"/>
  <c r="G631" i="3"/>
  <c r="G635" i="3"/>
  <c r="G639" i="3"/>
  <c r="G643" i="3"/>
  <c r="G647" i="3"/>
  <c r="G651" i="3"/>
  <c r="G655" i="3"/>
  <c r="G659" i="3"/>
  <c r="G672" i="3"/>
  <c r="G688" i="3"/>
  <c r="G704" i="3"/>
  <c r="G720" i="3"/>
  <c r="G736" i="3"/>
  <c r="G752" i="3"/>
  <c r="G768" i="3"/>
  <c r="G784" i="3"/>
  <c r="G800" i="3"/>
  <c r="G816" i="3"/>
  <c r="G832" i="3"/>
  <c r="G848" i="3"/>
  <c r="G864" i="3"/>
  <c r="G880" i="3"/>
  <c r="G896" i="3"/>
  <c r="G912" i="3"/>
  <c r="G928" i="3"/>
  <c r="G944" i="3"/>
  <c r="G966" i="3"/>
  <c r="G1226" i="3"/>
  <c r="G959" i="3"/>
  <c r="G1207" i="3"/>
  <c r="G1242" i="3"/>
  <c r="G1206" i="3"/>
  <c r="G1232" i="3"/>
  <c r="G1251" i="3"/>
  <c r="G1270" i="3"/>
  <c r="G1212" i="3"/>
  <c r="G1231" i="3"/>
  <c r="G1250" i="3"/>
  <c r="G1276" i="3"/>
  <c r="G973" i="3"/>
  <c r="G977" i="3"/>
  <c r="G981" i="3"/>
  <c r="G985" i="3"/>
  <c r="G989" i="3"/>
  <c r="G993" i="3"/>
  <c r="G997" i="3"/>
  <c r="G1001" i="3"/>
  <c r="G1005" i="3"/>
  <c r="G1009" i="3"/>
  <c r="G1013" i="3"/>
  <c r="G1017" i="3"/>
  <c r="G1021" i="3"/>
  <c r="G1025" i="3"/>
  <c r="G1029" i="3"/>
  <c r="G1033" i="3"/>
  <c r="G1037" i="3"/>
  <c r="G1041" i="3"/>
  <c r="G1045" i="3"/>
  <c r="G1049" i="3"/>
  <c r="G1053" i="3"/>
  <c r="G1057" i="3"/>
  <c r="G1061" i="3"/>
  <c r="G1065" i="3"/>
  <c r="G1069" i="3"/>
  <c r="G1073" i="3"/>
  <c r="G1077" i="3"/>
  <c r="G1081" i="3"/>
  <c r="G1085" i="3"/>
  <c r="G1089" i="3"/>
  <c r="G1093" i="3"/>
  <c r="G1097" i="3"/>
  <c r="G1101" i="3"/>
  <c r="G1105" i="3"/>
  <c r="G1109" i="3"/>
  <c r="G1113" i="3"/>
  <c r="G1117" i="3"/>
  <c r="G1121" i="3"/>
  <c r="G1125" i="3"/>
  <c r="G1129" i="3"/>
  <c r="G1133" i="3"/>
  <c r="G1137" i="3"/>
  <c r="G1141" i="3"/>
  <c r="G1145" i="3"/>
  <c r="G1149" i="3"/>
  <c r="G1153" i="3"/>
  <c r="G1157" i="3"/>
  <c r="G1161" i="3"/>
  <c r="G1165" i="3"/>
  <c r="G1169" i="3"/>
  <c r="G1173" i="3"/>
  <c r="G1177" i="3"/>
  <c r="G1181" i="3"/>
  <c r="G1185" i="3"/>
  <c r="G1189" i="3"/>
  <c r="G1193" i="3"/>
  <c r="G1197" i="3"/>
  <c r="G1201" i="3"/>
  <c r="G1205" i="3"/>
  <c r="G1221" i="3"/>
  <c r="G1237" i="3"/>
  <c r="G1253" i="3"/>
  <c r="G1269" i="3"/>
  <c r="G1285" i="3"/>
  <c r="G540" i="3"/>
  <c r="G544" i="3"/>
  <c r="G548" i="3"/>
  <c r="G552" i="3"/>
  <c r="G556" i="3"/>
  <c r="G560" i="3"/>
  <c r="G564" i="3"/>
  <c r="G568" i="3"/>
  <c r="G572" i="3"/>
  <c r="G576" i="3"/>
  <c r="G580" i="3"/>
  <c r="G584" i="3"/>
  <c r="G588" i="3"/>
  <c r="G592" i="3"/>
  <c r="G596" i="3"/>
  <c r="G600" i="3"/>
  <c r="G604" i="3"/>
  <c r="G608" i="3"/>
  <c r="G612" i="3"/>
  <c r="G616" i="3"/>
  <c r="G620" i="3"/>
  <c r="G624" i="3"/>
  <c r="G628" i="3"/>
  <c r="G632" i="3"/>
  <c r="G636" i="3"/>
  <c r="G640" i="3"/>
  <c r="G644" i="3"/>
  <c r="G648" i="3"/>
  <c r="G652" i="3"/>
  <c r="G656" i="3"/>
  <c r="G660" i="3"/>
  <c r="G676" i="3"/>
  <c r="G692" i="3"/>
  <c r="G708" i="3"/>
  <c r="G724" i="3"/>
  <c r="G740" i="3"/>
  <c r="G756" i="3"/>
  <c r="G772" i="3"/>
  <c r="G788" i="3"/>
  <c r="G804" i="3"/>
  <c r="G820" i="3"/>
  <c r="G836" i="3"/>
  <c r="G852" i="3"/>
  <c r="G868" i="3"/>
  <c r="G884" i="3"/>
  <c r="G900" i="3"/>
  <c r="G916" i="3"/>
  <c r="G932" i="3"/>
  <c r="G948" i="3"/>
  <c r="G969" i="3"/>
  <c r="G1256" i="3"/>
  <c r="G963" i="3"/>
  <c r="G1210" i="3"/>
  <c r="G1262" i="3"/>
  <c r="G1216" i="3"/>
  <c r="G1235" i="3"/>
  <c r="G1254" i="3"/>
  <c r="G1280" i="3"/>
  <c r="G1215" i="3"/>
  <c r="G1234" i="3"/>
  <c r="G1260" i="3"/>
  <c r="G1279" i="3"/>
  <c r="G974" i="3"/>
  <c r="G978" i="3"/>
  <c r="G982" i="3"/>
  <c r="G986" i="3"/>
  <c r="G990" i="3"/>
  <c r="G994" i="3"/>
  <c r="G998" i="3"/>
  <c r="G1002" i="3"/>
  <c r="G1006" i="3"/>
  <c r="G1010" i="3"/>
  <c r="G1014" i="3"/>
  <c r="G1018" i="3"/>
  <c r="G1022" i="3"/>
  <c r="G1026" i="3"/>
  <c r="G1030" i="3"/>
  <c r="G1034" i="3"/>
  <c r="G1038" i="3"/>
  <c r="G1042" i="3"/>
  <c r="G1046" i="3"/>
  <c r="G1050" i="3"/>
  <c r="G1054" i="3"/>
  <c r="G1058" i="3"/>
  <c r="G1062" i="3"/>
  <c r="G1066" i="3"/>
  <c r="G1070" i="3"/>
  <c r="G1074" i="3"/>
  <c r="G1078" i="3"/>
  <c r="G1082" i="3"/>
  <c r="G1086" i="3"/>
  <c r="G1090" i="3"/>
  <c r="G1094" i="3"/>
  <c r="G1098" i="3"/>
  <c r="G1102" i="3"/>
  <c r="G1106" i="3"/>
  <c r="G1110" i="3"/>
  <c r="G1114" i="3"/>
  <c r="G1118" i="3"/>
  <c r="G1122" i="3"/>
  <c r="G1126" i="3"/>
  <c r="G1130" i="3"/>
  <c r="G1134" i="3"/>
  <c r="G1138" i="3"/>
  <c r="G1142" i="3"/>
  <c r="G1146" i="3"/>
  <c r="G1150" i="3"/>
  <c r="G1154" i="3"/>
  <c r="G1158" i="3"/>
  <c r="G1162" i="3"/>
  <c r="G1166" i="3"/>
  <c r="G1170" i="3"/>
  <c r="G1174" i="3"/>
  <c r="G1178" i="3"/>
  <c r="G1182" i="3"/>
  <c r="G1186" i="3"/>
  <c r="G1190" i="3"/>
  <c r="G1194" i="3"/>
  <c r="G1198" i="3"/>
  <c r="G1202" i="3"/>
  <c r="G1209" i="3"/>
  <c r="G1225" i="3"/>
  <c r="G1241" i="3"/>
  <c r="G1257" i="3"/>
  <c r="G1273" i="3"/>
  <c r="G1289" i="3"/>
</calcChain>
</file>

<file path=xl/sharedStrings.xml><?xml version="1.0" encoding="utf-8"?>
<sst xmlns="http://schemas.openxmlformats.org/spreadsheetml/2006/main" count="3101" uniqueCount="332">
  <si>
    <t>Timestamp</t>
  </si>
  <si>
    <t>Masukkan Nomer Pekerja Ada</t>
  </si>
  <si>
    <t>1.1 Work Breakdown Structure</t>
  </si>
  <si>
    <t>1.2 Cost Breakdown Structure</t>
  </si>
  <si>
    <t>2.1 Concept &amp; Business Case Optimization</t>
  </si>
  <si>
    <t>2.2 Cost Estimation &amp; Capital Budgeting</t>
  </si>
  <si>
    <t>3.1 Project KPI</t>
  </si>
  <si>
    <t>3.2 Visual Dashboard</t>
  </si>
  <si>
    <t>3.3 Risk Management</t>
  </si>
  <si>
    <t>4.1 High Level Contracting &amp; Procurement Strategy</t>
  </si>
  <si>
    <t>4.2 Detailed Contracting &amp; Procurement Strategy</t>
  </si>
  <si>
    <t>4.3 Level of Owner Integration</t>
  </si>
  <si>
    <t>5.1 Contract Structure, Terms &amp; Condition</t>
  </si>
  <si>
    <t>6.1 Crisis Response System</t>
  </si>
  <si>
    <t>6.2 Cross Functional Commissioning Teams</t>
  </si>
  <si>
    <t>6.3 Integrated Commissioning Planning</t>
  </si>
  <si>
    <t>Nopek</t>
  </si>
  <si>
    <t>No. Pegawai</t>
  </si>
  <si>
    <t>Done. Acc.</t>
  </si>
  <si>
    <t>Not Yet Started.</t>
  </si>
  <si>
    <t>Nama</t>
  </si>
  <si>
    <t>Nama Pegawai</t>
  </si>
  <si>
    <t>Index</t>
  </si>
  <si>
    <t>On Progress.</t>
  </si>
  <si>
    <t>Fungsi</t>
  </si>
  <si>
    <t>Brick</t>
  </si>
  <si>
    <t>Status</t>
  </si>
  <si>
    <t>Score</t>
  </si>
  <si>
    <t>Email Pertamina</t>
  </si>
  <si>
    <t>Tipe</t>
  </si>
  <si>
    <t>Abdul Karim Amarullah</t>
  </si>
  <si>
    <t>abdul.amarullah@pertamina.com</t>
  </si>
  <si>
    <t>PPD</t>
  </si>
  <si>
    <t>Coachee</t>
  </si>
  <si>
    <t>C1</t>
  </si>
  <si>
    <t>1M1</t>
  </si>
  <si>
    <t>Achmad Syafi'udin</t>
  </si>
  <si>
    <t>achmad.syafiudin@pertamina.com</t>
  </si>
  <si>
    <t>GRR</t>
  </si>
  <si>
    <t>C2</t>
  </si>
  <si>
    <t>Adi Kurnia Muktabar</t>
  </si>
  <si>
    <t>adi.muktabar@pertamina.com</t>
  </si>
  <si>
    <t>CPS</t>
  </si>
  <si>
    <t>C3</t>
  </si>
  <si>
    <t>Adrian Satriaji Wiryawan</t>
  </si>
  <si>
    <t>adrian.wiryawan@pertamina.com</t>
  </si>
  <si>
    <t>RDMP</t>
  </si>
  <si>
    <t>C4</t>
  </si>
  <si>
    <t>Ahmad Obrain Ghifari</t>
  </si>
  <si>
    <t>ahmad.ghifari@pertamina.com</t>
  </si>
  <si>
    <t>PCMS</t>
  </si>
  <si>
    <t>C5</t>
  </si>
  <si>
    <t>Alfi Al Fahreizy</t>
  </si>
  <si>
    <t>alfi.fahreizy@pertamina.com</t>
  </si>
  <si>
    <t>OMS</t>
  </si>
  <si>
    <t>C6</t>
  </si>
  <si>
    <t>Alvin Hans</t>
  </si>
  <si>
    <t>Alvin.hans@pertamina.com</t>
  </si>
  <si>
    <t>ES</t>
  </si>
  <si>
    <t>C7</t>
  </si>
  <si>
    <t>Alvin Murad Rachmadsyah</t>
  </si>
  <si>
    <t>alvin.rachmadsyah@pertamina.com</t>
  </si>
  <si>
    <t>C8</t>
  </si>
  <si>
    <t>Amalia Dyah Arlita</t>
  </si>
  <si>
    <t>amalia.arlita@pertamina.com</t>
  </si>
  <si>
    <t>C9</t>
  </si>
  <si>
    <t>Anastasia Ayu Pratiwi</t>
  </si>
  <si>
    <t>anastasia.pratiwi@pertamina.com</t>
  </si>
  <si>
    <t>1M2</t>
  </si>
  <si>
    <t>C10</t>
  </si>
  <si>
    <t>Andrean Diyandana Filemon</t>
  </si>
  <si>
    <t>andrean.filemon@pertamina.com</t>
  </si>
  <si>
    <t>C11</t>
  </si>
  <si>
    <t>Anzhari luthfi</t>
  </si>
  <si>
    <t>anzhari.luthfi@pertamina.com</t>
  </si>
  <si>
    <t>C12</t>
  </si>
  <si>
    <t>Azhar Hudaibie Adhitama</t>
  </si>
  <si>
    <t>azhar.adhitama@pertamina.com</t>
  </si>
  <si>
    <t>QAS</t>
  </si>
  <si>
    <t>C13</t>
  </si>
  <si>
    <t>Azka Afuza</t>
  </si>
  <si>
    <t>Azka.nugroho@pertamina.com</t>
  </si>
  <si>
    <t>2M1</t>
  </si>
  <si>
    <t>C14</t>
  </si>
  <si>
    <t>Bagaskara Dwi Anugrah</t>
  </si>
  <si>
    <t>bagaskara.anugrah@pertamina.com</t>
  </si>
  <si>
    <t>C15</t>
  </si>
  <si>
    <t>Bagus Satrio Utomo P</t>
  </si>
  <si>
    <t>bagus.p@pertamina.com</t>
  </si>
  <si>
    <t>C16</t>
  </si>
  <si>
    <t>Bernando</t>
  </si>
  <si>
    <t>bernando@pertamina.com</t>
  </si>
  <si>
    <t>2M2</t>
  </si>
  <si>
    <t>C17</t>
  </si>
  <si>
    <t>Bill Qishty Aulia Ardhy Arsya</t>
  </si>
  <si>
    <t>bill.arsya@pertamina.com</t>
  </si>
  <si>
    <t>C18</t>
  </si>
  <si>
    <t>Bonifacius Raditya Yudha Atmaja</t>
  </si>
  <si>
    <t>bonifacius.atmaja@pertamina.com</t>
  </si>
  <si>
    <t>3M1</t>
  </si>
  <si>
    <t>C19</t>
  </si>
  <si>
    <t>Chaidir Agam</t>
  </si>
  <si>
    <t>Chaidir.Ubaidillah@pertamina.com</t>
  </si>
  <si>
    <t>C20</t>
  </si>
  <si>
    <t>Chandra Dewi Rosalina</t>
  </si>
  <si>
    <t>chandra.rosalina@pertamina.com</t>
  </si>
  <si>
    <t>C21</t>
  </si>
  <si>
    <t>Cyntia Rachman</t>
  </si>
  <si>
    <t>cyntia.rachman@pertamina.com</t>
  </si>
  <si>
    <t>PMO</t>
  </si>
  <si>
    <t>3M2</t>
  </si>
  <si>
    <t>C22</t>
  </si>
  <si>
    <t>Dany Pristiyan</t>
  </si>
  <si>
    <t>dany.pristiyan@pertamina.com</t>
  </si>
  <si>
    <t>C23</t>
  </si>
  <si>
    <t>Destyawan Saputra</t>
  </si>
  <si>
    <t>destyawan.saputra@pertamina.com</t>
  </si>
  <si>
    <t>C24</t>
  </si>
  <si>
    <t>Dewanta Priatama</t>
  </si>
  <si>
    <t>dewanta.priatama@pertamina.com</t>
  </si>
  <si>
    <t>3M3</t>
  </si>
  <si>
    <t>C25</t>
  </si>
  <si>
    <t>Dian Anggraini</t>
  </si>
  <si>
    <t>dian.anggraini@pertamina.com</t>
  </si>
  <si>
    <t>C26</t>
  </si>
  <si>
    <t>Dionisius Andy Kristanto</t>
  </si>
  <si>
    <t>dionisius.kristanto@pertamina.com</t>
  </si>
  <si>
    <t>C27</t>
  </si>
  <si>
    <t>Dwi Budianto</t>
  </si>
  <si>
    <t>budianto.dwi@pertamina.com</t>
  </si>
  <si>
    <t>4M1</t>
  </si>
  <si>
    <t>C28</t>
  </si>
  <si>
    <t>Elmidian Rizky</t>
  </si>
  <si>
    <t>elmidian.rizky@pertamina.com</t>
  </si>
  <si>
    <t>C29</t>
  </si>
  <si>
    <t>Eviana Dewi Setiawati</t>
  </si>
  <si>
    <t>eviana.setiawati@pertamina.com</t>
  </si>
  <si>
    <t>4M2</t>
  </si>
  <si>
    <t>C30</t>
  </si>
  <si>
    <t>F Alverina Zagita</t>
  </si>
  <si>
    <t>alverina.zagita@pertamina.com</t>
  </si>
  <si>
    <t>C31</t>
  </si>
  <si>
    <t>Fakhri Ilham Faza</t>
  </si>
  <si>
    <t>fakhri.faza@pertamina.com</t>
  </si>
  <si>
    <t>C32</t>
  </si>
  <si>
    <t>Farida Arisa</t>
  </si>
  <si>
    <t>farida.arisa@pertamina.com</t>
  </si>
  <si>
    <t>4M3</t>
  </si>
  <si>
    <t>C33</t>
  </si>
  <si>
    <t>Felix Samuel</t>
  </si>
  <si>
    <t>felix.samuel@pertamina.com</t>
  </si>
  <si>
    <t>C34</t>
  </si>
  <si>
    <t>Gema A Firmansyah</t>
  </si>
  <si>
    <t>Gema.firmansyah@pertamina.com</t>
  </si>
  <si>
    <t>C35</t>
  </si>
  <si>
    <t>Ghassani Feta Adani</t>
  </si>
  <si>
    <t>ghassani.adani@pertamina.com</t>
  </si>
  <si>
    <t>5M1</t>
  </si>
  <si>
    <t>C36</t>
  </si>
  <si>
    <t>Giska Koesumasari Putri</t>
  </si>
  <si>
    <t>giska.putri@pertamina.com</t>
  </si>
  <si>
    <t>C37</t>
  </si>
  <si>
    <t>Hafizh Tandiyanto Putra</t>
  </si>
  <si>
    <t>hafizh.putra@pertamina.com</t>
  </si>
  <si>
    <t>HSSE</t>
  </si>
  <si>
    <t>C38</t>
  </si>
  <si>
    <t>Hatyo Hadsanggeni</t>
  </si>
  <si>
    <t>hatyo.hadsanggeni@pertamina.com</t>
  </si>
  <si>
    <t>6M1</t>
  </si>
  <si>
    <t>C39</t>
  </si>
  <si>
    <t>Hendra Adiyatma</t>
  </si>
  <si>
    <t>hendra.adiyatma@pertamina.com</t>
  </si>
  <si>
    <t>C40</t>
  </si>
  <si>
    <t>Immanuel Richart Piterson Sembiring</t>
  </si>
  <si>
    <t>immanuel.sembiring@pertamina.com</t>
  </si>
  <si>
    <t>C41</t>
  </si>
  <si>
    <t>6M2</t>
  </si>
  <si>
    <t>Indra Alexander Tambunan</t>
  </si>
  <si>
    <t>indra.tambunan@pertamina.com</t>
  </si>
  <si>
    <t>C42</t>
  </si>
  <si>
    <t>Inshanu Ghalih Wibowo</t>
  </si>
  <si>
    <t>inshanu.wibowo@pertamina.com</t>
  </si>
  <si>
    <t>C43</t>
  </si>
  <si>
    <t>Irwan Hanung Septianto</t>
  </si>
  <si>
    <t>irwan.septianto@pertamina.com</t>
  </si>
  <si>
    <t>6M3</t>
  </si>
  <si>
    <t>C44</t>
  </si>
  <si>
    <t>Jofie Yananda</t>
  </si>
  <si>
    <t>jofie.yananda@pertamina.com</t>
  </si>
  <si>
    <t>C45</t>
  </si>
  <si>
    <t>Lee Warren Teguh N</t>
  </si>
  <si>
    <t>lee.warren@pertamina.com</t>
  </si>
  <si>
    <t>C46</t>
  </si>
  <si>
    <t>Listiani Artha</t>
  </si>
  <si>
    <t>listiani.artha@pertamina.com</t>
  </si>
  <si>
    <t>C47</t>
  </si>
  <si>
    <t>Lucky H Puspaningrum</t>
  </si>
  <si>
    <t>lucky.puspaningrum@pertamina.com</t>
  </si>
  <si>
    <t>C48</t>
  </si>
  <si>
    <t>Muhammad Fauzan Aristyo</t>
  </si>
  <si>
    <t>fauzan.aristyo@pertamina.com</t>
  </si>
  <si>
    <t>C49</t>
  </si>
  <si>
    <t>Maya Prestinawati</t>
  </si>
  <si>
    <t>maya.prestinawati@pertamina.com</t>
  </si>
  <si>
    <t>C50</t>
  </si>
  <si>
    <t>Minaco Rino</t>
  </si>
  <si>
    <t>minaco.rino@pertamina.com</t>
  </si>
  <si>
    <t>C51</t>
  </si>
  <si>
    <t>Moch. Machrus Adhim</t>
  </si>
  <si>
    <t>moch.adhim@pertamina.com</t>
  </si>
  <si>
    <t>C52</t>
  </si>
  <si>
    <t>Muhamad Wahyunda</t>
  </si>
  <si>
    <t>muhamad.wahyunda@pertamina.com</t>
  </si>
  <si>
    <t>C53</t>
  </si>
  <si>
    <t>Muhammad Agha Hutama Syukron</t>
  </si>
  <si>
    <t>muhammad.syukron@pertamina.com</t>
  </si>
  <si>
    <t>C54</t>
  </si>
  <si>
    <t>Muhammad Andre Widianto</t>
  </si>
  <si>
    <t>muhammad.widianto@pertamina.com</t>
  </si>
  <si>
    <t>C55</t>
  </si>
  <si>
    <t>Muhammad Ardian Nur</t>
  </si>
  <si>
    <t>muhammad.nur2@pertamina.com</t>
  </si>
  <si>
    <t>C56</t>
  </si>
  <si>
    <t>Muhammad Fajrul Falah Munif</t>
  </si>
  <si>
    <t>muhammad.munif@pertamina.com</t>
  </si>
  <si>
    <t>C57</t>
  </si>
  <si>
    <t>Muhammad Hakim Akbar</t>
  </si>
  <si>
    <t>hakim.akbar@pertamina.com</t>
  </si>
  <si>
    <t>C58</t>
  </si>
  <si>
    <t>Muhammad rizki</t>
  </si>
  <si>
    <t>muh.rizki@pertamina.com</t>
  </si>
  <si>
    <t>C59</t>
  </si>
  <si>
    <t>Muhammad Rizky</t>
  </si>
  <si>
    <t>muh.rizky@pertamina.com</t>
  </si>
  <si>
    <t>C60</t>
  </si>
  <si>
    <t>Mulia Angara</t>
  </si>
  <si>
    <t>mulia.angara@pertamina.com</t>
  </si>
  <si>
    <t>C61</t>
  </si>
  <si>
    <t>Mulyanisa Nadhifah Sirod</t>
  </si>
  <si>
    <t>mulyansa.sirod@pertamina.com</t>
  </si>
  <si>
    <t>C62</t>
  </si>
  <si>
    <t>Nadia Rahmeita Prasanti</t>
  </si>
  <si>
    <t>nadia.prasanti@pertamina.com</t>
  </si>
  <si>
    <t>C63</t>
  </si>
  <si>
    <t>Naindar Afdanny</t>
  </si>
  <si>
    <t>Naindar.afdanny@pertamina.com</t>
  </si>
  <si>
    <t>C64</t>
  </si>
  <si>
    <t>Natsir Hidayat Pratomo</t>
  </si>
  <si>
    <t>natsir.pratomo@pertamina.com</t>
  </si>
  <si>
    <t>C65</t>
  </si>
  <si>
    <t>Naufal kemal</t>
  </si>
  <si>
    <t>naufal.azmi@pertamina.com</t>
  </si>
  <si>
    <t>C66</t>
  </si>
  <si>
    <t>Nurjannah Haryanti Putri</t>
  </si>
  <si>
    <t>nurjannah.putri@pertamina.com</t>
  </si>
  <si>
    <t>C67</t>
  </si>
  <si>
    <t>Pryandi Siahaan</t>
  </si>
  <si>
    <t>pryandi.siahaan@pertamina.com</t>
  </si>
  <si>
    <t>C68</t>
  </si>
  <si>
    <t>Rachmat Putra Juniazhar</t>
  </si>
  <si>
    <t>rachmat.juniazhar@pertamina.com</t>
  </si>
  <si>
    <t>C69</t>
  </si>
  <si>
    <t>Radea Nasri Erfany</t>
  </si>
  <si>
    <t>radea.erfany@pertamina.com</t>
  </si>
  <si>
    <t>C70</t>
  </si>
  <si>
    <t>Rahadian Agnies Septanto Pamungkas</t>
  </si>
  <si>
    <t>rahadian.agnies@pertamina.com</t>
  </si>
  <si>
    <t>C71</t>
  </si>
  <si>
    <t>Ralang Argi Barus</t>
  </si>
  <si>
    <t>ralang.barus@pertamina.com</t>
  </si>
  <si>
    <t>C72</t>
  </si>
  <si>
    <t>Rifqi Aditya Halimawan</t>
  </si>
  <si>
    <t>rifqi.halimawan@pertamina.com</t>
  </si>
  <si>
    <t>C73</t>
  </si>
  <si>
    <t>Rinaldy Andhika Putra</t>
  </si>
  <si>
    <t>rinaldy.putra@pertamina.com</t>
  </si>
  <si>
    <t>C74</t>
  </si>
  <si>
    <t>Rizki Pujianto</t>
  </si>
  <si>
    <t>rizki.pujianto@pertamina.com</t>
  </si>
  <si>
    <t>C75</t>
  </si>
  <si>
    <t>Rizky Renanda Nofa</t>
  </si>
  <si>
    <t>rizky.nofa@pertamina.com</t>
  </si>
  <si>
    <t>C76</t>
  </si>
  <si>
    <t>Rohmat Hidayat</t>
  </si>
  <si>
    <t>rohmat.h@pertamina.com</t>
  </si>
  <si>
    <t>C77</t>
  </si>
  <si>
    <t>Ryan Aditya Nugraha</t>
  </si>
  <si>
    <t>ryan.nugraha@pertamina.com</t>
  </si>
  <si>
    <t>C78</t>
  </si>
  <si>
    <t>Saifullah</t>
  </si>
  <si>
    <t>saifullah.s@pertamina.com</t>
  </si>
  <si>
    <t>C79</t>
  </si>
  <si>
    <t>Satria Dwi Ananda</t>
  </si>
  <si>
    <t>satria.ananda@pertamina.com</t>
  </si>
  <si>
    <t>C80</t>
  </si>
  <si>
    <t>Solehudin</t>
  </si>
  <si>
    <t>solehudin@pertamina.com</t>
  </si>
  <si>
    <t>C81</t>
  </si>
  <si>
    <t>Suprianta Setiawan Putra</t>
  </si>
  <si>
    <t>suprianta.putra@pertamina.com</t>
  </si>
  <si>
    <t>C82</t>
  </si>
  <si>
    <t>Tondi H. Raja</t>
  </si>
  <si>
    <t>tondi.raja@pertamina.com</t>
  </si>
  <si>
    <t>C83</t>
  </si>
  <si>
    <t>Untoro Eko Saputro</t>
  </si>
  <si>
    <t>untoro.saputro@pertamina.com</t>
  </si>
  <si>
    <t>C84</t>
  </si>
  <si>
    <t>Wendy Efendi</t>
  </si>
  <si>
    <t>wendy.efendi@pertamina.com</t>
  </si>
  <si>
    <t>C85</t>
  </si>
  <si>
    <t>William Justin Nababan</t>
  </si>
  <si>
    <t>william.nababan@pertamina.com</t>
  </si>
  <si>
    <t>C86</t>
  </si>
  <si>
    <t>Wisnu Suryo Jiwandono</t>
  </si>
  <si>
    <t>wisnu.jiwandono@pertamina.com</t>
  </si>
  <si>
    <t>C87</t>
  </si>
  <si>
    <t>Yollanda Zilviana Devi</t>
  </si>
  <si>
    <t>yollanda.devi@pertamina.com</t>
  </si>
  <si>
    <t>C88</t>
  </si>
  <si>
    <t>Yulistian Nugraha</t>
  </si>
  <si>
    <t>yulistian@pertamina.com</t>
  </si>
  <si>
    <t>C89</t>
  </si>
  <si>
    <t>Yusuf Zaelana</t>
  </si>
  <si>
    <t>yusuf.zaelana@pertamina.com</t>
  </si>
  <si>
    <t>C90</t>
  </si>
  <si>
    <t>Zara Karunia Tanjung</t>
  </si>
  <si>
    <t>zara.tanjung@pertamina.com</t>
  </si>
  <si>
    <t>C91</t>
  </si>
  <si>
    <t>Zulvikqy Liandy</t>
  </si>
  <si>
    <t>zulvikqy.liandy@pertamina.com</t>
  </si>
  <si>
    <t>C92</t>
  </si>
  <si>
    <t>2019-11-24 22:56:00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</si>
</sst>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9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3" fillId="0" borderId="3" xfId="0" applyFont="1" applyBorder="1" applyAlignment="1">
      <alignment horizontal="right"/>
    </xf>
    <xf numFmtId="0" fontId="2" fillId="2" borderId="2" xfId="0" applyFont="1" applyFill="1" applyBorder="1" applyAlignment="1"/>
    <xf numFmtId="0" fontId="3" fillId="0" borderId="4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11" fontId="6" fillId="2" borderId="1" xfId="0" applyNumberFormat="1" applyFont="1" applyFill="1" applyBorder="1"/>
    <xf numFmtId="0" fontId="6" fillId="2" borderId="4" xfId="0" applyFont="1" applyFill="1" applyBorder="1" applyAlignment="1">
      <alignment horizontal="right"/>
    </xf>
    <xf numFmtId="11" fontId="3" fillId="0" borderId="4" xfId="0" applyNumberFormat="1" applyFont="1" applyBorder="1" applyAlignment="1"/>
    <xf numFmtId="0" fontId="1" fillId="0" borderId="1" xfId="0" applyFont="1" applyBorder="1" applyAlignment="1"/>
    <xf numFmtId="0" fontId="5" fillId="0" borderId="3" xfId="0" applyFont="1" applyBorder="1" applyAlignment="1"/>
    <xf numFmtId="0" fontId="7" fillId="3" borderId="1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0" borderId="4" xfId="0" applyFont="1" applyBorder="1" applyAlignment="1"/>
    <xf numFmtId="0" fontId="1" fillId="0" borderId="1" xfId="0" applyFont="1" applyBorder="1"/>
    <xf numFmtId="0" fontId="6" fillId="2" borderId="1" xfId="0" applyFont="1" applyFill="1" applyBorder="1"/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4" borderId="0" xfId="0" applyFont="1" applyFill="1" applyAlignment="1"/>
    <xf numFmtId="49" fontId="1" fillId="4" borderId="0" xfId="0" applyNumberFormat="1" applyFont="1" applyFill="1" applyAlignment="1"/>
  </cellXfs>
  <cellStyles count="1">
    <cellStyle name="Normal" xfId="0" builtinId="0"/>
  </cellStyles>
  <dxfs count="16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5"/>
      <tableStyleElement type="headerRow" dxfId="14"/>
      <tableStyleElement type="totalRow" dxfId="13"/>
      <tableStyleElement type="firstSubtotalRow" dxfId="12"/>
      <tableStyleElement type="secondSubtotalRow" dxfId="11"/>
      <tableStyleElement type="thirdSubtotalRow" dxfId="10"/>
      <tableStyleElement type="firstColumnSubheading" dxfId="9"/>
      <tableStyleElement type="secondColumnSubheading" dxfId="8"/>
      <tableStyleElement type="thirdColumnSubheading" dxfId="7"/>
      <tableStyleElement type="firstRowSubheading" dxfId="6"/>
      <tableStyleElement type="secondRowSubheading" dxfId="5"/>
      <tableStyleElement type="thirdRowSubheading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urrohman, Fauzi / Kuehne + Nagel / JKT CI-A" refreshedDate="43798.12815034722" refreshedVersion="4" recordCount="1288">
  <cacheSource type="worksheet">
    <worksheetSource ref="A1:G1289" sheet="Workbook"/>
  </cacheSource>
  <cacheFields count="7">
    <cacheField name="Nopek" numFmtId="0">
      <sharedItems containsSemiMixedTypes="0" containsString="0" containsNumber="1" containsInteger="1" minValue="755303" maxValue="755395" count="92">
        <n v="755303"/>
        <n v="755304"/>
        <n v="755305"/>
        <n v="755306"/>
        <n v="755307"/>
        <n v="755308"/>
        <n v="755309"/>
        <n v="755310"/>
        <n v="755311"/>
        <n v="755312"/>
        <n v="755313"/>
        <n v="755314"/>
        <n v="755315"/>
        <n v="755316"/>
        <n v="755317"/>
        <n v="755318"/>
        <n v="755319"/>
        <n v="755320"/>
        <n v="755321"/>
        <n v="755322"/>
        <n v="755323"/>
        <n v="755324"/>
        <n v="755325"/>
        <n v="755326"/>
        <n v="755327"/>
        <n v="755328"/>
        <n v="755330"/>
        <n v="755331"/>
        <n v="755332"/>
        <n v="755333"/>
        <n v="755334"/>
        <n v="755335"/>
        <n v="755336"/>
        <n v="755337"/>
        <n v="755338"/>
        <n v="755339"/>
        <n v="755340"/>
        <n v="755341"/>
        <n v="755342"/>
        <n v="755343"/>
        <n v="755344"/>
        <n v="755345"/>
        <n v="755346"/>
        <n v="755347"/>
        <n v="755348"/>
        <n v="755349"/>
        <n v="755350"/>
        <n v="755351"/>
        <n v="755352"/>
        <n v="755353"/>
        <n v="755354"/>
        <n v="755355"/>
        <n v="755356"/>
        <n v="755357"/>
        <n v="755358"/>
        <n v="755359"/>
        <n v="755360"/>
        <n v="755361"/>
        <n v="755362"/>
        <n v="755363"/>
        <n v="755364"/>
        <n v="755365"/>
        <n v="755366"/>
        <n v="755367"/>
        <n v="755368"/>
        <n v="755369"/>
        <n v="755370"/>
        <n v="755371"/>
        <n v="755372"/>
        <n v="755373"/>
        <n v="755374"/>
        <n v="755375"/>
        <n v="755376"/>
        <n v="755377"/>
        <n v="755378"/>
        <n v="755379"/>
        <n v="755380"/>
        <n v="755381"/>
        <n v="755382"/>
        <n v="755383"/>
        <n v="755384"/>
        <n v="755385"/>
        <n v="755386"/>
        <n v="755387"/>
        <n v="755388"/>
        <n v="755389"/>
        <n v="755390"/>
        <n v="755391"/>
        <n v="755392"/>
        <n v="755393"/>
        <n v="755394"/>
        <n v="755395"/>
      </sharedItems>
    </cacheField>
    <cacheField name="Nama" numFmtId="0">
      <sharedItems/>
    </cacheField>
    <cacheField name="Index" numFmtId="11">
      <sharedItems/>
    </cacheField>
    <cacheField name="Fungsi" numFmtId="11">
      <sharedItems/>
    </cacheField>
    <cacheField name="Brick" numFmtId="0">
      <sharedItems/>
    </cacheField>
    <cacheField name="Status" numFmtId="0">
      <sharedItems/>
    </cacheField>
    <cacheField name="Scor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8">
  <r>
    <x v="0"/>
    <s v="Abdul Karim Amarullah"/>
    <s v="C1"/>
    <s v="PPD"/>
    <s v="1M1"/>
    <s v="Done. Acc."/>
    <n v="1"/>
  </r>
  <r>
    <x v="0"/>
    <s v="Abdul Karim Amarullah"/>
    <s v="C1"/>
    <s v="PPD"/>
    <s v="1M2"/>
    <s v="Done. Acc."/>
    <n v="1"/>
  </r>
  <r>
    <x v="0"/>
    <s v="Abdul Karim Amarullah"/>
    <s v="C1"/>
    <s v="PPD"/>
    <s v="2M1"/>
    <s v="Done. Acc."/>
    <n v="1"/>
  </r>
  <r>
    <x v="0"/>
    <s v="Abdul Karim Amarullah"/>
    <s v="C1"/>
    <s v="PPD"/>
    <s v="2M2"/>
    <s v="Done. Acc."/>
    <n v="1"/>
  </r>
  <r>
    <x v="0"/>
    <s v="Abdul Karim Amarullah"/>
    <s v="C1"/>
    <s v="PPD"/>
    <s v="3M1"/>
    <s v="On Progress."/>
    <n v="0.5"/>
  </r>
  <r>
    <x v="0"/>
    <s v="Abdul Karim Amarullah"/>
    <s v="C1"/>
    <s v="PPD"/>
    <s v="3M2"/>
    <s v="On Progress."/>
    <n v="0.5"/>
  </r>
  <r>
    <x v="0"/>
    <s v="Abdul Karim Amarullah"/>
    <s v="C1"/>
    <s v="PPD"/>
    <s v="3M3"/>
    <s v="On Progress."/>
    <n v="0.5"/>
  </r>
  <r>
    <x v="0"/>
    <s v="Abdul Karim Amarullah"/>
    <s v="C1"/>
    <s v="PPD"/>
    <s v="4M1"/>
    <s v="Not Yet Started."/>
    <n v="0"/>
  </r>
  <r>
    <x v="0"/>
    <s v="Abdul Karim Amarullah"/>
    <s v="C1"/>
    <s v="PPD"/>
    <s v="4M2"/>
    <s v="Not Yet Started."/>
    <n v="0"/>
  </r>
  <r>
    <x v="0"/>
    <s v="Abdul Karim Amarullah"/>
    <s v="C1"/>
    <s v="PPD"/>
    <s v="4M3"/>
    <s v="Not Yet Started."/>
    <n v="0"/>
  </r>
  <r>
    <x v="0"/>
    <s v="Abdul Karim Amarullah"/>
    <s v="C1"/>
    <s v="PPD"/>
    <s v="5M1"/>
    <s v="Not Yet Started."/>
    <n v="0"/>
  </r>
  <r>
    <x v="0"/>
    <s v="Abdul Karim Amarullah"/>
    <s v="C1"/>
    <s v="PPD"/>
    <s v="6M1"/>
    <s v="Not Yet Started."/>
    <n v="0"/>
  </r>
  <r>
    <x v="0"/>
    <s v="Abdul Karim Amarullah"/>
    <s v="C1"/>
    <s v="PPD"/>
    <s v="6M2"/>
    <s v="Not Yet Started."/>
    <n v="0"/>
  </r>
  <r>
    <x v="0"/>
    <s v="Abdul Karim Amarullah"/>
    <s v="C1"/>
    <s v="PPD"/>
    <s v="6M3"/>
    <s v="Not Yet Started."/>
    <n v="0"/>
  </r>
  <r>
    <x v="1"/>
    <s v="Achmad Syafi'udin"/>
    <s v="C2"/>
    <s v="GRR"/>
    <s v="1M1"/>
    <s v="Done. Acc."/>
    <n v="1"/>
  </r>
  <r>
    <x v="1"/>
    <s v="Achmad Syafi'udin"/>
    <s v="C2"/>
    <s v="GRR"/>
    <s v="1M2"/>
    <s v="Done. Acc."/>
    <n v="1"/>
  </r>
  <r>
    <x v="1"/>
    <s v="Achmad Syafi'udin"/>
    <s v="C2"/>
    <s v="GRR"/>
    <s v="2M1"/>
    <s v="On Progress."/>
    <n v="0.5"/>
  </r>
  <r>
    <x v="1"/>
    <s v="Achmad Syafi'udin"/>
    <s v="C2"/>
    <s v="GRR"/>
    <s v="2M2"/>
    <s v="Done. Acc."/>
    <n v="1"/>
  </r>
  <r>
    <x v="1"/>
    <s v="Achmad Syafi'udin"/>
    <s v="C2"/>
    <s v="GRR"/>
    <s v="3M1"/>
    <s v="On Progress."/>
    <n v="0.5"/>
  </r>
  <r>
    <x v="1"/>
    <s v="Achmad Syafi'udin"/>
    <s v="C2"/>
    <s v="GRR"/>
    <s v="3M2"/>
    <s v="On Progress."/>
    <n v="0.5"/>
  </r>
  <r>
    <x v="1"/>
    <s v="Achmad Syafi'udin"/>
    <s v="C2"/>
    <s v="GRR"/>
    <s v="3M3"/>
    <s v="On Progress."/>
    <n v="0.5"/>
  </r>
  <r>
    <x v="1"/>
    <s v="Achmad Syafi'udin"/>
    <s v="C2"/>
    <s v="GRR"/>
    <s v="4M1"/>
    <s v="Not Yet Started."/>
    <n v="0"/>
  </r>
  <r>
    <x v="1"/>
    <s v="Achmad Syafi'udin"/>
    <s v="C2"/>
    <s v="GRR"/>
    <s v="4M2"/>
    <s v="Not Yet Started."/>
    <n v="0"/>
  </r>
  <r>
    <x v="1"/>
    <s v="Achmad Syafi'udin"/>
    <s v="C2"/>
    <s v="GRR"/>
    <s v="4M3"/>
    <s v="Not Yet Started."/>
    <n v="0"/>
  </r>
  <r>
    <x v="1"/>
    <s v="Achmad Syafi'udin"/>
    <s v="C2"/>
    <s v="GRR"/>
    <s v="5M1"/>
    <s v="Not Yet Started."/>
    <n v="0"/>
  </r>
  <r>
    <x v="1"/>
    <s v="Achmad Syafi'udin"/>
    <s v="C2"/>
    <s v="GRR"/>
    <s v="6M1"/>
    <s v="Not Yet Started."/>
    <n v="0"/>
  </r>
  <r>
    <x v="1"/>
    <s v="Achmad Syafi'udin"/>
    <s v="C2"/>
    <s v="GRR"/>
    <s v="6M2"/>
    <s v="Not Yet Started."/>
    <n v="0"/>
  </r>
  <r>
    <x v="1"/>
    <s v="Achmad Syafi'udin"/>
    <s v="C2"/>
    <s v="GRR"/>
    <s v="6M3"/>
    <s v="Not Yet Started."/>
    <n v="0"/>
  </r>
  <r>
    <x v="2"/>
    <s v="Adi Kurnia Muktabar"/>
    <s v="C3"/>
    <s v="CPS"/>
    <s v="1M1"/>
    <s v="On Progress."/>
    <n v="0.5"/>
  </r>
  <r>
    <x v="2"/>
    <s v="Adi Kurnia Muktabar"/>
    <s v="C3"/>
    <s v="CPS"/>
    <s v="1M2"/>
    <s v="On Progress."/>
    <n v="0.5"/>
  </r>
  <r>
    <x v="2"/>
    <s v="Adi Kurnia Muktabar"/>
    <s v="C3"/>
    <s v="CPS"/>
    <s v="2M1"/>
    <s v="On Progress."/>
    <n v="0.5"/>
  </r>
  <r>
    <x v="2"/>
    <s v="Adi Kurnia Muktabar"/>
    <s v="C3"/>
    <s v="CPS"/>
    <s v="2M2"/>
    <s v="On Progress."/>
    <n v="0.5"/>
  </r>
  <r>
    <x v="2"/>
    <s v="Adi Kurnia Muktabar"/>
    <s v="C3"/>
    <s v="CPS"/>
    <s v="3M1"/>
    <s v="On Progress."/>
    <n v="0.5"/>
  </r>
  <r>
    <x v="2"/>
    <s v="Adi Kurnia Muktabar"/>
    <s v="C3"/>
    <s v="CPS"/>
    <s v="3M2"/>
    <s v="On Progress."/>
    <n v="0.5"/>
  </r>
  <r>
    <x v="2"/>
    <s v="Adi Kurnia Muktabar"/>
    <s v="C3"/>
    <s v="CPS"/>
    <s v="3M3"/>
    <s v="On Progress."/>
    <n v="0.5"/>
  </r>
  <r>
    <x v="2"/>
    <s v="Adi Kurnia Muktabar"/>
    <s v="C3"/>
    <s v="CPS"/>
    <s v="4M1"/>
    <s v="Done. Acc."/>
    <n v="1"/>
  </r>
  <r>
    <x v="2"/>
    <s v="Adi Kurnia Muktabar"/>
    <s v="C3"/>
    <s v="CPS"/>
    <s v="4M2"/>
    <s v="On Progress."/>
    <n v="0.5"/>
  </r>
  <r>
    <x v="2"/>
    <s v="Adi Kurnia Muktabar"/>
    <s v="C3"/>
    <s v="CPS"/>
    <s v="4M3"/>
    <s v="On Progress."/>
    <n v="0.5"/>
  </r>
  <r>
    <x v="2"/>
    <s v="Adi Kurnia Muktabar"/>
    <s v="C3"/>
    <s v="CPS"/>
    <s v="5M1"/>
    <s v="On Progress."/>
    <n v="0.5"/>
  </r>
  <r>
    <x v="2"/>
    <s v="Adi Kurnia Muktabar"/>
    <s v="C3"/>
    <s v="CPS"/>
    <s v="6M1"/>
    <s v="Not Yet Started."/>
    <n v="0"/>
  </r>
  <r>
    <x v="2"/>
    <s v="Adi Kurnia Muktabar"/>
    <s v="C3"/>
    <s v="CPS"/>
    <s v="6M2"/>
    <s v="Not Yet Started."/>
    <n v="0"/>
  </r>
  <r>
    <x v="2"/>
    <s v="Adi Kurnia Muktabar"/>
    <s v="C3"/>
    <s v="CPS"/>
    <s v="6M3"/>
    <s v="Not Yet Started."/>
    <n v="0"/>
  </r>
  <r>
    <x v="3"/>
    <s v="Adrian Satriaji Wiryawan"/>
    <s v="C4"/>
    <s v="RDMP"/>
    <s v="1M1"/>
    <s v="Data not Found."/>
    <n v="0"/>
  </r>
  <r>
    <x v="3"/>
    <s v="Adrian Satriaji Wiryawan"/>
    <s v="C4"/>
    <s v="RDMP"/>
    <s v="1M2"/>
    <s v="Data not Found."/>
    <n v="0"/>
  </r>
  <r>
    <x v="3"/>
    <s v="Adrian Satriaji Wiryawan"/>
    <s v="C4"/>
    <s v="RDMP"/>
    <s v="2M1"/>
    <s v="Data not Found."/>
    <n v="0"/>
  </r>
  <r>
    <x v="3"/>
    <s v="Adrian Satriaji Wiryawan"/>
    <s v="C4"/>
    <s v="RDMP"/>
    <s v="2M2"/>
    <s v="Data not Found."/>
    <n v="0"/>
  </r>
  <r>
    <x v="3"/>
    <s v="Adrian Satriaji Wiryawan"/>
    <s v="C4"/>
    <s v="RDMP"/>
    <s v="3M1"/>
    <s v="Data not Found."/>
    <n v="0"/>
  </r>
  <r>
    <x v="3"/>
    <s v="Adrian Satriaji Wiryawan"/>
    <s v="C4"/>
    <s v="RDMP"/>
    <s v="3M2"/>
    <s v="Data not Found."/>
    <n v="0"/>
  </r>
  <r>
    <x v="3"/>
    <s v="Adrian Satriaji Wiryawan"/>
    <s v="C4"/>
    <s v="RDMP"/>
    <s v="3M3"/>
    <s v="Data not Found."/>
    <n v="0"/>
  </r>
  <r>
    <x v="3"/>
    <s v="Adrian Satriaji Wiryawan"/>
    <s v="C4"/>
    <s v="RDMP"/>
    <s v="4M1"/>
    <s v="Data not Found."/>
    <n v="0"/>
  </r>
  <r>
    <x v="3"/>
    <s v="Adrian Satriaji Wiryawan"/>
    <s v="C4"/>
    <s v="RDMP"/>
    <s v="4M2"/>
    <s v="Data not Found."/>
    <n v="0"/>
  </r>
  <r>
    <x v="3"/>
    <s v="Adrian Satriaji Wiryawan"/>
    <s v="C4"/>
    <s v="RDMP"/>
    <s v="4M3"/>
    <s v="Data not Found."/>
    <n v="0"/>
  </r>
  <r>
    <x v="3"/>
    <s v="Adrian Satriaji Wiryawan"/>
    <s v="C4"/>
    <s v="RDMP"/>
    <s v="5M1"/>
    <s v="Data not Found."/>
    <n v="0"/>
  </r>
  <r>
    <x v="3"/>
    <s v="Adrian Satriaji Wiryawan"/>
    <s v="C4"/>
    <s v="RDMP"/>
    <s v="6M1"/>
    <s v="Data not Found."/>
    <n v="0"/>
  </r>
  <r>
    <x v="3"/>
    <s v="Adrian Satriaji Wiryawan"/>
    <s v="C4"/>
    <s v="RDMP"/>
    <s v="6M2"/>
    <s v="Data not Found."/>
    <n v="0"/>
  </r>
  <r>
    <x v="3"/>
    <s v="Adrian Satriaji Wiryawan"/>
    <s v="C4"/>
    <s v="RDMP"/>
    <s v="6M3"/>
    <s v="Data not Found."/>
    <n v="0"/>
  </r>
  <r>
    <x v="4"/>
    <s v="Ahmad Obrain Ghifari"/>
    <s v="C5"/>
    <s v="PCMS"/>
    <s v="1M1"/>
    <s v="Done. Acc."/>
    <n v="1"/>
  </r>
  <r>
    <x v="4"/>
    <s v="Ahmad Obrain Ghifari"/>
    <s v="C5"/>
    <s v="PCMS"/>
    <s v="1M2"/>
    <s v="Done. Acc."/>
    <n v="1"/>
  </r>
  <r>
    <x v="4"/>
    <s v="Ahmad Obrain Ghifari"/>
    <s v="C5"/>
    <s v="PCMS"/>
    <s v="2M1"/>
    <s v="On Progress."/>
    <n v="0.5"/>
  </r>
  <r>
    <x v="4"/>
    <s v="Ahmad Obrain Ghifari"/>
    <s v="C5"/>
    <s v="PCMS"/>
    <s v="2M2"/>
    <s v="On Progress."/>
    <n v="0.5"/>
  </r>
  <r>
    <x v="4"/>
    <s v="Ahmad Obrain Ghifari"/>
    <s v="C5"/>
    <s v="PCMS"/>
    <s v="3M1"/>
    <s v="Done. Acc."/>
    <n v="1"/>
  </r>
  <r>
    <x v="4"/>
    <s v="Ahmad Obrain Ghifari"/>
    <s v="C5"/>
    <s v="PCMS"/>
    <s v="3M2"/>
    <s v="Done. Acc."/>
    <n v="1"/>
  </r>
  <r>
    <x v="4"/>
    <s v="Ahmad Obrain Ghifari"/>
    <s v="C5"/>
    <s v="PCMS"/>
    <s v="3M3"/>
    <s v="Done. Acc."/>
    <n v="1"/>
  </r>
  <r>
    <x v="4"/>
    <s v="Ahmad Obrain Ghifari"/>
    <s v="C5"/>
    <s v="PCMS"/>
    <s v="4M1"/>
    <s v="Not Yet Started."/>
    <n v="0"/>
  </r>
  <r>
    <x v="4"/>
    <s v="Ahmad Obrain Ghifari"/>
    <s v="C5"/>
    <s v="PCMS"/>
    <s v="4M2"/>
    <s v="Not Yet Started."/>
    <n v="0"/>
  </r>
  <r>
    <x v="4"/>
    <s v="Ahmad Obrain Ghifari"/>
    <s v="C5"/>
    <s v="PCMS"/>
    <s v="4M3"/>
    <s v="Not Yet Started."/>
    <n v="0"/>
  </r>
  <r>
    <x v="4"/>
    <s v="Ahmad Obrain Ghifari"/>
    <s v="C5"/>
    <s v="PCMS"/>
    <s v="5M1"/>
    <s v="Not Yet Started."/>
    <n v="0"/>
  </r>
  <r>
    <x v="4"/>
    <s v="Ahmad Obrain Ghifari"/>
    <s v="C5"/>
    <s v="PCMS"/>
    <s v="6M1"/>
    <s v="Not Yet Started."/>
    <n v="0"/>
  </r>
  <r>
    <x v="4"/>
    <s v="Ahmad Obrain Ghifari"/>
    <s v="C5"/>
    <s v="PCMS"/>
    <s v="6M2"/>
    <s v="Not Yet Started."/>
    <n v="0"/>
  </r>
  <r>
    <x v="4"/>
    <s v="Ahmad Obrain Ghifari"/>
    <s v="C5"/>
    <s v="PCMS"/>
    <s v="6M3"/>
    <s v="Not Yet Started."/>
    <n v="0"/>
  </r>
  <r>
    <x v="5"/>
    <s v="Alfi Al Fahreizy"/>
    <s v="C6"/>
    <s v="OMS"/>
    <s v="1M1"/>
    <s v="Done. Acc."/>
    <n v="1"/>
  </r>
  <r>
    <x v="5"/>
    <s v="Alfi Al Fahreizy"/>
    <s v="C6"/>
    <s v="OMS"/>
    <s v="1M2"/>
    <s v="Done. Acc."/>
    <n v="1"/>
  </r>
  <r>
    <x v="5"/>
    <s v="Alfi Al Fahreizy"/>
    <s v="C6"/>
    <s v="OMS"/>
    <s v="2M1"/>
    <s v="Done. Acc."/>
    <n v="1"/>
  </r>
  <r>
    <x v="5"/>
    <s v="Alfi Al Fahreizy"/>
    <s v="C6"/>
    <s v="OMS"/>
    <s v="2M2"/>
    <s v="Done. Acc."/>
    <n v="1"/>
  </r>
  <r>
    <x v="5"/>
    <s v="Alfi Al Fahreizy"/>
    <s v="C6"/>
    <s v="OMS"/>
    <s v="3M1"/>
    <s v="Done. Acc."/>
    <n v="1"/>
  </r>
  <r>
    <x v="5"/>
    <s v="Alfi Al Fahreizy"/>
    <s v="C6"/>
    <s v="OMS"/>
    <s v="3M2"/>
    <s v="Done. Acc."/>
    <n v="1"/>
  </r>
  <r>
    <x v="5"/>
    <s v="Alfi Al Fahreizy"/>
    <s v="C6"/>
    <s v="OMS"/>
    <s v="3M3"/>
    <s v="Done. Acc."/>
    <n v="1"/>
  </r>
  <r>
    <x v="5"/>
    <s v="Alfi Al Fahreizy"/>
    <s v="C6"/>
    <s v="OMS"/>
    <s v="4M1"/>
    <s v="Not Yet Started."/>
    <n v="0"/>
  </r>
  <r>
    <x v="5"/>
    <s v="Alfi Al Fahreizy"/>
    <s v="C6"/>
    <s v="OMS"/>
    <s v="4M2"/>
    <s v="Not Yet Started."/>
    <n v="0"/>
  </r>
  <r>
    <x v="5"/>
    <s v="Alfi Al Fahreizy"/>
    <s v="C6"/>
    <s v="OMS"/>
    <s v="4M3"/>
    <s v="Not Yet Started."/>
    <n v="0"/>
  </r>
  <r>
    <x v="5"/>
    <s v="Alfi Al Fahreizy"/>
    <s v="C6"/>
    <s v="OMS"/>
    <s v="5M1"/>
    <s v="Not Yet Started."/>
    <n v="0"/>
  </r>
  <r>
    <x v="5"/>
    <s v="Alfi Al Fahreizy"/>
    <s v="C6"/>
    <s v="OMS"/>
    <s v="6M1"/>
    <s v="Not Yet Started."/>
    <n v="0"/>
  </r>
  <r>
    <x v="5"/>
    <s v="Alfi Al Fahreizy"/>
    <s v="C6"/>
    <s v="OMS"/>
    <s v="6M2"/>
    <s v="Not Yet Started."/>
    <n v="0"/>
  </r>
  <r>
    <x v="5"/>
    <s v="Alfi Al Fahreizy"/>
    <s v="C6"/>
    <s v="OMS"/>
    <s v="6M3"/>
    <s v="Not Yet Started."/>
    <n v="0"/>
  </r>
  <r>
    <x v="6"/>
    <s v="Alvin Hans"/>
    <s v="C7"/>
    <s v="ES"/>
    <s v="1M1"/>
    <s v="Done. Acc."/>
    <n v="1"/>
  </r>
  <r>
    <x v="6"/>
    <s v="Alvin Hans"/>
    <s v="C7"/>
    <s v="ES"/>
    <s v="1M2"/>
    <s v="Done. Acc."/>
    <n v="1"/>
  </r>
  <r>
    <x v="6"/>
    <s v="Alvin Hans"/>
    <s v="C7"/>
    <s v="ES"/>
    <s v="2M1"/>
    <s v="Done. Acc."/>
    <n v="1"/>
  </r>
  <r>
    <x v="6"/>
    <s v="Alvin Hans"/>
    <s v="C7"/>
    <s v="ES"/>
    <s v="2M2"/>
    <s v="On Progress."/>
    <n v="0.5"/>
  </r>
  <r>
    <x v="6"/>
    <s v="Alvin Hans"/>
    <s v="C7"/>
    <s v="ES"/>
    <s v="3M1"/>
    <s v="Not Yet Started."/>
    <n v="0"/>
  </r>
  <r>
    <x v="6"/>
    <s v="Alvin Hans"/>
    <s v="C7"/>
    <s v="ES"/>
    <s v="3M2"/>
    <s v="Not Yet Started."/>
    <n v="0"/>
  </r>
  <r>
    <x v="6"/>
    <s v="Alvin Hans"/>
    <s v="C7"/>
    <s v="ES"/>
    <s v="3M3"/>
    <s v="Not Yet Started."/>
    <n v="0"/>
  </r>
  <r>
    <x v="6"/>
    <s v="Alvin Hans"/>
    <s v="C7"/>
    <s v="ES"/>
    <s v="4M1"/>
    <s v="Not Yet Started."/>
    <n v="0"/>
  </r>
  <r>
    <x v="6"/>
    <s v="Alvin Hans"/>
    <s v="C7"/>
    <s v="ES"/>
    <s v="4M2"/>
    <s v="Not Yet Started."/>
    <n v="0"/>
  </r>
  <r>
    <x v="6"/>
    <s v="Alvin Hans"/>
    <s v="C7"/>
    <s v="ES"/>
    <s v="4M3"/>
    <s v="Not Yet Started."/>
    <n v="0"/>
  </r>
  <r>
    <x v="6"/>
    <s v="Alvin Hans"/>
    <s v="C7"/>
    <s v="ES"/>
    <s v="5M1"/>
    <s v="Not Yet Started."/>
    <n v="0"/>
  </r>
  <r>
    <x v="6"/>
    <s v="Alvin Hans"/>
    <s v="C7"/>
    <s v="ES"/>
    <s v="6M1"/>
    <s v="Not Yet Started."/>
    <n v="0"/>
  </r>
  <r>
    <x v="6"/>
    <s v="Alvin Hans"/>
    <s v="C7"/>
    <s v="ES"/>
    <s v="6M2"/>
    <s v="Not Yet Started."/>
    <n v="0"/>
  </r>
  <r>
    <x v="6"/>
    <s v="Alvin Hans"/>
    <s v="C7"/>
    <s v="ES"/>
    <s v="6M3"/>
    <s v="Not Yet Started."/>
    <n v="0"/>
  </r>
  <r>
    <x v="7"/>
    <s v="Alvin Murad Rachmadsyah"/>
    <s v="C8"/>
    <s v="RDMP"/>
    <s v="1M1"/>
    <s v="Data not Found."/>
    <n v="0"/>
  </r>
  <r>
    <x v="7"/>
    <s v="Alvin Murad Rachmadsyah"/>
    <s v="C8"/>
    <s v="RDMP"/>
    <s v="1M2"/>
    <s v="Data not Found."/>
    <n v="0"/>
  </r>
  <r>
    <x v="7"/>
    <s v="Alvin Murad Rachmadsyah"/>
    <s v="C8"/>
    <s v="RDMP"/>
    <s v="2M1"/>
    <s v="Data not Found."/>
    <n v="0"/>
  </r>
  <r>
    <x v="7"/>
    <s v="Alvin Murad Rachmadsyah"/>
    <s v="C8"/>
    <s v="RDMP"/>
    <s v="2M2"/>
    <s v="Data not Found."/>
    <n v="0"/>
  </r>
  <r>
    <x v="7"/>
    <s v="Alvin Murad Rachmadsyah"/>
    <s v="C8"/>
    <s v="RDMP"/>
    <s v="3M1"/>
    <s v="Data not Found."/>
    <n v="0"/>
  </r>
  <r>
    <x v="7"/>
    <s v="Alvin Murad Rachmadsyah"/>
    <s v="C8"/>
    <s v="RDMP"/>
    <s v="3M2"/>
    <s v="Data not Found."/>
    <n v="0"/>
  </r>
  <r>
    <x v="7"/>
    <s v="Alvin Murad Rachmadsyah"/>
    <s v="C8"/>
    <s v="RDMP"/>
    <s v="3M3"/>
    <s v="Data not Found."/>
    <n v="0"/>
  </r>
  <r>
    <x v="7"/>
    <s v="Alvin Murad Rachmadsyah"/>
    <s v="C8"/>
    <s v="RDMP"/>
    <s v="4M1"/>
    <s v="Data not Found."/>
    <n v="0"/>
  </r>
  <r>
    <x v="7"/>
    <s v="Alvin Murad Rachmadsyah"/>
    <s v="C8"/>
    <s v="RDMP"/>
    <s v="4M2"/>
    <s v="Data not Found."/>
    <n v="0"/>
  </r>
  <r>
    <x v="7"/>
    <s v="Alvin Murad Rachmadsyah"/>
    <s v="C8"/>
    <s v="RDMP"/>
    <s v="4M3"/>
    <s v="Data not Found."/>
    <n v="0"/>
  </r>
  <r>
    <x v="7"/>
    <s v="Alvin Murad Rachmadsyah"/>
    <s v="C8"/>
    <s v="RDMP"/>
    <s v="5M1"/>
    <s v="Data not Found."/>
    <n v="0"/>
  </r>
  <r>
    <x v="7"/>
    <s v="Alvin Murad Rachmadsyah"/>
    <s v="C8"/>
    <s v="RDMP"/>
    <s v="6M1"/>
    <s v="Data not Found."/>
    <n v="0"/>
  </r>
  <r>
    <x v="7"/>
    <s v="Alvin Murad Rachmadsyah"/>
    <s v="C8"/>
    <s v="RDMP"/>
    <s v="6M2"/>
    <s v="Data not Found."/>
    <n v="0"/>
  </r>
  <r>
    <x v="7"/>
    <s v="Alvin Murad Rachmadsyah"/>
    <s v="C8"/>
    <s v="RDMP"/>
    <s v="6M3"/>
    <s v="Data not Found."/>
    <n v="0"/>
  </r>
  <r>
    <x v="8"/>
    <s v="Amalia Dyah Arlita"/>
    <s v="C9"/>
    <s v="PPD"/>
    <s v="1M1"/>
    <s v="Done. Acc."/>
    <n v="1"/>
  </r>
  <r>
    <x v="8"/>
    <s v="Amalia Dyah Arlita"/>
    <s v="C9"/>
    <s v="PPD"/>
    <s v="1M2"/>
    <s v="Done. Acc."/>
    <n v="1"/>
  </r>
  <r>
    <x v="8"/>
    <s v="Amalia Dyah Arlita"/>
    <s v="C9"/>
    <s v="PPD"/>
    <s v="2M1"/>
    <s v="Not Yet Started."/>
    <n v="0"/>
  </r>
  <r>
    <x v="8"/>
    <s v="Amalia Dyah Arlita"/>
    <s v="C9"/>
    <s v="PPD"/>
    <s v="2M2"/>
    <s v="Not Yet Started."/>
    <n v="0"/>
  </r>
  <r>
    <x v="8"/>
    <s v="Amalia Dyah Arlita"/>
    <s v="C9"/>
    <s v="PPD"/>
    <s v="3M1"/>
    <s v="Not Yet Started."/>
    <n v="0"/>
  </r>
  <r>
    <x v="8"/>
    <s v="Amalia Dyah Arlita"/>
    <s v="C9"/>
    <s v="PPD"/>
    <s v="3M2"/>
    <s v="Not Yet Started."/>
    <n v="0"/>
  </r>
  <r>
    <x v="8"/>
    <s v="Amalia Dyah Arlita"/>
    <s v="C9"/>
    <s v="PPD"/>
    <s v="3M3"/>
    <s v="Not Yet Started."/>
    <n v="0"/>
  </r>
  <r>
    <x v="8"/>
    <s v="Amalia Dyah Arlita"/>
    <s v="C9"/>
    <s v="PPD"/>
    <s v="4M1"/>
    <s v="Not Yet Started."/>
    <n v="0"/>
  </r>
  <r>
    <x v="8"/>
    <s v="Amalia Dyah Arlita"/>
    <s v="C9"/>
    <s v="PPD"/>
    <s v="4M2"/>
    <s v="Not Yet Started."/>
    <n v="0"/>
  </r>
  <r>
    <x v="8"/>
    <s v="Amalia Dyah Arlita"/>
    <s v="C9"/>
    <s v="PPD"/>
    <s v="4M3"/>
    <s v="Not Yet Started."/>
    <n v="0"/>
  </r>
  <r>
    <x v="8"/>
    <s v="Amalia Dyah Arlita"/>
    <s v="C9"/>
    <s v="PPD"/>
    <s v="5M1"/>
    <s v="Not Yet Started."/>
    <n v="0"/>
  </r>
  <r>
    <x v="8"/>
    <s v="Amalia Dyah Arlita"/>
    <s v="C9"/>
    <s v="PPD"/>
    <s v="6M1"/>
    <s v="Not Yet Started."/>
    <n v="0"/>
  </r>
  <r>
    <x v="8"/>
    <s v="Amalia Dyah Arlita"/>
    <s v="C9"/>
    <s v="PPD"/>
    <s v="6M2"/>
    <s v="Not Yet Started."/>
    <n v="0"/>
  </r>
  <r>
    <x v="8"/>
    <s v="Amalia Dyah Arlita"/>
    <s v="C9"/>
    <s v="PPD"/>
    <s v="6M3"/>
    <s v="Not Yet Started."/>
    <n v="0"/>
  </r>
  <r>
    <x v="9"/>
    <s v="Anastasia Ayu Pratiwi"/>
    <s v="C10"/>
    <s v="PPD"/>
    <s v="1M1"/>
    <s v="Done. Acc."/>
    <n v="1"/>
  </r>
  <r>
    <x v="9"/>
    <s v="Anastasia Ayu Pratiwi"/>
    <s v="C10"/>
    <s v="PPD"/>
    <s v="1M2"/>
    <s v="Done. Acc."/>
    <n v="1"/>
  </r>
  <r>
    <x v="9"/>
    <s v="Anastasia Ayu Pratiwi"/>
    <s v="C10"/>
    <s v="PPD"/>
    <s v="2M1"/>
    <s v="Done. Acc."/>
    <n v="1"/>
  </r>
  <r>
    <x v="9"/>
    <s v="Anastasia Ayu Pratiwi"/>
    <s v="C10"/>
    <s v="PPD"/>
    <s v="2M2"/>
    <s v="Done. Acc."/>
    <n v="1"/>
  </r>
  <r>
    <x v="9"/>
    <s v="Anastasia Ayu Pratiwi"/>
    <s v="C10"/>
    <s v="PPD"/>
    <s v="3M1"/>
    <s v="Done. Acc."/>
    <n v="1"/>
  </r>
  <r>
    <x v="9"/>
    <s v="Anastasia Ayu Pratiwi"/>
    <s v="C10"/>
    <s v="PPD"/>
    <s v="3M2"/>
    <s v="Done. Acc."/>
    <n v="1"/>
  </r>
  <r>
    <x v="9"/>
    <s v="Anastasia Ayu Pratiwi"/>
    <s v="C10"/>
    <s v="PPD"/>
    <s v="3M3"/>
    <s v="Done. Acc."/>
    <n v="1"/>
  </r>
  <r>
    <x v="9"/>
    <s v="Anastasia Ayu Pratiwi"/>
    <s v="C10"/>
    <s v="PPD"/>
    <s v="4M1"/>
    <s v="Done. Acc."/>
    <n v="1"/>
  </r>
  <r>
    <x v="9"/>
    <s v="Anastasia Ayu Pratiwi"/>
    <s v="C10"/>
    <s v="PPD"/>
    <s v="4M2"/>
    <s v="Done. Acc."/>
    <n v="1"/>
  </r>
  <r>
    <x v="9"/>
    <s v="Anastasia Ayu Pratiwi"/>
    <s v="C10"/>
    <s v="PPD"/>
    <s v="4M3"/>
    <s v="Done. Acc."/>
    <n v="1"/>
  </r>
  <r>
    <x v="9"/>
    <s v="Anastasia Ayu Pratiwi"/>
    <s v="C10"/>
    <s v="PPD"/>
    <s v="5M1"/>
    <s v="Done. Acc."/>
    <n v="1"/>
  </r>
  <r>
    <x v="9"/>
    <s v="Anastasia Ayu Pratiwi"/>
    <s v="C10"/>
    <s v="PPD"/>
    <s v="6M1"/>
    <s v="Done. Acc."/>
    <n v="1"/>
  </r>
  <r>
    <x v="9"/>
    <s v="Anastasia Ayu Pratiwi"/>
    <s v="C10"/>
    <s v="PPD"/>
    <s v="6M2"/>
    <s v="Done. Acc."/>
    <n v="1"/>
  </r>
  <r>
    <x v="9"/>
    <s v="Anastasia Ayu Pratiwi"/>
    <s v="C10"/>
    <s v="PPD"/>
    <s v="6M3"/>
    <s v="Done. Acc."/>
    <n v="1"/>
  </r>
  <r>
    <x v="10"/>
    <s v="Andrean Diyandana Filemon"/>
    <s v="C11"/>
    <s v="PPD"/>
    <s v="1M1"/>
    <s v="Done. Acc."/>
    <n v="1"/>
  </r>
  <r>
    <x v="10"/>
    <s v="Andrean Diyandana Filemon"/>
    <s v="C11"/>
    <s v="PPD"/>
    <s v="1M2"/>
    <s v="Done. Acc."/>
    <n v="1"/>
  </r>
  <r>
    <x v="10"/>
    <s v="Andrean Diyandana Filemon"/>
    <s v="C11"/>
    <s v="PPD"/>
    <s v="2M1"/>
    <s v="Done. Acc."/>
    <n v="1"/>
  </r>
  <r>
    <x v="10"/>
    <s v="Andrean Diyandana Filemon"/>
    <s v="C11"/>
    <s v="PPD"/>
    <s v="2M2"/>
    <s v="Done. Acc."/>
    <n v="1"/>
  </r>
  <r>
    <x v="10"/>
    <s v="Andrean Diyandana Filemon"/>
    <s v="C11"/>
    <s v="PPD"/>
    <s v="3M1"/>
    <s v="Not Yet Started."/>
    <n v="0"/>
  </r>
  <r>
    <x v="10"/>
    <s v="Andrean Diyandana Filemon"/>
    <s v="C11"/>
    <s v="PPD"/>
    <s v="3M2"/>
    <s v="Not Yet Started."/>
    <n v="0"/>
  </r>
  <r>
    <x v="10"/>
    <s v="Andrean Diyandana Filemon"/>
    <s v="C11"/>
    <s v="PPD"/>
    <s v="3M3"/>
    <s v="Done. Acc."/>
    <n v="1"/>
  </r>
  <r>
    <x v="10"/>
    <s v="Andrean Diyandana Filemon"/>
    <s v="C11"/>
    <s v="PPD"/>
    <s v="4M1"/>
    <s v="Not Yet Started."/>
    <n v="0"/>
  </r>
  <r>
    <x v="10"/>
    <s v="Andrean Diyandana Filemon"/>
    <s v="C11"/>
    <s v="PPD"/>
    <s v="4M2"/>
    <s v="Not Yet Started."/>
    <n v="0"/>
  </r>
  <r>
    <x v="10"/>
    <s v="Andrean Diyandana Filemon"/>
    <s v="C11"/>
    <s v="PPD"/>
    <s v="4M3"/>
    <s v="Not Yet Started."/>
    <n v="0"/>
  </r>
  <r>
    <x v="10"/>
    <s v="Andrean Diyandana Filemon"/>
    <s v="C11"/>
    <s v="PPD"/>
    <s v="5M1"/>
    <s v="Not Yet Started."/>
    <n v="0"/>
  </r>
  <r>
    <x v="10"/>
    <s v="Andrean Diyandana Filemon"/>
    <s v="C11"/>
    <s v="PPD"/>
    <s v="6M1"/>
    <s v="Not Yet Started."/>
    <n v="0"/>
  </r>
  <r>
    <x v="10"/>
    <s v="Andrean Diyandana Filemon"/>
    <s v="C11"/>
    <s v="PPD"/>
    <s v="6M2"/>
    <s v="Not Yet Started."/>
    <n v="0"/>
  </r>
  <r>
    <x v="10"/>
    <s v="Andrean Diyandana Filemon"/>
    <s v="C11"/>
    <s v="PPD"/>
    <s v="6M3"/>
    <s v="Not Yet Started."/>
    <n v="0"/>
  </r>
  <r>
    <x v="11"/>
    <s v="Anzhari luthfi"/>
    <s v="C12"/>
    <s v="OMS"/>
    <s v="1M1"/>
    <s v="Data not Found."/>
    <n v="0"/>
  </r>
  <r>
    <x v="11"/>
    <s v="Anzhari luthfi"/>
    <s v="C12"/>
    <s v="OMS"/>
    <s v="1M2"/>
    <s v="Data not Found."/>
    <n v="0"/>
  </r>
  <r>
    <x v="11"/>
    <s v="Anzhari luthfi"/>
    <s v="C12"/>
    <s v="OMS"/>
    <s v="2M1"/>
    <s v="Data not Found."/>
    <n v="0"/>
  </r>
  <r>
    <x v="11"/>
    <s v="Anzhari luthfi"/>
    <s v="C12"/>
    <s v="OMS"/>
    <s v="2M2"/>
    <s v="Data not Found."/>
    <n v="0"/>
  </r>
  <r>
    <x v="11"/>
    <s v="Anzhari luthfi"/>
    <s v="C12"/>
    <s v="OMS"/>
    <s v="3M1"/>
    <s v="Data not Found."/>
    <n v="0"/>
  </r>
  <r>
    <x v="11"/>
    <s v="Anzhari luthfi"/>
    <s v="C12"/>
    <s v="OMS"/>
    <s v="3M2"/>
    <s v="Data not Found."/>
    <n v="0"/>
  </r>
  <r>
    <x v="11"/>
    <s v="Anzhari luthfi"/>
    <s v="C12"/>
    <s v="OMS"/>
    <s v="3M3"/>
    <s v="Data not Found."/>
    <n v="0"/>
  </r>
  <r>
    <x v="11"/>
    <s v="Anzhari luthfi"/>
    <s v="C12"/>
    <s v="OMS"/>
    <s v="4M1"/>
    <s v="Data not Found."/>
    <n v="0"/>
  </r>
  <r>
    <x v="11"/>
    <s v="Anzhari luthfi"/>
    <s v="C12"/>
    <s v="OMS"/>
    <s v="4M2"/>
    <s v="Data not Found."/>
    <n v="0"/>
  </r>
  <r>
    <x v="11"/>
    <s v="Anzhari luthfi"/>
    <s v="C12"/>
    <s v="OMS"/>
    <s v="4M3"/>
    <s v="Data not Found."/>
    <n v="0"/>
  </r>
  <r>
    <x v="11"/>
    <s v="Anzhari luthfi"/>
    <s v="C12"/>
    <s v="OMS"/>
    <s v="5M1"/>
    <s v="Data not Found."/>
    <n v="0"/>
  </r>
  <r>
    <x v="11"/>
    <s v="Anzhari luthfi"/>
    <s v="C12"/>
    <s v="OMS"/>
    <s v="6M1"/>
    <s v="Data not Found."/>
    <n v="0"/>
  </r>
  <r>
    <x v="11"/>
    <s v="Anzhari luthfi"/>
    <s v="C12"/>
    <s v="OMS"/>
    <s v="6M2"/>
    <s v="Data not Found."/>
    <n v="0"/>
  </r>
  <r>
    <x v="11"/>
    <s v="Anzhari luthfi"/>
    <s v="C12"/>
    <s v="OMS"/>
    <s v="6M3"/>
    <s v="Data not Found."/>
    <n v="0"/>
  </r>
  <r>
    <x v="12"/>
    <s v="Azhar Hudaibie Adhitama"/>
    <s v="C13"/>
    <s v="QAS"/>
    <s v="1M1"/>
    <s v="Done. Acc."/>
    <n v="1"/>
  </r>
  <r>
    <x v="12"/>
    <s v="Azhar Hudaibie Adhitama"/>
    <s v="C13"/>
    <s v="QAS"/>
    <s v="1M2"/>
    <s v="Done. Acc."/>
    <n v="1"/>
  </r>
  <r>
    <x v="12"/>
    <s v="Azhar Hudaibie Adhitama"/>
    <s v="C13"/>
    <s v="QAS"/>
    <s v="2M1"/>
    <s v="Done. Acc."/>
    <n v="1"/>
  </r>
  <r>
    <x v="12"/>
    <s v="Azhar Hudaibie Adhitama"/>
    <s v="C13"/>
    <s v="QAS"/>
    <s v="2M2"/>
    <s v="Done. Acc."/>
    <n v="1"/>
  </r>
  <r>
    <x v="12"/>
    <s v="Azhar Hudaibie Adhitama"/>
    <s v="C13"/>
    <s v="QAS"/>
    <s v="3M1"/>
    <s v="Done. Acc."/>
    <n v="1"/>
  </r>
  <r>
    <x v="12"/>
    <s v="Azhar Hudaibie Adhitama"/>
    <s v="C13"/>
    <s v="QAS"/>
    <s v="3M2"/>
    <s v="Done. Acc."/>
    <n v="1"/>
  </r>
  <r>
    <x v="12"/>
    <s v="Azhar Hudaibie Adhitama"/>
    <s v="C13"/>
    <s v="QAS"/>
    <s v="3M3"/>
    <s v="Done. Acc."/>
    <n v="1"/>
  </r>
  <r>
    <x v="12"/>
    <s v="Azhar Hudaibie Adhitama"/>
    <s v="C13"/>
    <s v="QAS"/>
    <s v="4M1"/>
    <s v="Done. Acc."/>
    <n v="1"/>
  </r>
  <r>
    <x v="12"/>
    <s v="Azhar Hudaibie Adhitama"/>
    <s v="C13"/>
    <s v="QAS"/>
    <s v="4M2"/>
    <s v="Done. Acc."/>
    <n v="1"/>
  </r>
  <r>
    <x v="12"/>
    <s v="Azhar Hudaibie Adhitama"/>
    <s v="C13"/>
    <s v="QAS"/>
    <s v="4M3"/>
    <s v="Done. Acc."/>
    <n v="1"/>
  </r>
  <r>
    <x v="12"/>
    <s v="Azhar Hudaibie Adhitama"/>
    <s v="C13"/>
    <s v="QAS"/>
    <s v="5M1"/>
    <s v="On Progress."/>
    <n v="0.5"/>
  </r>
  <r>
    <x v="12"/>
    <s v="Azhar Hudaibie Adhitama"/>
    <s v="C13"/>
    <s v="QAS"/>
    <s v="6M1"/>
    <s v="On Progress."/>
    <n v="0.5"/>
  </r>
  <r>
    <x v="12"/>
    <s v="Azhar Hudaibie Adhitama"/>
    <s v="C13"/>
    <s v="QAS"/>
    <s v="6M2"/>
    <s v="On Progress."/>
    <n v="0.5"/>
  </r>
  <r>
    <x v="12"/>
    <s v="Azhar Hudaibie Adhitama"/>
    <s v="C13"/>
    <s v="QAS"/>
    <s v="6M3"/>
    <s v="On Progress."/>
    <n v="0.5"/>
  </r>
  <r>
    <x v="13"/>
    <s v="Azka Afuza"/>
    <s v="C14"/>
    <s v="PPD"/>
    <s v="1M1"/>
    <s v="Done. Acc."/>
    <n v="1"/>
  </r>
  <r>
    <x v="13"/>
    <s v="Azka Afuza"/>
    <s v="C14"/>
    <s v="PPD"/>
    <s v="1M2"/>
    <s v="Done. Acc."/>
    <n v="1"/>
  </r>
  <r>
    <x v="13"/>
    <s v="Azka Afuza"/>
    <s v="C14"/>
    <s v="PPD"/>
    <s v="2M1"/>
    <s v="Done. Acc."/>
    <n v="1"/>
  </r>
  <r>
    <x v="13"/>
    <s v="Azka Afuza"/>
    <s v="C14"/>
    <s v="PPD"/>
    <s v="2M2"/>
    <s v="Done. Acc."/>
    <n v="1"/>
  </r>
  <r>
    <x v="13"/>
    <s v="Azka Afuza"/>
    <s v="C14"/>
    <s v="PPD"/>
    <s v="3M1"/>
    <s v="On Progress."/>
    <n v="0.5"/>
  </r>
  <r>
    <x v="13"/>
    <s v="Azka Afuza"/>
    <s v="C14"/>
    <s v="PPD"/>
    <s v="3M2"/>
    <s v="On Progress."/>
    <n v="0.5"/>
  </r>
  <r>
    <x v="13"/>
    <s v="Azka Afuza"/>
    <s v="C14"/>
    <s v="PPD"/>
    <s v="3M3"/>
    <s v="On Progress."/>
    <n v="0.5"/>
  </r>
  <r>
    <x v="13"/>
    <s v="Azka Afuza"/>
    <s v="C14"/>
    <s v="PPD"/>
    <s v="4M1"/>
    <s v="Not Yet Started."/>
    <n v="0"/>
  </r>
  <r>
    <x v="13"/>
    <s v="Azka Afuza"/>
    <s v="C14"/>
    <s v="PPD"/>
    <s v="4M2"/>
    <s v="Not Yet Started."/>
    <n v="0"/>
  </r>
  <r>
    <x v="13"/>
    <s v="Azka Afuza"/>
    <s v="C14"/>
    <s v="PPD"/>
    <s v="4M3"/>
    <s v="Not Yet Started."/>
    <n v="0"/>
  </r>
  <r>
    <x v="13"/>
    <s v="Azka Afuza"/>
    <s v="C14"/>
    <s v="PPD"/>
    <s v="5M1"/>
    <s v="Not Yet Started."/>
    <n v="0"/>
  </r>
  <r>
    <x v="13"/>
    <s v="Azka Afuza"/>
    <s v="C14"/>
    <s v="PPD"/>
    <s v="6M1"/>
    <s v="Not Yet Started."/>
    <n v="0"/>
  </r>
  <r>
    <x v="13"/>
    <s v="Azka Afuza"/>
    <s v="C14"/>
    <s v="PPD"/>
    <s v="6M2"/>
    <s v="Not Yet Started."/>
    <n v="0"/>
  </r>
  <r>
    <x v="13"/>
    <s v="Azka Afuza"/>
    <s v="C14"/>
    <s v="PPD"/>
    <s v="6M3"/>
    <s v="Not Yet Started."/>
    <n v="0"/>
  </r>
  <r>
    <x v="14"/>
    <s v="Bagaskara Dwi Anugrah"/>
    <s v="C15"/>
    <s v="OMS"/>
    <s v="1M1"/>
    <s v="Done. Acc."/>
    <n v="1"/>
  </r>
  <r>
    <x v="14"/>
    <s v="Bagaskara Dwi Anugrah"/>
    <s v="C15"/>
    <s v="OMS"/>
    <s v="1M2"/>
    <s v="Done. Acc."/>
    <n v="1"/>
  </r>
  <r>
    <x v="14"/>
    <s v="Bagaskara Dwi Anugrah"/>
    <s v="C15"/>
    <s v="OMS"/>
    <s v="2M1"/>
    <s v="Done. Acc."/>
    <n v="1"/>
  </r>
  <r>
    <x v="14"/>
    <s v="Bagaskara Dwi Anugrah"/>
    <s v="C15"/>
    <s v="OMS"/>
    <s v="2M2"/>
    <s v="Done. Acc."/>
    <n v="1"/>
  </r>
  <r>
    <x v="14"/>
    <s v="Bagaskara Dwi Anugrah"/>
    <s v="C15"/>
    <s v="OMS"/>
    <s v="3M1"/>
    <s v="Done. Acc."/>
    <n v="1"/>
  </r>
  <r>
    <x v="14"/>
    <s v="Bagaskara Dwi Anugrah"/>
    <s v="C15"/>
    <s v="OMS"/>
    <s v="3M2"/>
    <s v="Done. Acc."/>
    <n v="1"/>
  </r>
  <r>
    <x v="14"/>
    <s v="Bagaskara Dwi Anugrah"/>
    <s v="C15"/>
    <s v="OMS"/>
    <s v="3M3"/>
    <s v="Done. Acc."/>
    <n v="1"/>
  </r>
  <r>
    <x v="14"/>
    <s v="Bagaskara Dwi Anugrah"/>
    <s v="C15"/>
    <s v="OMS"/>
    <s v="4M1"/>
    <s v="Not Yet Started."/>
    <n v="0"/>
  </r>
  <r>
    <x v="14"/>
    <s v="Bagaskara Dwi Anugrah"/>
    <s v="C15"/>
    <s v="OMS"/>
    <s v="4M2"/>
    <s v="Not Yet Started."/>
    <n v="0"/>
  </r>
  <r>
    <x v="14"/>
    <s v="Bagaskara Dwi Anugrah"/>
    <s v="C15"/>
    <s v="OMS"/>
    <s v="4M3"/>
    <s v="Not Yet Started."/>
    <n v="0"/>
  </r>
  <r>
    <x v="14"/>
    <s v="Bagaskara Dwi Anugrah"/>
    <s v="C15"/>
    <s v="OMS"/>
    <s v="5M1"/>
    <s v="Not Yet Started."/>
    <n v="0"/>
  </r>
  <r>
    <x v="14"/>
    <s v="Bagaskara Dwi Anugrah"/>
    <s v="C15"/>
    <s v="OMS"/>
    <s v="6M1"/>
    <s v="Not Yet Started."/>
    <n v="0"/>
  </r>
  <r>
    <x v="14"/>
    <s v="Bagaskara Dwi Anugrah"/>
    <s v="C15"/>
    <s v="OMS"/>
    <s v="6M2"/>
    <s v="Not Yet Started."/>
    <n v="0"/>
  </r>
  <r>
    <x v="14"/>
    <s v="Bagaskara Dwi Anugrah"/>
    <s v="C15"/>
    <s v="OMS"/>
    <s v="6M3"/>
    <s v="Not Yet Started."/>
    <n v="0"/>
  </r>
  <r>
    <x v="15"/>
    <s v="Bagus Satrio Utomo P"/>
    <s v="C16"/>
    <s v="QAS"/>
    <s v="1M1"/>
    <s v="Done. Acc."/>
    <n v="1"/>
  </r>
  <r>
    <x v="15"/>
    <s v="Bagus Satrio Utomo P"/>
    <s v="C16"/>
    <s v="QAS"/>
    <s v="1M2"/>
    <s v="Done. Acc."/>
    <n v="1"/>
  </r>
  <r>
    <x v="15"/>
    <s v="Bagus Satrio Utomo P"/>
    <s v="C16"/>
    <s v="QAS"/>
    <s v="2M1"/>
    <s v="Done. Acc."/>
    <n v="1"/>
  </r>
  <r>
    <x v="15"/>
    <s v="Bagus Satrio Utomo P"/>
    <s v="C16"/>
    <s v="QAS"/>
    <s v="2M2"/>
    <s v="Done. Acc."/>
    <n v="1"/>
  </r>
  <r>
    <x v="15"/>
    <s v="Bagus Satrio Utomo P"/>
    <s v="C16"/>
    <s v="QAS"/>
    <s v="3M1"/>
    <s v="Not Yet Started."/>
    <n v="0"/>
  </r>
  <r>
    <x v="15"/>
    <s v="Bagus Satrio Utomo P"/>
    <s v="C16"/>
    <s v="QAS"/>
    <s v="3M2"/>
    <s v="Not Yet Started."/>
    <n v="0"/>
  </r>
  <r>
    <x v="15"/>
    <s v="Bagus Satrio Utomo P"/>
    <s v="C16"/>
    <s v="QAS"/>
    <s v="3M3"/>
    <s v="Not Yet Started."/>
    <n v="0"/>
  </r>
  <r>
    <x v="15"/>
    <s v="Bagus Satrio Utomo P"/>
    <s v="C16"/>
    <s v="QAS"/>
    <s v="4M1"/>
    <s v="Not Yet Started."/>
    <n v="0"/>
  </r>
  <r>
    <x v="15"/>
    <s v="Bagus Satrio Utomo P"/>
    <s v="C16"/>
    <s v="QAS"/>
    <s v="4M2"/>
    <s v="Not Yet Started."/>
    <n v="0"/>
  </r>
  <r>
    <x v="15"/>
    <s v="Bagus Satrio Utomo P"/>
    <s v="C16"/>
    <s v="QAS"/>
    <s v="4M3"/>
    <s v="Not Yet Started."/>
    <n v="0"/>
  </r>
  <r>
    <x v="15"/>
    <s v="Bagus Satrio Utomo P"/>
    <s v="C16"/>
    <s v="QAS"/>
    <s v="5M1"/>
    <s v="Not Yet Started."/>
    <n v="0"/>
  </r>
  <r>
    <x v="15"/>
    <s v="Bagus Satrio Utomo P"/>
    <s v="C16"/>
    <s v="QAS"/>
    <s v="6M1"/>
    <s v="Not Yet Started."/>
    <n v="0"/>
  </r>
  <r>
    <x v="15"/>
    <s v="Bagus Satrio Utomo P"/>
    <s v="C16"/>
    <s v="QAS"/>
    <s v="6M2"/>
    <s v="Not Yet Started."/>
    <n v="0"/>
  </r>
  <r>
    <x v="15"/>
    <s v="Bagus Satrio Utomo P"/>
    <s v="C16"/>
    <s v="QAS"/>
    <s v="6M3"/>
    <s v="Not Yet Started."/>
    <n v="0"/>
  </r>
  <r>
    <x v="16"/>
    <s v="Bernando"/>
    <s v="C17"/>
    <s v="RDMP"/>
    <s v="1M1"/>
    <s v="Data not Found."/>
    <n v="0"/>
  </r>
  <r>
    <x v="16"/>
    <s v="Bernando"/>
    <s v="C17"/>
    <s v="RDMP"/>
    <s v="1M2"/>
    <s v="Data not Found."/>
    <n v="0"/>
  </r>
  <r>
    <x v="16"/>
    <s v="Bernando"/>
    <s v="C17"/>
    <s v="RDMP"/>
    <s v="2M1"/>
    <s v="Data not Found."/>
    <n v="0"/>
  </r>
  <r>
    <x v="16"/>
    <s v="Bernando"/>
    <s v="C17"/>
    <s v="RDMP"/>
    <s v="2M2"/>
    <s v="Data not Found."/>
    <n v="0"/>
  </r>
  <r>
    <x v="16"/>
    <s v="Bernando"/>
    <s v="C17"/>
    <s v="RDMP"/>
    <s v="3M1"/>
    <s v="Data not Found."/>
    <n v="0"/>
  </r>
  <r>
    <x v="16"/>
    <s v="Bernando"/>
    <s v="C17"/>
    <s v="RDMP"/>
    <s v="3M2"/>
    <s v="Data not Found."/>
    <n v="0"/>
  </r>
  <r>
    <x v="16"/>
    <s v="Bernando"/>
    <s v="C17"/>
    <s v="RDMP"/>
    <s v="3M3"/>
    <s v="Data not Found."/>
    <n v="0"/>
  </r>
  <r>
    <x v="16"/>
    <s v="Bernando"/>
    <s v="C17"/>
    <s v="RDMP"/>
    <s v="4M1"/>
    <s v="Data not Found."/>
    <n v="0"/>
  </r>
  <r>
    <x v="16"/>
    <s v="Bernando"/>
    <s v="C17"/>
    <s v="RDMP"/>
    <s v="4M2"/>
    <s v="Data not Found."/>
    <n v="0"/>
  </r>
  <r>
    <x v="16"/>
    <s v="Bernando"/>
    <s v="C17"/>
    <s v="RDMP"/>
    <s v="4M3"/>
    <s v="Data not Found."/>
    <n v="0"/>
  </r>
  <r>
    <x v="16"/>
    <s v="Bernando"/>
    <s v="C17"/>
    <s v="RDMP"/>
    <s v="5M1"/>
    <s v="Data not Found."/>
    <n v="0"/>
  </r>
  <r>
    <x v="16"/>
    <s v="Bernando"/>
    <s v="C17"/>
    <s v="RDMP"/>
    <s v="6M1"/>
    <s v="Data not Found."/>
    <n v="0"/>
  </r>
  <r>
    <x v="16"/>
    <s v="Bernando"/>
    <s v="C17"/>
    <s v="RDMP"/>
    <s v="6M2"/>
    <s v="Data not Found."/>
    <n v="0"/>
  </r>
  <r>
    <x v="16"/>
    <s v="Bernando"/>
    <s v="C17"/>
    <s v="RDMP"/>
    <s v="6M3"/>
    <s v="Data not Found."/>
    <n v="0"/>
  </r>
  <r>
    <x v="17"/>
    <s v="Bill Qishty Aulia Ardhy Arsya"/>
    <s v="C18"/>
    <s v="OMS"/>
    <s v="1M1"/>
    <s v="Data not Found."/>
    <n v="0"/>
  </r>
  <r>
    <x v="17"/>
    <s v="Bill Qishty Aulia Ardhy Arsya"/>
    <s v="C18"/>
    <s v="OMS"/>
    <s v="1M2"/>
    <s v="Data not Found."/>
    <n v="0"/>
  </r>
  <r>
    <x v="17"/>
    <s v="Bill Qishty Aulia Ardhy Arsya"/>
    <s v="C18"/>
    <s v="OMS"/>
    <s v="2M1"/>
    <s v="Data not Found."/>
    <n v="0"/>
  </r>
  <r>
    <x v="17"/>
    <s v="Bill Qishty Aulia Ardhy Arsya"/>
    <s v="C18"/>
    <s v="OMS"/>
    <s v="2M2"/>
    <s v="Data not Found."/>
    <n v="0"/>
  </r>
  <r>
    <x v="17"/>
    <s v="Bill Qishty Aulia Ardhy Arsya"/>
    <s v="C18"/>
    <s v="OMS"/>
    <s v="3M1"/>
    <s v="Data not Found."/>
    <n v="0"/>
  </r>
  <r>
    <x v="17"/>
    <s v="Bill Qishty Aulia Ardhy Arsya"/>
    <s v="C18"/>
    <s v="OMS"/>
    <s v="3M2"/>
    <s v="Data not Found."/>
    <n v="0"/>
  </r>
  <r>
    <x v="17"/>
    <s v="Bill Qishty Aulia Ardhy Arsya"/>
    <s v="C18"/>
    <s v="OMS"/>
    <s v="3M3"/>
    <s v="Data not Found."/>
    <n v="0"/>
  </r>
  <r>
    <x v="17"/>
    <s v="Bill Qishty Aulia Ardhy Arsya"/>
    <s v="C18"/>
    <s v="OMS"/>
    <s v="4M1"/>
    <s v="Data not Found."/>
    <n v="0"/>
  </r>
  <r>
    <x v="17"/>
    <s v="Bill Qishty Aulia Ardhy Arsya"/>
    <s v="C18"/>
    <s v="OMS"/>
    <s v="4M2"/>
    <s v="Data not Found."/>
    <n v="0"/>
  </r>
  <r>
    <x v="17"/>
    <s v="Bill Qishty Aulia Ardhy Arsya"/>
    <s v="C18"/>
    <s v="OMS"/>
    <s v="4M3"/>
    <s v="Data not Found."/>
    <n v="0"/>
  </r>
  <r>
    <x v="17"/>
    <s v="Bill Qishty Aulia Ardhy Arsya"/>
    <s v="C18"/>
    <s v="OMS"/>
    <s v="5M1"/>
    <s v="Data not Found."/>
    <n v="0"/>
  </r>
  <r>
    <x v="17"/>
    <s v="Bill Qishty Aulia Ardhy Arsya"/>
    <s v="C18"/>
    <s v="OMS"/>
    <s v="6M1"/>
    <s v="Data not Found."/>
    <n v="0"/>
  </r>
  <r>
    <x v="17"/>
    <s v="Bill Qishty Aulia Ardhy Arsya"/>
    <s v="C18"/>
    <s v="OMS"/>
    <s v="6M2"/>
    <s v="Data not Found."/>
    <n v="0"/>
  </r>
  <r>
    <x v="17"/>
    <s v="Bill Qishty Aulia Ardhy Arsya"/>
    <s v="C18"/>
    <s v="OMS"/>
    <s v="6M3"/>
    <s v="Data not Found."/>
    <n v="0"/>
  </r>
  <r>
    <x v="18"/>
    <s v="Bonifacius Raditya Yudha Atmaja"/>
    <s v="C19"/>
    <s v="QAS"/>
    <s v="1M1"/>
    <s v="Done. Acc."/>
    <n v="1"/>
  </r>
  <r>
    <x v="18"/>
    <s v="Bonifacius Raditya Yudha Atmaja"/>
    <s v="C19"/>
    <s v="QAS"/>
    <s v="1M2"/>
    <s v="Done. Acc."/>
    <n v="1"/>
  </r>
  <r>
    <x v="18"/>
    <s v="Bonifacius Raditya Yudha Atmaja"/>
    <s v="C19"/>
    <s v="QAS"/>
    <s v="2M1"/>
    <s v="Done. Acc."/>
    <n v="1"/>
  </r>
  <r>
    <x v="18"/>
    <s v="Bonifacius Raditya Yudha Atmaja"/>
    <s v="C19"/>
    <s v="QAS"/>
    <s v="2M2"/>
    <s v="Done. Acc."/>
    <n v="1"/>
  </r>
  <r>
    <x v="18"/>
    <s v="Bonifacius Raditya Yudha Atmaja"/>
    <s v="C19"/>
    <s v="QAS"/>
    <s v="3M1"/>
    <s v="Done. Acc."/>
    <n v="1"/>
  </r>
  <r>
    <x v="18"/>
    <s v="Bonifacius Raditya Yudha Atmaja"/>
    <s v="C19"/>
    <s v="QAS"/>
    <s v="3M2"/>
    <s v="Done. Acc."/>
    <n v="1"/>
  </r>
  <r>
    <x v="18"/>
    <s v="Bonifacius Raditya Yudha Atmaja"/>
    <s v="C19"/>
    <s v="QAS"/>
    <s v="3M3"/>
    <s v="Done. Acc."/>
    <n v="1"/>
  </r>
  <r>
    <x v="18"/>
    <s v="Bonifacius Raditya Yudha Atmaja"/>
    <s v="C19"/>
    <s v="QAS"/>
    <s v="4M1"/>
    <s v="Done. Acc."/>
    <n v="1"/>
  </r>
  <r>
    <x v="18"/>
    <s v="Bonifacius Raditya Yudha Atmaja"/>
    <s v="C19"/>
    <s v="QAS"/>
    <s v="4M2"/>
    <s v="Done. Acc."/>
    <n v="1"/>
  </r>
  <r>
    <x v="18"/>
    <s v="Bonifacius Raditya Yudha Atmaja"/>
    <s v="C19"/>
    <s v="QAS"/>
    <s v="4M3"/>
    <s v="Done. Acc."/>
    <n v="1"/>
  </r>
  <r>
    <x v="18"/>
    <s v="Bonifacius Raditya Yudha Atmaja"/>
    <s v="C19"/>
    <s v="QAS"/>
    <s v="5M1"/>
    <s v="On Progress."/>
    <n v="0.5"/>
  </r>
  <r>
    <x v="18"/>
    <s v="Bonifacius Raditya Yudha Atmaja"/>
    <s v="C19"/>
    <s v="QAS"/>
    <s v="6M1"/>
    <s v="On Progress."/>
    <n v="0.5"/>
  </r>
  <r>
    <x v="18"/>
    <s v="Bonifacius Raditya Yudha Atmaja"/>
    <s v="C19"/>
    <s v="QAS"/>
    <s v="6M2"/>
    <s v="On Progress."/>
    <n v="0.5"/>
  </r>
  <r>
    <x v="18"/>
    <s v="Bonifacius Raditya Yudha Atmaja"/>
    <s v="C19"/>
    <s v="QAS"/>
    <s v="6M3"/>
    <s v="On Progress."/>
    <n v="0.5"/>
  </r>
  <r>
    <x v="19"/>
    <s v="Chaidir Agam"/>
    <s v="C20"/>
    <s v="ES"/>
    <s v="1M1"/>
    <s v="Done. Acc."/>
    <n v="1"/>
  </r>
  <r>
    <x v="19"/>
    <s v="Chaidir Agam"/>
    <s v="C20"/>
    <s v="ES"/>
    <s v="1M2"/>
    <s v="Done. Acc."/>
    <n v="1"/>
  </r>
  <r>
    <x v="19"/>
    <s v="Chaidir Agam"/>
    <s v="C20"/>
    <s v="ES"/>
    <s v="2M1"/>
    <s v="Done. Acc."/>
    <n v="1"/>
  </r>
  <r>
    <x v="19"/>
    <s v="Chaidir Agam"/>
    <s v="C20"/>
    <s v="ES"/>
    <s v="2M2"/>
    <s v="Done. Acc."/>
    <n v="1"/>
  </r>
  <r>
    <x v="19"/>
    <s v="Chaidir Agam"/>
    <s v="C20"/>
    <s v="ES"/>
    <s v="3M1"/>
    <s v="Done. Acc."/>
    <n v="1"/>
  </r>
  <r>
    <x v="19"/>
    <s v="Chaidir Agam"/>
    <s v="C20"/>
    <s v="ES"/>
    <s v="3M2"/>
    <s v="Done. Acc."/>
    <n v="1"/>
  </r>
  <r>
    <x v="19"/>
    <s v="Chaidir Agam"/>
    <s v="C20"/>
    <s v="ES"/>
    <s v="3M3"/>
    <s v="Done. Acc."/>
    <n v="1"/>
  </r>
  <r>
    <x v="19"/>
    <s v="Chaidir Agam"/>
    <s v="C20"/>
    <s v="ES"/>
    <s v="4M1"/>
    <s v="Not Yet Started."/>
    <n v="0"/>
  </r>
  <r>
    <x v="19"/>
    <s v="Chaidir Agam"/>
    <s v="C20"/>
    <s v="ES"/>
    <s v="4M2"/>
    <s v="Not Yet Started."/>
    <n v="0"/>
  </r>
  <r>
    <x v="19"/>
    <s v="Chaidir Agam"/>
    <s v="C20"/>
    <s v="ES"/>
    <s v="4M3"/>
    <s v="Not Yet Started."/>
    <n v="0"/>
  </r>
  <r>
    <x v="19"/>
    <s v="Chaidir Agam"/>
    <s v="C20"/>
    <s v="ES"/>
    <s v="5M1"/>
    <s v="Not Yet Started."/>
    <n v="0"/>
  </r>
  <r>
    <x v="19"/>
    <s v="Chaidir Agam"/>
    <s v="C20"/>
    <s v="ES"/>
    <s v="6M1"/>
    <s v="Not Yet Started."/>
    <n v="0"/>
  </r>
  <r>
    <x v="19"/>
    <s v="Chaidir Agam"/>
    <s v="C20"/>
    <s v="ES"/>
    <s v="6M2"/>
    <s v="Not Yet Started."/>
    <n v="0"/>
  </r>
  <r>
    <x v="19"/>
    <s v="Chaidir Agam"/>
    <s v="C20"/>
    <s v="ES"/>
    <s v="6M3"/>
    <s v="Not Yet Started."/>
    <n v="0"/>
  </r>
  <r>
    <x v="20"/>
    <s v="Chandra Dewi Rosalina"/>
    <s v="C21"/>
    <s v="OMS"/>
    <s v="1M1"/>
    <s v="Done. Acc."/>
    <n v="1"/>
  </r>
  <r>
    <x v="20"/>
    <s v="Chandra Dewi Rosalina"/>
    <s v="C21"/>
    <s v="OMS"/>
    <s v="1M2"/>
    <s v="Done. Acc."/>
    <n v="1"/>
  </r>
  <r>
    <x v="20"/>
    <s v="Chandra Dewi Rosalina"/>
    <s v="C21"/>
    <s v="OMS"/>
    <s v="2M1"/>
    <s v="Not Yet Started."/>
    <n v="0"/>
  </r>
  <r>
    <x v="20"/>
    <s v="Chandra Dewi Rosalina"/>
    <s v="C21"/>
    <s v="OMS"/>
    <s v="2M2"/>
    <s v="Not Yet Started."/>
    <n v="0"/>
  </r>
  <r>
    <x v="20"/>
    <s v="Chandra Dewi Rosalina"/>
    <s v="C21"/>
    <s v="OMS"/>
    <s v="3M1"/>
    <s v="Not Yet Started."/>
    <n v="0"/>
  </r>
  <r>
    <x v="20"/>
    <s v="Chandra Dewi Rosalina"/>
    <s v="C21"/>
    <s v="OMS"/>
    <s v="3M2"/>
    <s v="Not Yet Started."/>
    <n v="0"/>
  </r>
  <r>
    <x v="20"/>
    <s v="Chandra Dewi Rosalina"/>
    <s v="C21"/>
    <s v="OMS"/>
    <s v="3M3"/>
    <s v="Not Yet Started."/>
    <n v="0"/>
  </r>
  <r>
    <x v="20"/>
    <s v="Chandra Dewi Rosalina"/>
    <s v="C21"/>
    <s v="OMS"/>
    <s v="4M1"/>
    <s v="Not Yet Started."/>
    <n v="0"/>
  </r>
  <r>
    <x v="20"/>
    <s v="Chandra Dewi Rosalina"/>
    <s v="C21"/>
    <s v="OMS"/>
    <s v="4M2"/>
    <s v="Not Yet Started."/>
    <n v="0"/>
  </r>
  <r>
    <x v="20"/>
    <s v="Chandra Dewi Rosalina"/>
    <s v="C21"/>
    <s v="OMS"/>
    <s v="4M3"/>
    <s v="Not Yet Started."/>
    <n v="0"/>
  </r>
  <r>
    <x v="20"/>
    <s v="Chandra Dewi Rosalina"/>
    <s v="C21"/>
    <s v="OMS"/>
    <s v="5M1"/>
    <s v="Not Yet Started."/>
    <n v="0"/>
  </r>
  <r>
    <x v="20"/>
    <s v="Chandra Dewi Rosalina"/>
    <s v="C21"/>
    <s v="OMS"/>
    <s v="6M1"/>
    <s v="Not Yet Started."/>
    <n v="0"/>
  </r>
  <r>
    <x v="20"/>
    <s v="Chandra Dewi Rosalina"/>
    <s v="C21"/>
    <s v="OMS"/>
    <s v="6M2"/>
    <s v="Not Yet Started."/>
    <n v="0"/>
  </r>
  <r>
    <x v="20"/>
    <s v="Chandra Dewi Rosalina"/>
    <s v="C21"/>
    <s v="OMS"/>
    <s v="6M3"/>
    <s v="Not Yet Started."/>
    <n v="0"/>
  </r>
  <r>
    <x v="21"/>
    <s v="Cyntia Rachman"/>
    <s v="C22"/>
    <s v="PMO"/>
    <s v="1M1"/>
    <s v="Not Yet Started."/>
    <n v="0"/>
  </r>
  <r>
    <x v="21"/>
    <s v="Cyntia Rachman"/>
    <s v="C22"/>
    <s v="PMO"/>
    <s v="1M2"/>
    <s v="Not Yet Started."/>
    <n v="0"/>
  </r>
  <r>
    <x v="21"/>
    <s v="Cyntia Rachman"/>
    <s v="C22"/>
    <s v="PMO"/>
    <s v="2M1"/>
    <s v="Not Yet Started."/>
    <n v="0"/>
  </r>
  <r>
    <x v="21"/>
    <s v="Cyntia Rachman"/>
    <s v="C22"/>
    <s v="PMO"/>
    <s v="2M2"/>
    <s v="Not Yet Started."/>
    <n v="0"/>
  </r>
  <r>
    <x v="21"/>
    <s v="Cyntia Rachman"/>
    <s v="C22"/>
    <s v="PMO"/>
    <s v="3M1"/>
    <s v="Done. Acc."/>
    <n v="1"/>
  </r>
  <r>
    <x v="21"/>
    <s v="Cyntia Rachman"/>
    <s v="C22"/>
    <s v="PMO"/>
    <s v="3M2"/>
    <s v="Done. Acc."/>
    <n v="1"/>
  </r>
  <r>
    <x v="21"/>
    <s v="Cyntia Rachman"/>
    <s v="C22"/>
    <s v="PMO"/>
    <s v="3M3"/>
    <s v="Not Yet Started."/>
    <n v="0"/>
  </r>
  <r>
    <x v="21"/>
    <s v="Cyntia Rachman"/>
    <s v="C22"/>
    <s v="PMO"/>
    <s v="4M1"/>
    <s v="Not Yet Started."/>
    <n v="0"/>
  </r>
  <r>
    <x v="21"/>
    <s v="Cyntia Rachman"/>
    <s v="C22"/>
    <s v="PMO"/>
    <s v="4M2"/>
    <s v="Not Yet Started."/>
    <n v="0"/>
  </r>
  <r>
    <x v="21"/>
    <s v="Cyntia Rachman"/>
    <s v="C22"/>
    <s v="PMO"/>
    <s v="4M3"/>
    <s v="Not Yet Started."/>
    <n v="0"/>
  </r>
  <r>
    <x v="21"/>
    <s v="Cyntia Rachman"/>
    <s v="C22"/>
    <s v="PMO"/>
    <s v="5M1"/>
    <s v="Not Yet Started."/>
    <n v="0"/>
  </r>
  <r>
    <x v="21"/>
    <s v="Cyntia Rachman"/>
    <s v="C22"/>
    <s v="PMO"/>
    <s v="6M1"/>
    <s v="Not Yet Started."/>
    <n v="0"/>
  </r>
  <r>
    <x v="21"/>
    <s v="Cyntia Rachman"/>
    <s v="C22"/>
    <s v="PMO"/>
    <s v="6M2"/>
    <s v="Not Yet Started."/>
    <n v="0"/>
  </r>
  <r>
    <x v="21"/>
    <s v="Cyntia Rachman"/>
    <s v="C22"/>
    <s v="PMO"/>
    <s v="6M3"/>
    <s v="Not Yet Started."/>
    <n v="0"/>
  </r>
  <r>
    <x v="22"/>
    <s v="Dany Pristiyan"/>
    <s v="C23"/>
    <s v="OMS"/>
    <s v="1M1"/>
    <s v="Done. Acc."/>
    <n v="1"/>
  </r>
  <r>
    <x v="22"/>
    <s v="Dany Pristiyan"/>
    <s v="C23"/>
    <s v="OMS"/>
    <s v="1M2"/>
    <s v="Done. Acc."/>
    <n v="1"/>
  </r>
  <r>
    <x v="22"/>
    <s v="Dany Pristiyan"/>
    <s v="C23"/>
    <s v="OMS"/>
    <s v="2M1"/>
    <s v="Done. Acc."/>
    <n v="1"/>
  </r>
  <r>
    <x v="22"/>
    <s v="Dany Pristiyan"/>
    <s v="C23"/>
    <s v="OMS"/>
    <s v="2M2"/>
    <s v="Done. Acc."/>
    <n v="1"/>
  </r>
  <r>
    <x v="22"/>
    <s v="Dany Pristiyan"/>
    <s v="C23"/>
    <s v="OMS"/>
    <s v="3M1"/>
    <s v="Done. Acc."/>
    <n v="1"/>
  </r>
  <r>
    <x v="22"/>
    <s v="Dany Pristiyan"/>
    <s v="C23"/>
    <s v="OMS"/>
    <s v="3M2"/>
    <s v="Done. Acc."/>
    <n v="1"/>
  </r>
  <r>
    <x v="22"/>
    <s v="Dany Pristiyan"/>
    <s v="C23"/>
    <s v="OMS"/>
    <s v="3M3"/>
    <s v="Done. Acc."/>
    <n v="1"/>
  </r>
  <r>
    <x v="22"/>
    <s v="Dany Pristiyan"/>
    <s v="C23"/>
    <s v="OMS"/>
    <s v="4M1"/>
    <s v="Not Yet Started."/>
    <n v="0"/>
  </r>
  <r>
    <x v="22"/>
    <s v="Dany Pristiyan"/>
    <s v="C23"/>
    <s v="OMS"/>
    <s v="4M2"/>
    <s v="Not Yet Started."/>
    <n v="0"/>
  </r>
  <r>
    <x v="22"/>
    <s v="Dany Pristiyan"/>
    <s v="C23"/>
    <s v="OMS"/>
    <s v="4M3"/>
    <s v="Not Yet Started."/>
    <n v="0"/>
  </r>
  <r>
    <x v="22"/>
    <s v="Dany Pristiyan"/>
    <s v="C23"/>
    <s v="OMS"/>
    <s v="5M1"/>
    <s v="Not Yet Started."/>
    <n v="0"/>
  </r>
  <r>
    <x v="22"/>
    <s v="Dany Pristiyan"/>
    <s v="C23"/>
    <s v="OMS"/>
    <s v="6M1"/>
    <s v="Not Yet Started."/>
    <n v="0"/>
  </r>
  <r>
    <x v="22"/>
    <s v="Dany Pristiyan"/>
    <s v="C23"/>
    <s v="OMS"/>
    <s v="6M2"/>
    <s v="Not Yet Started."/>
    <n v="0"/>
  </r>
  <r>
    <x v="22"/>
    <s v="Dany Pristiyan"/>
    <s v="C23"/>
    <s v="OMS"/>
    <s v="6M3"/>
    <s v="Not Yet Started."/>
    <n v="0"/>
  </r>
  <r>
    <x v="23"/>
    <s v="Destyawan Saputra"/>
    <s v="C24"/>
    <s v="ES"/>
    <s v="1M1"/>
    <s v="Done. Acc."/>
    <n v="1"/>
  </r>
  <r>
    <x v="23"/>
    <s v="Destyawan Saputra"/>
    <s v="C24"/>
    <s v="ES"/>
    <s v="1M2"/>
    <s v="Done. Acc."/>
    <n v="1"/>
  </r>
  <r>
    <x v="23"/>
    <s v="Destyawan Saputra"/>
    <s v="C24"/>
    <s v="ES"/>
    <s v="2M1"/>
    <s v="Done. Acc."/>
    <n v="1"/>
  </r>
  <r>
    <x v="23"/>
    <s v="Destyawan Saputra"/>
    <s v="C24"/>
    <s v="ES"/>
    <s v="2M2"/>
    <s v="Done. Acc."/>
    <n v="1"/>
  </r>
  <r>
    <x v="23"/>
    <s v="Destyawan Saputra"/>
    <s v="C24"/>
    <s v="ES"/>
    <s v="3M1"/>
    <s v="Done. Acc."/>
    <n v="1"/>
  </r>
  <r>
    <x v="23"/>
    <s v="Destyawan Saputra"/>
    <s v="C24"/>
    <s v="ES"/>
    <s v="3M2"/>
    <s v="Done. Acc."/>
    <n v="1"/>
  </r>
  <r>
    <x v="23"/>
    <s v="Destyawan Saputra"/>
    <s v="C24"/>
    <s v="ES"/>
    <s v="3M3"/>
    <s v="Done. Acc."/>
    <n v="1"/>
  </r>
  <r>
    <x v="23"/>
    <s v="Destyawan Saputra"/>
    <s v="C24"/>
    <s v="ES"/>
    <s v="4M1"/>
    <s v="On Progress."/>
    <n v="0.5"/>
  </r>
  <r>
    <x v="23"/>
    <s v="Destyawan Saputra"/>
    <s v="C24"/>
    <s v="ES"/>
    <s v="4M2"/>
    <s v="On Progress."/>
    <n v="0.5"/>
  </r>
  <r>
    <x v="23"/>
    <s v="Destyawan Saputra"/>
    <s v="C24"/>
    <s v="ES"/>
    <s v="4M3"/>
    <s v="On Progress."/>
    <n v="0.5"/>
  </r>
  <r>
    <x v="23"/>
    <s v="Destyawan Saputra"/>
    <s v="C24"/>
    <s v="ES"/>
    <s v="5M1"/>
    <s v="On Progress."/>
    <n v="0.5"/>
  </r>
  <r>
    <x v="23"/>
    <s v="Destyawan Saputra"/>
    <s v="C24"/>
    <s v="ES"/>
    <s v="6M1"/>
    <s v="Not Yet Started."/>
    <n v="0"/>
  </r>
  <r>
    <x v="23"/>
    <s v="Destyawan Saputra"/>
    <s v="C24"/>
    <s v="ES"/>
    <s v="6M2"/>
    <s v="Not Yet Started."/>
    <n v="0"/>
  </r>
  <r>
    <x v="23"/>
    <s v="Destyawan Saputra"/>
    <s v="C24"/>
    <s v="ES"/>
    <s v="6M3"/>
    <s v="Not Yet Started."/>
    <n v="0"/>
  </r>
  <r>
    <x v="24"/>
    <s v="Dewanta Priatama"/>
    <s v="C25"/>
    <s v="PCMS"/>
    <s v="1M1"/>
    <s v="Done. Acc."/>
    <n v="1"/>
  </r>
  <r>
    <x v="24"/>
    <s v="Dewanta Priatama"/>
    <s v="C25"/>
    <s v="PCMS"/>
    <s v="1M2"/>
    <s v="Done. Acc."/>
    <n v="1"/>
  </r>
  <r>
    <x v="24"/>
    <s v="Dewanta Priatama"/>
    <s v="C25"/>
    <s v="PCMS"/>
    <s v="2M1"/>
    <s v="On Progress."/>
    <n v="0.5"/>
  </r>
  <r>
    <x v="24"/>
    <s v="Dewanta Priatama"/>
    <s v="C25"/>
    <s v="PCMS"/>
    <s v="2M2"/>
    <s v="On Progress."/>
    <n v="0.5"/>
  </r>
  <r>
    <x v="24"/>
    <s v="Dewanta Priatama"/>
    <s v="C25"/>
    <s v="PCMS"/>
    <s v="3M1"/>
    <s v="Done. Acc."/>
    <n v="1"/>
  </r>
  <r>
    <x v="24"/>
    <s v="Dewanta Priatama"/>
    <s v="C25"/>
    <s v="PCMS"/>
    <s v="3M2"/>
    <s v="Done. Acc."/>
    <n v="1"/>
  </r>
  <r>
    <x v="24"/>
    <s v="Dewanta Priatama"/>
    <s v="C25"/>
    <s v="PCMS"/>
    <s v="3M3"/>
    <s v="Done. Acc."/>
    <n v="1"/>
  </r>
  <r>
    <x v="24"/>
    <s v="Dewanta Priatama"/>
    <s v="C25"/>
    <s v="PCMS"/>
    <s v="4M1"/>
    <s v="Not Yet Started."/>
    <n v="0"/>
  </r>
  <r>
    <x v="24"/>
    <s v="Dewanta Priatama"/>
    <s v="C25"/>
    <s v="PCMS"/>
    <s v="4M2"/>
    <s v="Not Yet Started."/>
    <n v="0"/>
  </r>
  <r>
    <x v="24"/>
    <s v="Dewanta Priatama"/>
    <s v="C25"/>
    <s v="PCMS"/>
    <s v="4M3"/>
    <s v="Not Yet Started."/>
    <n v="0"/>
  </r>
  <r>
    <x v="24"/>
    <s v="Dewanta Priatama"/>
    <s v="C25"/>
    <s v="PCMS"/>
    <s v="5M1"/>
    <s v="Not Yet Started."/>
    <n v="0"/>
  </r>
  <r>
    <x v="24"/>
    <s v="Dewanta Priatama"/>
    <s v="C25"/>
    <s v="PCMS"/>
    <s v="6M1"/>
    <s v="Not Yet Started."/>
    <n v="0"/>
  </r>
  <r>
    <x v="24"/>
    <s v="Dewanta Priatama"/>
    <s v="C25"/>
    <s v="PCMS"/>
    <s v="6M2"/>
    <s v="Not Yet Started."/>
    <n v="0"/>
  </r>
  <r>
    <x v="24"/>
    <s v="Dewanta Priatama"/>
    <s v="C25"/>
    <s v="PCMS"/>
    <s v="6M3"/>
    <s v="Not Yet Started."/>
    <n v="0"/>
  </r>
  <r>
    <x v="25"/>
    <s v="Dian Anggraini"/>
    <s v="C26"/>
    <s v="PCMS"/>
    <s v="1M1"/>
    <s v="Done. Acc."/>
    <n v="1"/>
  </r>
  <r>
    <x v="25"/>
    <s v="Dian Anggraini"/>
    <s v="C26"/>
    <s v="PCMS"/>
    <s v="1M2"/>
    <s v="Done. Acc."/>
    <n v="1"/>
  </r>
  <r>
    <x v="25"/>
    <s v="Dian Anggraini"/>
    <s v="C26"/>
    <s v="PCMS"/>
    <s v="2M1"/>
    <s v="Not Yet Started."/>
    <n v="0"/>
  </r>
  <r>
    <x v="25"/>
    <s v="Dian Anggraini"/>
    <s v="C26"/>
    <s v="PCMS"/>
    <s v="2M2"/>
    <s v="Not Yet Started."/>
    <n v="0"/>
  </r>
  <r>
    <x v="25"/>
    <s v="Dian Anggraini"/>
    <s v="C26"/>
    <s v="PCMS"/>
    <s v="3M1"/>
    <s v="Not Yet Started."/>
    <n v="0"/>
  </r>
  <r>
    <x v="25"/>
    <s v="Dian Anggraini"/>
    <s v="C26"/>
    <s v="PCMS"/>
    <s v="3M2"/>
    <s v="Not Yet Started."/>
    <n v="0"/>
  </r>
  <r>
    <x v="25"/>
    <s v="Dian Anggraini"/>
    <s v="C26"/>
    <s v="PCMS"/>
    <s v="3M3"/>
    <s v="Not Yet Started."/>
    <n v="0"/>
  </r>
  <r>
    <x v="25"/>
    <s v="Dian Anggraini"/>
    <s v="C26"/>
    <s v="PCMS"/>
    <s v="4M1"/>
    <s v="Not Yet Started."/>
    <n v="0"/>
  </r>
  <r>
    <x v="25"/>
    <s v="Dian Anggraini"/>
    <s v="C26"/>
    <s v="PCMS"/>
    <s v="4M2"/>
    <s v="Not Yet Started."/>
    <n v="0"/>
  </r>
  <r>
    <x v="25"/>
    <s v="Dian Anggraini"/>
    <s v="C26"/>
    <s v="PCMS"/>
    <s v="4M3"/>
    <s v="Not Yet Started."/>
    <n v="0"/>
  </r>
  <r>
    <x v="25"/>
    <s v="Dian Anggraini"/>
    <s v="C26"/>
    <s v="PCMS"/>
    <s v="5M1"/>
    <s v="Not Yet Started."/>
    <n v="0"/>
  </r>
  <r>
    <x v="25"/>
    <s v="Dian Anggraini"/>
    <s v="C26"/>
    <s v="PCMS"/>
    <s v="6M1"/>
    <s v="Not Yet Started."/>
    <n v="0"/>
  </r>
  <r>
    <x v="25"/>
    <s v="Dian Anggraini"/>
    <s v="C26"/>
    <s v="PCMS"/>
    <s v="6M2"/>
    <s v="Not Yet Started."/>
    <n v="0"/>
  </r>
  <r>
    <x v="25"/>
    <s v="Dian Anggraini"/>
    <s v="C26"/>
    <s v="PCMS"/>
    <s v="6M3"/>
    <s v="Not Yet Started."/>
    <n v="0"/>
  </r>
  <r>
    <x v="26"/>
    <s v="Dionisius Andy Kristanto"/>
    <s v="C27"/>
    <s v="RDMP"/>
    <s v="1M1"/>
    <s v="Done. Acc."/>
    <n v="1"/>
  </r>
  <r>
    <x v="26"/>
    <s v="Dionisius Andy Kristanto"/>
    <s v="C27"/>
    <s v="RDMP"/>
    <s v="1M2"/>
    <s v="Done. Acc."/>
    <n v="1"/>
  </r>
  <r>
    <x v="26"/>
    <s v="Dionisius Andy Kristanto"/>
    <s v="C27"/>
    <s v="RDMP"/>
    <s v="2M1"/>
    <s v="Done. Acc."/>
    <n v="1"/>
  </r>
  <r>
    <x v="26"/>
    <s v="Dionisius Andy Kristanto"/>
    <s v="C27"/>
    <s v="RDMP"/>
    <s v="2M2"/>
    <s v="Done. Acc."/>
    <n v="1"/>
  </r>
  <r>
    <x v="26"/>
    <s v="Dionisius Andy Kristanto"/>
    <s v="C27"/>
    <s v="RDMP"/>
    <s v="3M1"/>
    <s v="Done. Acc."/>
    <n v="1"/>
  </r>
  <r>
    <x v="26"/>
    <s v="Dionisius Andy Kristanto"/>
    <s v="C27"/>
    <s v="RDMP"/>
    <s v="3M2"/>
    <s v="Done. Acc."/>
    <n v="1"/>
  </r>
  <r>
    <x v="26"/>
    <s v="Dionisius Andy Kristanto"/>
    <s v="C27"/>
    <s v="RDMP"/>
    <s v="3M3"/>
    <s v="Not Yet Started."/>
    <n v="0"/>
  </r>
  <r>
    <x v="26"/>
    <s v="Dionisius Andy Kristanto"/>
    <s v="C27"/>
    <s v="RDMP"/>
    <s v="4M1"/>
    <s v="Not Yet Started."/>
    <n v="0"/>
  </r>
  <r>
    <x v="26"/>
    <s v="Dionisius Andy Kristanto"/>
    <s v="C27"/>
    <s v="RDMP"/>
    <s v="4M2"/>
    <s v="Not Yet Started."/>
    <n v="0"/>
  </r>
  <r>
    <x v="26"/>
    <s v="Dionisius Andy Kristanto"/>
    <s v="C27"/>
    <s v="RDMP"/>
    <s v="4M3"/>
    <s v="Not Yet Started."/>
    <n v="0"/>
  </r>
  <r>
    <x v="26"/>
    <s v="Dionisius Andy Kristanto"/>
    <s v="C27"/>
    <s v="RDMP"/>
    <s v="5M1"/>
    <s v="Not Yet Started."/>
    <n v="0"/>
  </r>
  <r>
    <x v="26"/>
    <s v="Dionisius Andy Kristanto"/>
    <s v="C27"/>
    <s v="RDMP"/>
    <s v="6M1"/>
    <s v="Not Yet Started."/>
    <n v="0"/>
  </r>
  <r>
    <x v="26"/>
    <s v="Dionisius Andy Kristanto"/>
    <s v="C27"/>
    <s v="RDMP"/>
    <s v="6M2"/>
    <s v="Not Yet Started."/>
    <n v="0"/>
  </r>
  <r>
    <x v="26"/>
    <s v="Dionisius Andy Kristanto"/>
    <s v="C27"/>
    <s v="RDMP"/>
    <s v="6M3"/>
    <s v="Not Yet Started."/>
    <n v="0"/>
  </r>
  <r>
    <x v="27"/>
    <s v="Dwi Budianto"/>
    <s v="C28"/>
    <s v="RDMP"/>
    <s v="1M1"/>
    <s v="Done. Acc."/>
    <n v="1"/>
  </r>
  <r>
    <x v="27"/>
    <s v="Dwi Budianto"/>
    <s v="C28"/>
    <s v="RDMP"/>
    <s v="1M2"/>
    <s v="Done. Acc."/>
    <n v="1"/>
  </r>
  <r>
    <x v="27"/>
    <s v="Dwi Budianto"/>
    <s v="C28"/>
    <s v="RDMP"/>
    <s v="2M1"/>
    <s v="Done. Acc."/>
    <n v="1"/>
  </r>
  <r>
    <x v="27"/>
    <s v="Dwi Budianto"/>
    <s v="C28"/>
    <s v="RDMP"/>
    <s v="2M2"/>
    <s v="Done. Acc."/>
    <n v="1"/>
  </r>
  <r>
    <x v="27"/>
    <s v="Dwi Budianto"/>
    <s v="C28"/>
    <s v="RDMP"/>
    <s v="3M1"/>
    <s v="Done. Acc."/>
    <n v="1"/>
  </r>
  <r>
    <x v="27"/>
    <s v="Dwi Budianto"/>
    <s v="C28"/>
    <s v="RDMP"/>
    <s v="3M2"/>
    <s v="Done. Acc."/>
    <n v="1"/>
  </r>
  <r>
    <x v="27"/>
    <s v="Dwi Budianto"/>
    <s v="C28"/>
    <s v="RDMP"/>
    <s v="3M3"/>
    <s v="Done. Acc."/>
    <n v="1"/>
  </r>
  <r>
    <x v="27"/>
    <s v="Dwi Budianto"/>
    <s v="C28"/>
    <s v="RDMP"/>
    <s v="4M1"/>
    <s v="Not Yet Started."/>
    <n v="0"/>
  </r>
  <r>
    <x v="27"/>
    <s v="Dwi Budianto"/>
    <s v="C28"/>
    <s v="RDMP"/>
    <s v="4M2"/>
    <s v="Not Yet Started."/>
    <n v="0"/>
  </r>
  <r>
    <x v="27"/>
    <s v="Dwi Budianto"/>
    <s v="C28"/>
    <s v="RDMP"/>
    <s v="4M3"/>
    <s v="Not Yet Started."/>
    <n v="0"/>
  </r>
  <r>
    <x v="27"/>
    <s v="Dwi Budianto"/>
    <s v="C28"/>
    <s v="RDMP"/>
    <s v="5M1"/>
    <s v="Not Yet Started."/>
    <n v="0"/>
  </r>
  <r>
    <x v="27"/>
    <s v="Dwi Budianto"/>
    <s v="C28"/>
    <s v="RDMP"/>
    <s v="6M1"/>
    <s v="Not Yet Started."/>
    <n v="0"/>
  </r>
  <r>
    <x v="27"/>
    <s v="Dwi Budianto"/>
    <s v="C28"/>
    <s v="RDMP"/>
    <s v="6M2"/>
    <s v="Not Yet Started."/>
    <n v="0"/>
  </r>
  <r>
    <x v="27"/>
    <s v="Dwi Budianto"/>
    <s v="C28"/>
    <s v="RDMP"/>
    <s v="6M3"/>
    <s v="Not Yet Started."/>
    <n v="0"/>
  </r>
  <r>
    <x v="28"/>
    <s v="Elmidian Rizky"/>
    <s v="C29"/>
    <s v="RDMP"/>
    <s v="1M1"/>
    <s v="Done. Acc."/>
    <n v="1"/>
  </r>
  <r>
    <x v="28"/>
    <s v="Elmidian Rizky"/>
    <s v="C29"/>
    <s v="RDMP"/>
    <s v="1M2"/>
    <s v="Done. Acc."/>
    <n v="1"/>
  </r>
  <r>
    <x v="28"/>
    <s v="Elmidian Rizky"/>
    <s v="C29"/>
    <s v="RDMP"/>
    <s v="2M1"/>
    <s v="Done. Acc."/>
    <n v="1"/>
  </r>
  <r>
    <x v="28"/>
    <s v="Elmidian Rizky"/>
    <s v="C29"/>
    <s v="RDMP"/>
    <s v="2M2"/>
    <s v="Done. Acc."/>
    <n v="1"/>
  </r>
  <r>
    <x v="28"/>
    <s v="Elmidian Rizky"/>
    <s v="C29"/>
    <s v="RDMP"/>
    <s v="3M1"/>
    <s v="Done. Acc."/>
    <n v="1"/>
  </r>
  <r>
    <x v="28"/>
    <s v="Elmidian Rizky"/>
    <s v="C29"/>
    <s v="RDMP"/>
    <s v="3M2"/>
    <s v="Done. Acc."/>
    <n v="1"/>
  </r>
  <r>
    <x v="28"/>
    <s v="Elmidian Rizky"/>
    <s v="C29"/>
    <s v="RDMP"/>
    <s v="3M3"/>
    <s v="Done. Acc."/>
    <n v="1"/>
  </r>
  <r>
    <x v="28"/>
    <s v="Elmidian Rizky"/>
    <s v="C29"/>
    <s v="RDMP"/>
    <s v="4M1"/>
    <s v="Not Yet Started."/>
    <n v="0"/>
  </r>
  <r>
    <x v="28"/>
    <s v="Elmidian Rizky"/>
    <s v="C29"/>
    <s v="RDMP"/>
    <s v="4M2"/>
    <s v="Not Yet Started."/>
    <n v="0"/>
  </r>
  <r>
    <x v="28"/>
    <s v="Elmidian Rizky"/>
    <s v="C29"/>
    <s v="RDMP"/>
    <s v="4M3"/>
    <s v="Not Yet Started."/>
    <n v="0"/>
  </r>
  <r>
    <x v="28"/>
    <s v="Elmidian Rizky"/>
    <s v="C29"/>
    <s v="RDMP"/>
    <s v="5M1"/>
    <s v="Not Yet Started."/>
    <n v="0"/>
  </r>
  <r>
    <x v="28"/>
    <s v="Elmidian Rizky"/>
    <s v="C29"/>
    <s v="RDMP"/>
    <s v="6M1"/>
    <s v="Not Yet Started."/>
    <n v="0"/>
  </r>
  <r>
    <x v="28"/>
    <s v="Elmidian Rizky"/>
    <s v="C29"/>
    <s v="RDMP"/>
    <s v="6M2"/>
    <s v="Not Yet Started."/>
    <n v="0"/>
  </r>
  <r>
    <x v="28"/>
    <s v="Elmidian Rizky"/>
    <s v="C29"/>
    <s v="RDMP"/>
    <s v="6M3"/>
    <s v="Not Yet Started."/>
    <n v="0"/>
  </r>
  <r>
    <x v="29"/>
    <s v="Eviana Dewi Setiawati"/>
    <s v="C30"/>
    <s v="CPS"/>
    <s v="1M1"/>
    <s v="Done. Acc."/>
    <n v="1"/>
  </r>
  <r>
    <x v="29"/>
    <s v="Eviana Dewi Setiawati"/>
    <s v="C30"/>
    <s v="CPS"/>
    <s v="1M2"/>
    <s v="Done. Acc."/>
    <n v="1"/>
  </r>
  <r>
    <x v="29"/>
    <s v="Eviana Dewi Setiawati"/>
    <s v="C30"/>
    <s v="CPS"/>
    <s v="2M1"/>
    <s v="On Progress."/>
    <n v="0.5"/>
  </r>
  <r>
    <x v="29"/>
    <s v="Eviana Dewi Setiawati"/>
    <s v="C30"/>
    <s v="CPS"/>
    <s v="2M2"/>
    <s v="On Progress."/>
    <n v="0.5"/>
  </r>
  <r>
    <x v="29"/>
    <s v="Eviana Dewi Setiawati"/>
    <s v="C30"/>
    <s v="CPS"/>
    <s v="3M1"/>
    <s v="Not Yet Started."/>
    <n v="0"/>
  </r>
  <r>
    <x v="29"/>
    <s v="Eviana Dewi Setiawati"/>
    <s v="C30"/>
    <s v="CPS"/>
    <s v="3M2"/>
    <s v="Not Yet Started."/>
    <n v="0"/>
  </r>
  <r>
    <x v="29"/>
    <s v="Eviana Dewi Setiawati"/>
    <s v="C30"/>
    <s v="CPS"/>
    <s v="3M3"/>
    <s v="Not Yet Started."/>
    <n v="0"/>
  </r>
  <r>
    <x v="29"/>
    <s v="Eviana Dewi Setiawati"/>
    <s v="C30"/>
    <s v="CPS"/>
    <s v="4M1"/>
    <s v="Not Yet Started."/>
    <n v="0"/>
  </r>
  <r>
    <x v="29"/>
    <s v="Eviana Dewi Setiawati"/>
    <s v="C30"/>
    <s v="CPS"/>
    <s v="4M2"/>
    <s v="Not Yet Started."/>
    <n v="0"/>
  </r>
  <r>
    <x v="29"/>
    <s v="Eviana Dewi Setiawati"/>
    <s v="C30"/>
    <s v="CPS"/>
    <s v="4M3"/>
    <s v="Not Yet Started."/>
    <n v="0"/>
  </r>
  <r>
    <x v="29"/>
    <s v="Eviana Dewi Setiawati"/>
    <s v="C30"/>
    <s v="CPS"/>
    <s v="5M1"/>
    <s v="Not Yet Started."/>
    <n v="0"/>
  </r>
  <r>
    <x v="29"/>
    <s v="Eviana Dewi Setiawati"/>
    <s v="C30"/>
    <s v="CPS"/>
    <s v="6M1"/>
    <s v="Not Yet Started."/>
    <n v="0"/>
  </r>
  <r>
    <x v="29"/>
    <s v="Eviana Dewi Setiawati"/>
    <s v="C30"/>
    <s v="CPS"/>
    <s v="6M2"/>
    <s v="Not Yet Started."/>
    <n v="0"/>
  </r>
  <r>
    <x v="29"/>
    <s v="Eviana Dewi Setiawati"/>
    <s v="C30"/>
    <s v="CPS"/>
    <s v="6M3"/>
    <s v="Not Yet Started."/>
    <n v="0"/>
  </r>
  <r>
    <x v="30"/>
    <s v="F Alverina Zagita"/>
    <s v="C31"/>
    <s v="ES"/>
    <s v="1M1"/>
    <s v="Data not Found."/>
    <n v="0"/>
  </r>
  <r>
    <x v="30"/>
    <s v="F Alverina Zagita"/>
    <s v="C31"/>
    <s v="ES"/>
    <s v="1M2"/>
    <s v="Data not Found."/>
    <n v="0"/>
  </r>
  <r>
    <x v="30"/>
    <s v="F Alverina Zagita"/>
    <s v="C31"/>
    <s v="ES"/>
    <s v="2M1"/>
    <s v="Data not Found."/>
    <n v="0"/>
  </r>
  <r>
    <x v="30"/>
    <s v="F Alverina Zagita"/>
    <s v="C31"/>
    <s v="ES"/>
    <s v="2M2"/>
    <s v="Data not Found."/>
    <n v="0"/>
  </r>
  <r>
    <x v="30"/>
    <s v="F Alverina Zagita"/>
    <s v="C31"/>
    <s v="ES"/>
    <s v="3M1"/>
    <s v="Data not Found."/>
    <n v="0"/>
  </r>
  <r>
    <x v="30"/>
    <s v="F Alverina Zagita"/>
    <s v="C31"/>
    <s v="ES"/>
    <s v="3M2"/>
    <s v="Data not Found."/>
    <n v="0"/>
  </r>
  <r>
    <x v="30"/>
    <s v="F Alverina Zagita"/>
    <s v="C31"/>
    <s v="ES"/>
    <s v="3M3"/>
    <s v="Data not Found."/>
    <n v="0"/>
  </r>
  <r>
    <x v="30"/>
    <s v="F Alverina Zagita"/>
    <s v="C31"/>
    <s v="ES"/>
    <s v="4M1"/>
    <s v="Data not Found."/>
    <n v="0"/>
  </r>
  <r>
    <x v="30"/>
    <s v="F Alverina Zagita"/>
    <s v="C31"/>
    <s v="ES"/>
    <s v="4M2"/>
    <s v="Data not Found."/>
    <n v="0"/>
  </r>
  <r>
    <x v="30"/>
    <s v="F Alverina Zagita"/>
    <s v="C31"/>
    <s v="ES"/>
    <s v="4M3"/>
    <s v="Data not Found."/>
    <n v="0"/>
  </r>
  <r>
    <x v="30"/>
    <s v="F Alverina Zagita"/>
    <s v="C31"/>
    <s v="ES"/>
    <s v="5M1"/>
    <s v="Data not Found."/>
    <n v="0"/>
  </r>
  <r>
    <x v="30"/>
    <s v="F Alverina Zagita"/>
    <s v="C31"/>
    <s v="ES"/>
    <s v="6M1"/>
    <s v="Data not Found."/>
    <n v="0"/>
  </r>
  <r>
    <x v="30"/>
    <s v="F Alverina Zagita"/>
    <s v="C31"/>
    <s v="ES"/>
    <s v="6M2"/>
    <s v="Data not Found."/>
    <n v="0"/>
  </r>
  <r>
    <x v="30"/>
    <s v="F Alverina Zagita"/>
    <s v="C31"/>
    <s v="ES"/>
    <s v="6M3"/>
    <s v="Data not Found."/>
    <n v="0"/>
  </r>
  <r>
    <x v="31"/>
    <s v="Fakhri Ilham Faza"/>
    <s v="C32"/>
    <s v="QAS"/>
    <s v="1M1"/>
    <s v="Done. Acc."/>
    <n v="1"/>
  </r>
  <r>
    <x v="31"/>
    <s v="Fakhri Ilham Faza"/>
    <s v="C32"/>
    <s v="QAS"/>
    <s v="1M2"/>
    <s v="Done. Acc."/>
    <n v="1"/>
  </r>
  <r>
    <x v="31"/>
    <s v="Fakhri Ilham Faza"/>
    <s v="C32"/>
    <s v="QAS"/>
    <s v="2M1"/>
    <s v="Done. Acc."/>
    <n v="1"/>
  </r>
  <r>
    <x v="31"/>
    <s v="Fakhri Ilham Faza"/>
    <s v="C32"/>
    <s v="QAS"/>
    <s v="2M2"/>
    <s v="Done. Acc."/>
    <n v="1"/>
  </r>
  <r>
    <x v="31"/>
    <s v="Fakhri Ilham Faza"/>
    <s v="C32"/>
    <s v="QAS"/>
    <s v="3M1"/>
    <s v="Done. Acc."/>
    <n v="1"/>
  </r>
  <r>
    <x v="31"/>
    <s v="Fakhri Ilham Faza"/>
    <s v="C32"/>
    <s v="QAS"/>
    <s v="3M2"/>
    <s v="Done. Acc."/>
    <n v="1"/>
  </r>
  <r>
    <x v="31"/>
    <s v="Fakhri Ilham Faza"/>
    <s v="C32"/>
    <s v="QAS"/>
    <s v="3M3"/>
    <s v="Done. Acc."/>
    <n v="1"/>
  </r>
  <r>
    <x v="31"/>
    <s v="Fakhri Ilham Faza"/>
    <s v="C32"/>
    <s v="QAS"/>
    <s v="4M1"/>
    <s v="Done. Acc."/>
    <n v="1"/>
  </r>
  <r>
    <x v="31"/>
    <s v="Fakhri Ilham Faza"/>
    <s v="C32"/>
    <s v="QAS"/>
    <s v="4M2"/>
    <s v="Done. Acc."/>
    <n v="1"/>
  </r>
  <r>
    <x v="31"/>
    <s v="Fakhri Ilham Faza"/>
    <s v="C32"/>
    <s v="QAS"/>
    <s v="4M3"/>
    <s v="Done. Acc."/>
    <n v="1"/>
  </r>
  <r>
    <x v="31"/>
    <s v="Fakhri Ilham Faza"/>
    <s v="C32"/>
    <s v="QAS"/>
    <s v="5M1"/>
    <s v="On Progress."/>
    <n v="0.5"/>
  </r>
  <r>
    <x v="31"/>
    <s v="Fakhri Ilham Faza"/>
    <s v="C32"/>
    <s v="QAS"/>
    <s v="6M1"/>
    <s v="On Progress."/>
    <n v="0.5"/>
  </r>
  <r>
    <x v="31"/>
    <s v="Fakhri Ilham Faza"/>
    <s v="C32"/>
    <s v="QAS"/>
    <s v="6M2"/>
    <s v="On Progress."/>
    <n v="0.5"/>
  </r>
  <r>
    <x v="31"/>
    <s v="Fakhri Ilham Faza"/>
    <s v="C32"/>
    <s v="QAS"/>
    <s v="6M3"/>
    <s v="On Progress."/>
    <n v="0.5"/>
  </r>
  <r>
    <x v="32"/>
    <s v="Farida Arisa"/>
    <s v="C33"/>
    <s v="ES"/>
    <s v="1M1"/>
    <s v="Done. Acc."/>
    <n v="1"/>
  </r>
  <r>
    <x v="32"/>
    <s v="Farida Arisa"/>
    <s v="C33"/>
    <s v="ES"/>
    <s v="1M2"/>
    <s v="Done. Acc."/>
    <n v="1"/>
  </r>
  <r>
    <x v="32"/>
    <s v="Farida Arisa"/>
    <s v="C33"/>
    <s v="ES"/>
    <s v="2M1"/>
    <s v="Done. Acc."/>
    <n v="1"/>
  </r>
  <r>
    <x v="32"/>
    <s v="Farida Arisa"/>
    <s v="C33"/>
    <s v="ES"/>
    <s v="2M2"/>
    <s v="Done. Acc."/>
    <n v="1"/>
  </r>
  <r>
    <x v="32"/>
    <s v="Farida Arisa"/>
    <s v="C33"/>
    <s v="ES"/>
    <s v="3M1"/>
    <s v="Done. Acc."/>
    <n v="1"/>
  </r>
  <r>
    <x v="32"/>
    <s v="Farida Arisa"/>
    <s v="C33"/>
    <s v="ES"/>
    <s v="3M2"/>
    <s v="Done. Acc."/>
    <n v="1"/>
  </r>
  <r>
    <x v="32"/>
    <s v="Farida Arisa"/>
    <s v="C33"/>
    <s v="ES"/>
    <s v="3M3"/>
    <s v="Done. Acc."/>
    <n v="1"/>
  </r>
  <r>
    <x v="32"/>
    <s v="Farida Arisa"/>
    <s v="C33"/>
    <s v="ES"/>
    <s v="4M1"/>
    <s v="Not Yet Started."/>
    <n v="0"/>
  </r>
  <r>
    <x v="32"/>
    <s v="Farida Arisa"/>
    <s v="C33"/>
    <s v="ES"/>
    <s v="4M2"/>
    <s v="Not Yet Started."/>
    <n v="0"/>
  </r>
  <r>
    <x v="32"/>
    <s v="Farida Arisa"/>
    <s v="C33"/>
    <s v="ES"/>
    <s v="4M3"/>
    <s v="Not Yet Started."/>
    <n v="0"/>
  </r>
  <r>
    <x v="32"/>
    <s v="Farida Arisa"/>
    <s v="C33"/>
    <s v="ES"/>
    <s v="5M1"/>
    <s v="Not Yet Started."/>
    <n v="0"/>
  </r>
  <r>
    <x v="32"/>
    <s v="Farida Arisa"/>
    <s v="C33"/>
    <s v="ES"/>
    <s v="6M1"/>
    <s v="Not Yet Started."/>
    <n v="0"/>
  </r>
  <r>
    <x v="32"/>
    <s v="Farida Arisa"/>
    <s v="C33"/>
    <s v="ES"/>
    <s v="6M2"/>
    <s v="Not Yet Started."/>
    <n v="0"/>
  </r>
  <r>
    <x v="32"/>
    <s v="Farida Arisa"/>
    <s v="C33"/>
    <s v="ES"/>
    <s v="6M3"/>
    <s v="Not Yet Started."/>
    <n v="0"/>
  </r>
  <r>
    <x v="33"/>
    <s v="Felix Samuel"/>
    <s v="C34"/>
    <s v="ES"/>
    <s v="1M1"/>
    <s v="Done. Acc."/>
    <n v="1"/>
  </r>
  <r>
    <x v="33"/>
    <s v="Felix Samuel"/>
    <s v="C34"/>
    <s v="ES"/>
    <s v="1M2"/>
    <s v="Done. Acc."/>
    <n v="1"/>
  </r>
  <r>
    <x v="33"/>
    <s v="Felix Samuel"/>
    <s v="C34"/>
    <s v="ES"/>
    <s v="2M1"/>
    <s v="Done. Acc."/>
    <n v="1"/>
  </r>
  <r>
    <x v="33"/>
    <s v="Felix Samuel"/>
    <s v="C34"/>
    <s v="ES"/>
    <s v="2M2"/>
    <s v="Done. Acc."/>
    <n v="1"/>
  </r>
  <r>
    <x v="33"/>
    <s v="Felix Samuel"/>
    <s v="C34"/>
    <s v="ES"/>
    <s v="3M1"/>
    <s v="Done. Acc."/>
    <n v="1"/>
  </r>
  <r>
    <x v="33"/>
    <s v="Felix Samuel"/>
    <s v="C34"/>
    <s v="ES"/>
    <s v="3M2"/>
    <s v="Done. Acc."/>
    <n v="1"/>
  </r>
  <r>
    <x v="33"/>
    <s v="Felix Samuel"/>
    <s v="C34"/>
    <s v="ES"/>
    <s v="3M3"/>
    <s v="Done. Acc."/>
    <n v="1"/>
  </r>
  <r>
    <x v="33"/>
    <s v="Felix Samuel"/>
    <s v="C34"/>
    <s v="ES"/>
    <s v="4M1"/>
    <s v="Not Yet Started."/>
    <n v="0"/>
  </r>
  <r>
    <x v="33"/>
    <s v="Felix Samuel"/>
    <s v="C34"/>
    <s v="ES"/>
    <s v="4M2"/>
    <s v="Not Yet Started."/>
    <n v="0"/>
  </r>
  <r>
    <x v="33"/>
    <s v="Felix Samuel"/>
    <s v="C34"/>
    <s v="ES"/>
    <s v="4M3"/>
    <s v="Not Yet Started."/>
    <n v="0"/>
  </r>
  <r>
    <x v="33"/>
    <s v="Felix Samuel"/>
    <s v="C34"/>
    <s v="ES"/>
    <s v="5M1"/>
    <s v="Not Yet Started."/>
    <n v="0"/>
  </r>
  <r>
    <x v="33"/>
    <s v="Felix Samuel"/>
    <s v="C34"/>
    <s v="ES"/>
    <s v="6M1"/>
    <s v="Not Yet Started."/>
    <n v="0"/>
  </r>
  <r>
    <x v="33"/>
    <s v="Felix Samuel"/>
    <s v="C34"/>
    <s v="ES"/>
    <s v="6M2"/>
    <s v="Not Yet Started."/>
    <n v="0"/>
  </r>
  <r>
    <x v="33"/>
    <s v="Felix Samuel"/>
    <s v="C34"/>
    <s v="ES"/>
    <s v="6M3"/>
    <s v="Not Yet Started."/>
    <n v="0"/>
  </r>
  <r>
    <x v="34"/>
    <s v="Gema A Firmansyah"/>
    <s v="C35"/>
    <s v="QAS"/>
    <s v="1M1"/>
    <s v="Done. Acc."/>
    <n v="1"/>
  </r>
  <r>
    <x v="34"/>
    <s v="Gema A Firmansyah"/>
    <s v="C35"/>
    <s v="QAS"/>
    <s v="1M2"/>
    <s v="Done. Acc."/>
    <n v="1"/>
  </r>
  <r>
    <x v="34"/>
    <s v="Gema A Firmansyah"/>
    <s v="C35"/>
    <s v="QAS"/>
    <s v="2M1"/>
    <s v="Done. Acc."/>
    <n v="1"/>
  </r>
  <r>
    <x v="34"/>
    <s v="Gema A Firmansyah"/>
    <s v="C35"/>
    <s v="QAS"/>
    <s v="2M2"/>
    <s v="Done. Acc."/>
    <n v="1"/>
  </r>
  <r>
    <x v="34"/>
    <s v="Gema A Firmansyah"/>
    <s v="C35"/>
    <s v="QAS"/>
    <s v="3M1"/>
    <s v="Done. Acc."/>
    <n v="1"/>
  </r>
  <r>
    <x v="34"/>
    <s v="Gema A Firmansyah"/>
    <s v="C35"/>
    <s v="QAS"/>
    <s v="3M2"/>
    <s v="Done. Acc."/>
    <n v="1"/>
  </r>
  <r>
    <x v="34"/>
    <s v="Gema A Firmansyah"/>
    <s v="C35"/>
    <s v="QAS"/>
    <s v="3M3"/>
    <s v="Done. Acc."/>
    <n v="1"/>
  </r>
  <r>
    <x v="34"/>
    <s v="Gema A Firmansyah"/>
    <s v="C35"/>
    <s v="QAS"/>
    <s v="4M1"/>
    <s v="Done. Acc."/>
    <n v="1"/>
  </r>
  <r>
    <x v="34"/>
    <s v="Gema A Firmansyah"/>
    <s v="C35"/>
    <s v="QAS"/>
    <s v="4M2"/>
    <s v="Done. Acc."/>
    <n v="1"/>
  </r>
  <r>
    <x v="34"/>
    <s v="Gema A Firmansyah"/>
    <s v="C35"/>
    <s v="QAS"/>
    <s v="4M3"/>
    <s v="Done. Acc."/>
    <n v="1"/>
  </r>
  <r>
    <x v="34"/>
    <s v="Gema A Firmansyah"/>
    <s v="C35"/>
    <s v="QAS"/>
    <s v="5M1"/>
    <s v="On Progress."/>
    <n v="0.5"/>
  </r>
  <r>
    <x v="34"/>
    <s v="Gema A Firmansyah"/>
    <s v="C35"/>
    <s v="QAS"/>
    <s v="6M1"/>
    <s v="On Progress."/>
    <n v="0.5"/>
  </r>
  <r>
    <x v="34"/>
    <s v="Gema A Firmansyah"/>
    <s v="C35"/>
    <s v="QAS"/>
    <s v="6M2"/>
    <s v="On Progress."/>
    <n v="0.5"/>
  </r>
  <r>
    <x v="34"/>
    <s v="Gema A Firmansyah"/>
    <s v="C35"/>
    <s v="QAS"/>
    <s v="6M3"/>
    <s v="On Progress."/>
    <n v="0.5"/>
  </r>
  <r>
    <x v="35"/>
    <s v="Ghassani Feta Adani"/>
    <s v="C36"/>
    <s v="PMO"/>
    <s v="1M1"/>
    <s v="Done. Acc."/>
    <n v="1"/>
  </r>
  <r>
    <x v="35"/>
    <s v="Ghassani Feta Adani"/>
    <s v="C36"/>
    <s v="PMO"/>
    <s v="1M2"/>
    <s v="Done. Acc."/>
    <n v="1"/>
  </r>
  <r>
    <x v="35"/>
    <s v="Ghassani Feta Adani"/>
    <s v="C36"/>
    <s v="PMO"/>
    <s v="2M1"/>
    <s v="Done. Acc."/>
    <n v="1"/>
  </r>
  <r>
    <x v="35"/>
    <s v="Ghassani Feta Adani"/>
    <s v="C36"/>
    <s v="PMO"/>
    <s v="2M2"/>
    <s v="Done. Acc."/>
    <n v="1"/>
  </r>
  <r>
    <x v="35"/>
    <s v="Ghassani Feta Adani"/>
    <s v="C36"/>
    <s v="PMO"/>
    <s v="3M1"/>
    <s v="Done. Acc."/>
    <n v="1"/>
  </r>
  <r>
    <x v="35"/>
    <s v="Ghassani Feta Adani"/>
    <s v="C36"/>
    <s v="PMO"/>
    <s v="3M2"/>
    <s v="Done. Acc."/>
    <n v="1"/>
  </r>
  <r>
    <x v="35"/>
    <s v="Ghassani Feta Adani"/>
    <s v="C36"/>
    <s v="PMO"/>
    <s v="3M3"/>
    <s v="Done. Acc."/>
    <n v="1"/>
  </r>
  <r>
    <x v="35"/>
    <s v="Ghassani Feta Adani"/>
    <s v="C36"/>
    <s v="PMO"/>
    <s v="4M1"/>
    <s v="On Progress."/>
    <n v="0.5"/>
  </r>
  <r>
    <x v="35"/>
    <s v="Ghassani Feta Adani"/>
    <s v="C36"/>
    <s v="PMO"/>
    <s v="4M2"/>
    <s v="On Progress."/>
    <n v="0.5"/>
  </r>
  <r>
    <x v="35"/>
    <s v="Ghassani Feta Adani"/>
    <s v="C36"/>
    <s v="PMO"/>
    <s v="4M3"/>
    <s v="On Progress."/>
    <n v="0.5"/>
  </r>
  <r>
    <x v="35"/>
    <s v="Ghassani Feta Adani"/>
    <s v="C36"/>
    <s v="PMO"/>
    <s v="5M1"/>
    <s v="Not Yet Started."/>
    <n v="0"/>
  </r>
  <r>
    <x v="35"/>
    <s v="Ghassani Feta Adani"/>
    <s v="C36"/>
    <s v="PMO"/>
    <s v="6M1"/>
    <s v="Not Yet Started."/>
    <n v="0"/>
  </r>
  <r>
    <x v="35"/>
    <s v="Ghassani Feta Adani"/>
    <s v="C36"/>
    <s v="PMO"/>
    <s v="6M2"/>
    <s v="Not Yet Started."/>
    <n v="0"/>
  </r>
  <r>
    <x v="35"/>
    <s v="Ghassani Feta Adani"/>
    <s v="C36"/>
    <s v="PMO"/>
    <s v="6M3"/>
    <s v="Not Yet Started."/>
    <n v="0"/>
  </r>
  <r>
    <x v="36"/>
    <s v="Giska Koesumasari Putri"/>
    <s v="C37"/>
    <s v="ES"/>
    <s v="1M1"/>
    <s v="On Progress."/>
    <n v="0.5"/>
  </r>
  <r>
    <x v="36"/>
    <s v="Giska Koesumasari Putri"/>
    <s v="C37"/>
    <s v="ES"/>
    <s v="1M2"/>
    <s v="On Progress."/>
    <n v="0.5"/>
  </r>
  <r>
    <x v="36"/>
    <s v="Giska Koesumasari Putri"/>
    <s v="C37"/>
    <s v="ES"/>
    <s v="2M1"/>
    <s v="Not Yet Started."/>
    <n v="0"/>
  </r>
  <r>
    <x v="36"/>
    <s v="Giska Koesumasari Putri"/>
    <s v="C37"/>
    <s v="ES"/>
    <s v="2M2"/>
    <s v="Not Yet Started."/>
    <n v="0"/>
  </r>
  <r>
    <x v="36"/>
    <s v="Giska Koesumasari Putri"/>
    <s v="C37"/>
    <s v="ES"/>
    <s v="3M1"/>
    <s v="Not Yet Started."/>
    <n v="0"/>
  </r>
  <r>
    <x v="36"/>
    <s v="Giska Koesumasari Putri"/>
    <s v="C37"/>
    <s v="ES"/>
    <s v="3M2"/>
    <s v="Not Yet Started."/>
    <n v="0"/>
  </r>
  <r>
    <x v="36"/>
    <s v="Giska Koesumasari Putri"/>
    <s v="C37"/>
    <s v="ES"/>
    <s v="3M3"/>
    <s v="Not Yet Started."/>
    <n v="0"/>
  </r>
  <r>
    <x v="36"/>
    <s v="Giska Koesumasari Putri"/>
    <s v="C37"/>
    <s v="ES"/>
    <s v="4M1"/>
    <s v="Not Yet Started."/>
    <n v="0"/>
  </r>
  <r>
    <x v="36"/>
    <s v="Giska Koesumasari Putri"/>
    <s v="C37"/>
    <s v="ES"/>
    <s v="4M2"/>
    <s v="Not Yet Started."/>
    <n v="0"/>
  </r>
  <r>
    <x v="36"/>
    <s v="Giska Koesumasari Putri"/>
    <s v="C37"/>
    <s v="ES"/>
    <s v="4M3"/>
    <s v="Not Yet Started."/>
    <n v="0"/>
  </r>
  <r>
    <x v="36"/>
    <s v="Giska Koesumasari Putri"/>
    <s v="C37"/>
    <s v="ES"/>
    <s v="5M1"/>
    <s v="Not Yet Started."/>
    <n v="0"/>
  </r>
  <r>
    <x v="36"/>
    <s v="Giska Koesumasari Putri"/>
    <s v="C37"/>
    <s v="ES"/>
    <s v="6M1"/>
    <s v="Not Yet Started."/>
    <n v="0"/>
  </r>
  <r>
    <x v="36"/>
    <s v="Giska Koesumasari Putri"/>
    <s v="C37"/>
    <s v="ES"/>
    <s v="6M2"/>
    <s v="Not Yet Started."/>
    <n v="0"/>
  </r>
  <r>
    <x v="36"/>
    <s v="Giska Koesumasari Putri"/>
    <s v="C37"/>
    <s v="ES"/>
    <s v="6M3"/>
    <s v="Not Yet Started."/>
    <n v="0"/>
  </r>
  <r>
    <x v="37"/>
    <s v="Hafizh Tandiyanto Putra"/>
    <s v="C38"/>
    <s v="HSSE"/>
    <s v="1M1"/>
    <s v="Done. Acc."/>
    <n v="1"/>
  </r>
  <r>
    <x v="37"/>
    <s v="Hafizh Tandiyanto Putra"/>
    <s v="C38"/>
    <s v="HSSE"/>
    <s v="1M2"/>
    <s v="On Progress."/>
    <n v="0.5"/>
  </r>
  <r>
    <x v="37"/>
    <s v="Hafizh Tandiyanto Putra"/>
    <s v="C38"/>
    <s v="HSSE"/>
    <s v="2M1"/>
    <s v="Not Yet Started."/>
    <n v="0"/>
  </r>
  <r>
    <x v="37"/>
    <s v="Hafizh Tandiyanto Putra"/>
    <s v="C38"/>
    <s v="HSSE"/>
    <s v="2M2"/>
    <s v="On Progress."/>
    <n v="0.5"/>
  </r>
  <r>
    <x v="37"/>
    <s v="Hafizh Tandiyanto Putra"/>
    <s v="C38"/>
    <s v="HSSE"/>
    <s v="3M1"/>
    <s v="On Progress."/>
    <n v="0.5"/>
  </r>
  <r>
    <x v="37"/>
    <s v="Hafizh Tandiyanto Putra"/>
    <s v="C38"/>
    <s v="HSSE"/>
    <s v="3M2"/>
    <s v="On Progress."/>
    <n v="0.5"/>
  </r>
  <r>
    <x v="37"/>
    <s v="Hafizh Tandiyanto Putra"/>
    <s v="C38"/>
    <s v="HSSE"/>
    <s v="3M3"/>
    <s v="On Progress."/>
    <n v="0.5"/>
  </r>
  <r>
    <x v="37"/>
    <s v="Hafizh Tandiyanto Putra"/>
    <s v="C38"/>
    <s v="HSSE"/>
    <s v="4M1"/>
    <s v="Not Yet Started."/>
    <n v="0"/>
  </r>
  <r>
    <x v="37"/>
    <s v="Hafizh Tandiyanto Putra"/>
    <s v="C38"/>
    <s v="HSSE"/>
    <s v="4M2"/>
    <s v="On Progress."/>
    <n v="0.5"/>
  </r>
  <r>
    <x v="37"/>
    <s v="Hafizh Tandiyanto Putra"/>
    <s v="C38"/>
    <s v="HSSE"/>
    <s v="4M3"/>
    <s v="Not Yet Started."/>
    <n v="0"/>
  </r>
  <r>
    <x v="37"/>
    <s v="Hafizh Tandiyanto Putra"/>
    <s v="C38"/>
    <s v="HSSE"/>
    <s v="5M1"/>
    <s v="On Progress."/>
    <n v="0.5"/>
  </r>
  <r>
    <x v="37"/>
    <s v="Hafizh Tandiyanto Putra"/>
    <s v="C38"/>
    <s v="HSSE"/>
    <s v="6M1"/>
    <s v="On Progress."/>
    <n v="0.5"/>
  </r>
  <r>
    <x v="37"/>
    <s v="Hafizh Tandiyanto Putra"/>
    <s v="C38"/>
    <s v="HSSE"/>
    <s v="6M2"/>
    <s v="Not Yet Started."/>
    <n v="0"/>
  </r>
  <r>
    <x v="37"/>
    <s v="Hafizh Tandiyanto Putra"/>
    <s v="C38"/>
    <s v="HSSE"/>
    <s v="6M3"/>
    <s v="Not Yet Started."/>
    <n v="0"/>
  </r>
  <r>
    <x v="38"/>
    <s v="Hatyo Hadsanggeni"/>
    <s v="C39"/>
    <s v="ES"/>
    <s v="1M1"/>
    <s v="On Progress."/>
    <n v="0.5"/>
  </r>
  <r>
    <x v="38"/>
    <s v="Hatyo Hadsanggeni"/>
    <s v="C39"/>
    <s v="ES"/>
    <s v="1M2"/>
    <s v="On Progress."/>
    <n v="0.5"/>
  </r>
  <r>
    <x v="38"/>
    <s v="Hatyo Hadsanggeni"/>
    <s v="C39"/>
    <s v="ES"/>
    <s v="2M1"/>
    <s v="Not Yet Started."/>
    <n v="0"/>
  </r>
  <r>
    <x v="38"/>
    <s v="Hatyo Hadsanggeni"/>
    <s v="C39"/>
    <s v="ES"/>
    <s v="2M2"/>
    <s v="Not Yet Started."/>
    <n v="0"/>
  </r>
  <r>
    <x v="38"/>
    <s v="Hatyo Hadsanggeni"/>
    <s v="C39"/>
    <s v="ES"/>
    <s v="3M1"/>
    <s v="Not Yet Started."/>
    <n v="0"/>
  </r>
  <r>
    <x v="38"/>
    <s v="Hatyo Hadsanggeni"/>
    <s v="C39"/>
    <s v="ES"/>
    <s v="3M2"/>
    <s v="Not Yet Started."/>
    <n v="0"/>
  </r>
  <r>
    <x v="38"/>
    <s v="Hatyo Hadsanggeni"/>
    <s v="C39"/>
    <s v="ES"/>
    <s v="3M3"/>
    <s v="Not Yet Started."/>
    <n v="0"/>
  </r>
  <r>
    <x v="38"/>
    <s v="Hatyo Hadsanggeni"/>
    <s v="C39"/>
    <s v="ES"/>
    <s v="4M1"/>
    <s v="Not Yet Started."/>
    <n v="0"/>
  </r>
  <r>
    <x v="38"/>
    <s v="Hatyo Hadsanggeni"/>
    <s v="C39"/>
    <s v="ES"/>
    <s v="4M2"/>
    <s v="Not Yet Started."/>
    <n v="0"/>
  </r>
  <r>
    <x v="38"/>
    <s v="Hatyo Hadsanggeni"/>
    <s v="C39"/>
    <s v="ES"/>
    <s v="4M3"/>
    <s v="Not Yet Started."/>
    <n v="0"/>
  </r>
  <r>
    <x v="38"/>
    <s v="Hatyo Hadsanggeni"/>
    <s v="C39"/>
    <s v="ES"/>
    <s v="5M1"/>
    <s v="Not Yet Started."/>
    <n v="0"/>
  </r>
  <r>
    <x v="38"/>
    <s v="Hatyo Hadsanggeni"/>
    <s v="C39"/>
    <s v="ES"/>
    <s v="6M1"/>
    <s v="Not Yet Started."/>
    <n v="0"/>
  </r>
  <r>
    <x v="38"/>
    <s v="Hatyo Hadsanggeni"/>
    <s v="C39"/>
    <s v="ES"/>
    <s v="6M2"/>
    <s v="Not Yet Started."/>
    <n v="0"/>
  </r>
  <r>
    <x v="38"/>
    <s v="Hatyo Hadsanggeni"/>
    <s v="C39"/>
    <s v="ES"/>
    <s v="6M3"/>
    <s v="Not Yet Started."/>
    <n v="0"/>
  </r>
  <r>
    <x v="39"/>
    <s v="Hendra Adiyatma"/>
    <s v="C40"/>
    <s v="HSSE"/>
    <s v="1M1"/>
    <s v="Done. Acc."/>
    <n v="1"/>
  </r>
  <r>
    <x v="39"/>
    <s v="Hendra Adiyatma"/>
    <s v="C40"/>
    <s v="HSSE"/>
    <s v="1M2"/>
    <s v="Done. Acc."/>
    <n v="1"/>
  </r>
  <r>
    <x v="39"/>
    <s v="Hendra Adiyatma"/>
    <s v="C40"/>
    <s v="HSSE"/>
    <s v="2M1"/>
    <s v="On Progress."/>
    <n v="0.5"/>
  </r>
  <r>
    <x v="39"/>
    <s v="Hendra Adiyatma"/>
    <s v="C40"/>
    <s v="HSSE"/>
    <s v="2M2"/>
    <s v="On Progress."/>
    <n v="0.5"/>
  </r>
  <r>
    <x v="39"/>
    <s v="Hendra Adiyatma"/>
    <s v="C40"/>
    <s v="HSSE"/>
    <s v="3M1"/>
    <s v="Done. Acc."/>
    <n v="1"/>
  </r>
  <r>
    <x v="39"/>
    <s v="Hendra Adiyatma"/>
    <s v="C40"/>
    <s v="HSSE"/>
    <s v="3M2"/>
    <s v="Done. Acc."/>
    <n v="1"/>
  </r>
  <r>
    <x v="39"/>
    <s v="Hendra Adiyatma"/>
    <s v="C40"/>
    <s v="HSSE"/>
    <s v="3M3"/>
    <s v="On Progress."/>
    <n v="0.5"/>
  </r>
  <r>
    <x v="39"/>
    <s v="Hendra Adiyatma"/>
    <s v="C40"/>
    <s v="HSSE"/>
    <s v="4M1"/>
    <s v="Not Yet Started."/>
    <n v="0"/>
  </r>
  <r>
    <x v="39"/>
    <s v="Hendra Adiyatma"/>
    <s v="C40"/>
    <s v="HSSE"/>
    <s v="4M2"/>
    <s v="Not Yet Started."/>
    <n v="0"/>
  </r>
  <r>
    <x v="39"/>
    <s v="Hendra Adiyatma"/>
    <s v="C40"/>
    <s v="HSSE"/>
    <s v="4M3"/>
    <s v="Not Yet Started."/>
    <n v="0"/>
  </r>
  <r>
    <x v="39"/>
    <s v="Hendra Adiyatma"/>
    <s v="C40"/>
    <s v="HSSE"/>
    <s v="5M1"/>
    <s v="Not Yet Started."/>
    <n v="0"/>
  </r>
  <r>
    <x v="39"/>
    <s v="Hendra Adiyatma"/>
    <s v="C40"/>
    <s v="HSSE"/>
    <s v="6M1"/>
    <s v="Not Yet Started."/>
    <n v="0"/>
  </r>
  <r>
    <x v="39"/>
    <s v="Hendra Adiyatma"/>
    <s v="C40"/>
    <s v="HSSE"/>
    <s v="6M2"/>
    <s v="Not Yet Started."/>
    <n v="0"/>
  </r>
  <r>
    <x v="39"/>
    <s v="Hendra Adiyatma"/>
    <s v="C40"/>
    <s v="HSSE"/>
    <s v="6M3"/>
    <s v="Not Yet Started."/>
    <n v="0"/>
  </r>
  <r>
    <x v="40"/>
    <s v="Immanuel Richart Piterson Sembiring"/>
    <s v="C41"/>
    <s v="OMS"/>
    <s v="1M1"/>
    <s v="Done. Acc."/>
    <n v="1"/>
  </r>
  <r>
    <x v="40"/>
    <s v="Immanuel Richart Piterson Sembiring"/>
    <s v="C41"/>
    <s v="OMS"/>
    <s v="1M2"/>
    <s v="Done. Acc."/>
    <n v="1"/>
  </r>
  <r>
    <x v="40"/>
    <s v="Immanuel Richart Piterson Sembiring"/>
    <s v="C41"/>
    <s v="OMS"/>
    <s v="2M1"/>
    <s v="Done. Acc."/>
    <n v="1"/>
  </r>
  <r>
    <x v="40"/>
    <s v="Immanuel Richart Piterson Sembiring"/>
    <s v="C41"/>
    <s v="OMS"/>
    <s v="2M2"/>
    <s v="Done. Acc."/>
    <n v="1"/>
  </r>
  <r>
    <x v="40"/>
    <s v="Immanuel Richart Piterson Sembiring"/>
    <s v="C41"/>
    <s v="OMS"/>
    <s v="3M1"/>
    <s v="Done. Acc."/>
    <n v="1"/>
  </r>
  <r>
    <x v="40"/>
    <s v="Immanuel Richart Piterson Sembiring"/>
    <s v="C41"/>
    <s v="OMS"/>
    <s v="3M2"/>
    <s v="Done. Acc."/>
    <n v="1"/>
  </r>
  <r>
    <x v="40"/>
    <s v="Immanuel Richart Piterson Sembiring"/>
    <s v="C41"/>
    <s v="OMS"/>
    <s v="3M3"/>
    <s v="Done. Acc."/>
    <n v="1"/>
  </r>
  <r>
    <x v="40"/>
    <s v="Immanuel Richart Piterson Sembiring"/>
    <s v="C41"/>
    <s v="OMS"/>
    <s v="4M1"/>
    <s v="Done. Acc."/>
    <n v="1"/>
  </r>
  <r>
    <x v="40"/>
    <s v="Immanuel Richart Piterson Sembiring"/>
    <s v="C41"/>
    <s v="OMS"/>
    <s v="4M2"/>
    <s v="Done. Acc."/>
    <n v="1"/>
  </r>
  <r>
    <x v="40"/>
    <s v="Immanuel Richart Piterson Sembiring"/>
    <s v="C41"/>
    <s v="OMS"/>
    <s v="4M3"/>
    <s v="Done. Acc."/>
    <n v="1"/>
  </r>
  <r>
    <x v="40"/>
    <s v="Immanuel Richart Piterson Sembiring"/>
    <s v="C41"/>
    <s v="OMS"/>
    <s v="5M1"/>
    <s v="Done. Acc."/>
    <n v="1"/>
  </r>
  <r>
    <x v="40"/>
    <s v="Immanuel Richart Piterson Sembiring"/>
    <s v="C41"/>
    <s v="OMS"/>
    <s v="6M1"/>
    <s v="Done. Acc."/>
    <n v="1"/>
  </r>
  <r>
    <x v="40"/>
    <s v="Immanuel Richart Piterson Sembiring"/>
    <s v="C41"/>
    <s v="OMS"/>
    <s v="6M2"/>
    <s v="Done. Acc."/>
    <n v="1"/>
  </r>
  <r>
    <x v="40"/>
    <s v="Immanuel Richart Piterson Sembiring"/>
    <s v="C41"/>
    <s v="OMS"/>
    <s v="6M3"/>
    <s v="Done. Acc."/>
    <n v="1"/>
  </r>
  <r>
    <x v="41"/>
    <s v="Indra Alexander Tambunan"/>
    <s v="C42"/>
    <s v="OMS"/>
    <s v="1M1"/>
    <s v="Data not Found."/>
    <n v="0"/>
  </r>
  <r>
    <x v="41"/>
    <s v="Indra Alexander Tambunan"/>
    <s v="C42"/>
    <s v="OMS"/>
    <s v="1M2"/>
    <s v="Data not Found."/>
    <n v="0"/>
  </r>
  <r>
    <x v="41"/>
    <s v="Indra Alexander Tambunan"/>
    <s v="C42"/>
    <s v="OMS"/>
    <s v="2M1"/>
    <s v="Data not Found."/>
    <n v="0"/>
  </r>
  <r>
    <x v="41"/>
    <s v="Indra Alexander Tambunan"/>
    <s v="C42"/>
    <s v="OMS"/>
    <s v="2M2"/>
    <s v="Data not Found."/>
    <n v="0"/>
  </r>
  <r>
    <x v="41"/>
    <s v="Indra Alexander Tambunan"/>
    <s v="C42"/>
    <s v="OMS"/>
    <s v="3M1"/>
    <s v="Data not Found."/>
    <n v="0"/>
  </r>
  <r>
    <x v="41"/>
    <s v="Indra Alexander Tambunan"/>
    <s v="C42"/>
    <s v="OMS"/>
    <s v="3M2"/>
    <s v="Data not Found."/>
    <n v="0"/>
  </r>
  <r>
    <x v="41"/>
    <s v="Indra Alexander Tambunan"/>
    <s v="C42"/>
    <s v="OMS"/>
    <s v="3M3"/>
    <s v="Data not Found."/>
    <n v="0"/>
  </r>
  <r>
    <x v="41"/>
    <s v="Indra Alexander Tambunan"/>
    <s v="C42"/>
    <s v="OMS"/>
    <s v="4M1"/>
    <s v="Data not Found."/>
    <n v="0"/>
  </r>
  <r>
    <x v="41"/>
    <s v="Indra Alexander Tambunan"/>
    <s v="C42"/>
    <s v="OMS"/>
    <s v="4M2"/>
    <s v="Data not Found."/>
    <n v="0"/>
  </r>
  <r>
    <x v="41"/>
    <s v="Indra Alexander Tambunan"/>
    <s v="C42"/>
    <s v="OMS"/>
    <s v="4M3"/>
    <s v="Data not Found."/>
    <n v="0"/>
  </r>
  <r>
    <x v="41"/>
    <s v="Indra Alexander Tambunan"/>
    <s v="C42"/>
    <s v="OMS"/>
    <s v="5M1"/>
    <s v="Data not Found."/>
    <n v="0"/>
  </r>
  <r>
    <x v="41"/>
    <s v="Indra Alexander Tambunan"/>
    <s v="C42"/>
    <s v="OMS"/>
    <s v="6M1"/>
    <s v="Data not Found."/>
    <n v="0"/>
  </r>
  <r>
    <x v="41"/>
    <s v="Indra Alexander Tambunan"/>
    <s v="C42"/>
    <s v="OMS"/>
    <s v="6M2"/>
    <s v="Data not Found."/>
    <n v="0"/>
  </r>
  <r>
    <x v="41"/>
    <s v="Indra Alexander Tambunan"/>
    <s v="C42"/>
    <s v="OMS"/>
    <s v="6M3"/>
    <s v="Data not Found."/>
    <n v="0"/>
  </r>
  <r>
    <x v="42"/>
    <s v="Inshanu Ghalih Wibowo"/>
    <s v="C43"/>
    <s v="RDMP"/>
    <s v="1M1"/>
    <s v="Done. Acc."/>
    <n v="1"/>
  </r>
  <r>
    <x v="42"/>
    <s v="Inshanu Ghalih Wibowo"/>
    <s v="C43"/>
    <s v="RDMP"/>
    <s v="1M2"/>
    <s v="Done. Acc."/>
    <n v="1"/>
  </r>
  <r>
    <x v="42"/>
    <s v="Inshanu Ghalih Wibowo"/>
    <s v="C43"/>
    <s v="RDMP"/>
    <s v="2M1"/>
    <s v="Done. Acc."/>
    <n v="1"/>
  </r>
  <r>
    <x v="42"/>
    <s v="Inshanu Ghalih Wibowo"/>
    <s v="C43"/>
    <s v="RDMP"/>
    <s v="2M2"/>
    <s v="Done. Acc."/>
    <n v="1"/>
  </r>
  <r>
    <x v="42"/>
    <s v="Inshanu Ghalih Wibowo"/>
    <s v="C43"/>
    <s v="RDMP"/>
    <s v="3M1"/>
    <s v="Done. Acc."/>
    <n v="1"/>
  </r>
  <r>
    <x v="42"/>
    <s v="Inshanu Ghalih Wibowo"/>
    <s v="C43"/>
    <s v="RDMP"/>
    <s v="3M2"/>
    <s v="Done. Acc."/>
    <n v="1"/>
  </r>
  <r>
    <x v="42"/>
    <s v="Inshanu Ghalih Wibowo"/>
    <s v="C43"/>
    <s v="RDMP"/>
    <s v="3M3"/>
    <s v="Not Yet Started."/>
    <n v="0"/>
  </r>
  <r>
    <x v="42"/>
    <s v="Inshanu Ghalih Wibowo"/>
    <s v="C43"/>
    <s v="RDMP"/>
    <s v="4M1"/>
    <s v="Not Yet Started."/>
    <n v="0"/>
  </r>
  <r>
    <x v="42"/>
    <s v="Inshanu Ghalih Wibowo"/>
    <s v="C43"/>
    <s v="RDMP"/>
    <s v="4M2"/>
    <s v="Not Yet Started."/>
    <n v="0"/>
  </r>
  <r>
    <x v="42"/>
    <s v="Inshanu Ghalih Wibowo"/>
    <s v="C43"/>
    <s v="RDMP"/>
    <s v="4M3"/>
    <s v="Not Yet Started."/>
    <n v="0"/>
  </r>
  <r>
    <x v="42"/>
    <s v="Inshanu Ghalih Wibowo"/>
    <s v="C43"/>
    <s v="RDMP"/>
    <s v="5M1"/>
    <s v="Not Yet Started."/>
    <n v="0"/>
  </r>
  <r>
    <x v="42"/>
    <s v="Inshanu Ghalih Wibowo"/>
    <s v="C43"/>
    <s v="RDMP"/>
    <s v="6M1"/>
    <s v="Not Yet Started."/>
    <n v="0"/>
  </r>
  <r>
    <x v="42"/>
    <s v="Inshanu Ghalih Wibowo"/>
    <s v="C43"/>
    <s v="RDMP"/>
    <s v="6M2"/>
    <s v="Not Yet Started."/>
    <n v="0"/>
  </r>
  <r>
    <x v="42"/>
    <s v="Inshanu Ghalih Wibowo"/>
    <s v="C43"/>
    <s v="RDMP"/>
    <s v="6M3"/>
    <s v="Not Yet Started."/>
    <n v="0"/>
  </r>
  <r>
    <x v="43"/>
    <s v="Irwan Hanung Septianto"/>
    <s v="C44"/>
    <s v="QAS"/>
    <s v="1M1"/>
    <s v="Done. Acc."/>
    <n v="1"/>
  </r>
  <r>
    <x v="43"/>
    <s v="Irwan Hanung Septianto"/>
    <s v="C44"/>
    <s v="QAS"/>
    <s v="1M2"/>
    <s v="Done. Acc."/>
    <n v="1"/>
  </r>
  <r>
    <x v="43"/>
    <s v="Irwan Hanung Septianto"/>
    <s v="C44"/>
    <s v="QAS"/>
    <s v="2M1"/>
    <s v="Done. Acc."/>
    <n v="1"/>
  </r>
  <r>
    <x v="43"/>
    <s v="Irwan Hanung Septianto"/>
    <s v="C44"/>
    <s v="QAS"/>
    <s v="2M2"/>
    <s v="Done. Acc."/>
    <n v="1"/>
  </r>
  <r>
    <x v="43"/>
    <s v="Irwan Hanung Septianto"/>
    <s v="C44"/>
    <s v="QAS"/>
    <s v="3M1"/>
    <s v="Done. Acc."/>
    <n v="1"/>
  </r>
  <r>
    <x v="43"/>
    <s v="Irwan Hanung Septianto"/>
    <s v="C44"/>
    <s v="QAS"/>
    <s v="3M2"/>
    <s v="Done. Acc."/>
    <n v="1"/>
  </r>
  <r>
    <x v="43"/>
    <s v="Irwan Hanung Septianto"/>
    <s v="C44"/>
    <s v="QAS"/>
    <s v="3M3"/>
    <s v="Done. Acc."/>
    <n v="1"/>
  </r>
  <r>
    <x v="43"/>
    <s v="Irwan Hanung Septianto"/>
    <s v="C44"/>
    <s v="QAS"/>
    <s v="4M1"/>
    <s v="Done. Acc."/>
    <n v="1"/>
  </r>
  <r>
    <x v="43"/>
    <s v="Irwan Hanung Septianto"/>
    <s v="C44"/>
    <s v="QAS"/>
    <s v="4M2"/>
    <s v="Done. Acc."/>
    <n v="1"/>
  </r>
  <r>
    <x v="43"/>
    <s v="Irwan Hanung Septianto"/>
    <s v="C44"/>
    <s v="QAS"/>
    <s v="4M3"/>
    <s v="Done. Acc."/>
    <n v="1"/>
  </r>
  <r>
    <x v="43"/>
    <s v="Irwan Hanung Septianto"/>
    <s v="C44"/>
    <s v="QAS"/>
    <s v="5M1"/>
    <s v="On Progress."/>
    <n v="0.5"/>
  </r>
  <r>
    <x v="43"/>
    <s v="Irwan Hanung Septianto"/>
    <s v="C44"/>
    <s v="QAS"/>
    <s v="6M1"/>
    <s v="On Progress."/>
    <n v="0.5"/>
  </r>
  <r>
    <x v="43"/>
    <s v="Irwan Hanung Septianto"/>
    <s v="C44"/>
    <s v="QAS"/>
    <s v="6M2"/>
    <s v="On Progress."/>
    <n v="0.5"/>
  </r>
  <r>
    <x v="43"/>
    <s v="Irwan Hanung Septianto"/>
    <s v="C44"/>
    <s v="QAS"/>
    <s v="6M3"/>
    <s v="On Progress."/>
    <n v="0.5"/>
  </r>
  <r>
    <x v="44"/>
    <s v="Jofie Yananda"/>
    <s v="C45"/>
    <s v="ES"/>
    <s v="1M1"/>
    <s v="Done. Acc."/>
    <n v="1"/>
  </r>
  <r>
    <x v="44"/>
    <s v="Jofie Yananda"/>
    <s v="C45"/>
    <s v="ES"/>
    <s v="1M2"/>
    <s v="Done. Acc."/>
    <n v="1"/>
  </r>
  <r>
    <x v="44"/>
    <s v="Jofie Yananda"/>
    <s v="C45"/>
    <s v="ES"/>
    <s v="2M1"/>
    <s v="Done. Acc."/>
    <n v="1"/>
  </r>
  <r>
    <x v="44"/>
    <s v="Jofie Yananda"/>
    <s v="C45"/>
    <s v="ES"/>
    <s v="2M2"/>
    <s v="Done. Acc."/>
    <n v="1"/>
  </r>
  <r>
    <x v="44"/>
    <s v="Jofie Yananda"/>
    <s v="C45"/>
    <s v="ES"/>
    <s v="3M1"/>
    <s v="Done. Acc."/>
    <n v="1"/>
  </r>
  <r>
    <x v="44"/>
    <s v="Jofie Yananda"/>
    <s v="C45"/>
    <s v="ES"/>
    <s v="3M2"/>
    <s v="Done. Acc."/>
    <n v="1"/>
  </r>
  <r>
    <x v="44"/>
    <s v="Jofie Yananda"/>
    <s v="C45"/>
    <s v="ES"/>
    <s v="3M3"/>
    <s v="Done. Acc."/>
    <n v="1"/>
  </r>
  <r>
    <x v="44"/>
    <s v="Jofie Yananda"/>
    <s v="C45"/>
    <s v="ES"/>
    <s v="4M1"/>
    <s v="Done. Acc."/>
    <n v="1"/>
  </r>
  <r>
    <x v="44"/>
    <s v="Jofie Yananda"/>
    <s v="C45"/>
    <s v="ES"/>
    <s v="4M2"/>
    <s v="Done. Acc."/>
    <n v="1"/>
  </r>
  <r>
    <x v="44"/>
    <s v="Jofie Yananda"/>
    <s v="C45"/>
    <s v="ES"/>
    <s v="4M3"/>
    <s v="Done. Acc."/>
    <n v="1"/>
  </r>
  <r>
    <x v="44"/>
    <s v="Jofie Yananda"/>
    <s v="C45"/>
    <s v="ES"/>
    <s v="5M1"/>
    <s v="On Progress."/>
    <n v="0.5"/>
  </r>
  <r>
    <x v="44"/>
    <s v="Jofie Yananda"/>
    <s v="C45"/>
    <s v="ES"/>
    <s v="6M1"/>
    <s v="Not Yet Started."/>
    <n v="0"/>
  </r>
  <r>
    <x v="44"/>
    <s v="Jofie Yananda"/>
    <s v="C45"/>
    <s v="ES"/>
    <s v="6M2"/>
    <s v="Not Yet Started."/>
    <n v="0"/>
  </r>
  <r>
    <x v="44"/>
    <s v="Jofie Yananda"/>
    <s v="C45"/>
    <s v="ES"/>
    <s v="6M3"/>
    <s v="Not Yet Started."/>
    <n v="0"/>
  </r>
  <r>
    <x v="45"/>
    <s v="Lee Warren Teguh N"/>
    <s v="C46"/>
    <s v="CPS"/>
    <s v="1M1"/>
    <s v="Done. Acc."/>
    <n v="1"/>
  </r>
  <r>
    <x v="45"/>
    <s v="Lee Warren Teguh N"/>
    <s v="C46"/>
    <s v="CPS"/>
    <s v="1M2"/>
    <s v="Done. Acc."/>
    <n v="1"/>
  </r>
  <r>
    <x v="45"/>
    <s v="Lee Warren Teguh N"/>
    <s v="C46"/>
    <s v="CPS"/>
    <s v="2M1"/>
    <s v="Not Yet Started."/>
    <n v="0"/>
  </r>
  <r>
    <x v="45"/>
    <s v="Lee Warren Teguh N"/>
    <s v="C46"/>
    <s v="CPS"/>
    <s v="2M2"/>
    <s v="Not Yet Started."/>
    <n v="0"/>
  </r>
  <r>
    <x v="45"/>
    <s v="Lee Warren Teguh N"/>
    <s v="C46"/>
    <s v="CPS"/>
    <s v="3M1"/>
    <s v="Not Yet Started."/>
    <n v="0"/>
  </r>
  <r>
    <x v="45"/>
    <s v="Lee Warren Teguh N"/>
    <s v="C46"/>
    <s v="CPS"/>
    <s v="3M2"/>
    <s v="Not Yet Started."/>
    <n v="0"/>
  </r>
  <r>
    <x v="45"/>
    <s v="Lee Warren Teguh N"/>
    <s v="C46"/>
    <s v="CPS"/>
    <s v="3M3"/>
    <s v="Not Yet Started."/>
    <n v="0"/>
  </r>
  <r>
    <x v="45"/>
    <s v="Lee Warren Teguh N"/>
    <s v="C46"/>
    <s v="CPS"/>
    <s v="4M1"/>
    <s v="Not Yet Started."/>
    <n v="0"/>
  </r>
  <r>
    <x v="45"/>
    <s v="Lee Warren Teguh N"/>
    <s v="C46"/>
    <s v="CPS"/>
    <s v="4M2"/>
    <s v="Not Yet Started."/>
    <n v="0"/>
  </r>
  <r>
    <x v="45"/>
    <s v="Lee Warren Teguh N"/>
    <s v="C46"/>
    <s v="CPS"/>
    <s v="4M3"/>
    <s v="Not Yet Started."/>
    <n v="0"/>
  </r>
  <r>
    <x v="45"/>
    <s v="Lee Warren Teguh N"/>
    <s v="C46"/>
    <s v="CPS"/>
    <s v="5M1"/>
    <s v="Not Yet Started."/>
    <n v="0"/>
  </r>
  <r>
    <x v="45"/>
    <s v="Lee Warren Teguh N"/>
    <s v="C46"/>
    <s v="CPS"/>
    <s v="6M1"/>
    <s v="Not Yet Started."/>
    <n v="0"/>
  </r>
  <r>
    <x v="45"/>
    <s v="Lee Warren Teguh N"/>
    <s v="C46"/>
    <s v="CPS"/>
    <s v="6M2"/>
    <s v="Not Yet Started."/>
    <n v="0"/>
  </r>
  <r>
    <x v="45"/>
    <s v="Lee Warren Teguh N"/>
    <s v="C46"/>
    <s v="CPS"/>
    <s v="6M3"/>
    <s v="Not Yet Started."/>
    <n v="0"/>
  </r>
  <r>
    <x v="46"/>
    <s v="Listiani Artha"/>
    <s v="C47"/>
    <s v="PPD"/>
    <s v="1M1"/>
    <s v="Done. Acc."/>
    <n v="1"/>
  </r>
  <r>
    <x v="46"/>
    <s v="Listiani Artha"/>
    <s v="C47"/>
    <s v="PPD"/>
    <s v="1M2"/>
    <s v="Done. Acc."/>
    <n v="1"/>
  </r>
  <r>
    <x v="46"/>
    <s v="Listiani Artha"/>
    <s v="C47"/>
    <s v="PPD"/>
    <s v="2M1"/>
    <s v="Done. Acc."/>
    <n v="1"/>
  </r>
  <r>
    <x v="46"/>
    <s v="Listiani Artha"/>
    <s v="C47"/>
    <s v="PPD"/>
    <s v="2M2"/>
    <s v="Done. Acc."/>
    <n v="1"/>
  </r>
  <r>
    <x v="46"/>
    <s v="Listiani Artha"/>
    <s v="C47"/>
    <s v="PPD"/>
    <s v="3M1"/>
    <s v="Not Yet Started."/>
    <n v="0"/>
  </r>
  <r>
    <x v="46"/>
    <s v="Listiani Artha"/>
    <s v="C47"/>
    <s v="PPD"/>
    <s v="3M2"/>
    <s v="Not Yet Started."/>
    <n v="0"/>
  </r>
  <r>
    <x v="46"/>
    <s v="Listiani Artha"/>
    <s v="C47"/>
    <s v="PPD"/>
    <s v="3M3"/>
    <s v="Done. Acc."/>
    <n v="1"/>
  </r>
  <r>
    <x v="46"/>
    <s v="Listiani Artha"/>
    <s v="C47"/>
    <s v="PPD"/>
    <s v="4M1"/>
    <s v="Not Yet Started."/>
    <n v="0"/>
  </r>
  <r>
    <x v="46"/>
    <s v="Listiani Artha"/>
    <s v="C47"/>
    <s v="PPD"/>
    <s v="4M2"/>
    <s v="Not Yet Started."/>
    <n v="0"/>
  </r>
  <r>
    <x v="46"/>
    <s v="Listiani Artha"/>
    <s v="C47"/>
    <s v="PPD"/>
    <s v="4M3"/>
    <s v="Not Yet Started."/>
    <n v="0"/>
  </r>
  <r>
    <x v="46"/>
    <s v="Listiani Artha"/>
    <s v="C47"/>
    <s v="PPD"/>
    <s v="5M1"/>
    <s v="Not Yet Started."/>
    <n v="0"/>
  </r>
  <r>
    <x v="46"/>
    <s v="Listiani Artha"/>
    <s v="C47"/>
    <s v="PPD"/>
    <s v="6M1"/>
    <s v="Not Yet Started."/>
    <n v="0"/>
  </r>
  <r>
    <x v="46"/>
    <s v="Listiani Artha"/>
    <s v="C47"/>
    <s v="PPD"/>
    <s v="6M2"/>
    <s v="Not Yet Started."/>
    <n v="0"/>
  </r>
  <r>
    <x v="46"/>
    <s v="Listiani Artha"/>
    <s v="C47"/>
    <s v="PPD"/>
    <s v="6M3"/>
    <s v="Not Yet Started."/>
    <n v="0"/>
  </r>
  <r>
    <x v="47"/>
    <s v="Lucky H Puspaningrum"/>
    <s v="C48"/>
    <s v="ES"/>
    <s v="1M1"/>
    <s v="Done. Acc."/>
    <n v="1"/>
  </r>
  <r>
    <x v="47"/>
    <s v="Lucky H Puspaningrum"/>
    <s v="C48"/>
    <s v="ES"/>
    <s v="1M2"/>
    <s v="Done. Acc."/>
    <n v="1"/>
  </r>
  <r>
    <x v="47"/>
    <s v="Lucky H Puspaningrum"/>
    <s v="C48"/>
    <s v="ES"/>
    <s v="2M1"/>
    <s v="Done. Acc."/>
    <n v="1"/>
  </r>
  <r>
    <x v="47"/>
    <s v="Lucky H Puspaningrum"/>
    <s v="C48"/>
    <s v="ES"/>
    <s v="2M2"/>
    <s v="Not Yet Started."/>
    <n v="0"/>
  </r>
  <r>
    <x v="47"/>
    <s v="Lucky H Puspaningrum"/>
    <s v="C48"/>
    <s v="ES"/>
    <s v="3M1"/>
    <s v="Not Yet Started."/>
    <n v="0"/>
  </r>
  <r>
    <x v="47"/>
    <s v="Lucky H Puspaningrum"/>
    <s v="C48"/>
    <s v="ES"/>
    <s v="3M2"/>
    <s v="Not Yet Started."/>
    <n v="0"/>
  </r>
  <r>
    <x v="47"/>
    <s v="Lucky H Puspaningrum"/>
    <s v="C48"/>
    <s v="ES"/>
    <s v="3M3"/>
    <s v="Not Yet Started."/>
    <n v="0"/>
  </r>
  <r>
    <x v="47"/>
    <s v="Lucky H Puspaningrum"/>
    <s v="C48"/>
    <s v="ES"/>
    <s v="4M1"/>
    <s v="Not Yet Started."/>
    <n v="0"/>
  </r>
  <r>
    <x v="47"/>
    <s v="Lucky H Puspaningrum"/>
    <s v="C48"/>
    <s v="ES"/>
    <s v="4M2"/>
    <s v="Not Yet Started."/>
    <n v="0"/>
  </r>
  <r>
    <x v="47"/>
    <s v="Lucky H Puspaningrum"/>
    <s v="C48"/>
    <s v="ES"/>
    <s v="4M3"/>
    <s v="Not Yet Started."/>
    <n v="0"/>
  </r>
  <r>
    <x v="47"/>
    <s v="Lucky H Puspaningrum"/>
    <s v="C48"/>
    <s v="ES"/>
    <s v="5M1"/>
    <s v="Not Yet Started."/>
    <n v="0"/>
  </r>
  <r>
    <x v="47"/>
    <s v="Lucky H Puspaningrum"/>
    <s v="C48"/>
    <s v="ES"/>
    <s v="6M1"/>
    <s v="Not Yet Started."/>
    <n v="0"/>
  </r>
  <r>
    <x v="47"/>
    <s v="Lucky H Puspaningrum"/>
    <s v="C48"/>
    <s v="ES"/>
    <s v="6M2"/>
    <s v="Not Yet Started."/>
    <n v="0"/>
  </r>
  <r>
    <x v="47"/>
    <s v="Lucky H Puspaningrum"/>
    <s v="C48"/>
    <s v="ES"/>
    <s v="6M3"/>
    <s v="Not Yet Started."/>
    <n v="0"/>
  </r>
  <r>
    <x v="48"/>
    <s v="Muhammad Fauzan Aristyo"/>
    <s v="C49"/>
    <s v="PMO"/>
    <s v="1M1"/>
    <s v="On Progress."/>
    <n v="0.5"/>
  </r>
  <r>
    <x v="48"/>
    <s v="Muhammad Fauzan Aristyo"/>
    <s v="C49"/>
    <s v="PMO"/>
    <s v="1M2"/>
    <s v="On Progress."/>
    <n v="0.5"/>
  </r>
  <r>
    <x v="48"/>
    <s v="Muhammad Fauzan Aristyo"/>
    <s v="C49"/>
    <s v="PMO"/>
    <s v="2M1"/>
    <s v="Not Yet Started."/>
    <n v="0"/>
  </r>
  <r>
    <x v="48"/>
    <s v="Muhammad Fauzan Aristyo"/>
    <s v="C49"/>
    <s v="PMO"/>
    <s v="2M2"/>
    <s v="Not Yet Started."/>
    <n v="0"/>
  </r>
  <r>
    <x v="48"/>
    <s v="Muhammad Fauzan Aristyo"/>
    <s v="C49"/>
    <s v="PMO"/>
    <s v="3M1"/>
    <s v="Done. Acc."/>
    <n v="1"/>
  </r>
  <r>
    <x v="48"/>
    <s v="Muhammad Fauzan Aristyo"/>
    <s v="C49"/>
    <s v="PMO"/>
    <s v="3M2"/>
    <s v="Done. Acc."/>
    <n v="1"/>
  </r>
  <r>
    <x v="48"/>
    <s v="Muhammad Fauzan Aristyo"/>
    <s v="C49"/>
    <s v="PMO"/>
    <s v="3M3"/>
    <s v="Done. Acc."/>
    <n v="1"/>
  </r>
  <r>
    <x v="48"/>
    <s v="Muhammad Fauzan Aristyo"/>
    <s v="C49"/>
    <s v="PMO"/>
    <s v="4M1"/>
    <s v="On Progress."/>
    <n v="0.5"/>
  </r>
  <r>
    <x v="48"/>
    <s v="Muhammad Fauzan Aristyo"/>
    <s v="C49"/>
    <s v="PMO"/>
    <s v="4M2"/>
    <s v="Not Yet Started."/>
    <n v="0"/>
  </r>
  <r>
    <x v="48"/>
    <s v="Muhammad Fauzan Aristyo"/>
    <s v="C49"/>
    <s v="PMO"/>
    <s v="4M3"/>
    <s v="Not Yet Started."/>
    <n v="0"/>
  </r>
  <r>
    <x v="48"/>
    <s v="Muhammad Fauzan Aristyo"/>
    <s v="C49"/>
    <s v="PMO"/>
    <s v="5M1"/>
    <s v="Not Yet Started."/>
    <n v="0"/>
  </r>
  <r>
    <x v="48"/>
    <s v="Muhammad Fauzan Aristyo"/>
    <s v="C49"/>
    <s v="PMO"/>
    <s v="6M1"/>
    <s v="Not Yet Started."/>
    <n v="0"/>
  </r>
  <r>
    <x v="48"/>
    <s v="Muhammad Fauzan Aristyo"/>
    <s v="C49"/>
    <s v="PMO"/>
    <s v="6M2"/>
    <s v="Not Yet Started."/>
    <n v="0"/>
  </r>
  <r>
    <x v="48"/>
    <s v="Muhammad Fauzan Aristyo"/>
    <s v="C49"/>
    <s v="PMO"/>
    <s v="6M3"/>
    <s v="Not Yet Started."/>
    <n v="0"/>
  </r>
  <r>
    <x v="49"/>
    <s v="Maya Prestinawati"/>
    <s v="C50"/>
    <s v="ES"/>
    <s v="1M1"/>
    <s v="Done. Acc."/>
    <n v="1"/>
  </r>
  <r>
    <x v="49"/>
    <s v="Maya Prestinawati"/>
    <s v="C50"/>
    <s v="ES"/>
    <s v="1M2"/>
    <s v="Done. Acc."/>
    <n v="1"/>
  </r>
  <r>
    <x v="49"/>
    <s v="Maya Prestinawati"/>
    <s v="C50"/>
    <s v="ES"/>
    <s v="2M1"/>
    <s v="Done. Acc."/>
    <n v="1"/>
  </r>
  <r>
    <x v="49"/>
    <s v="Maya Prestinawati"/>
    <s v="C50"/>
    <s v="ES"/>
    <s v="2M2"/>
    <s v="On Progress."/>
    <n v="0.5"/>
  </r>
  <r>
    <x v="49"/>
    <s v="Maya Prestinawati"/>
    <s v="C50"/>
    <s v="ES"/>
    <s v="3M1"/>
    <s v="On Progress."/>
    <n v="0.5"/>
  </r>
  <r>
    <x v="49"/>
    <s v="Maya Prestinawati"/>
    <s v="C50"/>
    <s v="ES"/>
    <s v="3M2"/>
    <s v="On Progress."/>
    <n v="0.5"/>
  </r>
  <r>
    <x v="49"/>
    <s v="Maya Prestinawati"/>
    <s v="C50"/>
    <s v="ES"/>
    <s v="3M3"/>
    <s v="On Progress."/>
    <n v="0.5"/>
  </r>
  <r>
    <x v="49"/>
    <s v="Maya Prestinawati"/>
    <s v="C50"/>
    <s v="ES"/>
    <s v="4M1"/>
    <s v="Not Yet Started."/>
    <n v="0"/>
  </r>
  <r>
    <x v="49"/>
    <s v="Maya Prestinawati"/>
    <s v="C50"/>
    <s v="ES"/>
    <s v="4M2"/>
    <s v="Not Yet Started."/>
    <n v="0"/>
  </r>
  <r>
    <x v="49"/>
    <s v="Maya Prestinawati"/>
    <s v="C50"/>
    <s v="ES"/>
    <s v="4M3"/>
    <s v="Not Yet Started."/>
    <n v="0"/>
  </r>
  <r>
    <x v="49"/>
    <s v="Maya Prestinawati"/>
    <s v="C50"/>
    <s v="ES"/>
    <s v="5M1"/>
    <s v="Not Yet Started."/>
    <n v="0"/>
  </r>
  <r>
    <x v="49"/>
    <s v="Maya Prestinawati"/>
    <s v="C50"/>
    <s v="ES"/>
    <s v="6M1"/>
    <s v="Not Yet Started."/>
    <n v="0"/>
  </r>
  <r>
    <x v="49"/>
    <s v="Maya Prestinawati"/>
    <s v="C50"/>
    <s v="ES"/>
    <s v="6M2"/>
    <s v="Not Yet Started."/>
    <n v="0"/>
  </r>
  <r>
    <x v="49"/>
    <s v="Maya Prestinawati"/>
    <s v="C50"/>
    <s v="ES"/>
    <s v="6M3"/>
    <s v="Not Yet Started."/>
    <n v="0"/>
  </r>
  <r>
    <x v="50"/>
    <s v="Minaco Rino"/>
    <s v="C51"/>
    <s v="PPD"/>
    <s v="1M1"/>
    <s v="Done. Acc."/>
    <n v="1"/>
  </r>
  <r>
    <x v="50"/>
    <s v="Minaco Rino"/>
    <s v="C51"/>
    <s v="PPD"/>
    <s v="1M2"/>
    <s v="Done. Acc."/>
    <n v="1"/>
  </r>
  <r>
    <x v="50"/>
    <s v="Minaco Rino"/>
    <s v="C51"/>
    <s v="PPD"/>
    <s v="2M1"/>
    <s v="Done. Acc."/>
    <n v="1"/>
  </r>
  <r>
    <x v="50"/>
    <s v="Minaco Rino"/>
    <s v="C51"/>
    <s v="PPD"/>
    <s v="2M2"/>
    <s v="Done. Acc."/>
    <n v="1"/>
  </r>
  <r>
    <x v="50"/>
    <s v="Minaco Rino"/>
    <s v="C51"/>
    <s v="PPD"/>
    <s v="3M1"/>
    <s v="Done. Acc."/>
    <n v="1"/>
  </r>
  <r>
    <x v="50"/>
    <s v="Minaco Rino"/>
    <s v="C51"/>
    <s v="PPD"/>
    <s v="3M2"/>
    <s v="Done. Acc."/>
    <n v="1"/>
  </r>
  <r>
    <x v="50"/>
    <s v="Minaco Rino"/>
    <s v="C51"/>
    <s v="PPD"/>
    <s v="3M3"/>
    <s v="Done. Acc."/>
    <n v="1"/>
  </r>
  <r>
    <x v="50"/>
    <s v="Minaco Rino"/>
    <s v="C51"/>
    <s v="PPD"/>
    <s v="4M1"/>
    <s v="Done. Acc."/>
    <n v="1"/>
  </r>
  <r>
    <x v="50"/>
    <s v="Minaco Rino"/>
    <s v="C51"/>
    <s v="PPD"/>
    <s v="4M2"/>
    <s v="Done. Acc."/>
    <n v="1"/>
  </r>
  <r>
    <x v="50"/>
    <s v="Minaco Rino"/>
    <s v="C51"/>
    <s v="PPD"/>
    <s v="4M3"/>
    <s v="Done. Acc."/>
    <n v="1"/>
  </r>
  <r>
    <x v="50"/>
    <s v="Minaco Rino"/>
    <s v="C51"/>
    <s v="PPD"/>
    <s v="5M1"/>
    <s v="Done. Acc."/>
    <n v="1"/>
  </r>
  <r>
    <x v="50"/>
    <s v="Minaco Rino"/>
    <s v="C51"/>
    <s v="PPD"/>
    <s v="6M1"/>
    <s v="Done. Acc."/>
    <n v="1"/>
  </r>
  <r>
    <x v="50"/>
    <s v="Minaco Rino"/>
    <s v="C51"/>
    <s v="PPD"/>
    <s v="6M2"/>
    <s v="Done. Acc."/>
    <n v="1"/>
  </r>
  <r>
    <x v="50"/>
    <s v="Minaco Rino"/>
    <s v="C51"/>
    <s v="PPD"/>
    <s v="6M3"/>
    <s v="Done. Acc."/>
    <n v="1"/>
  </r>
  <r>
    <x v="51"/>
    <s v="Moch. Machrus Adhim"/>
    <s v="C52"/>
    <s v="CPS"/>
    <s v="1M1"/>
    <s v="On Progress."/>
    <n v="0.5"/>
  </r>
  <r>
    <x v="51"/>
    <s v="Moch. Machrus Adhim"/>
    <s v="C52"/>
    <s v="CPS"/>
    <s v="1M2"/>
    <s v="On Progress."/>
    <n v="0.5"/>
  </r>
  <r>
    <x v="51"/>
    <s v="Moch. Machrus Adhim"/>
    <s v="C52"/>
    <s v="CPS"/>
    <s v="2M1"/>
    <s v="On Progress."/>
    <n v="0.5"/>
  </r>
  <r>
    <x v="51"/>
    <s v="Moch. Machrus Adhim"/>
    <s v="C52"/>
    <s v="CPS"/>
    <s v="2M2"/>
    <s v="On Progress."/>
    <n v="0.5"/>
  </r>
  <r>
    <x v="51"/>
    <s v="Moch. Machrus Adhim"/>
    <s v="C52"/>
    <s v="CPS"/>
    <s v="3M1"/>
    <s v="On Progress."/>
    <n v="0.5"/>
  </r>
  <r>
    <x v="51"/>
    <s v="Moch. Machrus Adhim"/>
    <s v="C52"/>
    <s v="CPS"/>
    <s v="3M2"/>
    <s v="On Progress."/>
    <n v="0.5"/>
  </r>
  <r>
    <x v="51"/>
    <s v="Moch. Machrus Adhim"/>
    <s v="C52"/>
    <s v="CPS"/>
    <s v="3M3"/>
    <s v="On Progress."/>
    <n v="0.5"/>
  </r>
  <r>
    <x v="51"/>
    <s v="Moch. Machrus Adhim"/>
    <s v="C52"/>
    <s v="CPS"/>
    <s v="4M1"/>
    <s v="Done. Acc."/>
    <n v="1"/>
  </r>
  <r>
    <x v="51"/>
    <s v="Moch. Machrus Adhim"/>
    <s v="C52"/>
    <s v="CPS"/>
    <s v="4M2"/>
    <s v="On Progress."/>
    <n v="0.5"/>
  </r>
  <r>
    <x v="51"/>
    <s v="Moch. Machrus Adhim"/>
    <s v="C52"/>
    <s v="CPS"/>
    <s v="4M3"/>
    <s v="On Progress."/>
    <n v="0.5"/>
  </r>
  <r>
    <x v="51"/>
    <s v="Moch. Machrus Adhim"/>
    <s v="C52"/>
    <s v="CPS"/>
    <s v="5M1"/>
    <s v="On Progress."/>
    <n v="0.5"/>
  </r>
  <r>
    <x v="51"/>
    <s v="Moch. Machrus Adhim"/>
    <s v="C52"/>
    <s v="CPS"/>
    <s v="6M1"/>
    <s v="Not Yet Started."/>
    <n v="0"/>
  </r>
  <r>
    <x v="51"/>
    <s v="Moch. Machrus Adhim"/>
    <s v="C52"/>
    <s v="CPS"/>
    <s v="6M2"/>
    <s v="Not Yet Started."/>
    <n v="0"/>
  </r>
  <r>
    <x v="51"/>
    <s v="Moch. Machrus Adhim"/>
    <s v="C52"/>
    <s v="CPS"/>
    <s v="6M3"/>
    <s v="Not Yet Started."/>
    <n v="0"/>
  </r>
  <r>
    <x v="52"/>
    <s v="Muhamad Wahyunda"/>
    <s v="C53"/>
    <s v="PMO"/>
    <s v="1M1"/>
    <s v="On Progress."/>
    <n v="0.5"/>
  </r>
  <r>
    <x v="52"/>
    <s v="Muhamad Wahyunda"/>
    <s v="C53"/>
    <s v="PMO"/>
    <s v="1M2"/>
    <s v="On Progress."/>
    <n v="0.5"/>
  </r>
  <r>
    <x v="52"/>
    <s v="Muhamad Wahyunda"/>
    <s v="C53"/>
    <s v="PMO"/>
    <s v="2M1"/>
    <s v="Not Yet Started."/>
    <n v="0"/>
  </r>
  <r>
    <x v="52"/>
    <s v="Muhamad Wahyunda"/>
    <s v="C53"/>
    <s v="PMO"/>
    <s v="2M2"/>
    <s v="Not Yet Started."/>
    <n v="0"/>
  </r>
  <r>
    <x v="52"/>
    <s v="Muhamad Wahyunda"/>
    <s v="C53"/>
    <s v="PMO"/>
    <s v="3M1"/>
    <s v="Done. Acc."/>
    <n v="1"/>
  </r>
  <r>
    <x v="52"/>
    <s v="Muhamad Wahyunda"/>
    <s v="C53"/>
    <s v="PMO"/>
    <s v="3M2"/>
    <s v="Done. Acc."/>
    <n v="1"/>
  </r>
  <r>
    <x v="52"/>
    <s v="Muhamad Wahyunda"/>
    <s v="C53"/>
    <s v="PMO"/>
    <s v="3M3"/>
    <s v="Done. Acc."/>
    <n v="1"/>
  </r>
  <r>
    <x v="52"/>
    <s v="Muhamad Wahyunda"/>
    <s v="C53"/>
    <s v="PMO"/>
    <s v="4M1"/>
    <s v="On Progress."/>
    <n v="0.5"/>
  </r>
  <r>
    <x v="52"/>
    <s v="Muhamad Wahyunda"/>
    <s v="C53"/>
    <s v="PMO"/>
    <s v="4M2"/>
    <s v="Not Yet Started."/>
    <n v="0"/>
  </r>
  <r>
    <x v="52"/>
    <s v="Muhamad Wahyunda"/>
    <s v="C53"/>
    <s v="PMO"/>
    <s v="4M3"/>
    <s v="Not Yet Started."/>
    <n v="0"/>
  </r>
  <r>
    <x v="52"/>
    <s v="Muhamad Wahyunda"/>
    <s v="C53"/>
    <s v="PMO"/>
    <s v="5M1"/>
    <s v="Not Yet Started."/>
    <n v="0"/>
  </r>
  <r>
    <x v="52"/>
    <s v="Muhamad Wahyunda"/>
    <s v="C53"/>
    <s v="PMO"/>
    <s v="6M1"/>
    <s v="Not Yet Started."/>
    <n v="0"/>
  </r>
  <r>
    <x v="52"/>
    <s v="Muhamad Wahyunda"/>
    <s v="C53"/>
    <s v="PMO"/>
    <s v="6M2"/>
    <s v="Not Yet Started."/>
    <n v="0"/>
  </r>
  <r>
    <x v="52"/>
    <s v="Muhamad Wahyunda"/>
    <s v="C53"/>
    <s v="PMO"/>
    <s v="6M3"/>
    <s v="Not Yet Started."/>
    <n v="0"/>
  </r>
  <r>
    <x v="53"/>
    <s v="Muhammad Agha Hutama Syukron"/>
    <s v="C54"/>
    <s v="RDMP"/>
    <s v="1M1"/>
    <s v="Data not Found."/>
    <n v="0"/>
  </r>
  <r>
    <x v="53"/>
    <s v="Muhammad Agha Hutama Syukron"/>
    <s v="C54"/>
    <s v="RDMP"/>
    <s v="1M2"/>
    <s v="Data not Found."/>
    <n v="0"/>
  </r>
  <r>
    <x v="53"/>
    <s v="Muhammad Agha Hutama Syukron"/>
    <s v="C54"/>
    <s v="RDMP"/>
    <s v="2M1"/>
    <s v="Data not Found."/>
    <n v="0"/>
  </r>
  <r>
    <x v="53"/>
    <s v="Muhammad Agha Hutama Syukron"/>
    <s v="C54"/>
    <s v="RDMP"/>
    <s v="2M2"/>
    <s v="Data not Found."/>
    <n v="0"/>
  </r>
  <r>
    <x v="53"/>
    <s v="Muhammad Agha Hutama Syukron"/>
    <s v="C54"/>
    <s v="RDMP"/>
    <s v="3M1"/>
    <s v="Data not Found."/>
    <n v="0"/>
  </r>
  <r>
    <x v="53"/>
    <s v="Muhammad Agha Hutama Syukron"/>
    <s v="C54"/>
    <s v="RDMP"/>
    <s v="3M2"/>
    <s v="Data not Found."/>
    <n v="0"/>
  </r>
  <r>
    <x v="53"/>
    <s v="Muhammad Agha Hutama Syukron"/>
    <s v="C54"/>
    <s v="RDMP"/>
    <s v="3M3"/>
    <s v="Data not Found."/>
    <n v="0"/>
  </r>
  <r>
    <x v="53"/>
    <s v="Muhammad Agha Hutama Syukron"/>
    <s v="C54"/>
    <s v="RDMP"/>
    <s v="4M1"/>
    <s v="Data not Found."/>
    <n v="0"/>
  </r>
  <r>
    <x v="53"/>
    <s v="Muhammad Agha Hutama Syukron"/>
    <s v="C54"/>
    <s v="RDMP"/>
    <s v="4M2"/>
    <s v="Data not Found."/>
    <n v="0"/>
  </r>
  <r>
    <x v="53"/>
    <s v="Muhammad Agha Hutama Syukron"/>
    <s v="C54"/>
    <s v="RDMP"/>
    <s v="4M3"/>
    <s v="Data not Found."/>
    <n v="0"/>
  </r>
  <r>
    <x v="53"/>
    <s v="Muhammad Agha Hutama Syukron"/>
    <s v="C54"/>
    <s v="RDMP"/>
    <s v="5M1"/>
    <s v="Data not Found."/>
    <n v="0"/>
  </r>
  <r>
    <x v="53"/>
    <s v="Muhammad Agha Hutama Syukron"/>
    <s v="C54"/>
    <s v="RDMP"/>
    <s v="6M1"/>
    <s v="Data not Found."/>
    <n v="0"/>
  </r>
  <r>
    <x v="53"/>
    <s v="Muhammad Agha Hutama Syukron"/>
    <s v="C54"/>
    <s v="RDMP"/>
    <s v="6M2"/>
    <s v="Data not Found."/>
    <n v="0"/>
  </r>
  <r>
    <x v="53"/>
    <s v="Muhammad Agha Hutama Syukron"/>
    <s v="C54"/>
    <s v="RDMP"/>
    <s v="6M3"/>
    <s v="Data not Found."/>
    <n v="0"/>
  </r>
  <r>
    <x v="54"/>
    <s v="Muhammad Andre Widianto"/>
    <s v="C55"/>
    <s v="PCMS"/>
    <s v="1M1"/>
    <s v="Done. Acc."/>
    <n v="1"/>
  </r>
  <r>
    <x v="54"/>
    <s v="Muhammad Andre Widianto"/>
    <s v="C55"/>
    <s v="PCMS"/>
    <s v="1M2"/>
    <s v="Done. Acc."/>
    <n v="1"/>
  </r>
  <r>
    <x v="54"/>
    <s v="Muhammad Andre Widianto"/>
    <s v="C55"/>
    <s v="PCMS"/>
    <s v="2M1"/>
    <s v="Not Yet Started."/>
    <n v="0"/>
  </r>
  <r>
    <x v="54"/>
    <s v="Muhammad Andre Widianto"/>
    <s v="C55"/>
    <s v="PCMS"/>
    <s v="2M2"/>
    <s v="Not Yet Started."/>
    <n v="0"/>
  </r>
  <r>
    <x v="54"/>
    <s v="Muhammad Andre Widianto"/>
    <s v="C55"/>
    <s v="PCMS"/>
    <s v="3M1"/>
    <s v="Not Yet Started."/>
    <n v="0"/>
  </r>
  <r>
    <x v="54"/>
    <s v="Muhammad Andre Widianto"/>
    <s v="C55"/>
    <s v="PCMS"/>
    <s v="3M2"/>
    <s v="Not Yet Started."/>
    <n v="0"/>
  </r>
  <r>
    <x v="54"/>
    <s v="Muhammad Andre Widianto"/>
    <s v="C55"/>
    <s v="PCMS"/>
    <s v="3M3"/>
    <s v="Not Yet Started."/>
    <n v="0"/>
  </r>
  <r>
    <x v="54"/>
    <s v="Muhammad Andre Widianto"/>
    <s v="C55"/>
    <s v="PCMS"/>
    <s v="4M1"/>
    <s v="Not Yet Started."/>
    <n v="0"/>
  </r>
  <r>
    <x v="54"/>
    <s v="Muhammad Andre Widianto"/>
    <s v="C55"/>
    <s v="PCMS"/>
    <s v="4M2"/>
    <s v="Not Yet Started."/>
    <n v="0"/>
  </r>
  <r>
    <x v="54"/>
    <s v="Muhammad Andre Widianto"/>
    <s v="C55"/>
    <s v="PCMS"/>
    <s v="4M3"/>
    <s v="Not Yet Started."/>
    <n v="0"/>
  </r>
  <r>
    <x v="54"/>
    <s v="Muhammad Andre Widianto"/>
    <s v="C55"/>
    <s v="PCMS"/>
    <s v="5M1"/>
    <s v="Not Yet Started."/>
    <n v="0"/>
  </r>
  <r>
    <x v="54"/>
    <s v="Muhammad Andre Widianto"/>
    <s v="C55"/>
    <s v="PCMS"/>
    <s v="6M1"/>
    <s v="Not Yet Started."/>
    <n v="0"/>
  </r>
  <r>
    <x v="54"/>
    <s v="Muhammad Andre Widianto"/>
    <s v="C55"/>
    <s v="PCMS"/>
    <s v="6M2"/>
    <s v="Not Yet Started."/>
    <n v="0"/>
  </r>
  <r>
    <x v="54"/>
    <s v="Muhammad Andre Widianto"/>
    <s v="C55"/>
    <s v="PCMS"/>
    <s v="6M3"/>
    <s v="Not Yet Started."/>
    <n v="0"/>
  </r>
  <r>
    <x v="55"/>
    <s v="Muhammad Ardian Nur"/>
    <s v="C56"/>
    <s v="PPD"/>
    <s v="1M1"/>
    <s v="Done. Acc."/>
    <n v="1"/>
  </r>
  <r>
    <x v="55"/>
    <s v="Muhammad Ardian Nur"/>
    <s v="C56"/>
    <s v="PPD"/>
    <s v="1M2"/>
    <s v="Done. Acc."/>
    <n v="1"/>
  </r>
  <r>
    <x v="55"/>
    <s v="Muhammad Ardian Nur"/>
    <s v="C56"/>
    <s v="PPD"/>
    <s v="2M1"/>
    <s v="Done. Acc."/>
    <n v="1"/>
  </r>
  <r>
    <x v="55"/>
    <s v="Muhammad Ardian Nur"/>
    <s v="C56"/>
    <s v="PPD"/>
    <s v="2M2"/>
    <s v="Done. Acc."/>
    <n v="1"/>
  </r>
  <r>
    <x v="55"/>
    <s v="Muhammad Ardian Nur"/>
    <s v="C56"/>
    <s v="PPD"/>
    <s v="3M1"/>
    <s v="Done. Acc."/>
    <n v="1"/>
  </r>
  <r>
    <x v="55"/>
    <s v="Muhammad Ardian Nur"/>
    <s v="C56"/>
    <s v="PPD"/>
    <s v="3M2"/>
    <s v="Done. Acc."/>
    <n v="1"/>
  </r>
  <r>
    <x v="55"/>
    <s v="Muhammad Ardian Nur"/>
    <s v="C56"/>
    <s v="PPD"/>
    <s v="3M3"/>
    <s v="Done. Acc."/>
    <n v="1"/>
  </r>
  <r>
    <x v="55"/>
    <s v="Muhammad Ardian Nur"/>
    <s v="C56"/>
    <s v="PPD"/>
    <s v="4M1"/>
    <s v="Done. Acc."/>
    <n v="1"/>
  </r>
  <r>
    <x v="55"/>
    <s v="Muhammad Ardian Nur"/>
    <s v="C56"/>
    <s v="PPD"/>
    <s v="4M2"/>
    <s v="Done. Acc."/>
    <n v="1"/>
  </r>
  <r>
    <x v="55"/>
    <s v="Muhammad Ardian Nur"/>
    <s v="C56"/>
    <s v="PPD"/>
    <s v="4M3"/>
    <s v="Done. Acc."/>
    <n v="1"/>
  </r>
  <r>
    <x v="55"/>
    <s v="Muhammad Ardian Nur"/>
    <s v="C56"/>
    <s v="PPD"/>
    <s v="5M1"/>
    <s v="On Progress."/>
    <n v="0.5"/>
  </r>
  <r>
    <x v="55"/>
    <s v="Muhammad Ardian Nur"/>
    <s v="C56"/>
    <s v="PPD"/>
    <s v="6M1"/>
    <s v="On Progress."/>
    <n v="0.5"/>
  </r>
  <r>
    <x v="55"/>
    <s v="Muhammad Ardian Nur"/>
    <s v="C56"/>
    <s v="PPD"/>
    <s v="6M2"/>
    <s v="Not Yet Started."/>
    <n v="0"/>
  </r>
  <r>
    <x v="55"/>
    <s v="Muhammad Ardian Nur"/>
    <s v="C56"/>
    <s v="PPD"/>
    <s v="6M3"/>
    <s v="Not Yet Started."/>
    <n v="0"/>
  </r>
  <r>
    <x v="56"/>
    <s v="Muhammad Fajrul Falah Munif"/>
    <s v="C57"/>
    <s v="QAS"/>
    <s v="1M1"/>
    <s v="Done. Acc."/>
    <n v="1"/>
  </r>
  <r>
    <x v="56"/>
    <s v="Muhammad Fajrul Falah Munif"/>
    <s v="C57"/>
    <s v="QAS"/>
    <s v="1M2"/>
    <s v="Done. Acc."/>
    <n v="1"/>
  </r>
  <r>
    <x v="56"/>
    <s v="Muhammad Fajrul Falah Munif"/>
    <s v="C57"/>
    <s v="QAS"/>
    <s v="2M1"/>
    <s v="Done. Acc."/>
    <n v="1"/>
  </r>
  <r>
    <x v="56"/>
    <s v="Muhammad Fajrul Falah Munif"/>
    <s v="C57"/>
    <s v="QAS"/>
    <s v="2M2"/>
    <s v="Done. Acc."/>
    <n v="1"/>
  </r>
  <r>
    <x v="56"/>
    <s v="Muhammad Fajrul Falah Munif"/>
    <s v="C57"/>
    <s v="QAS"/>
    <s v="3M1"/>
    <s v="Done. Acc."/>
    <n v="1"/>
  </r>
  <r>
    <x v="56"/>
    <s v="Muhammad Fajrul Falah Munif"/>
    <s v="C57"/>
    <s v="QAS"/>
    <s v="3M2"/>
    <s v="Done. Acc."/>
    <n v="1"/>
  </r>
  <r>
    <x v="56"/>
    <s v="Muhammad Fajrul Falah Munif"/>
    <s v="C57"/>
    <s v="QAS"/>
    <s v="3M3"/>
    <s v="Done. Acc."/>
    <n v="1"/>
  </r>
  <r>
    <x v="56"/>
    <s v="Muhammad Fajrul Falah Munif"/>
    <s v="C57"/>
    <s v="QAS"/>
    <s v="4M1"/>
    <s v="Done. Acc."/>
    <n v="1"/>
  </r>
  <r>
    <x v="56"/>
    <s v="Muhammad Fajrul Falah Munif"/>
    <s v="C57"/>
    <s v="QAS"/>
    <s v="4M2"/>
    <s v="Done. Acc."/>
    <n v="1"/>
  </r>
  <r>
    <x v="56"/>
    <s v="Muhammad Fajrul Falah Munif"/>
    <s v="C57"/>
    <s v="QAS"/>
    <s v="4M3"/>
    <s v="Done. Acc."/>
    <n v="1"/>
  </r>
  <r>
    <x v="56"/>
    <s v="Muhammad Fajrul Falah Munif"/>
    <s v="C57"/>
    <s v="QAS"/>
    <s v="5M1"/>
    <s v="On Progress."/>
    <n v="0.5"/>
  </r>
  <r>
    <x v="56"/>
    <s v="Muhammad Fajrul Falah Munif"/>
    <s v="C57"/>
    <s v="QAS"/>
    <s v="6M1"/>
    <s v="On Progress."/>
    <n v="0.5"/>
  </r>
  <r>
    <x v="56"/>
    <s v="Muhammad Fajrul Falah Munif"/>
    <s v="C57"/>
    <s v="QAS"/>
    <s v="6M2"/>
    <s v="On Progress."/>
    <n v="0.5"/>
  </r>
  <r>
    <x v="56"/>
    <s v="Muhammad Fajrul Falah Munif"/>
    <s v="C57"/>
    <s v="QAS"/>
    <s v="6M3"/>
    <s v="On Progress."/>
    <n v="0.5"/>
  </r>
  <r>
    <x v="57"/>
    <s v="Muhammad Hakim Akbar"/>
    <s v="C58"/>
    <s v="OMS"/>
    <s v="1M1"/>
    <s v="Done. Acc."/>
    <n v="1"/>
  </r>
  <r>
    <x v="57"/>
    <s v="Muhammad Hakim Akbar"/>
    <s v="C58"/>
    <s v="OMS"/>
    <s v="1M2"/>
    <s v="Not Yet Started."/>
    <n v="0"/>
  </r>
  <r>
    <x v="57"/>
    <s v="Muhammad Hakim Akbar"/>
    <s v="C58"/>
    <s v="OMS"/>
    <s v="2M1"/>
    <s v="Not Yet Started."/>
    <n v="0"/>
  </r>
  <r>
    <x v="57"/>
    <s v="Muhammad Hakim Akbar"/>
    <s v="C58"/>
    <s v="OMS"/>
    <s v="2M2"/>
    <s v="Not Yet Started."/>
    <n v="0"/>
  </r>
  <r>
    <x v="57"/>
    <s v="Muhammad Hakim Akbar"/>
    <s v="C58"/>
    <s v="OMS"/>
    <s v="3M1"/>
    <s v="Not Yet Started."/>
    <n v="0"/>
  </r>
  <r>
    <x v="57"/>
    <s v="Muhammad Hakim Akbar"/>
    <s v="C58"/>
    <s v="OMS"/>
    <s v="3M2"/>
    <s v="Not Yet Started."/>
    <n v="0"/>
  </r>
  <r>
    <x v="57"/>
    <s v="Muhammad Hakim Akbar"/>
    <s v="C58"/>
    <s v="OMS"/>
    <s v="3M3"/>
    <s v="Not Yet Started."/>
    <n v="0"/>
  </r>
  <r>
    <x v="57"/>
    <s v="Muhammad Hakim Akbar"/>
    <s v="C58"/>
    <s v="OMS"/>
    <s v="4M1"/>
    <s v="Not Yet Started."/>
    <n v="0"/>
  </r>
  <r>
    <x v="57"/>
    <s v="Muhammad Hakim Akbar"/>
    <s v="C58"/>
    <s v="OMS"/>
    <s v="4M2"/>
    <s v="Not Yet Started."/>
    <n v="0"/>
  </r>
  <r>
    <x v="57"/>
    <s v="Muhammad Hakim Akbar"/>
    <s v="C58"/>
    <s v="OMS"/>
    <s v="4M3"/>
    <s v="Not Yet Started."/>
    <n v="0"/>
  </r>
  <r>
    <x v="57"/>
    <s v="Muhammad Hakim Akbar"/>
    <s v="C58"/>
    <s v="OMS"/>
    <s v="5M1"/>
    <s v="Not Yet Started."/>
    <n v="0"/>
  </r>
  <r>
    <x v="57"/>
    <s v="Muhammad Hakim Akbar"/>
    <s v="C58"/>
    <s v="OMS"/>
    <s v="6M1"/>
    <s v="Not Yet Started."/>
    <n v="0"/>
  </r>
  <r>
    <x v="57"/>
    <s v="Muhammad Hakim Akbar"/>
    <s v="C58"/>
    <s v="OMS"/>
    <s v="6M2"/>
    <s v="Not Yet Started."/>
    <n v="0"/>
  </r>
  <r>
    <x v="57"/>
    <s v="Muhammad Hakim Akbar"/>
    <s v="C58"/>
    <s v="OMS"/>
    <s v="6M3"/>
    <s v="Not Yet Started."/>
    <n v="0"/>
  </r>
  <r>
    <x v="58"/>
    <s v="Muhammad rizki"/>
    <s v="C59"/>
    <s v="ES"/>
    <s v="1M1"/>
    <s v="Done. Acc."/>
    <n v="1"/>
  </r>
  <r>
    <x v="58"/>
    <s v="Muhammad rizki"/>
    <s v="C59"/>
    <s v="ES"/>
    <s v="1M2"/>
    <s v="Done. Acc."/>
    <n v="1"/>
  </r>
  <r>
    <x v="58"/>
    <s v="Muhammad rizki"/>
    <s v="C59"/>
    <s v="ES"/>
    <s v="2M1"/>
    <s v="Done. Acc."/>
    <n v="1"/>
  </r>
  <r>
    <x v="58"/>
    <s v="Muhammad rizki"/>
    <s v="C59"/>
    <s v="ES"/>
    <s v="2M2"/>
    <s v="Done. Acc."/>
    <n v="1"/>
  </r>
  <r>
    <x v="58"/>
    <s v="Muhammad rizki"/>
    <s v="C59"/>
    <s v="ES"/>
    <s v="3M1"/>
    <s v="Done. Acc."/>
    <n v="1"/>
  </r>
  <r>
    <x v="58"/>
    <s v="Muhammad rizki"/>
    <s v="C59"/>
    <s v="ES"/>
    <s v="3M2"/>
    <s v="Done. Acc."/>
    <n v="1"/>
  </r>
  <r>
    <x v="58"/>
    <s v="Muhammad rizki"/>
    <s v="C59"/>
    <s v="ES"/>
    <s v="3M3"/>
    <s v="Done. Acc."/>
    <n v="1"/>
  </r>
  <r>
    <x v="58"/>
    <s v="Muhammad rizki"/>
    <s v="C59"/>
    <s v="ES"/>
    <s v="4M1"/>
    <s v="On Progress."/>
    <n v="0.5"/>
  </r>
  <r>
    <x v="58"/>
    <s v="Muhammad rizki"/>
    <s v="C59"/>
    <s v="ES"/>
    <s v="4M2"/>
    <s v="On Progress."/>
    <n v="0.5"/>
  </r>
  <r>
    <x v="58"/>
    <s v="Muhammad rizki"/>
    <s v="C59"/>
    <s v="ES"/>
    <s v="4M3"/>
    <s v="On Progress."/>
    <n v="0.5"/>
  </r>
  <r>
    <x v="58"/>
    <s v="Muhammad rizki"/>
    <s v="C59"/>
    <s v="ES"/>
    <s v="5M1"/>
    <s v="On Progress."/>
    <n v="0.5"/>
  </r>
  <r>
    <x v="58"/>
    <s v="Muhammad rizki"/>
    <s v="C59"/>
    <s v="ES"/>
    <s v="6M1"/>
    <s v="On Progress."/>
    <n v="0.5"/>
  </r>
  <r>
    <x v="58"/>
    <s v="Muhammad rizki"/>
    <s v="C59"/>
    <s v="ES"/>
    <s v="6M2"/>
    <s v="On Progress."/>
    <n v="0.5"/>
  </r>
  <r>
    <x v="58"/>
    <s v="Muhammad rizki"/>
    <s v="C59"/>
    <s v="ES"/>
    <s v="6M3"/>
    <s v="On Progress."/>
    <n v="0.5"/>
  </r>
  <r>
    <x v="59"/>
    <s v="Muhammad Rizky"/>
    <s v="C60"/>
    <s v="OMS"/>
    <s v="1M1"/>
    <s v="Done. Acc."/>
    <n v="1"/>
  </r>
  <r>
    <x v="59"/>
    <s v="Muhammad Rizky"/>
    <s v="C60"/>
    <s v="OMS"/>
    <s v="1M2"/>
    <s v="Done. Acc."/>
    <n v="1"/>
  </r>
  <r>
    <x v="59"/>
    <s v="Muhammad Rizky"/>
    <s v="C60"/>
    <s v="OMS"/>
    <s v="2M1"/>
    <s v="Done. Acc."/>
    <n v="1"/>
  </r>
  <r>
    <x v="59"/>
    <s v="Muhammad Rizky"/>
    <s v="C60"/>
    <s v="OMS"/>
    <s v="2M2"/>
    <s v="Done. Acc."/>
    <n v="1"/>
  </r>
  <r>
    <x v="59"/>
    <s v="Muhammad Rizky"/>
    <s v="C60"/>
    <s v="OMS"/>
    <s v="3M1"/>
    <s v="Done. Acc."/>
    <n v="1"/>
  </r>
  <r>
    <x v="59"/>
    <s v="Muhammad Rizky"/>
    <s v="C60"/>
    <s v="OMS"/>
    <s v="3M2"/>
    <s v="Done. Acc."/>
    <n v="1"/>
  </r>
  <r>
    <x v="59"/>
    <s v="Muhammad Rizky"/>
    <s v="C60"/>
    <s v="OMS"/>
    <s v="3M3"/>
    <s v="Done. Acc."/>
    <n v="1"/>
  </r>
  <r>
    <x v="59"/>
    <s v="Muhammad Rizky"/>
    <s v="C60"/>
    <s v="OMS"/>
    <s v="4M1"/>
    <s v="Not Yet Started."/>
    <n v="0"/>
  </r>
  <r>
    <x v="59"/>
    <s v="Muhammad Rizky"/>
    <s v="C60"/>
    <s v="OMS"/>
    <s v="4M2"/>
    <s v="Not Yet Started."/>
    <n v="0"/>
  </r>
  <r>
    <x v="59"/>
    <s v="Muhammad Rizky"/>
    <s v="C60"/>
    <s v="OMS"/>
    <s v="4M3"/>
    <s v="Not Yet Started."/>
    <n v="0"/>
  </r>
  <r>
    <x v="59"/>
    <s v="Muhammad Rizky"/>
    <s v="C60"/>
    <s v="OMS"/>
    <s v="5M1"/>
    <s v="Not Yet Started."/>
    <n v="0"/>
  </r>
  <r>
    <x v="59"/>
    <s v="Muhammad Rizky"/>
    <s v="C60"/>
    <s v="OMS"/>
    <s v="6M1"/>
    <s v="Not Yet Started."/>
    <n v="0"/>
  </r>
  <r>
    <x v="59"/>
    <s v="Muhammad Rizky"/>
    <s v="C60"/>
    <s v="OMS"/>
    <s v="6M2"/>
    <s v="Not Yet Started."/>
    <n v="0"/>
  </r>
  <r>
    <x v="59"/>
    <s v="Muhammad Rizky"/>
    <s v="C60"/>
    <s v="OMS"/>
    <s v="6M3"/>
    <s v="Not Yet Started."/>
    <n v="0"/>
  </r>
  <r>
    <x v="60"/>
    <s v="Mulia Angara"/>
    <s v="C61"/>
    <s v="PMO"/>
    <s v="1M1"/>
    <s v="Done. Acc."/>
    <n v="1"/>
  </r>
  <r>
    <x v="60"/>
    <s v="Mulia Angara"/>
    <s v="C61"/>
    <s v="PMO"/>
    <s v="1M2"/>
    <s v="Done. Acc."/>
    <n v="1"/>
  </r>
  <r>
    <x v="60"/>
    <s v="Mulia Angara"/>
    <s v="C61"/>
    <s v="PMO"/>
    <s v="2M1"/>
    <s v="Not Yet Started."/>
    <n v="0"/>
  </r>
  <r>
    <x v="60"/>
    <s v="Mulia Angara"/>
    <s v="C61"/>
    <s v="PMO"/>
    <s v="2M2"/>
    <s v="Not Yet Started."/>
    <n v="0"/>
  </r>
  <r>
    <x v="60"/>
    <s v="Mulia Angara"/>
    <s v="C61"/>
    <s v="PMO"/>
    <s v="3M1"/>
    <s v="Not Yet Started."/>
    <n v="0"/>
  </r>
  <r>
    <x v="60"/>
    <s v="Mulia Angara"/>
    <s v="C61"/>
    <s v="PMO"/>
    <s v="3M2"/>
    <s v="Not Yet Started."/>
    <n v="0"/>
  </r>
  <r>
    <x v="60"/>
    <s v="Mulia Angara"/>
    <s v="C61"/>
    <s v="PMO"/>
    <s v="3M3"/>
    <s v="Not Yet Started."/>
    <n v="0"/>
  </r>
  <r>
    <x v="60"/>
    <s v="Mulia Angara"/>
    <s v="C61"/>
    <s v="PMO"/>
    <s v="4M1"/>
    <s v="Done. Acc."/>
    <n v="1"/>
  </r>
  <r>
    <x v="60"/>
    <s v="Mulia Angara"/>
    <s v="C61"/>
    <s v="PMO"/>
    <s v="4M2"/>
    <s v="Done. Acc."/>
    <n v="1"/>
  </r>
  <r>
    <x v="60"/>
    <s v="Mulia Angara"/>
    <s v="C61"/>
    <s v="PMO"/>
    <s v="4M3"/>
    <s v="On Progress."/>
    <n v="0.5"/>
  </r>
  <r>
    <x v="60"/>
    <s v="Mulia Angara"/>
    <s v="C61"/>
    <s v="PMO"/>
    <s v="5M1"/>
    <s v="Not Yet Started."/>
    <n v="0"/>
  </r>
  <r>
    <x v="60"/>
    <s v="Mulia Angara"/>
    <s v="C61"/>
    <s v="PMO"/>
    <s v="6M1"/>
    <s v="Not Yet Started."/>
    <n v="0"/>
  </r>
  <r>
    <x v="60"/>
    <s v="Mulia Angara"/>
    <s v="C61"/>
    <s v="PMO"/>
    <s v="6M2"/>
    <s v="Not Yet Started."/>
    <n v="0"/>
  </r>
  <r>
    <x v="60"/>
    <s v="Mulia Angara"/>
    <s v="C61"/>
    <s v="PMO"/>
    <s v="6M3"/>
    <s v="Not Yet Started."/>
    <n v="0"/>
  </r>
  <r>
    <x v="61"/>
    <s v="Mulyanisa Nadhifah Sirod"/>
    <s v="C62"/>
    <s v="QAS"/>
    <s v="1M1"/>
    <s v="Done. Acc."/>
    <n v="1"/>
  </r>
  <r>
    <x v="61"/>
    <s v="Mulyanisa Nadhifah Sirod"/>
    <s v="C62"/>
    <s v="QAS"/>
    <s v="1M2"/>
    <s v="Done. Acc."/>
    <n v="1"/>
  </r>
  <r>
    <x v="61"/>
    <s v="Mulyanisa Nadhifah Sirod"/>
    <s v="C62"/>
    <s v="QAS"/>
    <s v="2M1"/>
    <s v="Done. Acc."/>
    <n v="1"/>
  </r>
  <r>
    <x v="61"/>
    <s v="Mulyanisa Nadhifah Sirod"/>
    <s v="C62"/>
    <s v="QAS"/>
    <s v="2M2"/>
    <s v="Done. Acc."/>
    <n v="1"/>
  </r>
  <r>
    <x v="61"/>
    <s v="Mulyanisa Nadhifah Sirod"/>
    <s v="C62"/>
    <s v="QAS"/>
    <s v="3M1"/>
    <s v="Done. Acc."/>
    <n v="1"/>
  </r>
  <r>
    <x v="61"/>
    <s v="Mulyanisa Nadhifah Sirod"/>
    <s v="C62"/>
    <s v="QAS"/>
    <s v="3M2"/>
    <s v="Done. Acc."/>
    <n v="1"/>
  </r>
  <r>
    <x v="61"/>
    <s v="Mulyanisa Nadhifah Sirod"/>
    <s v="C62"/>
    <s v="QAS"/>
    <s v="3M3"/>
    <s v="Done. Acc."/>
    <n v="1"/>
  </r>
  <r>
    <x v="61"/>
    <s v="Mulyanisa Nadhifah Sirod"/>
    <s v="C62"/>
    <s v="QAS"/>
    <s v="4M1"/>
    <s v="Done. Acc."/>
    <n v="1"/>
  </r>
  <r>
    <x v="61"/>
    <s v="Mulyanisa Nadhifah Sirod"/>
    <s v="C62"/>
    <s v="QAS"/>
    <s v="4M2"/>
    <s v="Done. Acc."/>
    <n v="1"/>
  </r>
  <r>
    <x v="61"/>
    <s v="Mulyanisa Nadhifah Sirod"/>
    <s v="C62"/>
    <s v="QAS"/>
    <s v="4M3"/>
    <s v="Done. Acc."/>
    <n v="1"/>
  </r>
  <r>
    <x v="61"/>
    <s v="Mulyanisa Nadhifah Sirod"/>
    <s v="C62"/>
    <s v="QAS"/>
    <s v="5M1"/>
    <s v="On Progress."/>
    <n v="0.5"/>
  </r>
  <r>
    <x v="61"/>
    <s v="Mulyanisa Nadhifah Sirod"/>
    <s v="C62"/>
    <s v="QAS"/>
    <s v="6M1"/>
    <s v="On Progress."/>
    <n v="0.5"/>
  </r>
  <r>
    <x v="61"/>
    <s v="Mulyanisa Nadhifah Sirod"/>
    <s v="C62"/>
    <s v="QAS"/>
    <s v="6M2"/>
    <s v="On Progress."/>
    <n v="0.5"/>
  </r>
  <r>
    <x v="61"/>
    <s v="Mulyanisa Nadhifah Sirod"/>
    <s v="C62"/>
    <s v="QAS"/>
    <s v="6M3"/>
    <s v="On Progress."/>
    <n v="0.5"/>
  </r>
  <r>
    <x v="62"/>
    <s v="Nadia Rahmeita Prasanti"/>
    <s v="C63"/>
    <s v="PPD"/>
    <s v="1M1"/>
    <s v="Done. Acc."/>
    <n v="1"/>
  </r>
  <r>
    <x v="62"/>
    <s v="Nadia Rahmeita Prasanti"/>
    <s v="C63"/>
    <s v="PPD"/>
    <s v="1M2"/>
    <s v="Done. Acc."/>
    <n v="1"/>
  </r>
  <r>
    <x v="62"/>
    <s v="Nadia Rahmeita Prasanti"/>
    <s v="C63"/>
    <s v="PPD"/>
    <s v="2M1"/>
    <s v="Done. Acc."/>
    <n v="1"/>
  </r>
  <r>
    <x v="62"/>
    <s v="Nadia Rahmeita Prasanti"/>
    <s v="C63"/>
    <s v="PPD"/>
    <s v="2M2"/>
    <s v="Done. Acc."/>
    <n v="1"/>
  </r>
  <r>
    <x v="62"/>
    <s v="Nadia Rahmeita Prasanti"/>
    <s v="C63"/>
    <s v="PPD"/>
    <s v="3M1"/>
    <s v="Not Yet Started."/>
    <n v="0"/>
  </r>
  <r>
    <x v="62"/>
    <s v="Nadia Rahmeita Prasanti"/>
    <s v="C63"/>
    <s v="PPD"/>
    <s v="3M2"/>
    <s v="Not Yet Started."/>
    <n v="0"/>
  </r>
  <r>
    <x v="62"/>
    <s v="Nadia Rahmeita Prasanti"/>
    <s v="C63"/>
    <s v="PPD"/>
    <s v="3M3"/>
    <s v="Done. Acc."/>
    <n v="1"/>
  </r>
  <r>
    <x v="62"/>
    <s v="Nadia Rahmeita Prasanti"/>
    <s v="C63"/>
    <s v="PPD"/>
    <s v="4M1"/>
    <s v="Not Yet Started."/>
    <n v="0"/>
  </r>
  <r>
    <x v="62"/>
    <s v="Nadia Rahmeita Prasanti"/>
    <s v="C63"/>
    <s v="PPD"/>
    <s v="4M2"/>
    <s v="Not Yet Started."/>
    <n v="0"/>
  </r>
  <r>
    <x v="62"/>
    <s v="Nadia Rahmeita Prasanti"/>
    <s v="C63"/>
    <s v="PPD"/>
    <s v="4M3"/>
    <s v="Not Yet Started."/>
    <n v="0"/>
  </r>
  <r>
    <x v="62"/>
    <s v="Nadia Rahmeita Prasanti"/>
    <s v="C63"/>
    <s v="PPD"/>
    <s v="5M1"/>
    <s v="Not Yet Started."/>
    <n v="0"/>
  </r>
  <r>
    <x v="62"/>
    <s v="Nadia Rahmeita Prasanti"/>
    <s v="C63"/>
    <s v="PPD"/>
    <s v="6M1"/>
    <s v="Not Yet Started."/>
    <n v="0"/>
  </r>
  <r>
    <x v="62"/>
    <s v="Nadia Rahmeita Prasanti"/>
    <s v="C63"/>
    <s v="PPD"/>
    <s v="6M2"/>
    <s v="Not Yet Started."/>
    <n v="0"/>
  </r>
  <r>
    <x v="62"/>
    <s v="Nadia Rahmeita Prasanti"/>
    <s v="C63"/>
    <s v="PPD"/>
    <s v="6M3"/>
    <s v="Not Yet Started."/>
    <n v="0"/>
  </r>
  <r>
    <x v="63"/>
    <s v="Naindar Afdanny"/>
    <s v="C64"/>
    <s v="RDMP"/>
    <s v="1M1"/>
    <s v="Done. Acc."/>
    <n v="1"/>
  </r>
  <r>
    <x v="63"/>
    <s v="Naindar Afdanny"/>
    <s v="C64"/>
    <s v="RDMP"/>
    <s v="1M2"/>
    <s v="Done. Acc."/>
    <n v="1"/>
  </r>
  <r>
    <x v="63"/>
    <s v="Naindar Afdanny"/>
    <s v="C64"/>
    <s v="RDMP"/>
    <s v="2M1"/>
    <s v="Done. Acc."/>
    <n v="1"/>
  </r>
  <r>
    <x v="63"/>
    <s v="Naindar Afdanny"/>
    <s v="C64"/>
    <s v="RDMP"/>
    <s v="2M2"/>
    <s v="Done. Acc."/>
    <n v="1"/>
  </r>
  <r>
    <x v="63"/>
    <s v="Naindar Afdanny"/>
    <s v="C64"/>
    <s v="RDMP"/>
    <s v="3M1"/>
    <s v="Done. Acc."/>
    <n v="1"/>
  </r>
  <r>
    <x v="63"/>
    <s v="Naindar Afdanny"/>
    <s v="C64"/>
    <s v="RDMP"/>
    <s v="3M2"/>
    <s v="Done. Acc."/>
    <n v="1"/>
  </r>
  <r>
    <x v="63"/>
    <s v="Naindar Afdanny"/>
    <s v="C64"/>
    <s v="RDMP"/>
    <s v="3M3"/>
    <s v="Done. Acc."/>
    <n v="1"/>
  </r>
  <r>
    <x v="63"/>
    <s v="Naindar Afdanny"/>
    <s v="C64"/>
    <s v="RDMP"/>
    <s v="4M1"/>
    <s v="Done. Acc."/>
    <n v="1"/>
  </r>
  <r>
    <x v="63"/>
    <s v="Naindar Afdanny"/>
    <s v="C64"/>
    <s v="RDMP"/>
    <s v="4M2"/>
    <s v="On Progress."/>
    <n v="0.5"/>
  </r>
  <r>
    <x v="63"/>
    <s v="Naindar Afdanny"/>
    <s v="C64"/>
    <s v="RDMP"/>
    <s v="4M3"/>
    <s v="On Progress."/>
    <n v="0.5"/>
  </r>
  <r>
    <x v="63"/>
    <s v="Naindar Afdanny"/>
    <s v="C64"/>
    <s v="RDMP"/>
    <s v="5M1"/>
    <s v="On Progress."/>
    <n v="0.5"/>
  </r>
  <r>
    <x v="63"/>
    <s v="Naindar Afdanny"/>
    <s v="C64"/>
    <s v="RDMP"/>
    <s v="6M1"/>
    <s v="On Progress."/>
    <n v="0.5"/>
  </r>
  <r>
    <x v="63"/>
    <s v="Naindar Afdanny"/>
    <s v="C64"/>
    <s v="RDMP"/>
    <s v="6M2"/>
    <s v="On Progress."/>
    <n v="0.5"/>
  </r>
  <r>
    <x v="63"/>
    <s v="Naindar Afdanny"/>
    <s v="C64"/>
    <s v="RDMP"/>
    <s v="6M3"/>
    <s v="On Progress."/>
    <n v="0.5"/>
  </r>
  <r>
    <x v="64"/>
    <s v="Natsir Hidayat Pratomo"/>
    <s v="C65"/>
    <s v="PMO"/>
    <s v="1M1"/>
    <s v="Done. Acc."/>
    <n v="1"/>
  </r>
  <r>
    <x v="64"/>
    <s v="Natsir Hidayat Pratomo"/>
    <s v="C65"/>
    <s v="PMO"/>
    <s v="1M2"/>
    <s v="Done. Acc."/>
    <n v="1"/>
  </r>
  <r>
    <x v="64"/>
    <s v="Natsir Hidayat Pratomo"/>
    <s v="C65"/>
    <s v="PMO"/>
    <s v="2M1"/>
    <s v="Not Yet Started."/>
    <n v="0"/>
  </r>
  <r>
    <x v="64"/>
    <s v="Natsir Hidayat Pratomo"/>
    <s v="C65"/>
    <s v="PMO"/>
    <s v="2M2"/>
    <s v="Not Yet Started."/>
    <n v="0"/>
  </r>
  <r>
    <x v="64"/>
    <s v="Natsir Hidayat Pratomo"/>
    <s v="C65"/>
    <s v="PMO"/>
    <s v="3M1"/>
    <s v="Not Yet Started."/>
    <n v="0"/>
  </r>
  <r>
    <x v="64"/>
    <s v="Natsir Hidayat Pratomo"/>
    <s v="C65"/>
    <s v="PMO"/>
    <s v="3M2"/>
    <s v="Not Yet Started."/>
    <n v="0"/>
  </r>
  <r>
    <x v="64"/>
    <s v="Natsir Hidayat Pratomo"/>
    <s v="C65"/>
    <s v="PMO"/>
    <s v="3M3"/>
    <s v="Not Yet Started."/>
    <n v="0"/>
  </r>
  <r>
    <x v="64"/>
    <s v="Natsir Hidayat Pratomo"/>
    <s v="C65"/>
    <s v="PMO"/>
    <s v="4M1"/>
    <s v="Done. Acc."/>
    <n v="1"/>
  </r>
  <r>
    <x v="64"/>
    <s v="Natsir Hidayat Pratomo"/>
    <s v="C65"/>
    <s v="PMO"/>
    <s v="4M2"/>
    <s v="Done. Acc."/>
    <n v="1"/>
  </r>
  <r>
    <x v="64"/>
    <s v="Natsir Hidayat Pratomo"/>
    <s v="C65"/>
    <s v="PMO"/>
    <s v="4M3"/>
    <s v="Not Yet Started."/>
    <n v="0"/>
  </r>
  <r>
    <x v="64"/>
    <s v="Natsir Hidayat Pratomo"/>
    <s v="C65"/>
    <s v="PMO"/>
    <s v="5M1"/>
    <s v="Not Yet Started."/>
    <n v="0"/>
  </r>
  <r>
    <x v="64"/>
    <s v="Natsir Hidayat Pratomo"/>
    <s v="C65"/>
    <s v="PMO"/>
    <s v="6M1"/>
    <s v="Not Yet Started."/>
    <n v="0"/>
  </r>
  <r>
    <x v="64"/>
    <s v="Natsir Hidayat Pratomo"/>
    <s v="C65"/>
    <s v="PMO"/>
    <s v="6M2"/>
    <s v="Not Yet Started."/>
    <n v="0"/>
  </r>
  <r>
    <x v="64"/>
    <s v="Natsir Hidayat Pratomo"/>
    <s v="C65"/>
    <s v="PMO"/>
    <s v="6M3"/>
    <s v="Not Yet Started."/>
    <n v="0"/>
  </r>
  <r>
    <x v="65"/>
    <s v="Naufal kemal"/>
    <s v="C66"/>
    <s v="RDMP"/>
    <s v="1M1"/>
    <s v="Data not Found."/>
    <n v="0"/>
  </r>
  <r>
    <x v="65"/>
    <s v="Naufal kemal"/>
    <s v="C66"/>
    <s v="RDMP"/>
    <s v="1M2"/>
    <s v="Data not Found."/>
    <n v="0"/>
  </r>
  <r>
    <x v="65"/>
    <s v="Naufal kemal"/>
    <s v="C66"/>
    <s v="RDMP"/>
    <s v="2M1"/>
    <s v="Data not Found."/>
    <n v="0"/>
  </r>
  <r>
    <x v="65"/>
    <s v="Naufal kemal"/>
    <s v="C66"/>
    <s v="RDMP"/>
    <s v="2M2"/>
    <s v="Data not Found."/>
    <n v="0"/>
  </r>
  <r>
    <x v="65"/>
    <s v="Naufal kemal"/>
    <s v="C66"/>
    <s v="RDMP"/>
    <s v="3M1"/>
    <s v="Data not Found."/>
    <n v="0"/>
  </r>
  <r>
    <x v="65"/>
    <s v="Naufal kemal"/>
    <s v="C66"/>
    <s v="RDMP"/>
    <s v="3M2"/>
    <s v="Data not Found."/>
    <n v="0"/>
  </r>
  <r>
    <x v="65"/>
    <s v="Naufal kemal"/>
    <s v="C66"/>
    <s v="RDMP"/>
    <s v="3M3"/>
    <s v="Data not Found."/>
    <n v="0"/>
  </r>
  <r>
    <x v="65"/>
    <s v="Naufal kemal"/>
    <s v="C66"/>
    <s v="RDMP"/>
    <s v="4M1"/>
    <s v="Data not Found."/>
    <n v="0"/>
  </r>
  <r>
    <x v="65"/>
    <s v="Naufal kemal"/>
    <s v="C66"/>
    <s v="RDMP"/>
    <s v="4M2"/>
    <s v="Data not Found."/>
    <n v="0"/>
  </r>
  <r>
    <x v="65"/>
    <s v="Naufal kemal"/>
    <s v="C66"/>
    <s v="RDMP"/>
    <s v="4M3"/>
    <s v="Data not Found."/>
    <n v="0"/>
  </r>
  <r>
    <x v="65"/>
    <s v="Naufal kemal"/>
    <s v="C66"/>
    <s v="RDMP"/>
    <s v="5M1"/>
    <s v="Data not Found."/>
    <n v="0"/>
  </r>
  <r>
    <x v="65"/>
    <s v="Naufal kemal"/>
    <s v="C66"/>
    <s v="RDMP"/>
    <s v="6M1"/>
    <s v="Data not Found."/>
    <n v="0"/>
  </r>
  <r>
    <x v="65"/>
    <s v="Naufal kemal"/>
    <s v="C66"/>
    <s v="RDMP"/>
    <s v="6M2"/>
    <s v="Data not Found."/>
    <n v="0"/>
  </r>
  <r>
    <x v="65"/>
    <s v="Naufal kemal"/>
    <s v="C66"/>
    <s v="RDMP"/>
    <s v="6M3"/>
    <s v="Data not Found."/>
    <n v="0"/>
  </r>
  <r>
    <x v="66"/>
    <s v="Nurjannah Haryanti Putri"/>
    <s v="C67"/>
    <s v="PCMS"/>
    <s v="1M1"/>
    <s v="Done. Acc."/>
    <n v="1"/>
  </r>
  <r>
    <x v="66"/>
    <s v="Nurjannah Haryanti Putri"/>
    <s v="C67"/>
    <s v="PCMS"/>
    <s v="1M2"/>
    <s v="Done. Acc."/>
    <n v="1"/>
  </r>
  <r>
    <x v="66"/>
    <s v="Nurjannah Haryanti Putri"/>
    <s v="C67"/>
    <s v="PCMS"/>
    <s v="2M1"/>
    <s v="Not Yet Started."/>
    <n v="0"/>
  </r>
  <r>
    <x v="66"/>
    <s v="Nurjannah Haryanti Putri"/>
    <s v="C67"/>
    <s v="PCMS"/>
    <s v="2M2"/>
    <s v="Not Yet Started."/>
    <n v="0"/>
  </r>
  <r>
    <x v="66"/>
    <s v="Nurjannah Haryanti Putri"/>
    <s v="C67"/>
    <s v="PCMS"/>
    <s v="3M1"/>
    <s v="Done. Acc."/>
    <n v="1"/>
  </r>
  <r>
    <x v="66"/>
    <s v="Nurjannah Haryanti Putri"/>
    <s v="C67"/>
    <s v="PCMS"/>
    <s v="3M2"/>
    <s v="Done. Acc."/>
    <n v="1"/>
  </r>
  <r>
    <x v="66"/>
    <s v="Nurjannah Haryanti Putri"/>
    <s v="C67"/>
    <s v="PCMS"/>
    <s v="3M3"/>
    <s v="Done. Acc."/>
    <n v="1"/>
  </r>
  <r>
    <x v="66"/>
    <s v="Nurjannah Haryanti Putri"/>
    <s v="C67"/>
    <s v="PCMS"/>
    <s v="4M1"/>
    <s v="On Progress."/>
    <n v="0.5"/>
  </r>
  <r>
    <x v="66"/>
    <s v="Nurjannah Haryanti Putri"/>
    <s v="C67"/>
    <s v="PCMS"/>
    <s v="4M2"/>
    <s v="On Progress."/>
    <n v="0.5"/>
  </r>
  <r>
    <x v="66"/>
    <s v="Nurjannah Haryanti Putri"/>
    <s v="C67"/>
    <s v="PCMS"/>
    <s v="4M3"/>
    <s v="On Progress."/>
    <n v="0.5"/>
  </r>
  <r>
    <x v="66"/>
    <s v="Nurjannah Haryanti Putri"/>
    <s v="C67"/>
    <s v="PCMS"/>
    <s v="5M1"/>
    <s v="Not Yet Started."/>
    <n v="0"/>
  </r>
  <r>
    <x v="66"/>
    <s v="Nurjannah Haryanti Putri"/>
    <s v="C67"/>
    <s v="PCMS"/>
    <s v="6M1"/>
    <s v="Not Yet Started."/>
    <n v="0"/>
  </r>
  <r>
    <x v="66"/>
    <s v="Nurjannah Haryanti Putri"/>
    <s v="C67"/>
    <s v="PCMS"/>
    <s v="6M2"/>
    <s v="Not Yet Started."/>
    <n v="0"/>
  </r>
  <r>
    <x v="66"/>
    <s v="Nurjannah Haryanti Putri"/>
    <s v="C67"/>
    <s v="PCMS"/>
    <s v="6M3"/>
    <s v="Not Yet Started."/>
    <n v="0"/>
  </r>
  <r>
    <x v="67"/>
    <s v="Pryandi Siahaan"/>
    <s v="C68"/>
    <s v="CPS"/>
    <s v="1M1"/>
    <s v="Done. Acc."/>
    <n v="1"/>
  </r>
  <r>
    <x v="67"/>
    <s v="Pryandi Siahaan"/>
    <s v="C68"/>
    <s v="CPS"/>
    <s v="1M2"/>
    <s v="Done. Acc."/>
    <n v="1"/>
  </r>
  <r>
    <x v="67"/>
    <s v="Pryandi Siahaan"/>
    <s v="C68"/>
    <s v="CPS"/>
    <s v="2M1"/>
    <s v="Done. Acc."/>
    <n v="1"/>
  </r>
  <r>
    <x v="67"/>
    <s v="Pryandi Siahaan"/>
    <s v="C68"/>
    <s v="CPS"/>
    <s v="2M2"/>
    <s v="On Progress."/>
    <n v="0.5"/>
  </r>
  <r>
    <x v="67"/>
    <s v="Pryandi Siahaan"/>
    <s v="C68"/>
    <s v="CPS"/>
    <s v="3M1"/>
    <s v="On Progress."/>
    <n v="0.5"/>
  </r>
  <r>
    <x v="67"/>
    <s v="Pryandi Siahaan"/>
    <s v="C68"/>
    <s v="CPS"/>
    <s v="3M2"/>
    <s v="On Progress."/>
    <n v="0.5"/>
  </r>
  <r>
    <x v="67"/>
    <s v="Pryandi Siahaan"/>
    <s v="C68"/>
    <s v="CPS"/>
    <s v="3M3"/>
    <s v="Not Yet Started."/>
    <n v="0"/>
  </r>
  <r>
    <x v="67"/>
    <s v="Pryandi Siahaan"/>
    <s v="C68"/>
    <s v="CPS"/>
    <s v="4M1"/>
    <s v="Not Yet Started."/>
    <n v="0"/>
  </r>
  <r>
    <x v="67"/>
    <s v="Pryandi Siahaan"/>
    <s v="C68"/>
    <s v="CPS"/>
    <s v="4M2"/>
    <s v="Not Yet Started."/>
    <n v="0"/>
  </r>
  <r>
    <x v="67"/>
    <s v="Pryandi Siahaan"/>
    <s v="C68"/>
    <s v="CPS"/>
    <s v="4M3"/>
    <s v="Not Yet Started."/>
    <n v="0"/>
  </r>
  <r>
    <x v="67"/>
    <s v="Pryandi Siahaan"/>
    <s v="C68"/>
    <s v="CPS"/>
    <s v="5M1"/>
    <s v="Not Yet Started."/>
    <n v="0"/>
  </r>
  <r>
    <x v="67"/>
    <s v="Pryandi Siahaan"/>
    <s v="C68"/>
    <s v="CPS"/>
    <s v="6M1"/>
    <s v="Not Yet Started."/>
    <n v="0"/>
  </r>
  <r>
    <x v="67"/>
    <s v="Pryandi Siahaan"/>
    <s v="C68"/>
    <s v="CPS"/>
    <s v="6M2"/>
    <s v="Not Yet Started."/>
    <n v="0"/>
  </r>
  <r>
    <x v="67"/>
    <s v="Pryandi Siahaan"/>
    <s v="C68"/>
    <s v="CPS"/>
    <s v="6M3"/>
    <s v="Not Yet Started."/>
    <n v="0"/>
  </r>
  <r>
    <x v="68"/>
    <s v="Rachmat Putra Juniazhar"/>
    <s v="C69"/>
    <s v="RDMP"/>
    <s v="1M1"/>
    <s v="Done. Acc."/>
    <n v="1"/>
  </r>
  <r>
    <x v="68"/>
    <s v="Rachmat Putra Juniazhar"/>
    <s v="C69"/>
    <s v="RDMP"/>
    <s v="1M2"/>
    <s v="Not Yet Started."/>
    <n v="0"/>
  </r>
  <r>
    <x v="68"/>
    <s v="Rachmat Putra Juniazhar"/>
    <s v="C69"/>
    <s v="RDMP"/>
    <s v="2M1"/>
    <s v="Not Yet Started."/>
    <n v="0"/>
  </r>
  <r>
    <x v="68"/>
    <s v="Rachmat Putra Juniazhar"/>
    <s v="C69"/>
    <s v="RDMP"/>
    <s v="2M2"/>
    <s v="Not Yet Started."/>
    <n v="0"/>
  </r>
  <r>
    <x v="68"/>
    <s v="Rachmat Putra Juniazhar"/>
    <s v="C69"/>
    <s v="RDMP"/>
    <s v="3M1"/>
    <s v="Not Yet Started."/>
    <n v="0"/>
  </r>
  <r>
    <x v="68"/>
    <s v="Rachmat Putra Juniazhar"/>
    <s v="C69"/>
    <s v="RDMP"/>
    <s v="3M2"/>
    <s v="Not Yet Started."/>
    <n v="0"/>
  </r>
  <r>
    <x v="68"/>
    <s v="Rachmat Putra Juniazhar"/>
    <s v="C69"/>
    <s v="RDMP"/>
    <s v="3M3"/>
    <s v="Not Yet Started."/>
    <n v="0"/>
  </r>
  <r>
    <x v="68"/>
    <s v="Rachmat Putra Juniazhar"/>
    <s v="C69"/>
    <s v="RDMP"/>
    <s v="4M1"/>
    <s v="Not Yet Started."/>
    <n v="0"/>
  </r>
  <r>
    <x v="68"/>
    <s v="Rachmat Putra Juniazhar"/>
    <s v="C69"/>
    <s v="RDMP"/>
    <s v="4M2"/>
    <s v="Not Yet Started."/>
    <n v="0"/>
  </r>
  <r>
    <x v="68"/>
    <s v="Rachmat Putra Juniazhar"/>
    <s v="C69"/>
    <s v="RDMP"/>
    <s v="4M3"/>
    <s v="Not Yet Started."/>
    <n v="0"/>
  </r>
  <r>
    <x v="68"/>
    <s v="Rachmat Putra Juniazhar"/>
    <s v="C69"/>
    <s v="RDMP"/>
    <s v="5M1"/>
    <s v="Not Yet Started."/>
    <n v="0"/>
  </r>
  <r>
    <x v="68"/>
    <s v="Rachmat Putra Juniazhar"/>
    <s v="C69"/>
    <s v="RDMP"/>
    <s v="6M1"/>
    <s v="Not Yet Started."/>
    <n v="0"/>
  </r>
  <r>
    <x v="68"/>
    <s v="Rachmat Putra Juniazhar"/>
    <s v="C69"/>
    <s v="RDMP"/>
    <s v="6M2"/>
    <s v="Not Yet Started."/>
    <n v="0"/>
  </r>
  <r>
    <x v="68"/>
    <s v="Rachmat Putra Juniazhar"/>
    <s v="C69"/>
    <s v="RDMP"/>
    <s v="6M3"/>
    <s v="Not Yet Started."/>
    <n v="0"/>
  </r>
  <r>
    <x v="69"/>
    <s v="Radea Nasri Erfany"/>
    <s v="C70"/>
    <s v="ES"/>
    <s v="1M1"/>
    <s v="Done. Acc."/>
    <n v="1"/>
  </r>
  <r>
    <x v="69"/>
    <s v="Radea Nasri Erfany"/>
    <s v="C70"/>
    <s v="ES"/>
    <s v="1M2"/>
    <s v="Done. Acc."/>
    <n v="1"/>
  </r>
  <r>
    <x v="69"/>
    <s v="Radea Nasri Erfany"/>
    <s v="C70"/>
    <s v="ES"/>
    <s v="2M1"/>
    <s v="Done. Acc."/>
    <n v="1"/>
  </r>
  <r>
    <x v="69"/>
    <s v="Radea Nasri Erfany"/>
    <s v="C70"/>
    <s v="ES"/>
    <s v="2M2"/>
    <s v="Done. Acc."/>
    <n v="1"/>
  </r>
  <r>
    <x v="69"/>
    <s v="Radea Nasri Erfany"/>
    <s v="C70"/>
    <s v="ES"/>
    <s v="3M1"/>
    <s v="Done. Acc."/>
    <n v="1"/>
  </r>
  <r>
    <x v="69"/>
    <s v="Radea Nasri Erfany"/>
    <s v="C70"/>
    <s v="ES"/>
    <s v="3M2"/>
    <s v="Done. Acc."/>
    <n v="1"/>
  </r>
  <r>
    <x v="69"/>
    <s v="Radea Nasri Erfany"/>
    <s v="C70"/>
    <s v="ES"/>
    <s v="3M3"/>
    <s v="Done. Acc."/>
    <n v="1"/>
  </r>
  <r>
    <x v="69"/>
    <s v="Radea Nasri Erfany"/>
    <s v="C70"/>
    <s v="ES"/>
    <s v="4M1"/>
    <s v="Not Yet Started."/>
    <n v="0"/>
  </r>
  <r>
    <x v="69"/>
    <s v="Radea Nasri Erfany"/>
    <s v="C70"/>
    <s v="ES"/>
    <s v="4M2"/>
    <s v="Not Yet Started."/>
    <n v="0"/>
  </r>
  <r>
    <x v="69"/>
    <s v="Radea Nasri Erfany"/>
    <s v="C70"/>
    <s v="ES"/>
    <s v="4M3"/>
    <s v="Not Yet Started."/>
    <n v="0"/>
  </r>
  <r>
    <x v="69"/>
    <s v="Radea Nasri Erfany"/>
    <s v="C70"/>
    <s v="ES"/>
    <s v="5M1"/>
    <s v="Not Yet Started."/>
    <n v="0"/>
  </r>
  <r>
    <x v="69"/>
    <s v="Radea Nasri Erfany"/>
    <s v="C70"/>
    <s v="ES"/>
    <s v="6M1"/>
    <s v="Not Yet Started."/>
    <n v="0"/>
  </r>
  <r>
    <x v="69"/>
    <s v="Radea Nasri Erfany"/>
    <s v="C70"/>
    <s v="ES"/>
    <s v="6M2"/>
    <s v="Not Yet Started."/>
    <n v="0"/>
  </r>
  <r>
    <x v="69"/>
    <s v="Radea Nasri Erfany"/>
    <s v="C70"/>
    <s v="ES"/>
    <s v="6M3"/>
    <s v="Not Yet Started."/>
    <n v="0"/>
  </r>
  <r>
    <x v="70"/>
    <s v="Rahadian Agnies Septanto Pamungkas"/>
    <s v="C71"/>
    <s v="ES"/>
    <s v="1M1"/>
    <s v="Done. Acc."/>
    <n v="1"/>
  </r>
  <r>
    <x v="70"/>
    <s v="Rahadian Agnies Septanto Pamungkas"/>
    <s v="C71"/>
    <s v="ES"/>
    <s v="1M2"/>
    <s v="Done. Acc."/>
    <n v="1"/>
  </r>
  <r>
    <x v="70"/>
    <s v="Rahadian Agnies Septanto Pamungkas"/>
    <s v="C71"/>
    <s v="ES"/>
    <s v="2M1"/>
    <s v="Not Yet Started."/>
    <n v="0"/>
  </r>
  <r>
    <x v="70"/>
    <s v="Rahadian Agnies Septanto Pamungkas"/>
    <s v="C71"/>
    <s v="ES"/>
    <s v="2M2"/>
    <s v="Not Yet Started."/>
    <n v="0"/>
  </r>
  <r>
    <x v="70"/>
    <s v="Rahadian Agnies Septanto Pamungkas"/>
    <s v="C71"/>
    <s v="ES"/>
    <s v="3M1"/>
    <s v="Not Yet Started."/>
    <n v="0"/>
  </r>
  <r>
    <x v="70"/>
    <s v="Rahadian Agnies Septanto Pamungkas"/>
    <s v="C71"/>
    <s v="ES"/>
    <s v="3M2"/>
    <s v="Not Yet Started."/>
    <n v="0"/>
  </r>
  <r>
    <x v="70"/>
    <s v="Rahadian Agnies Septanto Pamungkas"/>
    <s v="C71"/>
    <s v="ES"/>
    <s v="3M3"/>
    <s v="Not Yet Started."/>
    <n v="0"/>
  </r>
  <r>
    <x v="70"/>
    <s v="Rahadian Agnies Septanto Pamungkas"/>
    <s v="C71"/>
    <s v="ES"/>
    <s v="4M1"/>
    <s v="Not Yet Started."/>
    <n v="0"/>
  </r>
  <r>
    <x v="70"/>
    <s v="Rahadian Agnies Septanto Pamungkas"/>
    <s v="C71"/>
    <s v="ES"/>
    <s v="4M2"/>
    <s v="Not Yet Started."/>
    <n v="0"/>
  </r>
  <r>
    <x v="70"/>
    <s v="Rahadian Agnies Septanto Pamungkas"/>
    <s v="C71"/>
    <s v="ES"/>
    <s v="4M3"/>
    <s v="Not Yet Started."/>
    <n v="0"/>
  </r>
  <r>
    <x v="70"/>
    <s v="Rahadian Agnies Septanto Pamungkas"/>
    <s v="C71"/>
    <s v="ES"/>
    <s v="5M1"/>
    <s v="Not Yet Started."/>
    <n v="0"/>
  </r>
  <r>
    <x v="70"/>
    <s v="Rahadian Agnies Septanto Pamungkas"/>
    <s v="C71"/>
    <s v="ES"/>
    <s v="6M1"/>
    <s v="Not Yet Started."/>
    <n v="0"/>
  </r>
  <r>
    <x v="70"/>
    <s v="Rahadian Agnies Septanto Pamungkas"/>
    <s v="C71"/>
    <s v="ES"/>
    <s v="6M2"/>
    <s v="Not Yet Started."/>
    <n v="0"/>
  </r>
  <r>
    <x v="70"/>
    <s v="Rahadian Agnies Septanto Pamungkas"/>
    <s v="C71"/>
    <s v="ES"/>
    <s v="6M3"/>
    <s v="Not Yet Started."/>
    <n v="0"/>
  </r>
  <r>
    <x v="71"/>
    <s v="Ralang Argi Barus"/>
    <s v="C72"/>
    <s v="CPS"/>
    <s v="1M1"/>
    <s v="Done. Acc."/>
    <n v="1"/>
  </r>
  <r>
    <x v="71"/>
    <s v="Ralang Argi Barus"/>
    <s v="C72"/>
    <s v="CPS"/>
    <s v="1M2"/>
    <s v="Done. Acc."/>
    <n v="1"/>
  </r>
  <r>
    <x v="71"/>
    <s v="Ralang Argi Barus"/>
    <s v="C72"/>
    <s v="CPS"/>
    <s v="2M1"/>
    <s v="Done. Acc."/>
    <n v="1"/>
  </r>
  <r>
    <x v="71"/>
    <s v="Ralang Argi Barus"/>
    <s v="C72"/>
    <s v="CPS"/>
    <s v="2M2"/>
    <s v="Done. Acc."/>
    <n v="1"/>
  </r>
  <r>
    <x v="71"/>
    <s v="Ralang Argi Barus"/>
    <s v="C72"/>
    <s v="CPS"/>
    <s v="3M1"/>
    <s v="Done. Acc."/>
    <n v="1"/>
  </r>
  <r>
    <x v="71"/>
    <s v="Ralang Argi Barus"/>
    <s v="C72"/>
    <s v="CPS"/>
    <s v="3M2"/>
    <s v="Done. Acc."/>
    <n v="1"/>
  </r>
  <r>
    <x v="71"/>
    <s v="Ralang Argi Barus"/>
    <s v="C72"/>
    <s v="CPS"/>
    <s v="3M3"/>
    <s v="On Progress."/>
    <n v="0.5"/>
  </r>
  <r>
    <x v="71"/>
    <s v="Ralang Argi Barus"/>
    <s v="C72"/>
    <s v="CPS"/>
    <s v="4M1"/>
    <s v="Not Yet Started."/>
    <n v="0"/>
  </r>
  <r>
    <x v="71"/>
    <s v="Ralang Argi Barus"/>
    <s v="C72"/>
    <s v="CPS"/>
    <s v="4M2"/>
    <s v="Not Yet Started."/>
    <n v="0"/>
  </r>
  <r>
    <x v="71"/>
    <s v="Ralang Argi Barus"/>
    <s v="C72"/>
    <s v="CPS"/>
    <s v="4M3"/>
    <s v="Not Yet Started."/>
    <n v="0"/>
  </r>
  <r>
    <x v="71"/>
    <s v="Ralang Argi Barus"/>
    <s v="C72"/>
    <s v="CPS"/>
    <s v="5M1"/>
    <s v="Not Yet Started."/>
    <n v="0"/>
  </r>
  <r>
    <x v="71"/>
    <s v="Ralang Argi Barus"/>
    <s v="C72"/>
    <s v="CPS"/>
    <s v="6M1"/>
    <s v="Not Yet Started."/>
    <n v="0"/>
  </r>
  <r>
    <x v="71"/>
    <s v="Ralang Argi Barus"/>
    <s v="C72"/>
    <s v="CPS"/>
    <s v="6M2"/>
    <s v="Not Yet Started."/>
    <n v="0"/>
  </r>
  <r>
    <x v="71"/>
    <s v="Ralang Argi Barus"/>
    <s v="C72"/>
    <s v="CPS"/>
    <s v="6M3"/>
    <s v="Not Yet Started."/>
    <n v="0"/>
  </r>
  <r>
    <x v="72"/>
    <s v="Rifqi Aditya Halimawan"/>
    <s v="C73"/>
    <s v="QAS"/>
    <s v="1M1"/>
    <s v="Done. Acc."/>
    <n v="1"/>
  </r>
  <r>
    <x v="72"/>
    <s v="Rifqi Aditya Halimawan"/>
    <s v="C73"/>
    <s v="QAS"/>
    <s v="1M2"/>
    <s v="Done. Acc."/>
    <n v="1"/>
  </r>
  <r>
    <x v="72"/>
    <s v="Rifqi Aditya Halimawan"/>
    <s v="C73"/>
    <s v="QAS"/>
    <s v="2M1"/>
    <s v="Done. Acc."/>
    <n v="1"/>
  </r>
  <r>
    <x v="72"/>
    <s v="Rifqi Aditya Halimawan"/>
    <s v="C73"/>
    <s v="QAS"/>
    <s v="2M2"/>
    <s v="Done. Acc."/>
    <n v="1"/>
  </r>
  <r>
    <x v="72"/>
    <s v="Rifqi Aditya Halimawan"/>
    <s v="C73"/>
    <s v="QAS"/>
    <s v="3M1"/>
    <s v="Done. Acc."/>
    <n v="1"/>
  </r>
  <r>
    <x v="72"/>
    <s v="Rifqi Aditya Halimawan"/>
    <s v="C73"/>
    <s v="QAS"/>
    <s v="3M2"/>
    <s v="Done. Acc."/>
    <n v="1"/>
  </r>
  <r>
    <x v="72"/>
    <s v="Rifqi Aditya Halimawan"/>
    <s v="C73"/>
    <s v="QAS"/>
    <s v="3M3"/>
    <s v="Done. Acc."/>
    <n v="1"/>
  </r>
  <r>
    <x v="72"/>
    <s v="Rifqi Aditya Halimawan"/>
    <s v="C73"/>
    <s v="QAS"/>
    <s v="4M1"/>
    <s v="Done. Acc."/>
    <n v="1"/>
  </r>
  <r>
    <x v="72"/>
    <s v="Rifqi Aditya Halimawan"/>
    <s v="C73"/>
    <s v="QAS"/>
    <s v="4M2"/>
    <s v="Done. Acc."/>
    <n v="1"/>
  </r>
  <r>
    <x v="72"/>
    <s v="Rifqi Aditya Halimawan"/>
    <s v="C73"/>
    <s v="QAS"/>
    <s v="4M3"/>
    <s v="Done. Acc."/>
    <n v="1"/>
  </r>
  <r>
    <x v="72"/>
    <s v="Rifqi Aditya Halimawan"/>
    <s v="C73"/>
    <s v="QAS"/>
    <s v="5M1"/>
    <s v="On Progress."/>
    <n v="0.5"/>
  </r>
  <r>
    <x v="72"/>
    <s v="Rifqi Aditya Halimawan"/>
    <s v="C73"/>
    <s v="QAS"/>
    <s v="6M1"/>
    <s v="On Progress."/>
    <n v="0.5"/>
  </r>
  <r>
    <x v="72"/>
    <s v="Rifqi Aditya Halimawan"/>
    <s v="C73"/>
    <s v="QAS"/>
    <s v="6M2"/>
    <s v="On Progress."/>
    <n v="0.5"/>
  </r>
  <r>
    <x v="72"/>
    <s v="Rifqi Aditya Halimawan"/>
    <s v="C73"/>
    <s v="QAS"/>
    <s v="6M3"/>
    <s v="On Progress."/>
    <n v="0.5"/>
  </r>
  <r>
    <x v="73"/>
    <s v="Rinaldy Andhika Putra"/>
    <s v="C74"/>
    <s v="RDMP"/>
    <s v="1M1"/>
    <s v="Done. Acc."/>
    <n v="1"/>
  </r>
  <r>
    <x v="73"/>
    <s v="Rinaldy Andhika Putra"/>
    <s v="C74"/>
    <s v="RDMP"/>
    <s v="1M2"/>
    <s v="Done. Acc."/>
    <n v="1"/>
  </r>
  <r>
    <x v="73"/>
    <s v="Rinaldy Andhika Putra"/>
    <s v="C74"/>
    <s v="RDMP"/>
    <s v="2M1"/>
    <s v="Done. Acc."/>
    <n v="1"/>
  </r>
  <r>
    <x v="73"/>
    <s v="Rinaldy Andhika Putra"/>
    <s v="C74"/>
    <s v="RDMP"/>
    <s v="2M2"/>
    <s v="Done. Acc."/>
    <n v="1"/>
  </r>
  <r>
    <x v="73"/>
    <s v="Rinaldy Andhika Putra"/>
    <s v="C74"/>
    <s v="RDMP"/>
    <s v="3M1"/>
    <s v="Done. Acc."/>
    <n v="1"/>
  </r>
  <r>
    <x v="73"/>
    <s v="Rinaldy Andhika Putra"/>
    <s v="C74"/>
    <s v="RDMP"/>
    <s v="3M2"/>
    <s v="Done. Acc."/>
    <n v="1"/>
  </r>
  <r>
    <x v="73"/>
    <s v="Rinaldy Andhika Putra"/>
    <s v="C74"/>
    <s v="RDMP"/>
    <s v="3M3"/>
    <s v="Not Yet Started."/>
    <n v="0"/>
  </r>
  <r>
    <x v="73"/>
    <s v="Rinaldy Andhika Putra"/>
    <s v="C74"/>
    <s v="RDMP"/>
    <s v="4M1"/>
    <s v="Not Yet Started."/>
    <n v="0"/>
  </r>
  <r>
    <x v="73"/>
    <s v="Rinaldy Andhika Putra"/>
    <s v="C74"/>
    <s v="RDMP"/>
    <s v="4M2"/>
    <s v="Not Yet Started."/>
    <n v="0"/>
  </r>
  <r>
    <x v="73"/>
    <s v="Rinaldy Andhika Putra"/>
    <s v="C74"/>
    <s v="RDMP"/>
    <s v="4M3"/>
    <s v="Not Yet Started."/>
    <n v="0"/>
  </r>
  <r>
    <x v="73"/>
    <s v="Rinaldy Andhika Putra"/>
    <s v="C74"/>
    <s v="RDMP"/>
    <s v="5M1"/>
    <s v="Not Yet Started."/>
    <n v="0"/>
  </r>
  <r>
    <x v="73"/>
    <s v="Rinaldy Andhika Putra"/>
    <s v="C74"/>
    <s v="RDMP"/>
    <s v="6M1"/>
    <s v="Not Yet Started."/>
    <n v="0"/>
  </r>
  <r>
    <x v="73"/>
    <s v="Rinaldy Andhika Putra"/>
    <s v="C74"/>
    <s v="RDMP"/>
    <s v="6M2"/>
    <s v="Not Yet Started."/>
    <n v="0"/>
  </r>
  <r>
    <x v="73"/>
    <s v="Rinaldy Andhika Putra"/>
    <s v="C74"/>
    <s v="RDMP"/>
    <s v="6M3"/>
    <s v="Not Yet Started."/>
    <n v="0"/>
  </r>
  <r>
    <x v="74"/>
    <s v="Rizki Pujianto"/>
    <s v="C75"/>
    <s v="PCMS"/>
    <s v="1M1"/>
    <s v="Done. Acc."/>
    <n v="1"/>
  </r>
  <r>
    <x v="74"/>
    <s v="Rizki Pujianto"/>
    <s v="C75"/>
    <s v="PCMS"/>
    <s v="1M2"/>
    <s v="Done. Acc."/>
    <n v="1"/>
  </r>
  <r>
    <x v="74"/>
    <s v="Rizki Pujianto"/>
    <s v="C75"/>
    <s v="PCMS"/>
    <s v="2M1"/>
    <s v="Not Yet Started."/>
    <n v="0"/>
  </r>
  <r>
    <x v="74"/>
    <s v="Rizki Pujianto"/>
    <s v="C75"/>
    <s v="PCMS"/>
    <s v="2M2"/>
    <s v="Not Yet Started."/>
    <n v="0"/>
  </r>
  <r>
    <x v="74"/>
    <s v="Rizki Pujianto"/>
    <s v="C75"/>
    <s v="PCMS"/>
    <s v="3M1"/>
    <s v="Not Yet Started."/>
    <n v="0"/>
  </r>
  <r>
    <x v="74"/>
    <s v="Rizki Pujianto"/>
    <s v="C75"/>
    <s v="PCMS"/>
    <s v="3M2"/>
    <s v="Not Yet Started."/>
    <n v="0"/>
  </r>
  <r>
    <x v="74"/>
    <s v="Rizki Pujianto"/>
    <s v="C75"/>
    <s v="PCMS"/>
    <s v="3M3"/>
    <s v="Not Yet Started."/>
    <n v="0"/>
  </r>
  <r>
    <x v="74"/>
    <s v="Rizki Pujianto"/>
    <s v="C75"/>
    <s v="PCMS"/>
    <s v="4M1"/>
    <s v="Not Yet Started."/>
    <n v="0"/>
  </r>
  <r>
    <x v="74"/>
    <s v="Rizki Pujianto"/>
    <s v="C75"/>
    <s v="PCMS"/>
    <s v="4M2"/>
    <s v="Not Yet Started."/>
    <n v="0"/>
  </r>
  <r>
    <x v="74"/>
    <s v="Rizki Pujianto"/>
    <s v="C75"/>
    <s v="PCMS"/>
    <s v="4M3"/>
    <s v="Not Yet Started."/>
    <n v="0"/>
  </r>
  <r>
    <x v="74"/>
    <s v="Rizki Pujianto"/>
    <s v="C75"/>
    <s v="PCMS"/>
    <s v="5M1"/>
    <s v="Not Yet Started."/>
    <n v="0"/>
  </r>
  <r>
    <x v="74"/>
    <s v="Rizki Pujianto"/>
    <s v="C75"/>
    <s v="PCMS"/>
    <s v="6M1"/>
    <s v="Not Yet Started."/>
    <n v="0"/>
  </r>
  <r>
    <x v="74"/>
    <s v="Rizki Pujianto"/>
    <s v="C75"/>
    <s v="PCMS"/>
    <s v="6M2"/>
    <s v="Not Yet Started."/>
    <n v="0"/>
  </r>
  <r>
    <x v="74"/>
    <s v="Rizki Pujianto"/>
    <s v="C75"/>
    <s v="PCMS"/>
    <s v="6M3"/>
    <s v="Not Yet Started."/>
    <n v="0"/>
  </r>
  <r>
    <x v="75"/>
    <s v="Rizky Renanda Nofa"/>
    <s v="C76"/>
    <s v="ES"/>
    <s v="1M1"/>
    <s v="Data not Found."/>
    <n v="0"/>
  </r>
  <r>
    <x v="75"/>
    <s v="Rizky Renanda Nofa"/>
    <s v="C76"/>
    <s v="ES"/>
    <s v="1M2"/>
    <s v="Data not Found."/>
    <n v="0"/>
  </r>
  <r>
    <x v="75"/>
    <s v="Rizky Renanda Nofa"/>
    <s v="C76"/>
    <s v="ES"/>
    <s v="2M1"/>
    <s v="Data not Found."/>
    <n v="0"/>
  </r>
  <r>
    <x v="75"/>
    <s v="Rizky Renanda Nofa"/>
    <s v="C76"/>
    <s v="ES"/>
    <s v="2M2"/>
    <s v="Data not Found."/>
    <n v="0"/>
  </r>
  <r>
    <x v="75"/>
    <s v="Rizky Renanda Nofa"/>
    <s v="C76"/>
    <s v="ES"/>
    <s v="3M1"/>
    <s v="Data not Found."/>
    <n v="0"/>
  </r>
  <r>
    <x v="75"/>
    <s v="Rizky Renanda Nofa"/>
    <s v="C76"/>
    <s v="ES"/>
    <s v="3M2"/>
    <s v="Data not Found."/>
    <n v="0"/>
  </r>
  <r>
    <x v="75"/>
    <s v="Rizky Renanda Nofa"/>
    <s v="C76"/>
    <s v="ES"/>
    <s v="3M3"/>
    <s v="Data not Found."/>
    <n v="0"/>
  </r>
  <r>
    <x v="75"/>
    <s v="Rizky Renanda Nofa"/>
    <s v="C76"/>
    <s v="ES"/>
    <s v="4M1"/>
    <s v="Data not Found."/>
    <n v="0"/>
  </r>
  <r>
    <x v="75"/>
    <s v="Rizky Renanda Nofa"/>
    <s v="C76"/>
    <s v="ES"/>
    <s v="4M2"/>
    <s v="Data not Found."/>
    <n v="0"/>
  </r>
  <r>
    <x v="75"/>
    <s v="Rizky Renanda Nofa"/>
    <s v="C76"/>
    <s v="ES"/>
    <s v="4M3"/>
    <s v="Data not Found."/>
    <n v="0"/>
  </r>
  <r>
    <x v="75"/>
    <s v="Rizky Renanda Nofa"/>
    <s v="C76"/>
    <s v="ES"/>
    <s v="5M1"/>
    <s v="Data not Found."/>
    <n v="0"/>
  </r>
  <r>
    <x v="75"/>
    <s v="Rizky Renanda Nofa"/>
    <s v="C76"/>
    <s v="ES"/>
    <s v="6M1"/>
    <s v="Data not Found."/>
    <n v="0"/>
  </r>
  <r>
    <x v="75"/>
    <s v="Rizky Renanda Nofa"/>
    <s v="C76"/>
    <s v="ES"/>
    <s v="6M2"/>
    <s v="Data not Found."/>
    <n v="0"/>
  </r>
  <r>
    <x v="75"/>
    <s v="Rizky Renanda Nofa"/>
    <s v="C76"/>
    <s v="ES"/>
    <s v="6M3"/>
    <s v="Data not Found."/>
    <n v="0"/>
  </r>
  <r>
    <x v="76"/>
    <s v="Rohmat Hidayat"/>
    <s v="C77"/>
    <s v="OMS"/>
    <s v="1M1"/>
    <s v="Data not Found."/>
    <n v="0"/>
  </r>
  <r>
    <x v="76"/>
    <s v="Rohmat Hidayat"/>
    <s v="C77"/>
    <s v="OMS"/>
    <s v="1M2"/>
    <s v="Data not Found."/>
    <n v="0"/>
  </r>
  <r>
    <x v="76"/>
    <s v="Rohmat Hidayat"/>
    <s v="C77"/>
    <s v="OMS"/>
    <s v="2M1"/>
    <s v="Data not Found."/>
    <n v="0"/>
  </r>
  <r>
    <x v="76"/>
    <s v="Rohmat Hidayat"/>
    <s v="C77"/>
    <s v="OMS"/>
    <s v="2M2"/>
    <s v="Data not Found."/>
    <n v="0"/>
  </r>
  <r>
    <x v="76"/>
    <s v="Rohmat Hidayat"/>
    <s v="C77"/>
    <s v="OMS"/>
    <s v="3M1"/>
    <s v="Data not Found."/>
    <n v="0"/>
  </r>
  <r>
    <x v="76"/>
    <s v="Rohmat Hidayat"/>
    <s v="C77"/>
    <s v="OMS"/>
    <s v="3M2"/>
    <s v="Data not Found."/>
    <n v="0"/>
  </r>
  <r>
    <x v="76"/>
    <s v="Rohmat Hidayat"/>
    <s v="C77"/>
    <s v="OMS"/>
    <s v="3M3"/>
    <s v="Data not Found."/>
    <n v="0"/>
  </r>
  <r>
    <x v="76"/>
    <s v="Rohmat Hidayat"/>
    <s v="C77"/>
    <s v="OMS"/>
    <s v="4M1"/>
    <s v="Data not Found."/>
    <n v="0"/>
  </r>
  <r>
    <x v="76"/>
    <s v="Rohmat Hidayat"/>
    <s v="C77"/>
    <s v="OMS"/>
    <s v="4M2"/>
    <s v="Data not Found."/>
    <n v="0"/>
  </r>
  <r>
    <x v="76"/>
    <s v="Rohmat Hidayat"/>
    <s v="C77"/>
    <s v="OMS"/>
    <s v="4M3"/>
    <s v="Data not Found."/>
    <n v="0"/>
  </r>
  <r>
    <x v="76"/>
    <s v="Rohmat Hidayat"/>
    <s v="C77"/>
    <s v="OMS"/>
    <s v="5M1"/>
    <s v="Data not Found."/>
    <n v="0"/>
  </r>
  <r>
    <x v="76"/>
    <s v="Rohmat Hidayat"/>
    <s v="C77"/>
    <s v="OMS"/>
    <s v="6M1"/>
    <s v="Data not Found."/>
    <n v="0"/>
  </r>
  <r>
    <x v="76"/>
    <s v="Rohmat Hidayat"/>
    <s v="C77"/>
    <s v="OMS"/>
    <s v="6M2"/>
    <s v="Data not Found."/>
    <n v="0"/>
  </r>
  <r>
    <x v="76"/>
    <s v="Rohmat Hidayat"/>
    <s v="C77"/>
    <s v="OMS"/>
    <s v="6M3"/>
    <s v="Data not Found."/>
    <n v="0"/>
  </r>
  <r>
    <x v="77"/>
    <s v="Ryan Aditya Nugraha"/>
    <s v="C78"/>
    <s v="RDMP"/>
    <s v="1M1"/>
    <s v="Done. Acc."/>
    <n v="1"/>
  </r>
  <r>
    <x v="77"/>
    <s v="Ryan Aditya Nugraha"/>
    <s v="C78"/>
    <s v="RDMP"/>
    <s v="1M2"/>
    <s v="Done. Acc."/>
    <n v="1"/>
  </r>
  <r>
    <x v="77"/>
    <s v="Ryan Aditya Nugraha"/>
    <s v="C78"/>
    <s v="RDMP"/>
    <s v="2M1"/>
    <s v="Done. Acc."/>
    <n v="1"/>
  </r>
  <r>
    <x v="77"/>
    <s v="Ryan Aditya Nugraha"/>
    <s v="C78"/>
    <s v="RDMP"/>
    <s v="2M2"/>
    <s v="Done. Acc."/>
    <n v="1"/>
  </r>
  <r>
    <x v="77"/>
    <s v="Ryan Aditya Nugraha"/>
    <s v="C78"/>
    <s v="RDMP"/>
    <s v="3M1"/>
    <s v="Done. Acc."/>
    <n v="1"/>
  </r>
  <r>
    <x v="77"/>
    <s v="Ryan Aditya Nugraha"/>
    <s v="C78"/>
    <s v="RDMP"/>
    <s v="3M2"/>
    <s v="Done. Acc."/>
    <n v="1"/>
  </r>
  <r>
    <x v="77"/>
    <s v="Ryan Aditya Nugraha"/>
    <s v="C78"/>
    <s v="RDMP"/>
    <s v="3M3"/>
    <s v="Done. Acc."/>
    <n v="1"/>
  </r>
  <r>
    <x v="77"/>
    <s v="Ryan Aditya Nugraha"/>
    <s v="C78"/>
    <s v="RDMP"/>
    <s v="4M1"/>
    <s v="Done. Acc."/>
    <n v="1"/>
  </r>
  <r>
    <x v="77"/>
    <s v="Ryan Aditya Nugraha"/>
    <s v="C78"/>
    <s v="RDMP"/>
    <s v="4M2"/>
    <s v="Not Yet Started."/>
    <n v="0"/>
  </r>
  <r>
    <x v="77"/>
    <s v="Ryan Aditya Nugraha"/>
    <s v="C78"/>
    <s v="RDMP"/>
    <s v="4M3"/>
    <s v="Not Yet Started."/>
    <n v="0"/>
  </r>
  <r>
    <x v="77"/>
    <s v="Ryan Aditya Nugraha"/>
    <s v="C78"/>
    <s v="RDMP"/>
    <s v="5M1"/>
    <s v="Not Yet Started."/>
    <n v="0"/>
  </r>
  <r>
    <x v="77"/>
    <s v="Ryan Aditya Nugraha"/>
    <s v="C78"/>
    <s v="RDMP"/>
    <s v="6M1"/>
    <s v="Not Yet Started."/>
    <n v="0"/>
  </r>
  <r>
    <x v="77"/>
    <s v="Ryan Aditya Nugraha"/>
    <s v="C78"/>
    <s v="RDMP"/>
    <s v="6M2"/>
    <s v="Not Yet Started."/>
    <n v="0"/>
  </r>
  <r>
    <x v="77"/>
    <s v="Ryan Aditya Nugraha"/>
    <s v="C78"/>
    <s v="RDMP"/>
    <s v="6M3"/>
    <s v="Not Yet Started."/>
    <n v="0"/>
  </r>
  <r>
    <x v="78"/>
    <s v="Saifullah"/>
    <s v="C79"/>
    <s v="RDMP"/>
    <s v="1M1"/>
    <s v="Done. Acc."/>
    <n v="1"/>
  </r>
  <r>
    <x v="78"/>
    <s v="Saifullah"/>
    <s v="C79"/>
    <s v="RDMP"/>
    <s v="1M2"/>
    <s v="On Progress."/>
    <n v="0.5"/>
  </r>
  <r>
    <x v="78"/>
    <s v="Saifullah"/>
    <s v="C79"/>
    <s v="RDMP"/>
    <s v="2M1"/>
    <s v="Not Yet Started."/>
    <n v="0"/>
  </r>
  <r>
    <x v="78"/>
    <s v="Saifullah"/>
    <s v="C79"/>
    <s v="RDMP"/>
    <s v="2M2"/>
    <s v="Not Yet Started."/>
    <n v="0"/>
  </r>
  <r>
    <x v="78"/>
    <s v="Saifullah"/>
    <s v="C79"/>
    <s v="RDMP"/>
    <s v="3M1"/>
    <s v="Not Yet Started."/>
    <n v="0"/>
  </r>
  <r>
    <x v="78"/>
    <s v="Saifullah"/>
    <s v="C79"/>
    <s v="RDMP"/>
    <s v="3M2"/>
    <s v="Not Yet Started."/>
    <n v="0"/>
  </r>
  <r>
    <x v="78"/>
    <s v="Saifullah"/>
    <s v="C79"/>
    <s v="RDMP"/>
    <s v="3M3"/>
    <s v="Not Yet Started."/>
    <n v="0"/>
  </r>
  <r>
    <x v="78"/>
    <s v="Saifullah"/>
    <s v="C79"/>
    <s v="RDMP"/>
    <s v="4M1"/>
    <s v="Not Yet Started."/>
    <n v="0"/>
  </r>
  <r>
    <x v="78"/>
    <s v="Saifullah"/>
    <s v="C79"/>
    <s v="RDMP"/>
    <s v="4M2"/>
    <s v="Not Yet Started."/>
    <n v="0"/>
  </r>
  <r>
    <x v="78"/>
    <s v="Saifullah"/>
    <s v="C79"/>
    <s v="RDMP"/>
    <s v="4M3"/>
    <s v="Not Yet Started."/>
    <n v="0"/>
  </r>
  <r>
    <x v="78"/>
    <s v="Saifullah"/>
    <s v="C79"/>
    <s v="RDMP"/>
    <s v="5M1"/>
    <s v="Not Yet Started."/>
    <n v="0"/>
  </r>
  <r>
    <x v="78"/>
    <s v="Saifullah"/>
    <s v="C79"/>
    <s v="RDMP"/>
    <s v="6M1"/>
    <s v="Not Yet Started."/>
    <n v="0"/>
  </r>
  <r>
    <x v="78"/>
    <s v="Saifullah"/>
    <s v="C79"/>
    <s v="RDMP"/>
    <s v="6M2"/>
    <s v="Not Yet Started."/>
    <n v="0"/>
  </r>
  <r>
    <x v="78"/>
    <s v="Saifullah"/>
    <s v="C79"/>
    <s v="RDMP"/>
    <s v="6M3"/>
    <s v="Not Yet Started."/>
    <n v="0"/>
  </r>
  <r>
    <x v="79"/>
    <s v="Satria Dwi Ananda"/>
    <s v="C80"/>
    <s v="ES"/>
    <s v="1M1"/>
    <s v="On Progress."/>
    <n v="0.5"/>
  </r>
  <r>
    <x v="79"/>
    <s v="Satria Dwi Ananda"/>
    <s v="C80"/>
    <s v="ES"/>
    <s v="1M2"/>
    <s v="On Progress."/>
    <n v="0.5"/>
  </r>
  <r>
    <x v="79"/>
    <s v="Satria Dwi Ananda"/>
    <s v="C80"/>
    <s v="ES"/>
    <s v="2M1"/>
    <s v="Not Yet Started."/>
    <n v="0"/>
  </r>
  <r>
    <x v="79"/>
    <s v="Satria Dwi Ananda"/>
    <s v="C80"/>
    <s v="ES"/>
    <s v="2M2"/>
    <s v="Not Yet Started."/>
    <n v="0"/>
  </r>
  <r>
    <x v="79"/>
    <s v="Satria Dwi Ananda"/>
    <s v="C80"/>
    <s v="ES"/>
    <s v="3M1"/>
    <s v="Not Yet Started."/>
    <n v="0"/>
  </r>
  <r>
    <x v="79"/>
    <s v="Satria Dwi Ananda"/>
    <s v="C80"/>
    <s v="ES"/>
    <s v="3M2"/>
    <s v="Not Yet Started."/>
    <n v="0"/>
  </r>
  <r>
    <x v="79"/>
    <s v="Satria Dwi Ananda"/>
    <s v="C80"/>
    <s v="ES"/>
    <s v="3M3"/>
    <s v="Not Yet Started."/>
    <n v="0"/>
  </r>
  <r>
    <x v="79"/>
    <s v="Satria Dwi Ananda"/>
    <s v="C80"/>
    <s v="ES"/>
    <s v="4M1"/>
    <s v="Not Yet Started."/>
    <n v="0"/>
  </r>
  <r>
    <x v="79"/>
    <s v="Satria Dwi Ananda"/>
    <s v="C80"/>
    <s v="ES"/>
    <s v="4M2"/>
    <s v="Not Yet Started."/>
    <n v="0"/>
  </r>
  <r>
    <x v="79"/>
    <s v="Satria Dwi Ananda"/>
    <s v="C80"/>
    <s v="ES"/>
    <s v="4M3"/>
    <s v="Not Yet Started."/>
    <n v="0"/>
  </r>
  <r>
    <x v="79"/>
    <s v="Satria Dwi Ananda"/>
    <s v="C80"/>
    <s v="ES"/>
    <s v="5M1"/>
    <s v="Not Yet Started."/>
    <n v="0"/>
  </r>
  <r>
    <x v="79"/>
    <s v="Satria Dwi Ananda"/>
    <s v="C80"/>
    <s v="ES"/>
    <s v="6M1"/>
    <s v="Not Yet Started."/>
    <n v="0"/>
  </r>
  <r>
    <x v="79"/>
    <s v="Satria Dwi Ananda"/>
    <s v="C80"/>
    <s v="ES"/>
    <s v="6M2"/>
    <s v="Not Yet Started."/>
    <n v="0"/>
  </r>
  <r>
    <x v="79"/>
    <s v="Satria Dwi Ananda"/>
    <s v="C80"/>
    <s v="ES"/>
    <s v="6M3"/>
    <s v="Not Yet Started."/>
    <n v="0"/>
  </r>
  <r>
    <x v="80"/>
    <s v="Solehudin"/>
    <s v="C81"/>
    <s v="ES"/>
    <s v="1M1"/>
    <s v="Done. Acc."/>
    <n v="1"/>
  </r>
  <r>
    <x v="80"/>
    <s v="Solehudin"/>
    <s v="C81"/>
    <s v="ES"/>
    <s v="1M2"/>
    <s v="Done. Acc."/>
    <n v="1"/>
  </r>
  <r>
    <x v="80"/>
    <s v="Solehudin"/>
    <s v="C81"/>
    <s v="ES"/>
    <s v="2M1"/>
    <s v="Done. Acc."/>
    <n v="1"/>
  </r>
  <r>
    <x v="80"/>
    <s v="Solehudin"/>
    <s v="C81"/>
    <s v="ES"/>
    <s v="2M2"/>
    <s v="Done. Acc."/>
    <n v="1"/>
  </r>
  <r>
    <x v="80"/>
    <s v="Solehudin"/>
    <s v="C81"/>
    <s v="ES"/>
    <s v="3M1"/>
    <s v="Done. Acc."/>
    <n v="1"/>
  </r>
  <r>
    <x v="80"/>
    <s v="Solehudin"/>
    <s v="C81"/>
    <s v="ES"/>
    <s v="3M2"/>
    <s v="Done. Acc."/>
    <n v="1"/>
  </r>
  <r>
    <x v="80"/>
    <s v="Solehudin"/>
    <s v="C81"/>
    <s v="ES"/>
    <s v="3M3"/>
    <s v="Done. Acc."/>
    <n v="1"/>
  </r>
  <r>
    <x v="80"/>
    <s v="Solehudin"/>
    <s v="C81"/>
    <s v="ES"/>
    <s v="4M1"/>
    <s v="Done. Acc."/>
    <n v="1"/>
  </r>
  <r>
    <x v="80"/>
    <s v="Solehudin"/>
    <s v="C81"/>
    <s v="ES"/>
    <s v="4M2"/>
    <s v="Done. Acc."/>
    <n v="1"/>
  </r>
  <r>
    <x v="80"/>
    <s v="Solehudin"/>
    <s v="C81"/>
    <s v="ES"/>
    <s v="4M3"/>
    <s v="Done. Acc."/>
    <n v="1"/>
  </r>
  <r>
    <x v="80"/>
    <s v="Solehudin"/>
    <s v="C81"/>
    <s v="ES"/>
    <s v="5M1"/>
    <s v="Not Yet Started."/>
    <n v="0"/>
  </r>
  <r>
    <x v="80"/>
    <s v="Solehudin"/>
    <s v="C81"/>
    <s v="ES"/>
    <s v="6M1"/>
    <s v="Not Yet Started."/>
    <n v="0"/>
  </r>
  <r>
    <x v="80"/>
    <s v="Solehudin"/>
    <s v="C81"/>
    <s v="ES"/>
    <s v="6M2"/>
    <s v="Not Yet Started."/>
    <n v="0"/>
  </r>
  <r>
    <x v="80"/>
    <s v="Solehudin"/>
    <s v="C81"/>
    <s v="ES"/>
    <s v="6M3"/>
    <s v="Not Yet Started."/>
    <n v="0"/>
  </r>
  <r>
    <x v="81"/>
    <s v="Suprianta Setiawan Putra"/>
    <s v="C82"/>
    <s v="HSSE"/>
    <s v="1M1"/>
    <s v="Done. Acc."/>
    <n v="1"/>
  </r>
  <r>
    <x v="81"/>
    <s v="Suprianta Setiawan Putra"/>
    <s v="C82"/>
    <s v="HSSE"/>
    <s v="1M2"/>
    <s v="Done. Acc."/>
    <n v="1"/>
  </r>
  <r>
    <x v="81"/>
    <s v="Suprianta Setiawan Putra"/>
    <s v="C82"/>
    <s v="HSSE"/>
    <s v="2M1"/>
    <s v="Done. Acc."/>
    <n v="1"/>
  </r>
  <r>
    <x v="81"/>
    <s v="Suprianta Setiawan Putra"/>
    <s v="C82"/>
    <s v="HSSE"/>
    <s v="2M2"/>
    <s v="Done. Acc."/>
    <n v="1"/>
  </r>
  <r>
    <x v="81"/>
    <s v="Suprianta Setiawan Putra"/>
    <s v="C82"/>
    <s v="HSSE"/>
    <s v="3M1"/>
    <s v="Done. Acc."/>
    <n v="1"/>
  </r>
  <r>
    <x v="81"/>
    <s v="Suprianta Setiawan Putra"/>
    <s v="C82"/>
    <s v="HSSE"/>
    <s v="3M2"/>
    <s v="Done. Acc."/>
    <n v="1"/>
  </r>
  <r>
    <x v="81"/>
    <s v="Suprianta Setiawan Putra"/>
    <s v="C82"/>
    <s v="HSSE"/>
    <s v="3M3"/>
    <s v="Done. Acc."/>
    <n v="1"/>
  </r>
  <r>
    <x v="81"/>
    <s v="Suprianta Setiawan Putra"/>
    <s v="C82"/>
    <s v="HSSE"/>
    <s v="4M1"/>
    <s v="Done. Acc."/>
    <n v="1"/>
  </r>
  <r>
    <x v="81"/>
    <s v="Suprianta Setiawan Putra"/>
    <s v="C82"/>
    <s v="HSSE"/>
    <s v="4M2"/>
    <s v="Done. Acc."/>
    <n v="1"/>
  </r>
  <r>
    <x v="81"/>
    <s v="Suprianta Setiawan Putra"/>
    <s v="C82"/>
    <s v="HSSE"/>
    <s v="4M3"/>
    <s v="Done. Acc."/>
    <n v="1"/>
  </r>
  <r>
    <x v="81"/>
    <s v="Suprianta Setiawan Putra"/>
    <s v="C82"/>
    <s v="HSSE"/>
    <s v="5M1"/>
    <s v="Not Yet Started."/>
    <n v="0"/>
  </r>
  <r>
    <x v="81"/>
    <s v="Suprianta Setiawan Putra"/>
    <s v="C82"/>
    <s v="HSSE"/>
    <s v="6M1"/>
    <s v="Not Yet Started."/>
    <n v="0"/>
  </r>
  <r>
    <x v="81"/>
    <s v="Suprianta Setiawan Putra"/>
    <s v="C82"/>
    <s v="HSSE"/>
    <s v="6M2"/>
    <s v="Not Yet Started."/>
    <n v="0"/>
  </r>
  <r>
    <x v="81"/>
    <s v="Suprianta Setiawan Putra"/>
    <s v="C82"/>
    <s v="HSSE"/>
    <s v="6M3"/>
    <s v="Not Yet Started."/>
    <n v="0"/>
  </r>
  <r>
    <x v="82"/>
    <s v="Tondi H. Raja"/>
    <s v="C83"/>
    <s v="RDMP"/>
    <s v="1M1"/>
    <s v="Done. Acc."/>
    <n v="1"/>
  </r>
  <r>
    <x v="82"/>
    <s v="Tondi H. Raja"/>
    <s v="C83"/>
    <s v="RDMP"/>
    <s v="1M2"/>
    <s v="Done. Acc."/>
    <n v="1"/>
  </r>
  <r>
    <x v="82"/>
    <s v="Tondi H. Raja"/>
    <s v="C83"/>
    <s v="RDMP"/>
    <s v="2M1"/>
    <s v="Done. Acc."/>
    <n v="1"/>
  </r>
  <r>
    <x v="82"/>
    <s v="Tondi H. Raja"/>
    <s v="C83"/>
    <s v="RDMP"/>
    <s v="2M2"/>
    <s v="Done. Acc."/>
    <n v="1"/>
  </r>
  <r>
    <x v="82"/>
    <s v="Tondi H. Raja"/>
    <s v="C83"/>
    <s v="RDMP"/>
    <s v="3M1"/>
    <s v="Done. Acc."/>
    <n v="1"/>
  </r>
  <r>
    <x v="82"/>
    <s v="Tondi H. Raja"/>
    <s v="C83"/>
    <s v="RDMP"/>
    <s v="3M2"/>
    <s v="Done. Acc."/>
    <n v="1"/>
  </r>
  <r>
    <x v="82"/>
    <s v="Tondi H. Raja"/>
    <s v="C83"/>
    <s v="RDMP"/>
    <s v="3M3"/>
    <s v="Done. Acc."/>
    <n v="1"/>
  </r>
  <r>
    <x v="82"/>
    <s v="Tondi H. Raja"/>
    <s v="C83"/>
    <s v="RDMP"/>
    <s v="4M1"/>
    <s v="On Progress."/>
    <n v="0.5"/>
  </r>
  <r>
    <x v="82"/>
    <s v="Tondi H. Raja"/>
    <s v="C83"/>
    <s v="RDMP"/>
    <s v="4M2"/>
    <s v="On Progress."/>
    <n v="0.5"/>
  </r>
  <r>
    <x v="82"/>
    <s v="Tondi H. Raja"/>
    <s v="C83"/>
    <s v="RDMP"/>
    <s v="4M3"/>
    <s v="On Progress."/>
    <n v="0.5"/>
  </r>
  <r>
    <x v="82"/>
    <s v="Tondi H. Raja"/>
    <s v="C83"/>
    <s v="RDMP"/>
    <s v="5M1"/>
    <s v="Not Yet Started."/>
    <n v="0"/>
  </r>
  <r>
    <x v="82"/>
    <s v="Tondi H. Raja"/>
    <s v="C83"/>
    <s v="RDMP"/>
    <s v="6M1"/>
    <s v="Not Yet Started."/>
    <n v="0"/>
  </r>
  <r>
    <x v="82"/>
    <s v="Tondi H. Raja"/>
    <s v="C83"/>
    <s v="RDMP"/>
    <s v="6M2"/>
    <s v="Not Yet Started."/>
    <n v="0"/>
  </r>
  <r>
    <x v="82"/>
    <s v="Tondi H. Raja"/>
    <s v="C83"/>
    <s v="RDMP"/>
    <s v="6M3"/>
    <s v="Not Yet Started."/>
    <n v="0"/>
  </r>
  <r>
    <x v="83"/>
    <s v="Untoro Eko Saputro"/>
    <s v="C84"/>
    <s v="ES"/>
    <s v="1M1"/>
    <s v="On Progress."/>
    <n v="0.5"/>
  </r>
  <r>
    <x v="83"/>
    <s v="Untoro Eko Saputro"/>
    <s v="C84"/>
    <s v="ES"/>
    <s v="1M2"/>
    <s v="On Progress."/>
    <n v="0.5"/>
  </r>
  <r>
    <x v="83"/>
    <s v="Untoro Eko Saputro"/>
    <s v="C84"/>
    <s v="ES"/>
    <s v="2M1"/>
    <s v="Not Yet Started."/>
    <n v="0"/>
  </r>
  <r>
    <x v="83"/>
    <s v="Untoro Eko Saputro"/>
    <s v="C84"/>
    <s v="ES"/>
    <s v="2M2"/>
    <s v="Not Yet Started."/>
    <n v="0"/>
  </r>
  <r>
    <x v="83"/>
    <s v="Untoro Eko Saputro"/>
    <s v="C84"/>
    <s v="ES"/>
    <s v="3M1"/>
    <s v="Not Yet Started."/>
    <n v="0"/>
  </r>
  <r>
    <x v="83"/>
    <s v="Untoro Eko Saputro"/>
    <s v="C84"/>
    <s v="ES"/>
    <s v="3M2"/>
    <s v="Not Yet Started."/>
    <n v="0"/>
  </r>
  <r>
    <x v="83"/>
    <s v="Untoro Eko Saputro"/>
    <s v="C84"/>
    <s v="ES"/>
    <s v="3M3"/>
    <s v="Not Yet Started."/>
    <n v="0"/>
  </r>
  <r>
    <x v="83"/>
    <s v="Untoro Eko Saputro"/>
    <s v="C84"/>
    <s v="ES"/>
    <s v="4M1"/>
    <s v="Not Yet Started."/>
    <n v="0"/>
  </r>
  <r>
    <x v="83"/>
    <s v="Untoro Eko Saputro"/>
    <s v="C84"/>
    <s v="ES"/>
    <s v="4M2"/>
    <s v="Not Yet Started."/>
    <n v="0"/>
  </r>
  <r>
    <x v="83"/>
    <s v="Untoro Eko Saputro"/>
    <s v="C84"/>
    <s v="ES"/>
    <s v="4M3"/>
    <s v="Not Yet Started."/>
    <n v="0"/>
  </r>
  <r>
    <x v="83"/>
    <s v="Untoro Eko Saputro"/>
    <s v="C84"/>
    <s v="ES"/>
    <s v="5M1"/>
    <s v="Not Yet Started."/>
    <n v="0"/>
  </r>
  <r>
    <x v="83"/>
    <s v="Untoro Eko Saputro"/>
    <s v="C84"/>
    <s v="ES"/>
    <s v="6M1"/>
    <s v="Not Yet Started."/>
    <n v="0"/>
  </r>
  <r>
    <x v="83"/>
    <s v="Untoro Eko Saputro"/>
    <s v="C84"/>
    <s v="ES"/>
    <s v="6M2"/>
    <s v="Not Yet Started."/>
    <n v="0"/>
  </r>
  <r>
    <x v="83"/>
    <s v="Untoro Eko Saputro"/>
    <s v="C84"/>
    <s v="ES"/>
    <s v="6M3"/>
    <s v="Not Yet Started."/>
    <n v="0"/>
  </r>
  <r>
    <x v="84"/>
    <s v="Wendy Efendi"/>
    <s v="C85"/>
    <s v="ES"/>
    <s v="1M1"/>
    <s v="Done. Acc."/>
    <n v="1"/>
  </r>
  <r>
    <x v="84"/>
    <s v="Wendy Efendi"/>
    <s v="C85"/>
    <s v="ES"/>
    <s v="1M2"/>
    <s v="Done. Acc."/>
    <n v="1"/>
  </r>
  <r>
    <x v="84"/>
    <s v="Wendy Efendi"/>
    <s v="C85"/>
    <s v="ES"/>
    <s v="2M1"/>
    <s v="Done. Acc."/>
    <n v="1"/>
  </r>
  <r>
    <x v="84"/>
    <s v="Wendy Efendi"/>
    <s v="C85"/>
    <s v="ES"/>
    <s v="2M2"/>
    <s v="On Progress."/>
    <n v="0.5"/>
  </r>
  <r>
    <x v="84"/>
    <s v="Wendy Efendi"/>
    <s v="C85"/>
    <s v="ES"/>
    <s v="3M1"/>
    <s v="Not Yet Started."/>
    <n v="0"/>
  </r>
  <r>
    <x v="84"/>
    <s v="Wendy Efendi"/>
    <s v="C85"/>
    <s v="ES"/>
    <s v="3M2"/>
    <s v="Not Yet Started."/>
    <n v="0"/>
  </r>
  <r>
    <x v="84"/>
    <s v="Wendy Efendi"/>
    <s v="C85"/>
    <s v="ES"/>
    <s v="3M3"/>
    <s v="Not Yet Started."/>
    <n v="0"/>
  </r>
  <r>
    <x v="84"/>
    <s v="Wendy Efendi"/>
    <s v="C85"/>
    <s v="ES"/>
    <s v="4M1"/>
    <s v="Not Yet Started."/>
    <n v="0"/>
  </r>
  <r>
    <x v="84"/>
    <s v="Wendy Efendi"/>
    <s v="C85"/>
    <s v="ES"/>
    <s v="4M2"/>
    <s v="Not Yet Started."/>
    <n v="0"/>
  </r>
  <r>
    <x v="84"/>
    <s v="Wendy Efendi"/>
    <s v="C85"/>
    <s v="ES"/>
    <s v="4M3"/>
    <s v="Not Yet Started."/>
    <n v="0"/>
  </r>
  <r>
    <x v="84"/>
    <s v="Wendy Efendi"/>
    <s v="C85"/>
    <s v="ES"/>
    <s v="5M1"/>
    <s v="Not Yet Started."/>
    <n v="0"/>
  </r>
  <r>
    <x v="84"/>
    <s v="Wendy Efendi"/>
    <s v="C85"/>
    <s v="ES"/>
    <s v="6M1"/>
    <s v="Not Yet Started."/>
    <n v="0"/>
  </r>
  <r>
    <x v="84"/>
    <s v="Wendy Efendi"/>
    <s v="C85"/>
    <s v="ES"/>
    <s v="6M2"/>
    <s v="Not Yet Started."/>
    <n v="0"/>
  </r>
  <r>
    <x v="84"/>
    <s v="Wendy Efendi"/>
    <s v="C85"/>
    <s v="ES"/>
    <s v="6M3"/>
    <s v="Not Yet Started."/>
    <n v="0"/>
  </r>
  <r>
    <x v="85"/>
    <s v="William Justin Nababan"/>
    <s v="C86"/>
    <s v="CPS"/>
    <s v="1M1"/>
    <s v="On Progress."/>
    <n v="0.5"/>
  </r>
  <r>
    <x v="85"/>
    <s v="William Justin Nababan"/>
    <s v="C86"/>
    <s v="CPS"/>
    <s v="1M2"/>
    <s v="On Progress."/>
    <n v="0.5"/>
  </r>
  <r>
    <x v="85"/>
    <s v="William Justin Nababan"/>
    <s v="C86"/>
    <s v="CPS"/>
    <s v="2M1"/>
    <s v="Not Yet Started."/>
    <n v="0"/>
  </r>
  <r>
    <x v="85"/>
    <s v="William Justin Nababan"/>
    <s v="C86"/>
    <s v="CPS"/>
    <s v="2M2"/>
    <s v="Not Yet Started."/>
    <n v="0"/>
  </r>
  <r>
    <x v="85"/>
    <s v="William Justin Nababan"/>
    <s v="C86"/>
    <s v="CPS"/>
    <s v="3M1"/>
    <s v="Not Yet Started."/>
    <n v="0"/>
  </r>
  <r>
    <x v="85"/>
    <s v="William Justin Nababan"/>
    <s v="C86"/>
    <s v="CPS"/>
    <s v="3M2"/>
    <s v="Not Yet Started."/>
    <n v="0"/>
  </r>
  <r>
    <x v="85"/>
    <s v="William Justin Nababan"/>
    <s v="C86"/>
    <s v="CPS"/>
    <s v="3M3"/>
    <s v="Not Yet Started."/>
    <n v="0"/>
  </r>
  <r>
    <x v="85"/>
    <s v="William Justin Nababan"/>
    <s v="C86"/>
    <s v="CPS"/>
    <s v="4M1"/>
    <s v="Not Yet Started."/>
    <n v="0"/>
  </r>
  <r>
    <x v="85"/>
    <s v="William Justin Nababan"/>
    <s v="C86"/>
    <s v="CPS"/>
    <s v="4M2"/>
    <s v="Not Yet Started."/>
    <n v="0"/>
  </r>
  <r>
    <x v="85"/>
    <s v="William Justin Nababan"/>
    <s v="C86"/>
    <s v="CPS"/>
    <s v="4M3"/>
    <s v="Not Yet Started."/>
    <n v="0"/>
  </r>
  <r>
    <x v="85"/>
    <s v="William Justin Nababan"/>
    <s v="C86"/>
    <s v="CPS"/>
    <s v="5M1"/>
    <s v="Not Yet Started."/>
    <n v="0"/>
  </r>
  <r>
    <x v="85"/>
    <s v="William Justin Nababan"/>
    <s v="C86"/>
    <s v="CPS"/>
    <s v="6M1"/>
    <s v="Not Yet Started."/>
    <n v="0"/>
  </r>
  <r>
    <x v="85"/>
    <s v="William Justin Nababan"/>
    <s v="C86"/>
    <s v="CPS"/>
    <s v="6M2"/>
    <s v="Not Yet Started."/>
    <n v="0"/>
  </r>
  <r>
    <x v="85"/>
    <s v="William Justin Nababan"/>
    <s v="C86"/>
    <s v="CPS"/>
    <s v="6M3"/>
    <s v="Not Yet Started."/>
    <n v="0"/>
  </r>
  <r>
    <x v="86"/>
    <s v="Wisnu Suryo Jiwandono"/>
    <s v="C87"/>
    <s v="ES"/>
    <s v="1M1"/>
    <s v="Not Yet Started."/>
    <n v="0"/>
  </r>
  <r>
    <x v="86"/>
    <s v="Wisnu Suryo Jiwandono"/>
    <s v="C87"/>
    <s v="ES"/>
    <s v="1M2"/>
    <s v="Not Yet Started."/>
    <n v="0"/>
  </r>
  <r>
    <x v="86"/>
    <s v="Wisnu Suryo Jiwandono"/>
    <s v="C87"/>
    <s v="ES"/>
    <s v="2M1"/>
    <s v="Not Yet Started."/>
    <n v="0"/>
  </r>
  <r>
    <x v="86"/>
    <s v="Wisnu Suryo Jiwandono"/>
    <s v="C87"/>
    <s v="ES"/>
    <s v="2M2"/>
    <s v="Not Yet Started."/>
    <n v="0"/>
  </r>
  <r>
    <x v="86"/>
    <s v="Wisnu Suryo Jiwandono"/>
    <s v="C87"/>
    <s v="ES"/>
    <s v="3M1"/>
    <s v="Not Yet Started."/>
    <n v="0"/>
  </r>
  <r>
    <x v="86"/>
    <s v="Wisnu Suryo Jiwandono"/>
    <s v="C87"/>
    <s v="ES"/>
    <s v="3M2"/>
    <s v="Not Yet Started."/>
    <n v="0"/>
  </r>
  <r>
    <x v="86"/>
    <s v="Wisnu Suryo Jiwandono"/>
    <s v="C87"/>
    <s v="ES"/>
    <s v="3M3"/>
    <s v="Not Yet Started."/>
    <n v="0"/>
  </r>
  <r>
    <x v="86"/>
    <s v="Wisnu Suryo Jiwandono"/>
    <s v="C87"/>
    <s v="ES"/>
    <s v="4M1"/>
    <s v="Not Yet Started."/>
    <n v="0"/>
  </r>
  <r>
    <x v="86"/>
    <s v="Wisnu Suryo Jiwandono"/>
    <s v="C87"/>
    <s v="ES"/>
    <s v="4M2"/>
    <s v="Not Yet Started."/>
    <n v="0"/>
  </r>
  <r>
    <x v="86"/>
    <s v="Wisnu Suryo Jiwandono"/>
    <s v="C87"/>
    <s v="ES"/>
    <s v="4M3"/>
    <s v="Not Yet Started."/>
    <n v="0"/>
  </r>
  <r>
    <x v="86"/>
    <s v="Wisnu Suryo Jiwandono"/>
    <s v="C87"/>
    <s v="ES"/>
    <s v="5M1"/>
    <s v="Not Yet Started."/>
    <n v="0"/>
  </r>
  <r>
    <x v="86"/>
    <s v="Wisnu Suryo Jiwandono"/>
    <s v="C87"/>
    <s v="ES"/>
    <s v="6M1"/>
    <s v="Not Yet Started."/>
    <n v="0"/>
  </r>
  <r>
    <x v="86"/>
    <s v="Wisnu Suryo Jiwandono"/>
    <s v="C87"/>
    <s v="ES"/>
    <s v="6M2"/>
    <s v="Not Yet Started."/>
    <n v="0"/>
  </r>
  <r>
    <x v="86"/>
    <s v="Wisnu Suryo Jiwandono"/>
    <s v="C87"/>
    <s v="ES"/>
    <s v="6M3"/>
    <s v="Not Yet Started."/>
    <n v="0"/>
  </r>
  <r>
    <x v="87"/>
    <s v="Yollanda Zilviana Devi"/>
    <s v="C88"/>
    <s v="ES"/>
    <s v="1M1"/>
    <s v="Done. Acc."/>
    <n v="1"/>
  </r>
  <r>
    <x v="87"/>
    <s v="Yollanda Zilviana Devi"/>
    <s v="C88"/>
    <s v="ES"/>
    <s v="1M2"/>
    <s v="Done. Acc."/>
    <n v="1"/>
  </r>
  <r>
    <x v="87"/>
    <s v="Yollanda Zilviana Devi"/>
    <s v="C88"/>
    <s v="ES"/>
    <s v="2M1"/>
    <s v="Done. Acc."/>
    <n v="1"/>
  </r>
  <r>
    <x v="87"/>
    <s v="Yollanda Zilviana Devi"/>
    <s v="C88"/>
    <s v="ES"/>
    <s v="2M2"/>
    <s v="Done. Acc."/>
    <n v="1"/>
  </r>
  <r>
    <x v="87"/>
    <s v="Yollanda Zilviana Devi"/>
    <s v="C88"/>
    <s v="ES"/>
    <s v="3M1"/>
    <s v="Done. Acc."/>
    <n v="1"/>
  </r>
  <r>
    <x v="87"/>
    <s v="Yollanda Zilviana Devi"/>
    <s v="C88"/>
    <s v="ES"/>
    <s v="3M2"/>
    <s v="Done. Acc."/>
    <n v="1"/>
  </r>
  <r>
    <x v="87"/>
    <s v="Yollanda Zilviana Devi"/>
    <s v="C88"/>
    <s v="ES"/>
    <s v="3M3"/>
    <s v="Done. Acc."/>
    <n v="1"/>
  </r>
  <r>
    <x v="87"/>
    <s v="Yollanda Zilviana Devi"/>
    <s v="C88"/>
    <s v="ES"/>
    <s v="4M1"/>
    <s v="Done. Acc."/>
    <n v="1"/>
  </r>
  <r>
    <x v="87"/>
    <s v="Yollanda Zilviana Devi"/>
    <s v="C88"/>
    <s v="ES"/>
    <s v="4M2"/>
    <s v="Done. Acc."/>
    <n v="1"/>
  </r>
  <r>
    <x v="87"/>
    <s v="Yollanda Zilviana Devi"/>
    <s v="C88"/>
    <s v="ES"/>
    <s v="4M3"/>
    <s v="Done. Acc."/>
    <n v="1"/>
  </r>
  <r>
    <x v="87"/>
    <s v="Yollanda Zilviana Devi"/>
    <s v="C88"/>
    <s v="ES"/>
    <s v="5M1"/>
    <s v="Not Yet Started."/>
    <n v="0"/>
  </r>
  <r>
    <x v="87"/>
    <s v="Yollanda Zilviana Devi"/>
    <s v="C88"/>
    <s v="ES"/>
    <s v="6M1"/>
    <s v="Not Yet Started."/>
    <n v="0"/>
  </r>
  <r>
    <x v="87"/>
    <s v="Yollanda Zilviana Devi"/>
    <s v="C88"/>
    <s v="ES"/>
    <s v="6M2"/>
    <s v="Not Yet Started."/>
    <n v="0"/>
  </r>
  <r>
    <x v="87"/>
    <s v="Yollanda Zilviana Devi"/>
    <s v="C88"/>
    <s v="ES"/>
    <s v="6M3"/>
    <s v="Not Yet Started."/>
    <n v="0"/>
  </r>
  <r>
    <x v="88"/>
    <s v="Yulistian Nugraha"/>
    <s v="C89"/>
    <s v="PCMS"/>
    <s v="1M1"/>
    <s v="Done. Acc."/>
    <n v="1"/>
  </r>
  <r>
    <x v="88"/>
    <s v="Yulistian Nugraha"/>
    <s v="C89"/>
    <s v="PCMS"/>
    <s v="1M2"/>
    <s v="Done. Acc."/>
    <n v="1"/>
  </r>
  <r>
    <x v="88"/>
    <s v="Yulistian Nugraha"/>
    <s v="C89"/>
    <s v="PCMS"/>
    <s v="2M1"/>
    <s v="Not Yet Started."/>
    <n v="0"/>
  </r>
  <r>
    <x v="88"/>
    <s v="Yulistian Nugraha"/>
    <s v="C89"/>
    <s v="PCMS"/>
    <s v="2M2"/>
    <s v="Not Yet Started."/>
    <n v="0"/>
  </r>
  <r>
    <x v="88"/>
    <s v="Yulistian Nugraha"/>
    <s v="C89"/>
    <s v="PCMS"/>
    <s v="3M1"/>
    <s v="Not Yet Started."/>
    <n v="0"/>
  </r>
  <r>
    <x v="88"/>
    <s v="Yulistian Nugraha"/>
    <s v="C89"/>
    <s v="PCMS"/>
    <s v="3M2"/>
    <s v="Not Yet Started."/>
    <n v="0"/>
  </r>
  <r>
    <x v="88"/>
    <s v="Yulistian Nugraha"/>
    <s v="C89"/>
    <s v="PCMS"/>
    <s v="3M3"/>
    <s v="Not Yet Started."/>
    <n v="0"/>
  </r>
  <r>
    <x v="88"/>
    <s v="Yulistian Nugraha"/>
    <s v="C89"/>
    <s v="PCMS"/>
    <s v="4M1"/>
    <s v="Not Yet Started."/>
    <n v="0"/>
  </r>
  <r>
    <x v="88"/>
    <s v="Yulistian Nugraha"/>
    <s v="C89"/>
    <s v="PCMS"/>
    <s v="4M2"/>
    <s v="Not Yet Started."/>
    <n v="0"/>
  </r>
  <r>
    <x v="88"/>
    <s v="Yulistian Nugraha"/>
    <s v="C89"/>
    <s v="PCMS"/>
    <s v="4M3"/>
    <s v="Not Yet Started."/>
    <n v="0"/>
  </r>
  <r>
    <x v="88"/>
    <s v="Yulistian Nugraha"/>
    <s v="C89"/>
    <s v="PCMS"/>
    <s v="5M1"/>
    <s v="Not Yet Started."/>
    <n v="0"/>
  </r>
  <r>
    <x v="88"/>
    <s v="Yulistian Nugraha"/>
    <s v="C89"/>
    <s v="PCMS"/>
    <s v="6M1"/>
    <s v="Not Yet Started."/>
    <n v="0"/>
  </r>
  <r>
    <x v="88"/>
    <s v="Yulistian Nugraha"/>
    <s v="C89"/>
    <s v="PCMS"/>
    <s v="6M2"/>
    <s v="Not Yet Started."/>
    <n v="0"/>
  </r>
  <r>
    <x v="88"/>
    <s v="Yulistian Nugraha"/>
    <s v="C89"/>
    <s v="PCMS"/>
    <s v="6M3"/>
    <s v="Not Yet Started."/>
    <n v="0"/>
  </r>
  <r>
    <x v="89"/>
    <s v="Yusuf Zaelana"/>
    <s v="C90"/>
    <s v="PPD"/>
    <s v="1M1"/>
    <s v="Done. Acc."/>
    <n v="1"/>
  </r>
  <r>
    <x v="89"/>
    <s v="Yusuf Zaelana"/>
    <s v="C90"/>
    <s v="PPD"/>
    <s v="1M2"/>
    <s v="Done. Acc."/>
    <n v="1"/>
  </r>
  <r>
    <x v="89"/>
    <s v="Yusuf Zaelana"/>
    <s v="C90"/>
    <s v="PPD"/>
    <s v="2M1"/>
    <s v="Done. Acc."/>
    <n v="1"/>
  </r>
  <r>
    <x v="89"/>
    <s v="Yusuf Zaelana"/>
    <s v="C90"/>
    <s v="PPD"/>
    <s v="2M2"/>
    <s v="Done. Acc."/>
    <n v="1"/>
  </r>
  <r>
    <x v="89"/>
    <s v="Yusuf Zaelana"/>
    <s v="C90"/>
    <s v="PPD"/>
    <s v="3M1"/>
    <s v="Not Yet Started."/>
    <n v="0"/>
  </r>
  <r>
    <x v="89"/>
    <s v="Yusuf Zaelana"/>
    <s v="C90"/>
    <s v="PPD"/>
    <s v="3M2"/>
    <s v="Not Yet Started."/>
    <n v="0"/>
  </r>
  <r>
    <x v="89"/>
    <s v="Yusuf Zaelana"/>
    <s v="C90"/>
    <s v="PPD"/>
    <s v="3M3"/>
    <s v="Done. Acc."/>
    <n v="1"/>
  </r>
  <r>
    <x v="89"/>
    <s v="Yusuf Zaelana"/>
    <s v="C90"/>
    <s v="PPD"/>
    <s v="4M1"/>
    <s v="Not Yet Started."/>
    <n v="0"/>
  </r>
  <r>
    <x v="89"/>
    <s v="Yusuf Zaelana"/>
    <s v="C90"/>
    <s v="PPD"/>
    <s v="4M2"/>
    <s v="Not Yet Started."/>
    <n v="0"/>
  </r>
  <r>
    <x v="89"/>
    <s v="Yusuf Zaelana"/>
    <s v="C90"/>
    <s v="PPD"/>
    <s v="4M3"/>
    <s v="Not Yet Started."/>
    <n v="0"/>
  </r>
  <r>
    <x v="89"/>
    <s v="Yusuf Zaelana"/>
    <s v="C90"/>
    <s v="PPD"/>
    <s v="5M1"/>
    <s v="Not Yet Started."/>
    <n v="0"/>
  </r>
  <r>
    <x v="89"/>
    <s v="Yusuf Zaelana"/>
    <s v="C90"/>
    <s v="PPD"/>
    <s v="6M1"/>
    <s v="Not Yet Started."/>
    <n v="0"/>
  </r>
  <r>
    <x v="89"/>
    <s v="Yusuf Zaelana"/>
    <s v="C90"/>
    <s v="PPD"/>
    <s v="6M2"/>
    <s v="Not Yet Started."/>
    <n v="0"/>
  </r>
  <r>
    <x v="89"/>
    <s v="Yusuf Zaelana"/>
    <s v="C90"/>
    <s v="PPD"/>
    <s v="6M3"/>
    <s v="Not Yet Started."/>
    <n v="0"/>
  </r>
  <r>
    <x v="90"/>
    <s v="Zara Karunia Tanjung"/>
    <s v="C91"/>
    <s v="ES"/>
    <s v="1M1"/>
    <s v="Done. Acc."/>
    <n v="1"/>
  </r>
  <r>
    <x v="90"/>
    <s v="Zara Karunia Tanjung"/>
    <s v="C91"/>
    <s v="ES"/>
    <s v="1M2"/>
    <s v="Done. Acc."/>
    <n v="1"/>
  </r>
  <r>
    <x v="90"/>
    <s v="Zara Karunia Tanjung"/>
    <s v="C91"/>
    <s v="ES"/>
    <s v="2M1"/>
    <s v="On Progress."/>
    <n v="0.5"/>
  </r>
  <r>
    <x v="90"/>
    <s v="Zara Karunia Tanjung"/>
    <s v="C91"/>
    <s v="ES"/>
    <s v="2M2"/>
    <s v="On Progress."/>
    <n v="0.5"/>
  </r>
  <r>
    <x v="90"/>
    <s v="Zara Karunia Tanjung"/>
    <s v="C91"/>
    <s v="ES"/>
    <s v="3M1"/>
    <s v="On Progress."/>
    <n v="0.5"/>
  </r>
  <r>
    <x v="90"/>
    <s v="Zara Karunia Tanjung"/>
    <s v="C91"/>
    <s v="ES"/>
    <s v="3M2"/>
    <s v="On Progress."/>
    <n v="0.5"/>
  </r>
  <r>
    <x v="90"/>
    <s v="Zara Karunia Tanjung"/>
    <s v="C91"/>
    <s v="ES"/>
    <s v="3M3"/>
    <s v="On Progress."/>
    <n v="0.5"/>
  </r>
  <r>
    <x v="90"/>
    <s v="Zara Karunia Tanjung"/>
    <s v="C91"/>
    <s v="ES"/>
    <s v="4M1"/>
    <s v="Not Yet Started."/>
    <n v="0"/>
  </r>
  <r>
    <x v="90"/>
    <s v="Zara Karunia Tanjung"/>
    <s v="C91"/>
    <s v="ES"/>
    <s v="4M2"/>
    <s v="Not Yet Started."/>
    <n v="0"/>
  </r>
  <r>
    <x v="90"/>
    <s v="Zara Karunia Tanjung"/>
    <s v="C91"/>
    <s v="ES"/>
    <s v="4M3"/>
    <s v="Not Yet Started."/>
    <n v="0"/>
  </r>
  <r>
    <x v="90"/>
    <s v="Zara Karunia Tanjung"/>
    <s v="C91"/>
    <s v="ES"/>
    <s v="5M1"/>
    <s v="Not Yet Started."/>
    <n v="0"/>
  </r>
  <r>
    <x v="90"/>
    <s v="Zara Karunia Tanjung"/>
    <s v="C91"/>
    <s v="ES"/>
    <s v="6M1"/>
    <s v="Not Yet Started."/>
    <n v="0"/>
  </r>
  <r>
    <x v="90"/>
    <s v="Zara Karunia Tanjung"/>
    <s v="C91"/>
    <s v="ES"/>
    <s v="6M2"/>
    <s v="Not Yet Started."/>
    <n v="0"/>
  </r>
  <r>
    <x v="90"/>
    <s v="Zara Karunia Tanjung"/>
    <s v="C91"/>
    <s v="ES"/>
    <s v="6M3"/>
    <s v="Not Yet Started."/>
    <n v="0"/>
  </r>
  <r>
    <x v="91"/>
    <s v="Zulvikqy Liandy"/>
    <s v="C92"/>
    <s v="OMS"/>
    <s v="1M1"/>
    <s v="Data not Found."/>
    <n v="0"/>
  </r>
  <r>
    <x v="91"/>
    <s v="Zulvikqy Liandy"/>
    <s v="C92"/>
    <s v="OMS"/>
    <s v="1M2"/>
    <s v="Data not Found."/>
    <n v="0"/>
  </r>
  <r>
    <x v="91"/>
    <s v="Zulvikqy Liandy"/>
    <s v="C92"/>
    <s v="OMS"/>
    <s v="2M1"/>
    <s v="Data not Found."/>
    <n v="0"/>
  </r>
  <r>
    <x v="91"/>
    <s v="Zulvikqy Liandy"/>
    <s v="C92"/>
    <s v="OMS"/>
    <s v="2M2"/>
    <s v="Data not Found."/>
    <n v="0"/>
  </r>
  <r>
    <x v="91"/>
    <s v="Zulvikqy Liandy"/>
    <s v="C92"/>
    <s v="OMS"/>
    <s v="3M1"/>
    <s v="Data not Found."/>
    <n v="0"/>
  </r>
  <r>
    <x v="91"/>
    <s v="Zulvikqy Liandy"/>
    <s v="C92"/>
    <s v="OMS"/>
    <s v="3M2"/>
    <s v="Data not Found."/>
    <n v="0"/>
  </r>
  <r>
    <x v="91"/>
    <s v="Zulvikqy Liandy"/>
    <s v="C92"/>
    <s v="OMS"/>
    <s v="3M3"/>
    <s v="Data not Found."/>
    <n v="0"/>
  </r>
  <r>
    <x v="91"/>
    <s v="Zulvikqy Liandy"/>
    <s v="C92"/>
    <s v="OMS"/>
    <s v="4M1"/>
    <s v="Data not Found."/>
    <n v="0"/>
  </r>
  <r>
    <x v="91"/>
    <s v="Zulvikqy Liandy"/>
    <s v="C92"/>
    <s v="OMS"/>
    <s v="4M2"/>
    <s v="Data not Found."/>
    <n v="0"/>
  </r>
  <r>
    <x v="91"/>
    <s v="Zulvikqy Liandy"/>
    <s v="C92"/>
    <s v="OMS"/>
    <s v="4M3"/>
    <s v="Data not Found."/>
    <n v="0"/>
  </r>
  <r>
    <x v="91"/>
    <s v="Zulvikqy Liandy"/>
    <s v="C92"/>
    <s v="OMS"/>
    <s v="5M1"/>
    <s v="Data not Found."/>
    <n v="0"/>
  </r>
  <r>
    <x v="91"/>
    <s v="Zulvikqy Liandy"/>
    <s v="C92"/>
    <s v="OMS"/>
    <s v="6M1"/>
    <s v="Data not Found."/>
    <n v="0"/>
  </r>
  <r>
    <x v="91"/>
    <s v="Zulvikqy Liandy"/>
    <s v="C92"/>
    <s v="OMS"/>
    <s v="6M2"/>
    <s v="Data not Found."/>
    <n v="0"/>
  </r>
  <r>
    <x v="91"/>
    <s v="Zulvikqy Liandy"/>
    <s v="C92"/>
    <s v="OMS"/>
    <s v="6M3"/>
    <s v="Data not Found.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11" applyNumberFormats="0" applyBorderFormats="0" applyFontFormats="0" applyPatternFormats="0" applyAlignmentFormats="0" applyWidthHeightFormats="0" dataCaption="" updatedVersion="4" rowGrandTotals="0" compact="0" compactData="0">
  <location ref="A1:B93" firstHeaderRow="1" firstDataRow="1" firstDataCol="1"/>
  <pivotFields count="7">
    <pivotField name="Nopek" axis="axisRow" compact="0" outline="0" multipleItemSelectionAllowed="1" showAll="0" sortType="ascending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Nama" compact="0" outline="0" multipleItemSelectionAllowed="1" showAll="0"/>
    <pivotField name="Index" compact="0" numFmtId="11" outline="0" multipleItemSelectionAllowed="1" showAll="0"/>
    <pivotField name="Fungsi" compact="0" numFmtId="11" outline="0" multipleItemSelectionAllowed="1" showAll="0"/>
    <pivotField name="Brick" compact="0" numFmtId="11" outline="0" multipleItemSelectionAllowed="1" showAll="0"/>
    <pivotField name="Status" compact="0" outline="0" multipleItemSelectionAllowed="1" showAll="0"/>
    <pivotField name="Score" dataField="1" compact="0" outline="0" multipleItemSelectionAllowed="1"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</rowItems>
  <colItems count="1">
    <i/>
  </colItems>
  <dataFields count="1">
    <dataField name="Score" fld="6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P181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2578125" defaultRowHeight="15.75" customHeight="1"/>
  <cols>
    <col min="1" max="15" width="21.5703125" customWidth="1"/>
    <col min="16" max="16" width="34.140625" bestFit="1" customWidth="1"/>
    <col min="17" max="22" width="21.5703125" customWidth="1"/>
  </cols>
  <sheetData>
    <row r="1" spans="1:16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>
      <c r="A2" s="27" t="s">
        <v>331</v>
      </c>
      <c r="B2" s="26">
        <v>755361</v>
      </c>
      <c r="C2" s="26" t="s">
        <v>18</v>
      </c>
      <c r="D2" s="26" t="s">
        <v>19</v>
      </c>
      <c r="E2" s="26" t="s">
        <v>19</v>
      </c>
      <c r="F2" s="26" t="s">
        <v>19</v>
      </c>
      <c r="G2" s="26" t="s">
        <v>19</v>
      </c>
      <c r="H2" s="26" t="s">
        <v>19</v>
      </c>
      <c r="I2" s="26" t="s">
        <v>19</v>
      </c>
      <c r="J2" s="26" t="s">
        <v>19</v>
      </c>
      <c r="K2" s="26" t="s">
        <v>19</v>
      </c>
      <c r="L2" s="26" t="s">
        <v>19</v>
      </c>
      <c r="M2" s="26" t="s">
        <v>19</v>
      </c>
      <c r="N2" s="26" t="s">
        <v>19</v>
      </c>
      <c r="O2" s="26" t="s">
        <v>19</v>
      </c>
      <c r="P2" s="26" t="s">
        <v>19</v>
      </c>
    </row>
    <row r="3" spans="1:16" ht="15.75" customHeight="1">
      <c r="A3" s="27" t="s">
        <v>331</v>
      </c>
      <c r="B3" s="26">
        <v>755326</v>
      </c>
      <c r="C3" s="26" t="s">
        <v>18</v>
      </c>
      <c r="D3" s="26" t="s">
        <v>18</v>
      </c>
      <c r="E3" s="26" t="s">
        <v>23</v>
      </c>
      <c r="F3" s="26" t="s">
        <v>23</v>
      </c>
      <c r="G3" s="26" t="s">
        <v>19</v>
      </c>
      <c r="H3" s="26" t="s">
        <v>19</v>
      </c>
      <c r="I3" s="26" t="s">
        <v>19</v>
      </c>
      <c r="J3" s="26" t="s">
        <v>19</v>
      </c>
      <c r="K3" s="26" t="s">
        <v>19</v>
      </c>
      <c r="L3" s="26" t="s">
        <v>19</v>
      </c>
      <c r="M3" s="26" t="s">
        <v>19</v>
      </c>
      <c r="N3" s="26" t="s">
        <v>19</v>
      </c>
      <c r="O3" s="26" t="s">
        <v>19</v>
      </c>
      <c r="P3" s="26" t="s">
        <v>19</v>
      </c>
    </row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</sheetData>
  <conditionalFormatting sqref="C1:P281">
    <cfRule type="containsText" dxfId="3" priority="1" operator="containsText" text="Done. Acc.">
      <formula>NOT(ISERROR(SEARCH(("Done. Acc."),(C1))))</formula>
    </cfRule>
  </conditionalFormatting>
  <conditionalFormatting sqref="C1:P281">
    <cfRule type="containsText" dxfId="2" priority="2" operator="containsText" text="On Progress.">
      <formula>NOT(ISERROR(SEARCH(("On Progress."),(C1))))</formula>
    </cfRule>
  </conditionalFormatting>
  <conditionalFormatting sqref="C1:P281">
    <cfRule type="containsText" dxfId="1" priority="3" operator="containsText" text="Not Yet Started.">
      <formula>NOT(ISERROR(SEARCH(("Not Yet Started."),(C1))))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.75" customHeight="1"/>
  <sheetData>
    <row r="1" spans="1:7" ht="15.75" customHeight="1">
      <c r="A1" s="2" t="s">
        <v>17</v>
      </c>
      <c r="B1" s="5" t="s">
        <v>21</v>
      </c>
      <c r="C1" s="5" t="s">
        <v>28</v>
      </c>
      <c r="D1" s="5" t="s">
        <v>24</v>
      </c>
      <c r="E1" s="5" t="s">
        <v>29</v>
      </c>
      <c r="F1" s="7" t="s">
        <v>26</v>
      </c>
      <c r="G1" s="9" t="s">
        <v>22</v>
      </c>
    </row>
    <row r="2" spans="1:7" ht="15.75" customHeight="1">
      <c r="A2" s="6">
        <v>755303</v>
      </c>
      <c r="B2" s="10" t="s">
        <v>30</v>
      </c>
      <c r="C2" s="8" t="s">
        <v>31</v>
      </c>
      <c r="D2" s="8" t="s">
        <v>32</v>
      </c>
      <c r="E2" s="8" t="s">
        <v>33</v>
      </c>
      <c r="F2" s="12">
        <f>IF(ISNA(VLOOKUP(A2,'Form Responses 1'!$B$182:$P$288,1,FALSE)),0,1)</f>
        <v>0</v>
      </c>
      <c r="G2" s="14" t="s">
        <v>34</v>
      </c>
    </row>
    <row r="3" spans="1:7" ht="15.75" customHeight="1">
      <c r="A3" s="6">
        <v>755304</v>
      </c>
      <c r="B3" s="15" t="s">
        <v>36</v>
      </c>
      <c r="C3" s="8" t="s">
        <v>37</v>
      </c>
      <c r="D3" s="8" t="s">
        <v>38</v>
      </c>
      <c r="E3" s="8" t="s">
        <v>33</v>
      </c>
      <c r="F3" s="12">
        <f>IF(ISNA(VLOOKUP(A3,'Form Responses 1'!$B$182:$P$288,1,FALSE)),0,1)</f>
        <v>0</v>
      </c>
      <c r="G3" s="14" t="s">
        <v>39</v>
      </c>
    </row>
    <row r="4" spans="1:7" ht="15.75" customHeight="1">
      <c r="A4" s="6">
        <v>755305</v>
      </c>
      <c r="B4" s="15" t="s">
        <v>40</v>
      </c>
      <c r="C4" s="8" t="s">
        <v>41</v>
      </c>
      <c r="D4" s="8" t="s">
        <v>42</v>
      </c>
      <c r="E4" s="8" t="s">
        <v>33</v>
      </c>
      <c r="F4" s="12">
        <f>IF(ISNA(VLOOKUP(A4,'Form Responses 1'!$B$182:$P$288,1,FALSE)),0,1)</f>
        <v>0</v>
      </c>
      <c r="G4" s="14" t="s">
        <v>43</v>
      </c>
    </row>
    <row r="5" spans="1:7" ht="15.75" customHeight="1">
      <c r="A5" s="6">
        <v>755306</v>
      </c>
      <c r="B5" s="15" t="s">
        <v>44</v>
      </c>
      <c r="C5" s="8" t="s">
        <v>45</v>
      </c>
      <c r="D5" s="8" t="s">
        <v>46</v>
      </c>
      <c r="E5" s="8" t="s">
        <v>33</v>
      </c>
      <c r="F5" s="12">
        <f>IF(ISNA(VLOOKUP(A5,'Form Responses 1'!$B$182:$P$288,1,FALSE)),0,1)</f>
        <v>0</v>
      </c>
      <c r="G5" s="14" t="s">
        <v>47</v>
      </c>
    </row>
    <row r="6" spans="1:7" ht="15.75" customHeight="1">
      <c r="A6" s="6">
        <v>755307</v>
      </c>
      <c r="B6" s="15" t="s">
        <v>48</v>
      </c>
      <c r="C6" s="8" t="s">
        <v>49</v>
      </c>
      <c r="D6" s="8" t="s">
        <v>50</v>
      </c>
      <c r="E6" s="8" t="s">
        <v>33</v>
      </c>
      <c r="F6" s="12">
        <f>IF(ISNA(VLOOKUP(A6,'Form Responses 1'!$B$182:$P$288,1,FALSE)),0,1)</f>
        <v>0</v>
      </c>
      <c r="G6" s="14" t="s">
        <v>51</v>
      </c>
    </row>
    <row r="7" spans="1:7" ht="15.75" customHeight="1">
      <c r="A7" s="6">
        <v>755308</v>
      </c>
      <c r="B7" s="15" t="s">
        <v>52</v>
      </c>
      <c r="C7" s="8" t="s">
        <v>53</v>
      </c>
      <c r="D7" s="8" t="s">
        <v>54</v>
      </c>
      <c r="E7" s="8" t="s">
        <v>33</v>
      </c>
      <c r="F7" s="12">
        <f>IF(ISNA(VLOOKUP(A7,'Form Responses 1'!$B$182:$P$288,1,FALSE)),0,1)</f>
        <v>0</v>
      </c>
      <c r="G7" s="14" t="s">
        <v>55</v>
      </c>
    </row>
    <row r="8" spans="1:7" ht="15.75" customHeight="1">
      <c r="A8" s="6">
        <v>755309</v>
      </c>
      <c r="B8" s="15" t="s">
        <v>56</v>
      </c>
      <c r="C8" s="8" t="s">
        <v>57</v>
      </c>
      <c r="D8" s="8" t="s">
        <v>58</v>
      </c>
      <c r="E8" s="8" t="s">
        <v>33</v>
      </c>
      <c r="F8" s="12">
        <f>IF(ISNA(VLOOKUP(A8,'Form Responses 1'!$B$182:$P$288,1,FALSE)),0,1)</f>
        <v>0</v>
      </c>
      <c r="G8" s="14" t="s">
        <v>59</v>
      </c>
    </row>
    <row r="9" spans="1:7" ht="15.75" customHeight="1">
      <c r="A9" s="6">
        <v>755310</v>
      </c>
      <c r="B9" s="15" t="s">
        <v>60</v>
      </c>
      <c r="C9" s="8" t="s">
        <v>61</v>
      </c>
      <c r="D9" s="8" t="s">
        <v>46</v>
      </c>
      <c r="E9" s="8" t="s">
        <v>33</v>
      </c>
      <c r="F9" s="12">
        <f>IF(ISNA(VLOOKUP(A9,'Form Responses 1'!$B$182:$P$288,1,FALSE)),0,1)</f>
        <v>0</v>
      </c>
      <c r="G9" s="14" t="s">
        <v>62</v>
      </c>
    </row>
    <row r="10" spans="1:7" ht="15.75" customHeight="1">
      <c r="A10" s="6">
        <v>755311</v>
      </c>
      <c r="B10" s="15" t="s">
        <v>63</v>
      </c>
      <c r="C10" s="8" t="s">
        <v>64</v>
      </c>
      <c r="D10" s="8" t="s">
        <v>32</v>
      </c>
      <c r="E10" s="8" t="s">
        <v>33</v>
      </c>
      <c r="F10" s="12">
        <f>IF(ISNA(VLOOKUP(A10,'Form Responses 1'!$B$182:$P$288,1,FALSE)),0,1)</f>
        <v>0</v>
      </c>
      <c r="G10" s="14" t="s">
        <v>65</v>
      </c>
    </row>
    <row r="11" spans="1:7" ht="15.75" customHeight="1">
      <c r="A11" s="6">
        <v>755312</v>
      </c>
      <c r="B11" s="15" t="s">
        <v>66</v>
      </c>
      <c r="C11" s="8" t="s">
        <v>67</v>
      </c>
      <c r="D11" s="8" t="s">
        <v>32</v>
      </c>
      <c r="E11" s="8" t="s">
        <v>33</v>
      </c>
      <c r="F11" s="12">
        <f>IF(ISNA(VLOOKUP(A11,'Form Responses 1'!$B$182:$P$288,1,FALSE)),0,1)</f>
        <v>0</v>
      </c>
      <c r="G11" s="14" t="s">
        <v>69</v>
      </c>
    </row>
    <row r="12" spans="1:7" ht="15.75" customHeight="1">
      <c r="A12" s="6">
        <v>755313</v>
      </c>
      <c r="B12" s="15" t="s">
        <v>70</v>
      </c>
      <c r="C12" s="8" t="s">
        <v>71</v>
      </c>
      <c r="D12" s="8" t="s">
        <v>32</v>
      </c>
      <c r="E12" s="8" t="s">
        <v>33</v>
      </c>
      <c r="F12" s="12">
        <f>IF(ISNA(VLOOKUP(A12,'Form Responses 1'!$B$182:$P$288,1,FALSE)),0,1)</f>
        <v>0</v>
      </c>
      <c r="G12" s="14" t="s">
        <v>72</v>
      </c>
    </row>
    <row r="13" spans="1:7" ht="15.75" customHeight="1">
      <c r="A13" s="6">
        <v>755314</v>
      </c>
      <c r="B13" s="15" t="s">
        <v>73</v>
      </c>
      <c r="C13" s="8" t="s">
        <v>74</v>
      </c>
      <c r="D13" s="8" t="s">
        <v>54</v>
      </c>
      <c r="E13" s="8" t="s">
        <v>33</v>
      </c>
      <c r="F13" s="12">
        <f>IF(ISNA(VLOOKUP(A13,'Form Responses 1'!$B$182:$P$288,1,FALSE)),0,1)</f>
        <v>0</v>
      </c>
      <c r="G13" s="14" t="s">
        <v>75</v>
      </c>
    </row>
    <row r="14" spans="1:7" ht="15.75" customHeight="1">
      <c r="A14" s="6">
        <v>755315</v>
      </c>
      <c r="B14" s="15" t="s">
        <v>76</v>
      </c>
      <c r="C14" s="8" t="s">
        <v>77</v>
      </c>
      <c r="D14" s="8" t="s">
        <v>78</v>
      </c>
      <c r="E14" s="8" t="s">
        <v>33</v>
      </c>
      <c r="F14" s="12">
        <f>IF(ISNA(VLOOKUP(A14,'Form Responses 1'!$B$182:$P$288,1,FALSE)),0,1)</f>
        <v>0</v>
      </c>
      <c r="G14" s="14" t="s">
        <v>79</v>
      </c>
    </row>
    <row r="15" spans="1:7" ht="15.75" customHeight="1">
      <c r="A15" s="6">
        <v>755316</v>
      </c>
      <c r="B15" s="15" t="s">
        <v>80</v>
      </c>
      <c r="C15" s="8" t="s">
        <v>81</v>
      </c>
      <c r="D15" s="8" t="s">
        <v>32</v>
      </c>
      <c r="E15" s="8" t="s">
        <v>33</v>
      </c>
      <c r="F15" s="12">
        <f>IF(ISNA(VLOOKUP(A15,'Form Responses 1'!$B$182:$P$288,1,FALSE)),0,1)</f>
        <v>0</v>
      </c>
      <c r="G15" s="14" t="s">
        <v>83</v>
      </c>
    </row>
    <row r="16" spans="1:7" ht="15.75" customHeight="1">
      <c r="A16" s="6">
        <v>755317</v>
      </c>
      <c r="B16" s="15" t="s">
        <v>84</v>
      </c>
      <c r="C16" s="8" t="s">
        <v>85</v>
      </c>
      <c r="D16" s="8" t="s">
        <v>54</v>
      </c>
      <c r="E16" s="8" t="s">
        <v>33</v>
      </c>
      <c r="F16" s="12">
        <f>IF(ISNA(VLOOKUP(A16,'Form Responses 1'!$B$182:$P$288,1,FALSE)),0,1)</f>
        <v>0</v>
      </c>
      <c r="G16" s="14" t="s">
        <v>86</v>
      </c>
    </row>
    <row r="17" spans="1:7" ht="15.75" customHeight="1">
      <c r="A17" s="6">
        <v>755318</v>
      </c>
      <c r="B17" s="15" t="s">
        <v>87</v>
      </c>
      <c r="C17" s="8" t="s">
        <v>88</v>
      </c>
      <c r="D17" s="8" t="s">
        <v>78</v>
      </c>
      <c r="E17" s="8" t="s">
        <v>33</v>
      </c>
      <c r="F17" s="12">
        <f>IF(ISNA(VLOOKUP(A17,'Form Responses 1'!$B$182:$P$288,1,FALSE)),0,1)</f>
        <v>0</v>
      </c>
      <c r="G17" s="14" t="s">
        <v>89</v>
      </c>
    </row>
    <row r="18" spans="1:7" ht="15.75" customHeight="1">
      <c r="A18" s="6">
        <v>755319</v>
      </c>
      <c r="B18" s="15" t="s">
        <v>90</v>
      </c>
      <c r="C18" s="8" t="s">
        <v>91</v>
      </c>
      <c r="D18" s="8" t="s">
        <v>46</v>
      </c>
      <c r="E18" s="8" t="s">
        <v>33</v>
      </c>
      <c r="F18" s="12">
        <f>IF(ISNA(VLOOKUP(A18,'Form Responses 1'!$B$182:$P$288,1,FALSE)),0,1)</f>
        <v>0</v>
      </c>
      <c r="G18" s="14" t="s">
        <v>93</v>
      </c>
    </row>
    <row r="19" spans="1:7" ht="15.75" customHeight="1">
      <c r="A19" s="6">
        <v>755320</v>
      </c>
      <c r="B19" s="15" t="s">
        <v>94</v>
      </c>
      <c r="C19" s="8" t="s">
        <v>95</v>
      </c>
      <c r="D19" s="8" t="s">
        <v>54</v>
      </c>
      <c r="E19" s="8" t="s">
        <v>33</v>
      </c>
      <c r="F19" s="12">
        <f>IF(ISNA(VLOOKUP(A19,'Form Responses 1'!$B$182:$P$288,1,FALSE)),0,1)</f>
        <v>0</v>
      </c>
      <c r="G19" s="14" t="s">
        <v>96</v>
      </c>
    </row>
    <row r="20" spans="1:7" ht="15.75" customHeight="1">
      <c r="A20" s="6">
        <v>755321</v>
      </c>
      <c r="B20" s="15" t="s">
        <v>97</v>
      </c>
      <c r="C20" s="8" t="s">
        <v>98</v>
      </c>
      <c r="D20" s="8" t="s">
        <v>78</v>
      </c>
      <c r="E20" s="8" t="s">
        <v>33</v>
      </c>
      <c r="F20" s="12">
        <f>IF(ISNA(VLOOKUP(A20,'Form Responses 1'!$B$182:$P$288,1,FALSE)),0,1)</f>
        <v>0</v>
      </c>
      <c r="G20" s="14" t="s">
        <v>100</v>
      </c>
    </row>
    <row r="21" spans="1:7" ht="15.75" customHeight="1">
      <c r="A21" s="6">
        <v>755322</v>
      </c>
      <c r="B21" s="15" t="s">
        <v>101</v>
      </c>
      <c r="C21" s="8" t="s">
        <v>102</v>
      </c>
      <c r="D21" s="8" t="s">
        <v>58</v>
      </c>
      <c r="E21" s="8" t="s">
        <v>33</v>
      </c>
      <c r="F21" s="12">
        <f>IF(ISNA(VLOOKUP(A21,'Form Responses 1'!$B$182:$P$288,1,FALSE)),0,1)</f>
        <v>0</v>
      </c>
      <c r="G21" s="14" t="s">
        <v>103</v>
      </c>
    </row>
    <row r="22" spans="1:7" ht="15.75" customHeight="1">
      <c r="A22" s="6">
        <v>755323</v>
      </c>
      <c r="B22" s="15" t="s">
        <v>104</v>
      </c>
      <c r="C22" s="8" t="s">
        <v>105</v>
      </c>
      <c r="D22" s="8" t="s">
        <v>54</v>
      </c>
      <c r="E22" s="8" t="s">
        <v>33</v>
      </c>
      <c r="F22" s="12">
        <f>IF(ISNA(VLOOKUP(A22,'Form Responses 1'!$B$182:$P$288,1,FALSE)),0,1)</f>
        <v>0</v>
      </c>
      <c r="G22" s="14" t="s">
        <v>106</v>
      </c>
    </row>
    <row r="23" spans="1:7" ht="15.75" customHeight="1">
      <c r="A23" s="6">
        <v>755324</v>
      </c>
      <c r="B23" s="15" t="s">
        <v>107</v>
      </c>
      <c r="C23" s="8" t="s">
        <v>108</v>
      </c>
      <c r="D23" s="8" t="s">
        <v>109</v>
      </c>
      <c r="E23" s="8" t="s">
        <v>33</v>
      </c>
      <c r="F23" s="12">
        <f>IF(ISNA(VLOOKUP(A23,'Form Responses 1'!$B$182:$P$288,1,FALSE)),0,1)</f>
        <v>0</v>
      </c>
      <c r="G23" s="14" t="s">
        <v>111</v>
      </c>
    </row>
    <row r="24" spans="1:7" ht="15.75" customHeight="1">
      <c r="A24" s="6">
        <v>755325</v>
      </c>
      <c r="B24" s="15" t="s">
        <v>112</v>
      </c>
      <c r="C24" s="8" t="s">
        <v>113</v>
      </c>
      <c r="D24" s="8" t="s">
        <v>54</v>
      </c>
      <c r="E24" s="8" t="s">
        <v>33</v>
      </c>
      <c r="F24" s="12">
        <f>IF(ISNA(VLOOKUP(A24,'Form Responses 1'!$B$182:$P$288,1,FALSE)),0,1)</f>
        <v>0</v>
      </c>
      <c r="G24" s="14" t="s">
        <v>114</v>
      </c>
    </row>
    <row r="25" spans="1:7" ht="15.75" customHeight="1">
      <c r="A25" s="6">
        <v>755326</v>
      </c>
      <c r="B25" s="15" t="s">
        <v>115</v>
      </c>
      <c r="C25" s="8" t="s">
        <v>116</v>
      </c>
      <c r="D25" s="8" t="s">
        <v>58</v>
      </c>
      <c r="E25" s="8" t="s">
        <v>33</v>
      </c>
      <c r="F25" s="12">
        <f>IF(ISNA(VLOOKUP(A25,'Form Responses 1'!$B$182:$P$288,1,FALSE)),0,1)</f>
        <v>0</v>
      </c>
      <c r="G25" s="14" t="s">
        <v>117</v>
      </c>
    </row>
    <row r="26" spans="1:7" ht="14.25">
      <c r="A26" s="6">
        <v>755327</v>
      </c>
      <c r="B26" s="15" t="s">
        <v>118</v>
      </c>
      <c r="C26" s="8" t="s">
        <v>119</v>
      </c>
      <c r="D26" s="8" t="s">
        <v>50</v>
      </c>
      <c r="E26" s="8" t="s">
        <v>33</v>
      </c>
      <c r="F26" s="12">
        <f>IF(ISNA(VLOOKUP(A26,'Form Responses 1'!$B$182:$P$288,1,FALSE)),0,1)</f>
        <v>0</v>
      </c>
      <c r="G26" s="14" t="s">
        <v>121</v>
      </c>
    </row>
    <row r="27" spans="1:7" ht="14.25">
      <c r="A27" s="6">
        <v>755328</v>
      </c>
      <c r="B27" s="15" t="s">
        <v>122</v>
      </c>
      <c r="C27" s="8" t="s">
        <v>123</v>
      </c>
      <c r="D27" s="8" t="s">
        <v>50</v>
      </c>
      <c r="E27" s="8" t="s">
        <v>33</v>
      </c>
      <c r="F27" s="12">
        <f>IF(ISNA(VLOOKUP(A27,'Form Responses 1'!$B$182:$P$288,1,FALSE)),0,1)</f>
        <v>0</v>
      </c>
      <c r="G27" s="14" t="s">
        <v>124</v>
      </c>
    </row>
    <row r="28" spans="1:7" ht="14.25">
      <c r="A28" s="6">
        <v>755330</v>
      </c>
      <c r="B28" s="15" t="s">
        <v>125</v>
      </c>
      <c r="C28" s="8" t="s">
        <v>126</v>
      </c>
      <c r="D28" s="8" t="s">
        <v>46</v>
      </c>
      <c r="E28" s="8" t="s">
        <v>33</v>
      </c>
      <c r="F28" s="12">
        <f>IF(ISNA(VLOOKUP(A28,'Form Responses 1'!$B$182:$P$288,1,FALSE)),0,1)</f>
        <v>0</v>
      </c>
      <c r="G28" s="14" t="s">
        <v>127</v>
      </c>
    </row>
    <row r="29" spans="1:7" ht="14.25">
      <c r="A29" s="6">
        <v>755331</v>
      </c>
      <c r="B29" s="15" t="s">
        <v>128</v>
      </c>
      <c r="C29" s="8" t="s">
        <v>129</v>
      </c>
      <c r="D29" s="8" t="s">
        <v>46</v>
      </c>
      <c r="E29" s="8" t="s">
        <v>33</v>
      </c>
      <c r="F29" s="12">
        <f>IF(ISNA(VLOOKUP(A29,'Form Responses 1'!$B$182:$P$288,1,FALSE)),0,1)</f>
        <v>0</v>
      </c>
      <c r="G29" s="14" t="s">
        <v>131</v>
      </c>
    </row>
    <row r="30" spans="1:7" ht="14.25">
      <c r="A30" s="6">
        <v>755332</v>
      </c>
      <c r="B30" s="15" t="s">
        <v>132</v>
      </c>
      <c r="C30" s="8" t="s">
        <v>133</v>
      </c>
      <c r="D30" s="8" t="s">
        <v>46</v>
      </c>
      <c r="E30" s="8" t="s">
        <v>33</v>
      </c>
      <c r="F30" s="12">
        <f>IF(ISNA(VLOOKUP(A30,'Form Responses 1'!$B$182:$P$288,1,FALSE)),0,1)</f>
        <v>0</v>
      </c>
      <c r="G30" s="14" t="s">
        <v>134</v>
      </c>
    </row>
    <row r="31" spans="1:7" ht="14.25">
      <c r="A31" s="6">
        <v>755333</v>
      </c>
      <c r="B31" s="15" t="s">
        <v>135</v>
      </c>
      <c r="C31" s="8" t="s">
        <v>136</v>
      </c>
      <c r="D31" s="8" t="s">
        <v>42</v>
      </c>
      <c r="E31" s="8" t="s">
        <v>33</v>
      </c>
      <c r="F31" s="12">
        <f>IF(ISNA(VLOOKUP(A31,'Form Responses 1'!$B$182:$P$288,1,FALSE)),0,1)</f>
        <v>0</v>
      </c>
      <c r="G31" s="14" t="s">
        <v>138</v>
      </c>
    </row>
    <row r="32" spans="1:7" ht="14.25">
      <c r="A32" s="6">
        <v>755334</v>
      </c>
      <c r="B32" s="15" t="s">
        <v>139</v>
      </c>
      <c r="C32" s="8" t="s">
        <v>140</v>
      </c>
      <c r="D32" s="8" t="s">
        <v>58</v>
      </c>
      <c r="E32" s="8" t="s">
        <v>33</v>
      </c>
      <c r="F32" s="12">
        <f>IF(ISNA(VLOOKUP(A32,'Form Responses 1'!$B$182:$P$288,1,FALSE)),0,1)</f>
        <v>0</v>
      </c>
      <c r="G32" s="14" t="s">
        <v>141</v>
      </c>
    </row>
    <row r="33" spans="1:7" ht="14.25">
      <c r="A33" s="6">
        <v>755335</v>
      </c>
      <c r="B33" s="15" t="s">
        <v>142</v>
      </c>
      <c r="C33" s="8" t="s">
        <v>143</v>
      </c>
      <c r="D33" s="8" t="s">
        <v>78</v>
      </c>
      <c r="E33" s="8" t="s">
        <v>33</v>
      </c>
      <c r="F33" s="12">
        <f>IF(ISNA(VLOOKUP(A33,'Form Responses 1'!$B$182:$P$288,1,FALSE)),0,1)</f>
        <v>0</v>
      </c>
      <c r="G33" s="14" t="s">
        <v>144</v>
      </c>
    </row>
    <row r="34" spans="1:7" ht="14.25">
      <c r="A34" s="6">
        <v>755336</v>
      </c>
      <c r="B34" s="15" t="s">
        <v>145</v>
      </c>
      <c r="C34" s="8" t="s">
        <v>146</v>
      </c>
      <c r="D34" s="8" t="s">
        <v>58</v>
      </c>
      <c r="E34" s="8" t="s">
        <v>33</v>
      </c>
      <c r="F34" s="12">
        <f>IF(ISNA(VLOOKUP(A34,'Form Responses 1'!$B$182:$P$288,1,FALSE)),0,1)</f>
        <v>0</v>
      </c>
      <c r="G34" s="14" t="s">
        <v>148</v>
      </c>
    </row>
    <row r="35" spans="1:7" ht="14.25">
      <c r="A35" s="6">
        <v>755337</v>
      </c>
      <c r="B35" s="15" t="s">
        <v>149</v>
      </c>
      <c r="C35" s="8" t="s">
        <v>150</v>
      </c>
      <c r="D35" s="8" t="s">
        <v>58</v>
      </c>
      <c r="E35" s="8" t="s">
        <v>33</v>
      </c>
      <c r="F35" s="12">
        <f>IF(ISNA(VLOOKUP(A35,'Form Responses 1'!$B$182:$P$288,1,FALSE)),0,1)</f>
        <v>0</v>
      </c>
      <c r="G35" s="14" t="s">
        <v>151</v>
      </c>
    </row>
    <row r="36" spans="1:7" ht="14.25">
      <c r="A36" s="6">
        <v>755338</v>
      </c>
      <c r="B36" s="15" t="s">
        <v>152</v>
      </c>
      <c r="C36" s="8" t="s">
        <v>153</v>
      </c>
      <c r="D36" s="8" t="s">
        <v>78</v>
      </c>
      <c r="E36" s="8" t="s">
        <v>33</v>
      </c>
      <c r="F36" s="12">
        <f>IF(ISNA(VLOOKUP(A36,'Form Responses 1'!$B$182:$P$288,1,FALSE)),0,1)</f>
        <v>0</v>
      </c>
      <c r="G36" s="14" t="s">
        <v>154</v>
      </c>
    </row>
    <row r="37" spans="1:7" ht="14.25">
      <c r="A37" s="6">
        <v>755339</v>
      </c>
      <c r="B37" s="15" t="s">
        <v>155</v>
      </c>
      <c r="C37" s="8" t="s">
        <v>156</v>
      </c>
      <c r="D37" s="8" t="s">
        <v>109</v>
      </c>
      <c r="E37" s="8" t="s">
        <v>33</v>
      </c>
      <c r="F37" s="12">
        <f>IF(ISNA(VLOOKUP(A37,'Form Responses 1'!$B$182:$P$288,1,FALSE)),0,1)</f>
        <v>0</v>
      </c>
      <c r="G37" s="14" t="s">
        <v>158</v>
      </c>
    </row>
    <row r="38" spans="1:7" ht="14.25">
      <c r="A38" s="6">
        <v>755340</v>
      </c>
      <c r="B38" s="15" t="s">
        <v>159</v>
      </c>
      <c r="C38" s="8" t="s">
        <v>160</v>
      </c>
      <c r="D38" s="8" t="s">
        <v>58</v>
      </c>
      <c r="E38" s="8" t="s">
        <v>33</v>
      </c>
      <c r="F38" s="12">
        <f>IF(ISNA(VLOOKUP(A38,'Form Responses 1'!$B$182:$P$288,1,FALSE)),0,1)</f>
        <v>0</v>
      </c>
      <c r="G38" s="14" t="s">
        <v>161</v>
      </c>
    </row>
    <row r="39" spans="1:7" ht="14.25">
      <c r="A39" s="6">
        <v>755341</v>
      </c>
      <c r="B39" s="15" t="s">
        <v>162</v>
      </c>
      <c r="C39" s="8" t="s">
        <v>163</v>
      </c>
      <c r="D39" s="8" t="s">
        <v>164</v>
      </c>
      <c r="E39" s="8" t="s">
        <v>33</v>
      </c>
      <c r="F39" s="12">
        <f>IF(ISNA(VLOOKUP(A39,'Form Responses 1'!$B$182:$P$288,1,FALSE)),0,1)</f>
        <v>0</v>
      </c>
      <c r="G39" s="14" t="s">
        <v>165</v>
      </c>
    </row>
    <row r="40" spans="1:7" ht="14.25">
      <c r="A40" s="6">
        <v>755342</v>
      </c>
      <c r="B40" s="15" t="s">
        <v>166</v>
      </c>
      <c r="C40" s="8" t="s">
        <v>167</v>
      </c>
      <c r="D40" s="8" t="s">
        <v>58</v>
      </c>
      <c r="E40" s="8" t="s">
        <v>33</v>
      </c>
      <c r="F40" s="12">
        <f>IF(ISNA(VLOOKUP(A40,'Form Responses 1'!$B$182:$P$288,1,FALSE)),0,1)</f>
        <v>0</v>
      </c>
      <c r="G40" s="14" t="s">
        <v>169</v>
      </c>
    </row>
    <row r="41" spans="1:7" ht="14.25">
      <c r="A41" s="6">
        <v>755343</v>
      </c>
      <c r="B41" s="15" t="s">
        <v>170</v>
      </c>
      <c r="C41" s="8" t="s">
        <v>171</v>
      </c>
      <c r="D41" s="8" t="s">
        <v>164</v>
      </c>
      <c r="E41" s="8" t="s">
        <v>33</v>
      </c>
      <c r="F41" s="12">
        <f>IF(ISNA(VLOOKUP(A41,'Form Responses 1'!$B$182:$P$288,1,FALSE)),0,1)</f>
        <v>0</v>
      </c>
      <c r="G41" s="14" t="s">
        <v>172</v>
      </c>
    </row>
    <row r="42" spans="1:7" ht="14.25">
      <c r="A42" s="6">
        <v>755344</v>
      </c>
      <c r="B42" s="15" t="s">
        <v>173</v>
      </c>
      <c r="C42" s="8" t="s">
        <v>174</v>
      </c>
      <c r="D42" s="8" t="s">
        <v>54</v>
      </c>
      <c r="E42" s="8" t="s">
        <v>33</v>
      </c>
      <c r="F42" s="12">
        <f>IF(ISNA(VLOOKUP(A42,'Form Responses 1'!$B$182:$P$288,1,FALSE)),0,1)</f>
        <v>0</v>
      </c>
      <c r="G42" s="14" t="s">
        <v>175</v>
      </c>
    </row>
    <row r="43" spans="1:7" ht="14.25">
      <c r="A43" s="6">
        <v>755345</v>
      </c>
      <c r="B43" s="15" t="s">
        <v>177</v>
      </c>
      <c r="C43" s="8" t="s">
        <v>178</v>
      </c>
      <c r="D43" s="8" t="s">
        <v>54</v>
      </c>
      <c r="E43" s="8" t="s">
        <v>33</v>
      </c>
      <c r="F43" s="12">
        <f>IF(ISNA(VLOOKUP(A43,'Form Responses 1'!$B$182:$P$288,1,FALSE)),0,1)</f>
        <v>0</v>
      </c>
      <c r="G43" s="14" t="s">
        <v>179</v>
      </c>
    </row>
    <row r="44" spans="1:7" ht="14.25">
      <c r="A44" s="6">
        <v>755346</v>
      </c>
      <c r="B44" s="15" t="s">
        <v>180</v>
      </c>
      <c r="C44" s="8" t="s">
        <v>181</v>
      </c>
      <c r="D44" s="8" t="s">
        <v>46</v>
      </c>
      <c r="E44" s="8" t="s">
        <v>33</v>
      </c>
      <c r="F44" s="12">
        <f>IF(ISNA(VLOOKUP(A44,'Form Responses 1'!$B$182:$P$288,1,FALSE)),0,1)</f>
        <v>0</v>
      </c>
      <c r="G44" s="14" t="s">
        <v>182</v>
      </c>
    </row>
    <row r="45" spans="1:7" ht="14.25">
      <c r="A45" s="6">
        <v>755347</v>
      </c>
      <c r="B45" s="15" t="s">
        <v>183</v>
      </c>
      <c r="C45" s="8" t="s">
        <v>184</v>
      </c>
      <c r="D45" s="8" t="s">
        <v>78</v>
      </c>
      <c r="E45" s="8" t="s">
        <v>33</v>
      </c>
      <c r="F45" s="12">
        <f>IF(ISNA(VLOOKUP(A45,'Form Responses 1'!$B$182:$P$288,1,FALSE)),0,1)</f>
        <v>0</v>
      </c>
      <c r="G45" s="14" t="s">
        <v>186</v>
      </c>
    </row>
    <row r="46" spans="1:7" ht="14.25">
      <c r="A46" s="6">
        <v>755348</v>
      </c>
      <c r="B46" s="15" t="s">
        <v>187</v>
      </c>
      <c r="C46" s="8" t="s">
        <v>188</v>
      </c>
      <c r="D46" s="8" t="s">
        <v>58</v>
      </c>
      <c r="E46" s="8" t="s">
        <v>33</v>
      </c>
      <c r="F46" s="12">
        <f>IF(ISNA(VLOOKUP(A46,'Form Responses 1'!$B$182:$P$288,1,FALSE)),0,1)</f>
        <v>0</v>
      </c>
      <c r="G46" s="14" t="s">
        <v>189</v>
      </c>
    </row>
    <row r="47" spans="1:7" ht="14.25">
      <c r="A47" s="6">
        <v>755349</v>
      </c>
      <c r="B47" s="15" t="s">
        <v>190</v>
      </c>
      <c r="C47" s="8" t="s">
        <v>191</v>
      </c>
      <c r="D47" s="8" t="s">
        <v>42</v>
      </c>
      <c r="E47" s="8" t="s">
        <v>33</v>
      </c>
      <c r="F47" s="12">
        <f>IF(ISNA(VLOOKUP(A47,'Form Responses 1'!$B$182:$P$288,1,FALSE)),0,1)</f>
        <v>0</v>
      </c>
      <c r="G47" s="14" t="s">
        <v>192</v>
      </c>
    </row>
    <row r="48" spans="1:7" ht="14.25">
      <c r="A48" s="6">
        <v>755350</v>
      </c>
      <c r="B48" s="15" t="s">
        <v>193</v>
      </c>
      <c r="C48" s="8" t="s">
        <v>194</v>
      </c>
      <c r="D48" s="8" t="s">
        <v>32</v>
      </c>
      <c r="E48" s="8" t="s">
        <v>33</v>
      </c>
      <c r="F48" s="12">
        <f>IF(ISNA(VLOOKUP(A48,'Form Responses 1'!$B$182:$P$288,1,FALSE)),0,1)</f>
        <v>0</v>
      </c>
      <c r="G48" s="14" t="s">
        <v>195</v>
      </c>
    </row>
    <row r="49" spans="1:7" ht="14.25">
      <c r="A49" s="6">
        <v>755351</v>
      </c>
      <c r="B49" s="15" t="s">
        <v>196</v>
      </c>
      <c r="C49" s="8" t="s">
        <v>197</v>
      </c>
      <c r="D49" s="8" t="s">
        <v>58</v>
      </c>
      <c r="E49" s="8" t="s">
        <v>33</v>
      </c>
      <c r="F49" s="12">
        <f>IF(ISNA(VLOOKUP(A49,'Form Responses 1'!$B$182:$P$288,1,FALSE)),0,1)</f>
        <v>0</v>
      </c>
      <c r="G49" s="14" t="s">
        <v>198</v>
      </c>
    </row>
    <row r="50" spans="1:7" ht="14.25">
      <c r="A50" s="6">
        <v>755352</v>
      </c>
      <c r="B50" s="15" t="s">
        <v>199</v>
      </c>
      <c r="C50" s="8" t="s">
        <v>200</v>
      </c>
      <c r="D50" s="8" t="s">
        <v>109</v>
      </c>
      <c r="E50" s="8" t="s">
        <v>33</v>
      </c>
      <c r="F50" s="12">
        <f>IF(ISNA(VLOOKUP(A50,'Form Responses 1'!$B$182:$P$288,1,FALSE)),0,1)</f>
        <v>0</v>
      </c>
      <c r="G50" s="14" t="s">
        <v>201</v>
      </c>
    </row>
    <row r="51" spans="1:7" ht="14.25">
      <c r="A51" s="6">
        <v>755353</v>
      </c>
      <c r="B51" s="15" t="s">
        <v>202</v>
      </c>
      <c r="C51" s="8" t="s">
        <v>203</v>
      </c>
      <c r="D51" s="8" t="s">
        <v>58</v>
      </c>
      <c r="E51" s="8" t="s">
        <v>33</v>
      </c>
      <c r="F51" s="12">
        <f>IF(ISNA(VLOOKUP(A51,'Form Responses 1'!$B$182:$P$288,1,FALSE)),0,1)</f>
        <v>0</v>
      </c>
      <c r="G51" s="14" t="s">
        <v>204</v>
      </c>
    </row>
    <row r="52" spans="1:7" ht="14.25">
      <c r="A52" s="6">
        <v>755354</v>
      </c>
      <c r="B52" s="15" t="s">
        <v>205</v>
      </c>
      <c r="C52" s="8" t="s">
        <v>206</v>
      </c>
      <c r="D52" s="8" t="s">
        <v>32</v>
      </c>
      <c r="E52" s="8" t="s">
        <v>33</v>
      </c>
      <c r="F52" s="12">
        <f>IF(ISNA(VLOOKUP(A52,'Form Responses 1'!$B$182:$P$288,1,FALSE)),0,1)</f>
        <v>0</v>
      </c>
      <c r="G52" s="14" t="s">
        <v>207</v>
      </c>
    </row>
    <row r="53" spans="1:7" ht="14.25">
      <c r="A53" s="6">
        <v>755355</v>
      </c>
      <c r="B53" s="15" t="s">
        <v>208</v>
      </c>
      <c r="C53" s="8" t="s">
        <v>209</v>
      </c>
      <c r="D53" s="8" t="s">
        <v>42</v>
      </c>
      <c r="E53" s="8" t="s">
        <v>33</v>
      </c>
      <c r="F53" s="12">
        <f>IF(ISNA(VLOOKUP(A53,'Form Responses 1'!$B$182:$P$288,1,FALSE)),0,1)</f>
        <v>0</v>
      </c>
      <c r="G53" s="14" t="s">
        <v>210</v>
      </c>
    </row>
    <row r="54" spans="1:7" ht="14.25">
      <c r="A54" s="6">
        <v>755356</v>
      </c>
      <c r="B54" s="15" t="s">
        <v>211</v>
      </c>
      <c r="C54" s="8" t="s">
        <v>212</v>
      </c>
      <c r="D54" s="8" t="s">
        <v>109</v>
      </c>
      <c r="E54" s="8" t="s">
        <v>33</v>
      </c>
      <c r="F54" s="12">
        <f>IF(ISNA(VLOOKUP(A54,'Form Responses 1'!$B$182:$P$288,1,FALSE)),0,1)</f>
        <v>0</v>
      </c>
      <c r="G54" s="14" t="s">
        <v>213</v>
      </c>
    </row>
    <row r="55" spans="1:7" ht="14.25">
      <c r="A55" s="6">
        <v>755357</v>
      </c>
      <c r="B55" s="15" t="s">
        <v>214</v>
      </c>
      <c r="C55" s="8" t="s">
        <v>215</v>
      </c>
      <c r="D55" s="18" t="s">
        <v>46</v>
      </c>
      <c r="E55" s="8" t="s">
        <v>33</v>
      </c>
      <c r="F55" s="12">
        <f>IF(ISNA(VLOOKUP(A55,'Form Responses 1'!$B$182:$P$288,1,FALSE)),0,1)</f>
        <v>0</v>
      </c>
      <c r="G55" s="14" t="s">
        <v>216</v>
      </c>
    </row>
    <row r="56" spans="1:7" ht="14.25">
      <c r="A56" s="6">
        <v>755358</v>
      </c>
      <c r="B56" s="15" t="s">
        <v>217</v>
      </c>
      <c r="C56" s="8" t="s">
        <v>218</v>
      </c>
      <c r="D56" s="8" t="s">
        <v>50</v>
      </c>
      <c r="E56" s="8" t="s">
        <v>33</v>
      </c>
      <c r="F56" s="12">
        <f>IF(ISNA(VLOOKUP(A56,'Form Responses 1'!$B$182:$P$288,1,FALSE)),0,1)</f>
        <v>0</v>
      </c>
      <c r="G56" s="14" t="s">
        <v>219</v>
      </c>
    </row>
    <row r="57" spans="1:7" ht="14.25">
      <c r="A57" s="6">
        <v>755359</v>
      </c>
      <c r="B57" s="15" t="s">
        <v>220</v>
      </c>
      <c r="C57" s="8" t="s">
        <v>221</v>
      </c>
      <c r="D57" s="8" t="s">
        <v>32</v>
      </c>
      <c r="E57" s="8" t="s">
        <v>33</v>
      </c>
      <c r="F57" s="12">
        <f>IF(ISNA(VLOOKUP(A57,'Form Responses 1'!$B$182:$P$288,1,FALSE)),0,1)</f>
        <v>0</v>
      </c>
      <c r="G57" s="14" t="s">
        <v>222</v>
      </c>
    </row>
    <row r="58" spans="1:7" ht="14.25">
      <c r="A58" s="6">
        <v>755360</v>
      </c>
      <c r="B58" s="15" t="s">
        <v>223</v>
      </c>
      <c r="C58" s="8" t="s">
        <v>224</v>
      </c>
      <c r="D58" s="8" t="s">
        <v>78</v>
      </c>
      <c r="E58" s="8" t="s">
        <v>33</v>
      </c>
      <c r="F58" s="12">
        <f>IF(ISNA(VLOOKUP(A58,'Form Responses 1'!$B$182:$P$288,1,FALSE)),0,1)</f>
        <v>0</v>
      </c>
      <c r="G58" s="14" t="s">
        <v>225</v>
      </c>
    </row>
    <row r="59" spans="1:7" ht="14.25">
      <c r="A59" s="6">
        <v>755361</v>
      </c>
      <c r="B59" s="15" t="s">
        <v>226</v>
      </c>
      <c r="C59" s="8" t="s">
        <v>227</v>
      </c>
      <c r="D59" s="8" t="s">
        <v>54</v>
      </c>
      <c r="E59" s="8" t="s">
        <v>33</v>
      </c>
      <c r="F59" s="12">
        <f>IF(ISNA(VLOOKUP(A59,'Form Responses 1'!$B$182:$P$288,1,FALSE)),0,1)</f>
        <v>0</v>
      </c>
      <c r="G59" s="14" t="s">
        <v>228</v>
      </c>
    </row>
    <row r="60" spans="1:7" ht="14.25">
      <c r="A60" s="6">
        <v>755362</v>
      </c>
      <c r="B60" s="15" t="s">
        <v>229</v>
      </c>
      <c r="C60" s="8" t="s">
        <v>230</v>
      </c>
      <c r="D60" s="8" t="s">
        <v>58</v>
      </c>
      <c r="E60" s="8" t="s">
        <v>33</v>
      </c>
      <c r="F60" s="12">
        <f>IF(ISNA(VLOOKUP(A60,'Form Responses 1'!$B$182:$P$288,1,FALSE)),0,1)</f>
        <v>0</v>
      </c>
      <c r="G60" s="14" t="s">
        <v>231</v>
      </c>
    </row>
    <row r="61" spans="1:7" ht="14.25">
      <c r="A61" s="6">
        <v>755363</v>
      </c>
      <c r="B61" s="15" t="s">
        <v>232</v>
      </c>
      <c r="C61" s="8" t="s">
        <v>233</v>
      </c>
      <c r="D61" s="8" t="s">
        <v>54</v>
      </c>
      <c r="E61" s="8" t="s">
        <v>33</v>
      </c>
      <c r="F61" s="12">
        <f>IF(ISNA(VLOOKUP(A61,'Form Responses 1'!$B$182:$P$288,1,FALSE)),0,1)</f>
        <v>0</v>
      </c>
      <c r="G61" s="14" t="s">
        <v>234</v>
      </c>
    </row>
    <row r="62" spans="1:7" ht="14.25">
      <c r="A62" s="6">
        <v>755364</v>
      </c>
      <c r="B62" s="15" t="s">
        <v>235</v>
      </c>
      <c r="C62" s="8" t="s">
        <v>236</v>
      </c>
      <c r="D62" s="8" t="s">
        <v>109</v>
      </c>
      <c r="E62" s="8" t="s">
        <v>33</v>
      </c>
      <c r="F62" s="12">
        <f>IF(ISNA(VLOOKUP(A62,'Form Responses 1'!$B$182:$P$288,1,FALSE)),0,1)</f>
        <v>0</v>
      </c>
      <c r="G62" s="14" t="s">
        <v>237</v>
      </c>
    </row>
    <row r="63" spans="1:7" ht="14.25">
      <c r="A63" s="6">
        <v>755365</v>
      </c>
      <c r="B63" s="15" t="s">
        <v>238</v>
      </c>
      <c r="C63" s="8" t="s">
        <v>239</v>
      </c>
      <c r="D63" s="8" t="s">
        <v>78</v>
      </c>
      <c r="E63" s="8" t="s">
        <v>33</v>
      </c>
      <c r="F63" s="12">
        <f>IF(ISNA(VLOOKUP(A63,'Form Responses 1'!$B$182:$P$288,1,FALSE)),0,1)</f>
        <v>0</v>
      </c>
      <c r="G63" s="14" t="s">
        <v>240</v>
      </c>
    </row>
    <row r="64" spans="1:7" ht="14.25">
      <c r="A64" s="6">
        <v>755366</v>
      </c>
      <c r="B64" s="15" t="s">
        <v>241</v>
      </c>
      <c r="C64" s="8" t="s">
        <v>242</v>
      </c>
      <c r="D64" s="8" t="s">
        <v>32</v>
      </c>
      <c r="E64" s="8" t="s">
        <v>33</v>
      </c>
      <c r="F64" s="12">
        <f>IF(ISNA(VLOOKUP(A64,'Form Responses 1'!$B$182:$P$288,1,FALSE)),0,1)</f>
        <v>0</v>
      </c>
      <c r="G64" s="14" t="s">
        <v>243</v>
      </c>
    </row>
    <row r="65" spans="1:7" ht="14.25">
      <c r="A65" s="6">
        <v>755367</v>
      </c>
      <c r="B65" s="15" t="s">
        <v>244</v>
      </c>
      <c r="C65" s="8" t="s">
        <v>245</v>
      </c>
      <c r="D65" s="8" t="s">
        <v>46</v>
      </c>
      <c r="E65" s="8" t="s">
        <v>33</v>
      </c>
      <c r="F65" s="12">
        <f>IF(ISNA(VLOOKUP(A65,'Form Responses 1'!$B$182:$P$288,1,FALSE)),0,1)</f>
        <v>0</v>
      </c>
      <c r="G65" s="14" t="s">
        <v>246</v>
      </c>
    </row>
    <row r="66" spans="1:7" ht="14.25">
      <c r="A66" s="6">
        <v>755368</v>
      </c>
      <c r="B66" s="15" t="s">
        <v>247</v>
      </c>
      <c r="C66" s="8" t="s">
        <v>248</v>
      </c>
      <c r="D66" s="8" t="s">
        <v>109</v>
      </c>
      <c r="E66" s="8" t="s">
        <v>33</v>
      </c>
      <c r="F66" s="12">
        <f>IF(ISNA(VLOOKUP(A66,'Form Responses 1'!$B$182:$P$288,1,FALSE)),0,1)</f>
        <v>0</v>
      </c>
      <c r="G66" s="14" t="s">
        <v>249</v>
      </c>
    </row>
    <row r="67" spans="1:7" ht="14.25">
      <c r="A67" s="6">
        <v>755369</v>
      </c>
      <c r="B67" s="15" t="s">
        <v>250</v>
      </c>
      <c r="C67" s="8" t="s">
        <v>251</v>
      </c>
      <c r="D67" s="8" t="s">
        <v>46</v>
      </c>
      <c r="E67" s="8" t="s">
        <v>33</v>
      </c>
      <c r="F67" s="12">
        <f>IF(ISNA(VLOOKUP(A67,'Form Responses 1'!$B$182:$P$288,1,FALSE)),0,1)</f>
        <v>0</v>
      </c>
      <c r="G67" s="14" t="s">
        <v>252</v>
      </c>
    </row>
    <row r="68" spans="1:7" ht="14.25">
      <c r="A68" s="6">
        <v>755370</v>
      </c>
      <c r="B68" s="15" t="s">
        <v>253</v>
      </c>
      <c r="C68" s="8" t="s">
        <v>254</v>
      </c>
      <c r="D68" s="8" t="s">
        <v>50</v>
      </c>
      <c r="E68" s="8" t="s">
        <v>33</v>
      </c>
      <c r="F68" s="12">
        <f>IF(ISNA(VLOOKUP(A68,'Form Responses 1'!$B$182:$P$288,1,FALSE)),0,1)</f>
        <v>0</v>
      </c>
      <c r="G68" s="14" t="s">
        <v>255</v>
      </c>
    </row>
    <row r="69" spans="1:7" ht="14.25">
      <c r="A69" s="6">
        <v>755371</v>
      </c>
      <c r="B69" s="15" t="s">
        <v>256</v>
      </c>
      <c r="C69" s="8" t="s">
        <v>257</v>
      </c>
      <c r="D69" s="8" t="s">
        <v>42</v>
      </c>
      <c r="E69" s="8" t="s">
        <v>33</v>
      </c>
      <c r="F69" s="12">
        <f>IF(ISNA(VLOOKUP(A69,'Form Responses 1'!$B$182:$P$288,1,FALSE)),0,1)</f>
        <v>0</v>
      </c>
      <c r="G69" s="14" t="s">
        <v>258</v>
      </c>
    </row>
    <row r="70" spans="1:7" ht="14.25">
      <c r="A70" s="6">
        <v>755372</v>
      </c>
      <c r="B70" s="15" t="s">
        <v>259</v>
      </c>
      <c r="C70" s="8" t="s">
        <v>260</v>
      </c>
      <c r="D70" s="8" t="s">
        <v>46</v>
      </c>
      <c r="E70" s="8" t="s">
        <v>33</v>
      </c>
      <c r="F70" s="12">
        <f>IF(ISNA(VLOOKUP(A70,'Form Responses 1'!$B$182:$P$288,1,FALSE)),0,1)</f>
        <v>0</v>
      </c>
      <c r="G70" s="14" t="s">
        <v>261</v>
      </c>
    </row>
    <row r="71" spans="1:7" ht="14.25">
      <c r="A71" s="6">
        <v>755373</v>
      </c>
      <c r="B71" s="15" t="s">
        <v>262</v>
      </c>
      <c r="C71" s="8" t="s">
        <v>263</v>
      </c>
      <c r="D71" s="8" t="s">
        <v>58</v>
      </c>
      <c r="E71" s="8" t="s">
        <v>33</v>
      </c>
      <c r="F71" s="12">
        <f>IF(ISNA(VLOOKUP(A71,'Form Responses 1'!$B$182:$P$288,1,FALSE)),0,1)</f>
        <v>0</v>
      </c>
      <c r="G71" s="14" t="s">
        <v>264</v>
      </c>
    </row>
    <row r="72" spans="1:7" ht="14.25">
      <c r="A72" s="6">
        <v>755374</v>
      </c>
      <c r="B72" s="15" t="s">
        <v>265</v>
      </c>
      <c r="C72" s="8" t="s">
        <v>266</v>
      </c>
      <c r="D72" s="8" t="s">
        <v>58</v>
      </c>
      <c r="E72" s="8" t="s">
        <v>33</v>
      </c>
      <c r="F72" s="12">
        <f>IF(ISNA(VLOOKUP(A72,'Form Responses 1'!$B$182:$P$288,1,FALSE)),0,1)</f>
        <v>0</v>
      </c>
      <c r="G72" s="14" t="s">
        <v>267</v>
      </c>
    </row>
    <row r="73" spans="1:7" ht="14.25">
      <c r="A73" s="6">
        <v>755375</v>
      </c>
      <c r="B73" s="15" t="s">
        <v>268</v>
      </c>
      <c r="C73" s="8" t="s">
        <v>269</v>
      </c>
      <c r="D73" s="8" t="s">
        <v>42</v>
      </c>
      <c r="E73" s="8" t="s">
        <v>33</v>
      </c>
      <c r="F73" s="12">
        <f>IF(ISNA(VLOOKUP(A73,'Form Responses 1'!$B$182:$P$288,1,FALSE)),0,1)</f>
        <v>0</v>
      </c>
      <c r="G73" s="14" t="s">
        <v>270</v>
      </c>
    </row>
    <row r="74" spans="1:7" ht="14.25">
      <c r="A74" s="6">
        <v>755376</v>
      </c>
      <c r="B74" s="15" t="s">
        <v>271</v>
      </c>
      <c r="C74" s="8" t="s">
        <v>272</v>
      </c>
      <c r="D74" s="8" t="s">
        <v>78</v>
      </c>
      <c r="E74" s="8" t="s">
        <v>33</v>
      </c>
      <c r="F74" s="12">
        <f>IF(ISNA(VLOOKUP(A74,'Form Responses 1'!$B$182:$P$288,1,FALSE)),0,1)</f>
        <v>0</v>
      </c>
      <c r="G74" s="14" t="s">
        <v>273</v>
      </c>
    </row>
    <row r="75" spans="1:7" ht="14.25">
      <c r="A75" s="6">
        <v>755377</v>
      </c>
      <c r="B75" s="15" t="s">
        <v>274</v>
      </c>
      <c r="C75" s="8" t="s">
        <v>275</v>
      </c>
      <c r="D75" s="8" t="s">
        <v>46</v>
      </c>
      <c r="E75" s="8" t="s">
        <v>33</v>
      </c>
      <c r="F75" s="12">
        <f>IF(ISNA(VLOOKUP(A75,'Form Responses 1'!$B$182:$P$288,1,FALSE)),0,1)</f>
        <v>0</v>
      </c>
      <c r="G75" s="14" t="s">
        <v>276</v>
      </c>
    </row>
    <row r="76" spans="1:7" ht="14.25">
      <c r="A76" s="6">
        <v>755378</v>
      </c>
      <c r="B76" s="15" t="s">
        <v>277</v>
      </c>
      <c r="C76" s="8" t="s">
        <v>278</v>
      </c>
      <c r="D76" s="8" t="s">
        <v>50</v>
      </c>
      <c r="E76" s="8" t="s">
        <v>33</v>
      </c>
      <c r="F76" s="12">
        <f>IF(ISNA(VLOOKUP(A76,'Form Responses 1'!$B$182:$P$288,1,FALSE)),0,1)</f>
        <v>0</v>
      </c>
      <c r="G76" s="14" t="s">
        <v>279</v>
      </c>
    </row>
    <row r="77" spans="1:7" ht="14.25">
      <c r="A77" s="6">
        <v>755379</v>
      </c>
      <c r="B77" s="15" t="s">
        <v>280</v>
      </c>
      <c r="C77" s="8" t="s">
        <v>281</v>
      </c>
      <c r="D77" s="8" t="s">
        <v>58</v>
      </c>
      <c r="E77" s="8" t="s">
        <v>33</v>
      </c>
      <c r="F77" s="12">
        <f>IF(ISNA(VLOOKUP(A77,'Form Responses 1'!$B$182:$P$288,1,FALSE)),0,1)</f>
        <v>0</v>
      </c>
      <c r="G77" s="14" t="s">
        <v>282</v>
      </c>
    </row>
    <row r="78" spans="1:7" ht="14.25">
      <c r="A78" s="6">
        <v>755380</v>
      </c>
      <c r="B78" s="15" t="s">
        <v>283</v>
      </c>
      <c r="C78" s="8" t="s">
        <v>284</v>
      </c>
      <c r="D78" s="8" t="s">
        <v>54</v>
      </c>
      <c r="E78" s="8" t="s">
        <v>33</v>
      </c>
      <c r="F78" s="12">
        <f>IF(ISNA(VLOOKUP(A78,'Form Responses 1'!$B$182:$P$288,1,FALSE)),0,1)</f>
        <v>0</v>
      </c>
      <c r="G78" s="14" t="s">
        <v>285</v>
      </c>
    </row>
    <row r="79" spans="1:7" ht="14.25">
      <c r="A79" s="6">
        <v>755381</v>
      </c>
      <c r="B79" s="15" t="s">
        <v>286</v>
      </c>
      <c r="C79" s="8" t="s">
        <v>287</v>
      </c>
      <c r="D79" s="8" t="s">
        <v>46</v>
      </c>
      <c r="E79" s="8" t="s">
        <v>33</v>
      </c>
      <c r="F79" s="12">
        <f>IF(ISNA(VLOOKUP(A79,'Form Responses 1'!$B$182:$P$288,1,FALSE)),0,1)</f>
        <v>0</v>
      </c>
      <c r="G79" s="14" t="s">
        <v>288</v>
      </c>
    </row>
    <row r="80" spans="1:7" ht="14.25">
      <c r="A80" s="6">
        <v>755382</v>
      </c>
      <c r="B80" s="15" t="s">
        <v>289</v>
      </c>
      <c r="C80" s="8" t="s">
        <v>290</v>
      </c>
      <c r="D80" s="8" t="s">
        <v>46</v>
      </c>
      <c r="E80" s="8" t="s">
        <v>33</v>
      </c>
      <c r="F80" s="12">
        <f>IF(ISNA(VLOOKUP(A80,'Form Responses 1'!$B$182:$P$288,1,FALSE)),0,1)</f>
        <v>0</v>
      </c>
      <c r="G80" s="14" t="s">
        <v>291</v>
      </c>
    </row>
    <row r="81" spans="1:7" ht="14.25">
      <c r="A81" s="6">
        <v>755383</v>
      </c>
      <c r="B81" s="15" t="s">
        <v>292</v>
      </c>
      <c r="C81" s="8" t="s">
        <v>293</v>
      </c>
      <c r="D81" s="8" t="s">
        <v>58</v>
      </c>
      <c r="E81" s="8" t="s">
        <v>33</v>
      </c>
      <c r="F81" s="12">
        <f>IF(ISNA(VLOOKUP(A81,'Form Responses 1'!$B$182:$P$288,1,FALSE)),0,1)</f>
        <v>0</v>
      </c>
      <c r="G81" s="14" t="s">
        <v>294</v>
      </c>
    </row>
    <row r="82" spans="1:7" ht="14.25">
      <c r="A82" s="6">
        <v>755384</v>
      </c>
      <c r="B82" s="15" t="s">
        <v>295</v>
      </c>
      <c r="C82" s="8" t="s">
        <v>296</v>
      </c>
      <c r="D82" s="8" t="s">
        <v>58</v>
      </c>
      <c r="E82" s="8" t="s">
        <v>33</v>
      </c>
      <c r="F82" s="12">
        <f>IF(ISNA(VLOOKUP(A82,'Form Responses 1'!$B$182:$P$288,1,FALSE)),0,1)</f>
        <v>0</v>
      </c>
      <c r="G82" s="14" t="s">
        <v>297</v>
      </c>
    </row>
    <row r="83" spans="1:7" ht="14.25">
      <c r="A83" s="6">
        <v>755385</v>
      </c>
      <c r="B83" s="15" t="s">
        <v>298</v>
      </c>
      <c r="C83" s="8" t="s">
        <v>299</v>
      </c>
      <c r="D83" s="8" t="s">
        <v>164</v>
      </c>
      <c r="E83" s="8" t="s">
        <v>33</v>
      </c>
      <c r="F83" s="12">
        <f>IF(ISNA(VLOOKUP(A83,'Form Responses 1'!$B$182:$P$288,1,FALSE)),0,1)</f>
        <v>0</v>
      </c>
      <c r="G83" s="14" t="s">
        <v>300</v>
      </c>
    </row>
    <row r="84" spans="1:7" ht="14.25">
      <c r="A84" s="6">
        <v>755386</v>
      </c>
      <c r="B84" s="15" t="s">
        <v>301</v>
      </c>
      <c r="C84" s="8" t="s">
        <v>302</v>
      </c>
      <c r="D84" s="8" t="s">
        <v>46</v>
      </c>
      <c r="E84" s="8" t="s">
        <v>33</v>
      </c>
      <c r="F84" s="12">
        <f>IF(ISNA(VLOOKUP(A84,'Form Responses 1'!$B$182:$P$288,1,FALSE)),0,1)</f>
        <v>0</v>
      </c>
      <c r="G84" s="14" t="s">
        <v>303</v>
      </c>
    </row>
    <row r="85" spans="1:7" ht="14.25">
      <c r="A85" s="6">
        <v>755387</v>
      </c>
      <c r="B85" s="15" t="s">
        <v>304</v>
      </c>
      <c r="C85" s="8" t="s">
        <v>305</v>
      </c>
      <c r="D85" s="8" t="s">
        <v>58</v>
      </c>
      <c r="E85" s="8" t="s">
        <v>33</v>
      </c>
      <c r="F85" s="12">
        <f>IF(ISNA(VLOOKUP(A85,'Form Responses 1'!$B$182:$P$288,1,FALSE)),0,1)</f>
        <v>0</v>
      </c>
      <c r="G85" s="14" t="s">
        <v>306</v>
      </c>
    </row>
    <row r="86" spans="1:7" ht="14.25">
      <c r="A86" s="6">
        <v>755388</v>
      </c>
      <c r="B86" s="15" t="s">
        <v>307</v>
      </c>
      <c r="C86" s="8" t="s">
        <v>308</v>
      </c>
      <c r="D86" s="8" t="s">
        <v>58</v>
      </c>
      <c r="E86" s="8" t="s">
        <v>33</v>
      </c>
      <c r="F86" s="12">
        <f>IF(ISNA(VLOOKUP(A86,'Form Responses 1'!$B$182:$P$288,1,FALSE)),0,1)</f>
        <v>0</v>
      </c>
      <c r="G86" s="14" t="s">
        <v>309</v>
      </c>
    </row>
    <row r="87" spans="1:7" ht="14.25">
      <c r="A87" s="6">
        <v>755389</v>
      </c>
      <c r="B87" s="15" t="s">
        <v>310</v>
      </c>
      <c r="C87" s="8" t="s">
        <v>311</v>
      </c>
      <c r="D87" s="8" t="s">
        <v>42</v>
      </c>
      <c r="E87" s="8" t="s">
        <v>33</v>
      </c>
      <c r="F87" s="12">
        <f>IF(ISNA(VLOOKUP(A87,'Form Responses 1'!$B$182:$P$288,1,FALSE)),0,1)</f>
        <v>0</v>
      </c>
      <c r="G87" s="14" t="s">
        <v>312</v>
      </c>
    </row>
    <row r="88" spans="1:7" ht="14.25">
      <c r="A88" s="6">
        <v>755390</v>
      </c>
      <c r="B88" s="15" t="s">
        <v>313</v>
      </c>
      <c r="C88" s="8" t="s">
        <v>314</v>
      </c>
      <c r="D88" s="8" t="s">
        <v>58</v>
      </c>
      <c r="E88" s="8" t="s">
        <v>33</v>
      </c>
      <c r="F88" s="12">
        <f>IF(ISNA(VLOOKUP(A88,'Form Responses 1'!$B$182:$P$288,1,FALSE)),0,1)</f>
        <v>0</v>
      </c>
      <c r="G88" s="14" t="s">
        <v>315</v>
      </c>
    </row>
    <row r="89" spans="1:7" ht="14.25">
      <c r="A89" s="6">
        <v>755391</v>
      </c>
      <c r="B89" s="15" t="s">
        <v>316</v>
      </c>
      <c r="C89" s="8" t="s">
        <v>317</v>
      </c>
      <c r="D89" s="8" t="s">
        <v>58</v>
      </c>
      <c r="E89" s="8" t="s">
        <v>33</v>
      </c>
      <c r="F89" s="12">
        <f>IF(ISNA(VLOOKUP(A89,'Form Responses 1'!$B$182:$P$288,1,FALSE)),0,1)</f>
        <v>0</v>
      </c>
      <c r="G89" s="14" t="s">
        <v>318</v>
      </c>
    </row>
    <row r="90" spans="1:7" ht="14.25">
      <c r="A90" s="6">
        <v>755392</v>
      </c>
      <c r="B90" s="15" t="s">
        <v>319</v>
      </c>
      <c r="C90" s="8" t="s">
        <v>320</v>
      </c>
      <c r="D90" s="8" t="s">
        <v>50</v>
      </c>
      <c r="E90" s="8" t="s">
        <v>33</v>
      </c>
      <c r="F90" s="12">
        <f>IF(ISNA(VLOOKUP(A90,'Form Responses 1'!$B$182:$P$288,1,FALSE)),0,1)</f>
        <v>0</v>
      </c>
      <c r="G90" s="14" t="s">
        <v>321</v>
      </c>
    </row>
    <row r="91" spans="1:7" ht="14.25">
      <c r="A91" s="6">
        <v>755393</v>
      </c>
      <c r="B91" s="15" t="s">
        <v>322</v>
      </c>
      <c r="C91" s="8" t="s">
        <v>323</v>
      </c>
      <c r="D91" s="8" t="s">
        <v>32</v>
      </c>
      <c r="E91" s="8" t="s">
        <v>33</v>
      </c>
      <c r="F91" s="12">
        <f>IF(ISNA(VLOOKUP(A91,'Form Responses 1'!$B$182:$P$288,1,FALSE)),0,1)</f>
        <v>0</v>
      </c>
      <c r="G91" s="14" t="s">
        <v>324</v>
      </c>
    </row>
    <row r="92" spans="1:7" ht="14.25">
      <c r="A92" s="6">
        <v>755394</v>
      </c>
      <c r="B92" s="15" t="s">
        <v>325</v>
      </c>
      <c r="C92" s="8" t="s">
        <v>326</v>
      </c>
      <c r="D92" s="8" t="s">
        <v>58</v>
      </c>
      <c r="E92" s="8" t="s">
        <v>33</v>
      </c>
      <c r="F92" s="12">
        <f>IF(ISNA(VLOOKUP(A92,'Form Responses 1'!$B$182:$P$288,1,FALSE)),0,1)</f>
        <v>0</v>
      </c>
      <c r="G92" s="14" t="s">
        <v>327</v>
      </c>
    </row>
    <row r="93" spans="1:7" ht="14.25">
      <c r="A93" s="6">
        <v>755395</v>
      </c>
      <c r="B93" s="15" t="s">
        <v>328</v>
      </c>
      <c r="C93" s="8" t="s">
        <v>329</v>
      </c>
      <c r="D93" s="8" t="s">
        <v>54</v>
      </c>
      <c r="E93" s="8" t="s">
        <v>33</v>
      </c>
      <c r="F93" s="12">
        <f>IF(ISNA(VLOOKUP(A93,'Form Responses 1'!$B$182:$P$288,1,FALSE)),0,1)</f>
        <v>0</v>
      </c>
      <c r="G93" s="14" t="s">
        <v>330</v>
      </c>
    </row>
    <row r="94" spans="1:7" ht="12.75">
      <c r="A94" s="19"/>
      <c r="B94" s="19"/>
      <c r="C94" s="19"/>
      <c r="D94" s="19"/>
      <c r="E94" s="19"/>
      <c r="F94" s="20"/>
    </row>
    <row r="95" spans="1:7" ht="12.75">
      <c r="A95" s="19"/>
      <c r="B95" s="19"/>
      <c r="C95" s="19"/>
      <c r="D95" s="19"/>
      <c r="E95" s="19"/>
      <c r="F95" s="20"/>
    </row>
    <row r="96" spans="1:7" ht="12.75">
      <c r="A96" s="19"/>
      <c r="B96" s="19"/>
      <c r="C96" s="19"/>
      <c r="D96" s="19"/>
      <c r="E96" s="19"/>
      <c r="F96" s="20"/>
    </row>
    <row r="97" spans="1:6" ht="12.75">
      <c r="A97" s="19"/>
      <c r="B97" s="19"/>
      <c r="C97" s="19"/>
      <c r="D97" s="19"/>
      <c r="E97" s="19"/>
      <c r="F97" s="20"/>
    </row>
    <row r="98" spans="1:6" ht="12.75">
      <c r="A98" s="19"/>
      <c r="B98" s="19"/>
      <c r="C98" s="19"/>
      <c r="D98" s="19"/>
      <c r="E98" s="19"/>
      <c r="F98" s="20"/>
    </row>
    <row r="99" spans="1:6" ht="12.75">
      <c r="A99" s="19"/>
      <c r="B99" s="19"/>
      <c r="C99" s="19"/>
      <c r="D99" s="19"/>
      <c r="E99" s="19"/>
      <c r="F99" s="20"/>
    </row>
    <row r="100" spans="1:6" ht="12.75">
      <c r="A100" s="19"/>
      <c r="B100" s="19"/>
      <c r="C100" s="19"/>
      <c r="D100" s="19"/>
      <c r="E100" s="19"/>
      <c r="F100" s="20"/>
    </row>
    <row r="101" spans="1:6" ht="12.75">
      <c r="A101" s="19"/>
      <c r="B101" s="19"/>
      <c r="C101" s="19"/>
      <c r="D101" s="19"/>
      <c r="E101" s="19"/>
      <c r="F101" s="20"/>
    </row>
    <row r="102" spans="1:6" ht="12.75">
      <c r="A102" s="19"/>
      <c r="B102" s="19"/>
      <c r="C102" s="19"/>
      <c r="D102" s="19"/>
      <c r="E102" s="19"/>
      <c r="F102" s="20"/>
    </row>
    <row r="103" spans="1:6" ht="12.75">
      <c r="A103" s="19"/>
      <c r="B103" s="19"/>
      <c r="C103" s="19"/>
      <c r="D103" s="19"/>
      <c r="E103" s="19"/>
      <c r="F103" s="20"/>
    </row>
    <row r="104" spans="1:6" ht="12.75">
      <c r="A104" s="19"/>
      <c r="B104" s="19"/>
      <c r="C104" s="19"/>
      <c r="D104" s="19"/>
      <c r="E104" s="19"/>
      <c r="F104" s="20"/>
    </row>
    <row r="105" spans="1:6" ht="12.75">
      <c r="A105" s="19"/>
      <c r="B105" s="19"/>
      <c r="C105" s="19"/>
      <c r="D105" s="19"/>
      <c r="E105" s="19"/>
      <c r="F105" s="20"/>
    </row>
    <row r="106" spans="1:6" ht="12.75">
      <c r="A106" s="19"/>
      <c r="B106" s="19"/>
      <c r="C106" s="19"/>
      <c r="D106" s="19"/>
      <c r="E106" s="19"/>
      <c r="F106" s="20"/>
    </row>
    <row r="107" spans="1:6" ht="12.75">
      <c r="A107" s="19"/>
      <c r="B107" s="19"/>
      <c r="C107" s="19"/>
      <c r="D107" s="19"/>
      <c r="E107" s="19"/>
      <c r="F107" s="20"/>
    </row>
    <row r="108" spans="1:6" ht="12.75">
      <c r="A108" s="19"/>
      <c r="B108" s="19"/>
      <c r="C108" s="19"/>
      <c r="D108" s="19"/>
      <c r="E108" s="19"/>
      <c r="F108" s="20"/>
    </row>
    <row r="109" spans="1:6" ht="12.75">
      <c r="A109" s="19"/>
      <c r="B109" s="19"/>
      <c r="C109" s="19"/>
      <c r="D109" s="19"/>
      <c r="E109" s="19"/>
      <c r="F109" s="20"/>
    </row>
    <row r="110" spans="1:6" ht="12.75">
      <c r="A110" s="19"/>
      <c r="B110" s="19"/>
      <c r="C110" s="19"/>
      <c r="D110" s="19"/>
      <c r="E110" s="19"/>
      <c r="F110" s="20"/>
    </row>
    <row r="111" spans="1:6" ht="12.75">
      <c r="A111" s="19"/>
      <c r="B111" s="19"/>
      <c r="C111" s="19"/>
      <c r="D111" s="19"/>
      <c r="E111" s="19"/>
      <c r="F111" s="20"/>
    </row>
    <row r="112" spans="1:6" ht="12.75">
      <c r="A112" s="19"/>
      <c r="B112" s="19"/>
      <c r="C112" s="19"/>
      <c r="D112" s="19"/>
      <c r="E112" s="19"/>
      <c r="F112" s="20"/>
    </row>
    <row r="113" spans="1:6" ht="12.75">
      <c r="A113" s="19"/>
      <c r="B113" s="19"/>
      <c r="C113" s="19"/>
      <c r="D113" s="19"/>
      <c r="E113" s="19"/>
      <c r="F113" s="20"/>
    </row>
    <row r="114" spans="1:6" ht="12.75">
      <c r="A114" s="19"/>
      <c r="B114" s="19"/>
      <c r="C114" s="19"/>
      <c r="D114" s="19"/>
      <c r="E114" s="19"/>
      <c r="F114" s="20"/>
    </row>
    <row r="115" spans="1:6" ht="12.75">
      <c r="A115" s="19"/>
      <c r="B115" s="19"/>
      <c r="C115" s="19"/>
      <c r="D115" s="19"/>
      <c r="E115" s="19"/>
      <c r="F115" s="20"/>
    </row>
    <row r="116" spans="1:6" ht="12.75">
      <c r="A116" s="19"/>
      <c r="B116" s="19"/>
      <c r="C116" s="19"/>
      <c r="D116" s="19"/>
      <c r="E116" s="19"/>
      <c r="F116" s="20"/>
    </row>
    <row r="117" spans="1:6" ht="12.75">
      <c r="A117" s="19"/>
      <c r="B117" s="19"/>
      <c r="C117" s="19"/>
      <c r="D117" s="19"/>
      <c r="E117" s="19"/>
      <c r="F117" s="20"/>
    </row>
    <row r="118" spans="1:6" ht="12.75">
      <c r="A118" s="19"/>
      <c r="B118" s="19"/>
      <c r="C118" s="19"/>
      <c r="D118" s="19"/>
      <c r="E118" s="19"/>
      <c r="F118" s="20"/>
    </row>
    <row r="119" spans="1:6" ht="12.75">
      <c r="A119" s="19"/>
      <c r="B119" s="19"/>
      <c r="C119" s="19"/>
      <c r="D119" s="19"/>
      <c r="E119" s="19"/>
      <c r="F119" s="20"/>
    </row>
    <row r="120" spans="1:6" ht="12.75">
      <c r="A120" s="19"/>
      <c r="B120" s="19"/>
      <c r="C120" s="19"/>
      <c r="D120" s="19"/>
      <c r="E120" s="19"/>
      <c r="F120" s="20"/>
    </row>
    <row r="121" spans="1:6" ht="12.75">
      <c r="A121" s="19"/>
      <c r="B121" s="19"/>
      <c r="C121" s="19"/>
      <c r="D121" s="19"/>
      <c r="E121" s="19"/>
      <c r="F121" s="20"/>
    </row>
    <row r="122" spans="1:6" ht="12.75">
      <c r="A122" s="19"/>
      <c r="B122" s="19"/>
      <c r="C122" s="19"/>
      <c r="D122" s="19"/>
      <c r="E122" s="19"/>
      <c r="F122" s="20"/>
    </row>
    <row r="123" spans="1:6" ht="12.75">
      <c r="A123" s="19"/>
      <c r="B123" s="19"/>
      <c r="C123" s="19"/>
      <c r="D123" s="19"/>
      <c r="E123" s="19"/>
      <c r="F123" s="20"/>
    </row>
    <row r="124" spans="1:6" ht="12.75">
      <c r="A124" s="19"/>
      <c r="B124" s="19"/>
      <c r="C124" s="19"/>
      <c r="D124" s="19"/>
      <c r="E124" s="19"/>
      <c r="F124" s="20"/>
    </row>
    <row r="125" spans="1:6" ht="12.75">
      <c r="A125" s="19"/>
      <c r="B125" s="19"/>
      <c r="C125" s="19"/>
      <c r="D125" s="19"/>
      <c r="E125" s="19"/>
      <c r="F125" s="20"/>
    </row>
    <row r="126" spans="1:6" ht="12.75">
      <c r="A126" s="19"/>
      <c r="B126" s="19"/>
      <c r="C126" s="19"/>
      <c r="D126" s="19"/>
      <c r="E126" s="19"/>
      <c r="F126" s="20"/>
    </row>
    <row r="127" spans="1:6" ht="12.75">
      <c r="A127" s="19"/>
      <c r="B127" s="19"/>
      <c r="C127" s="19"/>
      <c r="D127" s="19"/>
      <c r="E127" s="19"/>
      <c r="F127" s="20"/>
    </row>
    <row r="128" spans="1:6" ht="12.75">
      <c r="A128" s="19"/>
      <c r="B128" s="19"/>
      <c r="C128" s="19"/>
      <c r="D128" s="19"/>
      <c r="E128" s="19"/>
      <c r="F128" s="20"/>
    </row>
    <row r="129" spans="1:6" ht="12.75">
      <c r="A129" s="19"/>
      <c r="B129" s="19"/>
      <c r="C129" s="19"/>
      <c r="D129" s="19"/>
      <c r="E129" s="19"/>
      <c r="F129" s="20"/>
    </row>
    <row r="130" spans="1:6" ht="12.75">
      <c r="A130" s="19"/>
      <c r="B130" s="19"/>
      <c r="C130" s="19"/>
      <c r="D130" s="19"/>
      <c r="E130" s="19"/>
      <c r="F130" s="20"/>
    </row>
    <row r="131" spans="1:6" ht="12.75">
      <c r="A131" s="19"/>
      <c r="B131" s="19"/>
      <c r="C131" s="19"/>
      <c r="D131" s="19"/>
      <c r="E131" s="19"/>
      <c r="F131" s="20"/>
    </row>
    <row r="132" spans="1:6" ht="12.75">
      <c r="A132" s="19"/>
      <c r="B132" s="19"/>
      <c r="C132" s="19"/>
      <c r="D132" s="19"/>
      <c r="E132" s="19"/>
      <c r="F132" s="20"/>
    </row>
    <row r="133" spans="1:6" ht="12.75">
      <c r="A133" s="19"/>
      <c r="B133" s="19"/>
      <c r="C133" s="19"/>
      <c r="D133" s="19"/>
      <c r="E133" s="19"/>
      <c r="F133" s="20"/>
    </row>
    <row r="134" spans="1:6" ht="12.75">
      <c r="A134" s="19"/>
      <c r="B134" s="19"/>
      <c r="C134" s="19"/>
      <c r="D134" s="19"/>
      <c r="E134" s="19"/>
      <c r="F134" s="20"/>
    </row>
    <row r="135" spans="1:6" ht="12.75">
      <c r="A135" s="19"/>
      <c r="B135" s="19"/>
      <c r="C135" s="19"/>
      <c r="D135" s="19"/>
      <c r="E135" s="19"/>
      <c r="F135" s="20"/>
    </row>
    <row r="136" spans="1:6" ht="12.75">
      <c r="A136" s="19"/>
      <c r="B136" s="19"/>
      <c r="C136" s="19"/>
      <c r="D136" s="19"/>
      <c r="E136" s="19"/>
      <c r="F136" s="20"/>
    </row>
    <row r="137" spans="1:6" ht="12.75">
      <c r="A137" s="19"/>
      <c r="B137" s="19"/>
      <c r="C137" s="19"/>
      <c r="D137" s="19"/>
      <c r="E137" s="19"/>
      <c r="F137" s="20"/>
    </row>
    <row r="138" spans="1:6" ht="12.75">
      <c r="A138" s="19"/>
      <c r="B138" s="19"/>
      <c r="C138" s="19"/>
      <c r="D138" s="19"/>
      <c r="E138" s="19"/>
      <c r="F138" s="20"/>
    </row>
    <row r="139" spans="1:6" ht="12.75">
      <c r="A139" s="19"/>
      <c r="B139" s="19"/>
      <c r="C139" s="19"/>
      <c r="D139" s="19"/>
      <c r="E139" s="19"/>
      <c r="F139" s="20"/>
    </row>
    <row r="140" spans="1:6" ht="12.75">
      <c r="A140" s="19"/>
      <c r="B140" s="19"/>
      <c r="C140" s="19"/>
      <c r="D140" s="19"/>
      <c r="E140" s="19"/>
      <c r="F140" s="20"/>
    </row>
    <row r="141" spans="1:6" ht="12.75">
      <c r="A141" s="19"/>
      <c r="B141" s="19"/>
      <c r="C141" s="19"/>
      <c r="D141" s="19"/>
      <c r="E141" s="19"/>
      <c r="F141" s="20"/>
    </row>
    <row r="142" spans="1:6" ht="12.75">
      <c r="A142" s="19"/>
      <c r="B142" s="19"/>
      <c r="C142" s="19"/>
      <c r="D142" s="19"/>
      <c r="E142" s="19"/>
      <c r="F142" s="20"/>
    </row>
    <row r="143" spans="1:6" ht="12.75">
      <c r="A143" s="19"/>
      <c r="B143" s="19"/>
      <c r="C143" s="19"/>
      <c r="D143" s="19"/>
      <c r="E143" s="19"/>
      <c r="F143" s="20"/>
    </row>
    <row r="144" spans="1:6" ht="12.75">
      <c r="A144" s="19"/>
      <c r="B144" s="19"/>
      <c r="C144" s="19"/>
      <c r="D144" s="19"/>
      <c r="E144" s="19"/>
      <c r="F144" s="20"/>
    </row>
    <row r="145" spans="1:6" ht="12.75">
      <c r="A145" s="19"/>
      <c r="B145" s="19"/>
      <c r="C145" s="19"/>
      <c r="D145" s="19"/>
      <c r="E145" s="19"/>
      <c r="F145" s="20"/>
    </row>
    <row r="146" spans="1:6" ht="12.75">
      <c r="A146" s="19"/>
      <c r="B146" s="19"/>
      <c r="C146" s="19"/>
      <c r="D146" s="19"/>
      <c r="E146" s="19"/>
      <c r="F146" s="20"/>
    </row>
    <row r="147" spans="1:6" ht="12.75">
      <c r="A147" s="19"/>
      <c r="B147" s="19"/>
      <c r="C147" s="19"/>
      <c r="D147" s="19"/>
      <c r="E147" s="19"/>
      <c r="F147" s="20"/>
    </row>
    <row r="148" spans="1:6" ht="12.75">
      <c r="A148" s="19"/>
      <c r="B148" s="19"/>
      <c r="C148" s="19"/>
      <c r="D148" s="19"/>
      <c r="E148" s="19"/>
      <c r="F148" s="20"/>
    </row>
    <row r="149" spans="1:6" ht="12.75">
      <c r="A149" s="19"/>
      <c r="B149" s="19"/>
      <c r="C149" s="19"/>
      <c r="D149" s="19"/>
      <c r="E149" s="19"/>
      <c r="F149" s="20"/>
    </row>
    <row r="150" spans="1:6" ht="12.75">
      <c r="A150" s="19"/>
      <c r="B150" s="19"/>
      <c r="C150" s="19"/>
      <c r="D150" s="19"/>
      <c r="E150" s="19"/>
      <c r="F150" s="20"/>
    </row>
    <row r="151" spans="1:6" ht="12.75">
      <c r="A151" s="19"/>
      <c r="B151" s="19"/>
      <c r="C151" s="19"/>
      <c r="D151" s="19"/>
      <c r="E151" s="19"/>
      <c r="F151" s="20"/>
    </row>
    <row r="152" spans="1:6" ht="12.75">
      <c r="A152" s="19"/>
      <c r="B152" s="19"/>
      <c r="C152" s="19"/>
      <c r="D152" s="19"/>
      <c r="E152" s="19"/>
      <c r="F152" s="20"/>
    </row>
    <row r="153" spans="1:6" ht="12.75">
      <c r="A153" s="19"/>
      <c r="B153" s="19"/>
      <c r="C153" s="19"/>
      <c r="D153" s="19"/>
      <c r="E153" s="19"/>
      <c r="F153" s="20"/>
    </row>
    <row r="154" spans="1:6" ht="12.75">
      <c r="A154" s="19"/>
      <c r="B154" s="19"/>
      <c r="C154" s="19"/>
      <c r="D154" s="19"/>
      <c r="E154" s="19"/>
      <c r="F154" s="20"/>
    </row>
    <row r="155" spans="1:6" ht="12.75">
      <c r="A155" s="19"/>
      <c r="B155" s="19"/>
      <c r="C155" s="19"/>
      <c r="D155" s="19"/>
      <c r="E155" s="19"/>
      <c r="F155" s="20"/>
    </row>
    <row r="156" spans="1:6" ht="12.75">
      <c r="A156" s="19"/>
      <c r="B156" s="19"/>
      <c r="C156" s="19"/>
      <c r="D156" s="19"/>
      <c r="E156" s="19"/>
      <c r="F156" s="20"/>
    </row>
    <row r="157" spans="1:6" ht="12.75">
      <c r="A157" s="19"/>
      <c r="B157" s="19"/>
      <c r="C157" s="19"/>
      <c r="D157" s="19"/>
      <c r="E157" s="19"/>
      <c r="F157" s="20"/>
    </row>
    <row r="158" spans="1:6" ht="12.75">
      <c r="A158" s="19"/>
      <c r="B158" s="19"/>
      <c r="C158" s="19"/>
      <c r="D158" s="19"/>
      <c r="E158" s="19"/>
      <c r="F158" s="20"/>
    </row>
    <row r="159" spans="1:6" ht="12.75">
      <c r="A159" s="19"/>
      <c r="B159" s="19"/>
      <c r="C159" s="19"/>
      <c r="D159" s="19"/>
      <c r="E159" s="19"/>
      <c r="F159" s="20"/>
    </row>
    <row r="160" spans="1:6" ht="12.75">
      <c r="A160" s="19"/>
      <c r="B160" s="19"/>
      <c r="C160" s="19"/>
      <c r="D160" s="19"/>
      <c r="E160" s="19"/>
      <c r="F160" s="20"/>
    </row>
    <row r="161" spans="1:6" ht="12.75">
      <c r="A161" s="19"/>
      <c r="B161" s="19"/>
      <c r="C161" s="19"/>
      <c r="D161" s="19"/>
      <c r="E161" s="19"/>
      <c r="F161" s="20"/>
    </row>
    <row r="162" spans="1:6" ht="12.75">
      <c r="A162" s="19"/>
      <c r="B162" s="19"/>
      <c r="C162" s="19"/>
      <c r="D162" s="19"/>
      <c r="E162" s="19"/>
      <c r="F162" s="20"/>
    </row>
    <row r="163" spans="1:6" ht="12.75">
      <c r="A163" s="19"/>
      <c r="B163" s="19"/>
      <c r="C163" s="19"/>
      <c r="D163" s="19"/>
      <c r="E163" s="19"/>
      <c r="F163" s="20"/>
    </row>
    <row r="164" spans="1:6" ht="12.75">
      <c r="A164" s="19"/>
      <c r="B164" s="19"/>
      <c r="C164" s="19"/>
      <c r="D164" s="19"/>
      <c r="E164" s="19"/>
      <c r="F164" s="20"/>
    </row>
    <row r="165" spans="1:6" ht="12.75">
      <c r="A165" s="19"/>
      <c r="B165" s="19"/>
      <c r="C165" s="19"/>
      <c r="D165" s="19"/>
      <c r="E165" s="19"/>
      <c r="F165" s="20"/>
    </row>
    <row r="166" spans="1:6" ht="12.75">
      <c r="A166" s="19"/>
      <c r="B166" s="19"/>
      <c r="C166" s="19"/>
      <c r="D166" s="19"/>
      <c r="E166" s="19"/>
      <c r="F166" s="20"/>
    </row>
    <row r="167" spans="1:6" ht="12.75">
      <c r="A167" s="19"/>
      <c r="B167" s="19"/>
      <c r="C167" s="19"/>
      <c r="D167" s="19"/>
      <c r="E167" s="19"/>
      <c r="F167" s="20"/>
    </row>
    <row r="168" spans="1:6" ht="12.75">
      <c r="A168" s="19"/>
      <c r="B168" s="19"/>
      <c r="C168" s="19"/>
      <c r="D168" s="19"/>
      <c r="E168" s="19"/>
      <c r="F168" s="20"/>
    </row>
    <row r="169" spans="1:6" ht="12.75">
      <c r="A169" s="19"/>
      <c r="B169" s="19"/>
      <c r="C169" s="19"/>
      <c r="D169" s="19"/>
      <c r="E169" s="19"/>
      <c r="F169" s="20"/>
    </row>
    <row r="170" spans="1:6" ht="12.75">
      <c r="A170" s="19"/>
      <c r="B170" s="19"/>
      <c r="C170" s="19"/>
      <c r="D170" s="19"/>
      <c r="E170" s="19"/>
      <c r="F170" s="20"/>
    </row>
    <row r="171" spans="1:6" ht="12.75">
      <c r="A171" s="19"/>
      <c r="B171" s="19"/>
      <c r="C171" s="19"/>
      <c r="D171" s="19"/>
      <c r="E171" s="19"/>
      <c r="F171" s="20"/>
    </row>
    <row r="172" spans="1:6" ht="12.75">
      <c r="A172" s="19"/>
      <c r="B172" s="19"/>
      <c r="C172" s="19"/>
      <c r="D172" s="19"/>
      <c r="E172" s="19"/>
      <c r="F172" s="20"/>
    </row>
    <row r="173" spans="1:6" ht="12.75">
      <c r="A173" s="19"/>
      <c r="B173" s="19"/>
      <c r="C173" s="19"/>
      <c r="D173" s="19"/>
      <c r="E173" s="19"/>
      <c r="F173" s="20"/>
    </row>
    <row r="174" spans="1:6" ht="12.75">
      <c r="A174" s="19"/>
      <c r="B174" s="19"/>
      <c r="C174" s="19"/>
      <c r="D174" s="19"/>
      <c r="E174" s="19"/>
      <c r="F174" s="20"/>
    </row>
    <row r="175" spans="1:6" ht="12.75">
      <c r="A175" s="19"/>
      <c r="B175" s="19"/>
      <c r="C175" s="19"/>
      <c r="D175" s="19"/>
      <c r="E175" s="19"/>
      <c r="F175" s="20"/>
    </row>
    <row r="176" spans="1:6" ht="12.75">
      <c r="A176" s="19"/>
      <c r="B176" s="19"/>
      <c r="C176" s="19"/>
      <c r="D176" s="19"/>
      <c r="E176" s="19"/>
      <c r="F176" s="20"/>
    </row>
    <row r="177" spans="1:6" ht="12.75">
      <c r="A177" s="19"/>
      <c r="B177" s="19"/>
      <c r="C177" s="19"/>
      <c r="D177" s="19"/>
      <c r="E177" s="19"/>
      <c r="F177" s="20"/>
    </row>
    <row r="178" spans="1:6" ht="12.75">
      <c r="A178" s="19"/>
      <c r="B178" s="19"/>
      <c r="C178" s="19"/>
      <c r="D178" s="19"/>
      <c r="E178" s="19"/>
      <c r="F178" s="20"/>
    </row>
    <row r="179" spans="1:6" ht="12.75">
      <c r="A179" s="19"/>
      <c r="B179" s="19"/>
      <c r="C179" s="19"/>
      <c r="D179" s="19"/>
      <c r="E179" s="19"/>
      <c r="F179" s="20"/>
    </row>
    <row r="180" spans="1:6" ht="12.75">
      <c r="A180" s="19"/>
      <c r="B180" s="19"/>
      <c r="C180" s="19"/>
      <c r="D180" s="19"/>
      <c r="E180" s="19"/>
      <c r="F180" s="20"/>
    </row>
    <row r="181" spans="1:6" ht="12.75">
      <c r="A181" s="19"/>
      <c r="B181" s="19"/>
      <c r="C181" s="19"/>
      <c r="D181" s="19"/>
      <c r="E181" s="19"/>
      <c r="F181" s="20"/>
    </row>
    <row r="182" spans="1:6" ht="12.75">
      <c r="A182" s="19"/>
      <c r="B182" s="19"/>
      <c r="C182" s="19"/>
      <c r="D182" s="19"/>
      <c r="E182" s="19"/>
      <c r="F182" s="20"/>
    </row>
    <row r="183" spans="1:6" ht="12.75">
      <c r="A183" s="19"/>
      <c r="B183" s="19"/>
      <c r="C183" s="19"/>
      <c r="D183" s="19"/>
      <c r="E183" s="19"/>
      <c r="F183" s="20"/>
    </row>
    <row r="184" spans="1:6" ht="12.75">
      <c r="A184" s="19"/>
      <c r="B184" s="19"/>
      <c r="C184" s="19"/>
      <c r="D184" s="19"/>
      <c r="E184" s="19"/>
      <c r="F184" s="20"/>
    </row>
    <row r="185" spans="1:6" ht="12.75">
      <c r="A185" s="19"/>
      <c r="B185" s="19"/>
      <c r="C185" s="19"/>
      <c r="D185" s="19"/>
      <c r="E185" s="19"/>
      <c r="F185" s="20"/>
    </row>
    <row r="186" spans="1:6" ht="12.75">
      <c r="A186" s="19"/>
      <c r="B186" s="19"/>
      <c r="C186" s="19"/>
      <c r="D186" s="19"/>
      <c r="E186" s="19"/>
      <c r="F186" s="20"/>
    </row>
    <row r="187" spans="1:6" ht="12.75">
      <c r="A187" s="19"/>
      <c r="B187" s="19"/>
      <c r="C187" s="19"/>
      <c r="D187" s="19"/>
      <c r="E187" s="19"/>
      <c r="F187" s="20"/>
    </row>
    <row r="188" spans="1:6" ht="12.75">
      <c r="A188" s="19"/>
      <c r="B188" s="19"/>
      <c r="C188" s="19"/>
      <c r="D188" s="19"/>
      <c r="E188" s="19"/>
      <c r="F188" s="20"/>
    </row>
    <row r="189" spans="1:6" ht="12.75">
      <c r="A189" s="19"/>
      <c r="B189" s="19"/>
      <c r="C189" s="19"/>
      <c r="D189" s="19"/>
      <c r="E189" s="19"/>
      <c r="F189" s="20"/>
    </row>
    <row r="190" spans="1:6" ht="12.75">
      <c r="A190" s="19"/>
      <c r="B190" s="19"/>
      <c r="C190" s="19"/>
      <c r="D190" s="19"/>
      <c r="E190" s="19"/>
      <c r="F190" s="20"/>
    </row>
    <row r="191" spans="1:6" ht="12.75">
      <c r="A191" s="19"/>
      <c r="B191" s="19"/>
      <c r="C191" s="19"/>
      <c r="D191" s="19"/>
      <c r="E191" s="19"/>
      <c r="F191" s="20"/>
    </row>
    <row r="192" spans="1:6" ht="12.75">
      <c r="A192" s="19"/>
      <c r="B192" s="19"/>
      <c r="C192" s="19"/>
      <c r="D192" s="19"/>
      <c r="E192" s="19"/>
      <c r="F192" s="20"/>
    </row>
    <row r="193" spans="1:6" ht="12.75">
      <c r="A193" s="19"/>
      <c r="B193" s="19"/>
      <c r="C193" s="19"/>
      <c r="D193" s="19"/>
      <c r="E193" s="19"/>
      <c r="F193" s="20"/>
    </row>
    <row r="194" spans="1:6" ht="12.75">
      <c r="A194" s="19"/>
      <c r="B194" s="19"/>
      <c r="C194" s="19"/>
      <c r="D194" s="19"/>
      <c r="E194" s="19"/>
      <c r="F194" s="20"/>
    </row>
    <row r="195" spans="1:6" ht="12.75">
      <c r="A195" s="19"/>
      <c r="B195" s="19"/>
      <c r="C195" s="19"/>
      <c r="D195" s="19"/>
      <c r="E195" s="19"/>
      <c r="F195" s="20"/>
    </row>
    <row r="196" spans="1:6" ht="12.75">
      <c r="A196" s="19"/>
      <c r="B196" s="19"/>
      <c r="C196" s="19"/>
      <c r="D196" s="19"/>
      <c r="E196" s="19"/>
      <c r="F196" s="20"/>
    </row>
    <row r="197" spans="1:6" ht="12.75">
      <c r="A197" s="19"/>
      <c r="B197" s="19"/>
      <c r="C197" s="19"/>
      <c r="D197" s="19"/>
      <c r="E197" s="19"/>
      <c r="F197" s="20"/>
    </row>
    <row r="198" spans="1:6" ht="12.75">
      <c r="A198" s="19"/>
      <c r="B198" s="19"/>
      <c r="C198" s="19"/>
      <c r="D198" s="19"/>
      <c r="E198" s="19"/>
      <c r="F198" s="20"/>
    </row>
    <row r="199" spans="1:6" ht="12.75">
      <c r="A199" s="19"/>
      <c r="B199" s="19"/>
      <c r="C199" s="19"/>
      <c r="D199" s="19"/>
      <c r="E199" s="19"/>
      <c r="F199" s="20"/>
    </row>
    <row r="200" spans="1:6" ht="12.75">
      <c r="A200" s="19"/>
      <c r="B200" s="19"/>
      <c r="C200" s="19"/>
      <c r="D200" s="19"/>
      <c r="E200" s="19"/>
      <c r="F200" s="20"/>
    </row>
    <row r="201" spans="1:6" ht="12.75">
      <c r="A201" s="19"/>
      <c r="B201" s="19"/>
      <c r="C201" s="19"/>
      <c r="D201" s="19"/>
      <c r="E201" s="19"/>
      <c r="F201" s="20"/>
    </row>
    <row r="202" spans="1:6" ht="12.75">
      <c r="A202" s="19"/>
      <c r="B202" s="19"/>
      <c r="C202" s="19"/>
      <c r="D202" s="19"/>
      <c r="E202" s="19"/>
      <c r="F202" s="20"/>
    </row>
    <row r="203" spans="1:6" ht="12.75">
      <c r="A203" s="19"/>
      <c r="B203" s="19"/>
      <c r="C203" s="19"/>
      <c r="D203" s="19"/>
      <c r="E203" s="19"/>
      <c r="F203" s="20"/>
    </row>
    <row r="204" spans="1:6" ht="12.75">
      <c r="A204" s="19"/>
      <c r="B204" s="19"/>
      <c r="C204" s="19"/>
      <c r="D204" s="19"/>
      <c r="E204" s="19"/>
      <c r="F204" s="20"/>
    </row>
    <row r="205" spans="1:6" ht="12.75">
      <c r="A205" s="19"/>
      <c r="B205" s="19"/>
      <c r="C205" s="19"/>
      <c r="D205" s="19"/>
      <c r="E205" s="19"/>
      <c r="F205" s="20"/>
    </row>
    <row r="206" spans="1:6" ht="12.75">
      <c r="A206" s="19"/>
      <c r="B206" s="19"/>
      <c r="C206" s="19"/>
      <c r="D206" s="19"/>
      <c r="E206" s="19"/>
      <c r="F206" s="20"/>
    </row>
    <row r="207" spans="1:6" ht="12.75">
      <c r="A207" s="19"/>
      <c r="B207" s="19"/>
      <c r="C207" s="19"/>
      <c r="D207" s="19"/>
      <c r="E207" s="19"/>
      <c r="F207" s="20"/>
    </row>
    <row r="208" spans="1:6" ht="12.75">
      <c r="A208" s="19"/>
      <c r="B208" s="19"/>
      <c r="C208" s="19"/>
      <c r="D208" s="19"/>
      <c r="E208" s="19"/>
      <c r="F208" s="20"/>
    </row>
    <row r="209" spans="1:6" ht="12.75">
      <c r="A209" s="19"/>
      <c r="B209" s="19"/>
      <c r="C209" s="19"/>
      <c r="D209" s="19"/>
      <c r="E209" s="19"/>
      <c r="F209" s="20"/>
    </row>
    <row r="210" spans="1:6" ht="12.75">
      <c r="A210" s="19"/>
      <c r="B210" s="19"/>
      <c r="C210" s="19"/>
      <c r="D210" s="19"/>
      <c r="E210" s="19"/>
      <c r="F210" s="20"/>
    </row>
    <row r="211" spans="1:6" ht="12.75">
      <c r="A211" s="19"/>
      <c r="B211" s="19"/>
      <c r="C211" s="19"/>
      <c r="D211" s="19"/>
      <c r="E211" s="19"/>
      <c r="F211" s="20"/>
    </row>
    <row r="212" spans="1:6" ht="12.75">
      <c r="A212" s="19"/>
      <c r="B212" s="19"/>
      <c r="C212" s="19"/>
      <c r="D212" s="19"/>
      <c r="E212" s="19"/>
      <c r="F212" s="20"/>
    </row>
    <row r="213" spans="1:6" ht="12.75">
      <c r="A213" s="19"/>
      <c r="B213" s="19"/>
      <c r="C213" s="19"/>
      <c r="D213" s="19"/>
      <c r="E213" s="19"/>
      <c r="F213" s="20"/>
    </row>
    <row r="214" spans="1:6" ht="12.75">
      <c r="A214" s="19"/>
      <c r="B214" s="19"/>
      <c r="C214" s="19"/>
      <c r="D214" s="19"/>
      <c r="E214" s="19"/>
      <c r="F214" s="20"/>
    </row>
    <row r="215" spans="1:6" ht="12.75">
      <c r="A215" s="19"/>
      <c r="B215" s="19"/>
      <c r="C215" s="19"/>
      <c r="D215" s="19"/>
      <c r="E215" s="19"/>
      <c r="F215" s="20"/>
    </row>
    <row r="216" spans="1:6" ht="12.75">
      <c r="A216" s="19"/>
      <c r="B216" s="19"/>
      <c r="C216" s="19"/>
      <c r="D216" s="19"/>
      <c r="E216" s="19"/>
      <c r="F216" s="20"/>
    </row>
    <row r="217" spans="1:6" ht="12.75">
      <c r="A217" s="19"/>
      <c r="B217" s="19"/>
      <c r="C217" s="19"/>
      <c r="D217" s="19"/>
      <c r="E217" s="19"/>
      <c r="F217" s="20"/>
    </row>
    <row r="218" spans="1:6" ht="12.75">
      <c r="A218" s="19"/>
      <c r="B218" s="19"/>
      <c r="C218" s="19"/>
      <c r="D218" s="19"/>
      <c r="E218" s="19"/>
      <c r="F218" s="20"/>
    </row>
    <row r="219" spans="1:6" ht="12.75">
      <c r="A219" s="19"/>
      <c r="B219" s="19"/>
      <c r="C219" s="19"/>
      <c r="D219" s="19"/>
      <c r="E219" s="19"/>
      <c r="F219" s="20"/>
    </row>
    <row r="220" spans="1:6" ht="12.75">
      <c r="A220" s="19"/>
      <c r="B220" s="19"/>
      <c r="C220" s="19"/>
      <c r="D220" s="19"/>
      <c r="E220" s="19"/>
      <c r="F220" s="20"/>
    </row>
    <row r="221" spans="1:6" ht="12.75">
      <c r="A221" s="19"/>
      <c r="B221" s="19"/>
      <c r="C221" s="19"/>
      <c r="D221" s="19"/>
      <c r="E221" s="19"/>
      <c r="F221" s="20"/>
    </row>
    <row r="222" spans="1:6" ht="12.75">
      <c r="A222" s="19"/>
      <c r="B222" s="19"/>
      <c r="C222" s="19"/>
      <c r="D222" s="19"/>
      <c r="E222" s="19"/>
      <c r="F222" s="20"/>
    </row>
    <row r="223" spans="1:6" ht="12.75">
      <c r="A223" s="19"/>
      <c r="B223" s="19"/>
      <c r="C223" s="19"/>
      <c r="D223" s="19"/>
      <c r="E223" s="19"/>
      <c r="F223" s="20"/>
    </row>
    <row r="224" spans="1:6" ht="12.75">
      <c r="A224" s="19"/>
      <c r="B224" s="19"/>
      <c r="C224" s="19"/>
      <c r="D224" s="19"/>
      <c r="E224" s="19"/>
      <c r="F224" s="20"/>
    </row>
    <row r="225" spans="1:6" ht="12.75">
      <c r="A225" s="19"/>
      <c r="B225" s="19"/>
      <c r="C225" s="19"/>
      <c r="D225" s="19"/>
      <c r="E225" s="19"/>
      <c r="F225" s="20"/>
    </row>
    <row r="226" spans="1:6" ht="12.75">
      <c r="A226" s="19"/>
      <c r="B226" s="19"/>
      <c r="C226" s="19"/>
      <c r="D226" s="19"/>
      <c r="E226" s="19"/>
      <c r="F226" s="20"/>
    </row>
    <row r="227" spans="1:6" ht="12.75">
      <c r="A227" s="19"/>
      <c r="B227" s="19"/>
      <c r="C227" s="19"/>
      <c r="D227" s="19"/>
      <c r="E227" s="19"/>
      <c r="F227" s="20"/>
    </row>
    <row r="228" spans="1:6" ht="12.75">
      <c r="A228" s="19"/>
      <c r="B228" s="19"/>
      <c r="C228" s="19"/>
      <c r="D228" s="19"/>
      <c r="E228" s="19"/>
      <c r="F228" s="20"/>
    </row>
    <row r="229" spans="1:6" ht="12.75">
      <c r="A229" s="19"/>
      <c r="B229" s="19"/>
      <c r="C229" s="19"/>
      <c r="D229" s="19"/>
      <c r="E229" s="19"/>
      <c r="F229" s="20"/>
    </row>
    <row r="230" spans="1:6" ht="12.75">
      <c r="A230" s="19"/>
      <c r="B230" s="19"/>
      <c r="C230" s="19"/>
      <c r="D230" s="19"/>
      <c r="E230" s="19"/>
      <c r="F230" s="20"/>
    </row>
    <row r="231" spans="1:6" ht="12.75">
      <c r="A231" s="19"/>
      <c r="B231" s="19"/>
      <c r="C231" s="19"/>
      <c r="D231" s="19"/>
      <c r="E231" s="19"/>
      <c r="F231" s="20"/>
    </row>
    <row r="232" spans="1:6" ht="12.75">
      <c r="A232" s="19"/>
      <c r="B232" s="19"/>
      <c r="C232" s="19"/>
      <c r="D232" s="19"/>
      <c r="E232" s="19"/>
      <c r="F232" s="20"/>
    </row>
    <row r="233" spans="1:6" ht="12.75">
      <c r="A233" s="19"/>
      <c r="B233" s="19"/>
      <c r="C233" s="19"/>
      <c r="D233" s="19"/>
      <c r="E233" s="19"/>
      <c r="F233" s="20"/>
    </row>
    <row r="234" spans="1:6" ht="12.75">
      <c r="A234" s="19"/>
      <c r="B234" s="19"/>
      <c r="C234" s="19"/>
      <c r="D234" s="19"/>
      <c r="E234" s="19"/>
      <c r="F234" s="20"/>
    </row>
    <row r="235" spans="1:6" ht="12.75">
      <c r="A235" s="19"/>
      <c r="B235" s="19"/>
      <c r="C235" s="19"/>
      <c r="D235" s="19"/>
      <c r="E235" s="19"/>
      <c r="F235" s="20"/>
    </row>
    <row r="236" spans="1:6" ht="12.75">
      <c r="A236" s="19"/>
      <c r="B236" s="19"/>
      <c r="C236" s="19"/>
      <c r="D236" s="19"/>
      <c r="E236" s="19"/>
      <c r="F236" s="20"/>
    </row>
    <row r="237" spans="1:6" ht="12.75">
      <c r="A237" s="19"/>
      <c r="B237" s="19"/>
      <c r="C237" s="19"/>
      <c r="D237" s="19"/>
      <c r="E237" s="19"/>
      <c r="F237" s="20"/>
    </row>
    <row r="238" spans="1:6" ht="12.75">
      <c r="A238" s="19"/>
      <c r="B238" s="19"/>
      <c r="C238" s="19"/>
      <c r="D238" s="19"/>
      <c r="E238" s="19"/>
      <c r="F238" s="20"/>
    </row>
    <row r="239" spans="1:6" ht="12.75">
      <c r="A239" s="19"/>
      <c r="B239" s="19"/>
      <c r="C239" s="19"/>
      <c r="D239" s="19"/>
      <c r="E239" s="19"/>
      <c r="F239" s="20"/>
    </row>
    <row r="240" spans="1:6" ht="12.75">
      <c r="A240" s="19"/>
      <c r="B240" s="19"/>
      <c r="C240" s="19"/>
      <c r="D240" s="19"/>
      <c r="E240" s="19"/>
      <c r="F240" s="20"/>
    </row>
    <row r="241" spans="1:6" ht="12.75">
      <c r="A241" s="19"/>
      <c r="B241" s="19"/>
      <c r="C241" s="19"/>
      <c r="D241" s="19"/>
      <c r="E241" s="19"/>
      <c r="F241" s="20"/>
    </row>
    <row r="242" spans="1:6" ht="12.75">
      <c r="A242" s="19"/>
      <c r="B242" s="19"/>
      <c r="C242" s="19"/>
      <c r="D242" s="19"/>
      <c r="E242" s="19"/>
      <c r="F242" s="20"/>
    </row>
    <row r="243" spans="1:6" ht="12.75">
      <c r="A243" s="19"/>
      <c r="B243" s="19"/>
      <c r="C243" s="19"/>
      <c r="D243" s="19"/>
      <c r="E243" s="19"/>
      <c r="F243" s="20"/>
    </row>
    <row r="244" spans="1:6" ht="12.75">
      <c r="A244" s="19"/>
      <c r="B244" s="19"/>
      <c r="C244" s="19"/>
      <c r="D244" s="19"/>
      <c r="E244" s="19"/>
      <c r="F244" s="20"/>
    </row>
    <row r="245" spans="1:6" ht="12.75">
      <c r="A245" s="19"/>
      <c r="B245" s="19"/>
      <c r="C245" s="19"/>
      <c r="D245" s="19"/>
      <c r="E245" s="19"/>
      <c r="F245" s="20"/>
    </row>
    <row r="246" spans="1:6" ht="12.75">
      <c r="A246" s="19"/>
      <c r="B246" s="19"/>
      <c r="C246" s="19"/>
      <c r="D246" s="19"/>
      <c r="E246" s="19"/>
      <c r="F246" s="20"/>
    </row>
    <row r="247" spans="1:6" ht="12.75">
      <c r="A247" s="19"/>
      <c r="B247" s="19"/>
      <c r="C247" s="19"/>
      <c r="D247" s="19"/>
      <c r="E247" s="19"/>
      <c r="F247" s="20"/>
    </row>
    <row r="248" spans="1:6" ht="12.75">
      <c r="A248" s="19"/>
      <c r="B248" s="19"/>
      <c r="C248" s="19"/>
      <c r="D248" s="19"/>
      <c r="E248" s="19"/>
      <c r="F248" s="20"/>
    </row>
    <row r="249" spans="1:6" ht="12.75">
      <c r="A249" s="19"/>
      <c r="B249" s="19"/>
      <c r="C249" s="19"/>
      <c r="D249" s="19"/>
      <c r="E249" s="19"/>
      <c r="F249" s="20"/>
    </row>
    <row r="250" spans="1:6" ht="12.75">
      <c r="A250" s="19"/>
      <c r="B250" s="19"/>
      <c r="C250" s="19"/>
      <c r="D250" s="19"/>
      <c r="E250" s="19"/>
      <c r="F250" s="20"/>
    </row>
    <row r="251" spans="1:6" ht="12.75">
      <c r="A251" s="19"/>
      <c r="B251" s="19"/>
      <c r="C251" s="19"/>
      <c r="D251" s="19"/>
      <c r="E251" s="19"/>
      <c r="F251" s="20"/>
    </row>
    <row r="252" spans="1:6" ht="12.75">
      <c r="A252" s="19"/>
      <c r="B252" s="19"/>
      <c r="C252" s="19"/>
      <c r="D252" s="19"/>
      <c r="E252" s="19"/>
      <c r="F252" s="20"/>
    </row>
    <row r="253" spans="1:6" ht="12.75">
      <c r="A253" s="19"/>
      <c r="B253" s="19"/>
      <c r="C253" s="19"/>
      <c r="D253" s="19"/>
      <c r="E253" s="19"/>
      <c r="F253" s="20"/>
    </row>
    <row r="254" spans="1:6" ht="12.75">
      <c r="A254" s="19"/>
      <c r="B254" s="19"/>
      <c r="C254" s="19"/>
      <c r="D254" s="19"/>
      <c r="E254" s="19"/>
      <c r="F254" s="20"/>
    </row>
    <row r="255" spans="1:6" ht="12.75">
      <c r="A255" s="19"/>
      <c r="B255" s="19"/>
      <c r="C255" s="19"/>
      <c r="D255" s="19"/>
      <c r="E255" s="19"/>
      <c r="F255" s="20"/>
    </row>
    <row r="256" spans="1:6" ht="12.75">
      <c r="A256" s="19"/>
      <c r="B256" s="19"/>
      <c r="C256" s="19"/>
      <c r="D256" s="19"/>
      <c r="E256" s="19"/>
      <c r="F256" s="20"/>
    </row>
    <row r="257" spans="1:6" ht="12.75">
      <c r="A257" s="19"/>
      <c r="B257" s="19"/>
      <c r="C257" s="19"/>
      <c r="D257" s="19"/>
      <c r="E257" s="19"/>
      <c r="F257" s="20"/>
    </row>
    <row r="258" spans="1:6" ht="12.75">
      <c r="A258" s="19"/>
      <c r="B258" s="19"/>
      <c r="C258" s="19"/>
      <c r="D258" s="19"/>
      <c r="E258" s="19"/>
      <c r="F258" s="20"/>
    </row>
    <row r="259" spans="1:6" ht="12.75">
      <c r="A259" s="19"/>
      <c r="B259" s="19"/>
      <c r="C259" s="19"/>
      <c r="D259" s="19"/>
      <c r="E259" s="19"/>
      <c r="F259" s="20"/>
    </row>
    <row r="260" spans="1:6" ht="12.75">
      <c r="A260" s="19"/>
      <c r="B260" s="19"/>
      <c r="C260" s="19"/>
      <c r="D260" s="19"/>
      <c r="E260" s="19"/>
      <c r="F260" s="20"/>
    </row>
    <row r="261" spans="1:6" ht="12.75">
      <c r="A261" s="19"/>
      <c r="B261" s="19"/>
      <c r="C261" s="19"/>
      <c r="D261" s="19"/>
      <c r="E261" s="19"/>
      <c r="F261" s="20"/>
    </row>
    <row r="262" spans="1:6" ht="12.75">
      <c r="A262" s="19"/>
      <c r="B262" s="19"/>
      <c r="C262" s="19"/>
      <c r="D262" s="19"/>
      <c r="E262" s="19"/>
      <c r="F262" s="20"/>
    </row>
    <row r="263" spans="1:6" ht="12.75">
      <c r="A263" s="19"/>
      <c r="B263" s="19"/>
      <c r="C263" s="19"/>
      <c r="D263" s="19"/>
      <c r="E263" s="19"/>
      <c r="F263" s="20"/>
    </row>
    <row r="264" spans="1:6" ht="12.75">
      <c r="A264" s="19"/>
      <c r="B264" s="19"/>
      <c r="C264" s="19"/>
      <c r="D264" s="19"/>
      <c r="E264" s="19"/>
      <c r="F264" s="20"/>
    </row>
    <row r="265" spans="1:6" ht="12.75">
      <c r="A265" s="19"/>
      <c r="B265" s="19"/>
      <c r="C265" s="19"/>
      <c r="D265" s="19"/>
      <c r="E265" s="19"/>
      <c r="F265" s="20"/>
    </row>
    <row r="266" spans="1:6" ht="12.75">
      <c r="A266" s="19"/>
      <c r="B266" s="19"/>
      <c r="C266" s="19"/>
      <c r="D266" s="19"/>
      <c r="E266" s="19"/>
      <c r="F266" s="20"/>
    </row>
    <row r="267" spans="1:6" ht="12.75">
      <c r="A267" s="19"/>
      <c r="B267" s="19"/>
      <c r="C267" s="19"/>
      <c r="D267" s="19"/>
      <c r="E267" s="19"/>
      <c r="F267" s="20"/>
    </row>
    <row r="268" spans="1:6" ht="12.75">
      <c r="A268" s="19"/>
      <c r="B268" s="19"/>
      <c r="C268" s="19"/>
      <c r="D268" s="19"/>
      <c r="E268" s="19"/>
      <c r="F268" s="20"/>
    </row>
    <row r="269" spans="1:6" ht="12.75">
      <c r="A269" s="19"/>
      <c r="B269" s="19"/>
      <c r="C269" s="19"/>
      <c r="D269" s="19"/>
      <c r="E269" s="19"/>
      <c r="F269" s="20"/>
    </row>
    <row r="270" spans="1:6" ht="12.75">
      <c r="A270" s="19"/>
      <c r="B270" s="19"/>
      <c r="C270" s="19"/>
      <c r="D270" s="19"/>
      <c r="E270" s="19"/>
      <c r="F270" s="20"/>
    </row>
    <row r="271" spans="1:6" ht="12.75">
      <c r="A271" s="19"/>
      <c r="B271" s="19"/>
      <c r="C271" s="19"/>
      <c r="D271" s="19"/>
      <c r="E271" s="19"/>
      <c r="F271" s="20"/>
    </row>
    <row r="272" spans="1:6" ht="12.75">
      <c r="A272" s="19"/>
      <c r="B272" s="19"/>
      <c r="C272" s="19"/>
      <c r="D272" s="19"/>
      <c r="E272" s="19"/>
      <c r="F272" s="20"/>
    </row>
    <row r="273" spans="1:6" ht="12.75">
      <c r="A273" s="19"/>
      <c r="B273" s="19"/>
      <c r="C273" s="19"/>
      <c r="D273" s="19"/>
      <c r="E273" s="19"/>
      <c r="F273" s="20"/>
    </row>
    <row r="274" spans="1:6" ht="12.75">
      <c r="A274" s="19"/>
      <c r="B274" s="19"/>
      <c r="C274" s="19"/>
      <c r="D274" s="19"/>
      <c r="E274" s="19"/>
      <c r="F274" s="20"/>
    </row>
    <row r="275" spans="1:6" ht="12.75">
      <c r="A275" s="19"/>
      <c r="B275" s="19"/>
      <c r="C275" s="19"/>
      <c r="D275" s="19"/>
      <c r="E275" s="19"/>
      <c r="F275" s="20"/>
    </row>
    <row r="276" spans="1:6" ht="12.75">
      <c r="A276" s="19"/>
      <c r="B276" s="19"/>
      <c r="C276" s="19"/>
      <c r="D276" s="19"/>
      <c r="E276" s="19"/>
      <c r="F276" s="20"/>
    </row>
    <row r="277" spans="1:6" ht="12.75">
      <c r="A277" s="19"/>
      <c r="B277" s="19"/>
      <c r="C277" s="19"/>
      <c r="D277" s="19"/>
      <c r="E277" s="19"/>
      <c r="F277" s="20"/>
    </row>
    <row r="278" spans="1:6" ht="12.75">
      <c r="A278" s="19"/>
      <c r="B278" s="19"/>
      <c r="C278" s="19"/>
      <c r="D278" s="19"/>
      <c r="E278" s="19"/>
      <c r="F278" s="20"/>
    </row>
    <row r="279" spans="1:6" ht="12.75">
      <c r="A279" s="19"/>
      <c r="B279" s="19"/>
      <c r="C279" s="19"/>
      <c r="D279" s="19"/>
      <c r="E279" s="19"/>
      <c r="F279" s="20"/>
    </row>
    <row r="280" spans="1:6" ht="12.75">
      <c r="A280" s="19"/>
      <c r="B280" s="19"/>
      <c r="C280" s="19"/>
      <c r="D280" s="19"/>
      <c r="E280" s="19"/>
      <c r="F280" s="20"/>
    </row>
    <row r="281" spans="1:6" ht="12.75">
      <c r="A281" s="19"/>
      <c r="B281" s="19"/>
      <c r="C281" s="19"/>
      <c r="D281" s="19"/>
      <c r="E281" s="19"/>
      <c r="F281" s="20"/>
    </row>
    <row r="282" spans="1:6" ht="12.75">
      <c r="A282" s="19"/>
      <c r="B282" s="19"/>
      <c r="C282" s="19"/>
      <c r="D282" s="19"/>
      <c r="E282" s="19"/>
      <c r="F282" s="20"/>
    </row>
    <row r="283" spans="1:6" ht="12.75">
      <c r="A283" s="19"/>
      <c r="B283" s="19"/>
      <c r="C283" s="19"/>
      <c r="D283" s="19"/>
      <c r="E283" s="19"/>
      <c r="F283" s="20"/>
    </row>
    <row r="284" spans="1:6" ht="12.75">
      <c r="A284" s="19"/>
      <c r="B284" s="19"/>
      <c r="C284" s="19"/>
      <c r="D284" s="19"/>
      <c r="E284" s="19"/>
      <c r="F284" s="20"/>
    </row>
    <row r="285" spans="1:6" ht="12.75">
      <c r="A285" s="19"/>
      <c r="B285" s="19"/>
      <c r="C285" s="19"/>
      <c r="D285" s="19"/>
      <c r="E285" s="19"/>
      <c r="F285" s="20"/>
    </row>
    <row r="286" spans="1:6" ht="12.75">
      <c r="A286" s="19"/>
      <c r="B286" s="19"/>
      <c r="C286" s="19"/>
      <c r="D286" s="19"/>
      <c r="E286" s="19"/>
      <c r="F286" s="20"/>
    </row>
    <row r="287" spans="1:6" ht="12.75">
      <c r="A287" s="19"/>
      <c r="B287" s="19"/>
      <c r="C287" s="19"/>
      <c r="D287" s="19"/>
      <c r="E287" s="19"/>
      <c r="F287" s="20"/>
    </row>
    <row r="288" spans="1:6" ht="12.75">
      <c r="A288" s="19"/>
      <c r="B288" s="19"/>
      <c r="C288" s="19"/>
      <c r="D288" s="19"/>
      <c r="E288" s="19"/>
      <c r="F288" s="20"/>
    </row>
    <row r="289" spans="1:6" ht="12.75">
      <c r="A289" s="19"/>
      <c r="B289" s="19"/>
      <c r="C289" s="19"/>
      <c r="D289" s="19"/>
      <c r="E289" s="19"/>
      <c r="F289" s="20"/>
    </row>
    <row r="290" spans="1:6" ht="12.75">
      <c r="A290" s="19"/>
      <c r="B290" s="19"/>
      <c r="C290" s="19"/>
      <c r="D290" s="19"/>
      <c r="E290" s="19"/>
      <c r="F290" s="20"/>
    </row>
    <row r="291" spans="1:6" ht="12.75">
      <c r="A291" s="19"/>
      <c r="B291" s="19"/>
      <c r="C291" s="19"/>
      <c r="D291" s="19"/>
      <c r="E291" s="19"/>
      <c r="F291" s="20"/>
    </row>
    <row r="292" spans="1:6" ht="12.75">
      <c r="A292" s="19"/>
      <c r="B292" s="19"/>
      <c r="C292" s="19"/>
      <c r="D292" s="19"/>
      <c r="E292" s="19"/>
      <c r="F292" s="20"/>
    </row>
    <row r="293" spans="1:6" ht="12.75">
      <c r="A293" s="19"/>
      <c r="B293" s="19"/>
      <c r="C293" s="19"/>
      <c r="D293" s="19"/>
      <c r="E293" s="19"/>
      <c r="F293" s="20"/>
    </row>
    <row r="294" spans="1:6" ht="12.75">
      <c r="A294" s="19"/>
      <c r="B294" s="19"/>
      <c r="C294" s="19"/>
      <c r="D294" s="19"/>
      <c r="E294" s="19"/>
      <c r="F294" s="20"/>
    </row>
    <row r="295" spans="1:6" ht="12.75">
      <c r="A295" s="19"/>
      <c r="B295" s="19"/>
      <c r="C295" s="19"/>
      <c r="D295" s="19"/>
      <c r="E295" s="19"/>
      <c r="F295" s="20"/>
    </row>
    <row r="296" spans="1:6" ht="12.75">
      <c r="A296" s="19"/>
      <c r="B296" s="19"/>
      <c r="C296" s="19"/>
      <c r="D296" s="19"/>
      <c r="E296" s="19"/>
      <c r="F296" s="20"/>
    </row>
    <row r="297" spans="1:6" ht="12.75">
      <c r="A297" s="19"/>
      <c r="B297" s="19"/>
      <c r="C297" s="19"/>
      <c r="D297" s="19"/>
      <c r="E297" s="19"/>
      <c r="F297" s="20"/>
    </row>
    <row r="298" spans="1:6" ht="12.75">
      <c r="A298" s="19"/>
      <c r="B298" s="19"/>
      <c r="C298" s="19"/>
      <c r="D298" s="19"/>
      <c r="E298" s="19"/>
      <c r="F298" s="20"/>
    </row>
    <row r="299" spans="1:6" ht="12.75">
      <c r="A299" s="19"/>
      <c r="B299" s="19"/>
      <c r="C299" s="19"/>
      <c r="D299" s="19"/>
      <c r="E299" s="19"/>
      <c r="F299" s="20"/>
    </row>
    <row r="300" spans="1:6" ht="12.75">
      <c r="A300" s="19"/>
      <c r="B300" s="19"/>
      <c r="C300" s="19"/>
      <c r="D300" s="19"/>
      <c r="E300" s="19"/>
      <c r="F300" s="20"/>
    </row>
    <row r="301" spans="1:6" ht="12.75">
      <c r="A301" s="19"/>
      <c r="B301" s="19"/>
      <c r="C301" s="19"/>
      <c r="D301" s="19"/>
      <c r="E301" s="19"/>
      <c r="F301" s="20"/>
    </row>
    <row r="302" spans="1:6" ht="12.75">
      <c r="A302" s="19"/>
      <c r="B302" s="19"/>
      <c r="C302" s="19"/>
      <c r="D302" s="19"/>
      <c r="E302" s="19"/>
      <c r="F302" s="20"/>
    </row>
    <row r="303" spans="1:6" ht="12.75">
      <c r="A303" s="19"/>
      <c r="B303" s="19"/>
      <c r="C303" s="19"/>
      <c r="D303" s="19"/>
      <c r="E303" s="19"/>
      <c r="F303" s="20"/>
    </row>
    <row r="304" spans="1:6" ht="12.75">
      <c r="A304" s="19"/>
      <c r="B304" s="19"/>
      <c r="C304" s="19"/>
      <c r="D304" s="19"/>
      <c r="E304" s="19"/>
      <c r="F304" s="20"/>
    </row>
    <row r="305" spans="1:6" ht="12.75">
      <c r="A305" s="19"/>
      <c r="B305" s="19"/>
      <c r="C305" s="19"/>
      <c r="D305" s="19"/>
      <c r="E305" s="19"/>
      <c r="F305" s="20"/>
    </row>
    <row r="306" spans="1:6" ht="12.75">
      <c r="A306" s="19"/>
      <c r="B306" s="19"/>
      <c r="C306" s="19"/>
      <c r="D306" s="19"/>
      <c r="E306" s="19"/>
      <c r="F306" s="20"/>
    </row>
    <row r="307" spans="1:6" ht="12.75">
      <c r="A307" s="19"/>
      <c r="B307" s="19"/>
      <c r="C307" s="19"/>
      <c r="D307" s="19"/>
      <c r="E307" s="19"/>
      <c r="F307" s="20"/>
    </row>
    <row r="308" spans="1:6" ht="12.75">
      <c r="A308" s="19"/>
      <c r="B308" s="19"/>
      <c r="C308" s="19"/>
      <c r="D308" s="19"/>
      <c r="E308" s="19"/>
      <c r="F308" s="20"/>
    </row>
    <row r="309" spans="1:6" ht="12.75">
      <c r="A309" s="19"/>
      <c r="B309" s="19"/>
      <c r="C309" s="19"/>
      <c r="D309" s="19"/>
      <c r="E309" s="19"/>
      <c r="F309" s="20"/>
    </row>
    <row r="310" spans="1:6" ht="12.75">
      <c r="A310" s="19"/>
      <c r="B310" s="19"/>
      <c r="C310" s="19"/>
      <c r="D310" s="19"/>
      <c r="E310" s="19"/>
      <c r="F310" s="20"/>
    </row>
    <row r="311" spans="1:6" ht="12.75">
      <c r="A311" s="19"/>
      <c r="B311" s="19"/>
      <c r="C311" s="19"/>
      <c r="D311" s="19"/>
      <c r="E311" s="19"/>
      <c r="F311" s="20"/>
    </row>
    <row r="312" spans="1:6" ht="12.75">
      <c r="A312" s="19"/>
      <c r="B312" s="19"/>
      <c r="C312" s="19"/>
      <c r="D312" s="19"/>
      <c r="E312" s="19"/>
      <c r="F312" s="20"/>
    </row>
    <row r="313" spans="1:6" ht="12.75">
      <c r="A313" s="19"/>
      <c r="B313" s="19"/>
      <c r="C313" s="19"/>
      <c r="D313" s="19"/>
      <c r="E313" s="19"/>
      <c r="F313" s="20"/>
    </row>
    <row r="314" spans="1:6" ht="12.75">
      <c r="A314" s="19"/>
      <c r="B314" s="19"/>
      <c r="C314" s="19"/>
      <c r="D314" s="19"/>
      <c r="E314" s="19"/>
      <c r="F314" s="20"/>
    </row>
    <row r="315" spans="1:6" ht="12.75">
      <c r="A315" s="19"/>
      <c r="B315" s="19"/>
      <c r="C315" s="19"/>
      <c r="D315" s="19"/>
      <c r="E315" s="19"/>
      <c r="F315" s="20"/>
    </row>
    <row r="316" spans="1:6" ht="12.75">
      <c r="A316" s="19"/>
      <c r="B316" s="19"/>
      <c r="C316" s="19"/>
      <c r="D316" s="19"/>
      <c r="E316" s="19"/>
      <c r="F316" s="20"/>
    </row>
    <row r="317" spans="1:6" ht="12.75">
      <c r="A317" s="19"/>
      <c r="B317" s="19"/>
      <c r="C317" s="19"/>
      <c r="D317" s="19"/>
      <c r="E317" s="19"/>
      <c r="F317" s="20"/>
    </row>
    <row r="318" spans="1:6" ht="12.75">
      <c r="A318" s="19"/>
      <c r="B318" s="19"/>
      <c r="C318" s="19"/>
      <c r="D318" s="19"/>
      <c r="E318" s="19"/>
      <c r="F318" s="20"/>
    </row>
    <row r="319" spans="1:6" ht="12.75">
      <c r="A319" s="19"/>
      <c r="B319" s="19"/>
      <c r="C319" s="19"/>
      <c r="D319" s="19"/>
      <c r="E319" s="19"/>
      <c r="F319" s="20"/>
    </row>
    <row r="320" spans="1:6" ht="12.75">
      <c r="A320" s="19"/>
      <c r="B320" s="19"/>
      <c r="C320" s="19"/>
      <c r="D320" s="19"/>
      <c r="E320" s="19"/>
      <c r="F320" s="20"/>
    </row>
    <row r="321" spans="1:6" ht="12.75">
      <c r="A321" s="19"/>
      <c r="B321" s="19"/>
      <c r="C321" s="19"/>
      <c r="D321" s="19"/>
      <c r="E321" s="19"/>
      <c r="F321" s="20"/>
    </row>
    <row r="322" spans="1:6" ht="12.75">
      <c r="A322" s="19"/>
      <c r="B322" s="19"/>
      <c r="C322" s="19"/>
      <c r="D322" s="19"/>
      <c r="E322" s="19"/>
      <c r="F322" s="20"/>
    </row>
    <row r="323" spans="1:6" ht="12.75">
      <c r="A323" s="19"/>
      <c r="B323" s="19"/>
      <c r="C323" s="19"/>
      <c r="D323" s="19"/>
      <c r="E323" s="19"/>
      <c r="F323" s="20"/>
    </row>
    <row r="324" spans="1:6" ht="12.75">
      <c r="A324" s="19"/>
      <c r="B324" s="19"/>
      <c r="C324" s="19"/>
      <c r="D324" s="19"/>
      <c r="E324" s="19"/>
      <c r="F324" s="20"/>
    </row>
    <row r="325" spans="1:6" ht="12.75">
      <c r="A325" s="19"/>
      <c r="B325" s="19"/>
      <c r="C325" s="19"/>
      <c r="D325" s="19"/>
      <c r="E325" s="19"/>
      <c r="F325" s="20"/>
    </row>
    <row r="326" spans="1:6" ht="12.75">
      <c r="A326" s="19"/>
      <c r="B326" s="19"/>
      <c r="C326" s="19"/>
      <c r="D326" s="19"/>
      <c r="E326" s="19"/>
      <c r="F326" s="20"/>
    </row>
    <row r="327" spans="1:6" ht="12.75">
      <c r="A327" s="19"/>
      <c r="B327" s="19"/>
      <c r="C327" s="19"/>
      <c r="D327" s="19"/>
      <c r="E327" s="19"/>
      <c r="F327" s="20"/>
    </row>
    <row r="328" spans="1:6" ht="12.75">
      <c r="A328" s="19"/>
      <c r="B328" s="19"/>
      <c r="C328" s="19"/>
      <c r="D328" s="19"/>
      <c r="E328" s="19"/>
      <c r="F328" s="20"/>
    </row>
    <row r="329" spans="1:6" ht="12.75">
      <c r="A329" s="19"/>
      <c r="B329" s="19"/>
      <c r="C329" s="19"/>
      <c r="D329" s="19"/>
      <c r="E329" s="19"/>
      <c r="F329" s="20"/>
    </row>
    <row r="330" spans="1:6" ht="12.75">
      <c r="A330" s="19"/>
      <c r="B330" s="19"/>
      <c r="C330" s="19"/>
      <c r="D330" s="19"/>
      <c r="E330" s="19"/>
      <c r="F330" s="20"/>
    </row>
    <row r="331" spans="1:6" ht="12.75">
      <c r="A331" s="19"/>
      <c r="B331" s="19"/>
      <c r="C331" s="19"/>
      <c r="D331" s="19"/>
      <c r="E331" s="19"/>
      <c r="F331" s="20"/>
    </row>
    <row r="332" spans="1:6" ht="12.75">
      <c r="A332" s="19"/>
      <c r="B332" s="19"/>
      <c r="C332" s="19"/>
      <c r="D332" s="19"/>
      <c r="E332" s="19"/>
      <c r="F332" s="20"/>
    </row>
    <row r="333" spans="1:6" ht="12.75">
      <c r="A333" s="19"/>
      <c r="B333" s="19"/>
      <c r="C333" s="19"/>
      <c r="D333" s="19"/>
      <c r="E333" s="19"/>
      <c r="F333" s="20"/>
    </row>
    <row r="334" spans="1:6" ht="12.75">
      <c r="A334" s="19"/>
      <c r="B334" s="19"/>
      <c r="C334" s="19"/>
      <c r="D334" s="19"/>
      <c r="E334" s="19"/>
      <c r="F334" s="20"/>
    </row>
    <row r="335" spans="1:6" ht="12.75">
      <c r="A335" s="19"/>
      <c r="B335" s="19"/>
      <c r="C335" s="19"/>
      <c r="D335" s="19"/>
      <c r="E335" s="19"/>
      <c r="F335" s="20"/>
    </row>
    <row r="336" spans="1:6" ht="12.75">
      <c r="A336" s="19"/>
      <c r="B336" s="19"/>
      <c r="C336" s="19"/>
      <c r="D336" s="19"/>
      <c r="E336" s="19"/>
      <c r="F336" s="20"/>
    </row>
    <row r="337" spans="1:6" ht="12.75">
      <c r="A337" s="19"/>
      <c r="B337" s="19"/>
      <c r="C337" s="19"/>
      <c r="D337" s="19"/>
      <c r="E337" s="19"/>
      <c r="F337" s="20"/>
    </row>
    <row r="338" spans="1:6" ht="12.75">
      <c r="A338" s="19"/>
      <c r="B338" s="19"/>
      <c r="C338" s="19"/>
      <c r="D338" s="19"/>
      <c r="E338" s="19"/>
      <c r="F338" s="20"/>
    </row>
    <row r="339" spans="1:6" ht="12.75">
      <c r="A339" s="19"/>
      <c r="B339" s="19"/>
      <c r="C339" s="19"/>
      <c r="D339" s="19"/>
      <c r="E339" s="19"/>
      <c r="F339" s="20"/>
    </row>
    <row r="340" spans="1:6" ht="12.75">
      <c r="A340" s="19"/>
      <c r="B340" s="19"/>
      <c r="C340" s="19"/>
      <c r="D340" s="19"/>
      <c r="E340" s="19"/>
      <c r="F340" s="20"/>
    </row>
    <row r="341" spans="1:6" ht="12.75">
      <c r="A341" s="19"/>
      <c r="B341" s="19"/>
      <c r="C341" s="19"/>
      <c r="D341" s="19"/>
      <c r="E341" s="19"/>
      <c r="F341" s="20"/>
    </row>
    <row r="342" spans="1:6" ht="12.75">
      <c r="A342" s="19"/>
      <c r="B342" s="19"/>
      <c r="C342" s="19"/>
      <c r="D342" s="19"/>
      <c r="E342" s="19"/>
      <c r="F342" s="20"/>
    </row>
    <row r="343" spans="1:6" ht="12.75">
      <c r="A343" s="19"/>
      <c r="B343" s="19"/>
      <c r="C343" s="19"/>
      <c r="D343" s="19"/>
      <c r="E343" s="19"/>
      <c r="F343" s="20"/>
    </row>
    <row r="344" spans="1:6" ht="12.75">
      <c r="A344" s="19"/>
      <c r="B344" s="19"/>
      <c r="C344" s="19"/>
      <c r="D344" s="19"/>
      <c r="E344" s="19"/>
      <c r="F344" s="20"/>
    </row>
    <row r="345" spans="1:6" ht="12.75">
      <c r="A345" s="19"/>
      <c r="B345" s="19"/>
      <c r="C345" s="19"/>
      <c r="D345" s="19"/>
      <c r="E345" s="19"/>
      <c r="F345" s="20"/>
    </row>
    <row r="346" spans="1:6" ht="12.75">
      <c r="A346" s="19"/>
      <c r="B346" s="19"/>
      <c r="C346" s="19"/>
      <c r="D346" s="19"/>
      <c r="E346" s="19"/>
      <c r="F346" s="20"/>
    </row>
    <row r="347" spans="1:6" ht="12.75">
      <c r="A347" s="19"/>
      <c r="B347" s="19"/>
      <c r="C347" s="19"/>
      <c r="D347" s="19"/>
      <c r="E347" s="19"/>
      <c r="F347" s="20"/>
    </row>
    <row r="348" spans="1:6" ht="12.75">
      <c r="A348" s="19"/>
      <c r="B348" s="19"/>
      <c r="C348" s="19"/>
      <c r="D348" s="19"/>
      <c r="E348" s="19"/>
      <c r="F348" s="20"/>
    </row>
    <row r="349" spans="1:6" ht="12.75">
      <c r="A349" s="19"/>
      <c r="B349" s="19"/>
      <c r="C349" s="19"/>
      <c r="D349" s="19"/>
      <c r="E349" s="19"/>
      <c r="F349" s="20"/>
    </row>
    <row r="350" spans="1:6" ht="12.75">
      <c r="A350" s="19"/>
      <c r="B350" s="19"/>
      <c r="C350" s="19"/>
      <c r="D350" s="19"/>
      <c r="E350" s="19"/>
      <c r="F350" s="20"/>
    </row>
    <row r="351" spans="1:6" ht="12.75">
      <c r="A351" s="19"/>
      <c r="B351" s="19"/>
      <c r="C351" s="19"/>
      <c r="D351" s="19"/>
      <c r="E351" s="19"/>
      <c r="F351" s="20"/>
    </row>
    <row r="352" spans="1:6" ht="12.75">
      <c r="A352" s="19"/>
      <c r="B352" s="19"/>
      <c r="C352" s="19"/>
      <c r="D352" s="19"/>
      <c r="E352" s="19"/>
      <c r="F352" s="20"/>
    </row>
    <row r="353" spans="1:6" ht="12.75">
      <c r="A353" s="19"/>
      <c r="B353" s="19"/>
      <c r="C353" s="19"/>
      <c r="D353" s="19"/>
      <c r="E353" s="19"/>
      <c r="F353" s="20"/>
    </row>
    <row r="354" spans="1:6" ht="12.75">
      <c r="A354" s="19"/>
      <c r="B354" s="19"/>
      <c r="C354" s="19"/>
      <c r="D354" s="19"/>
      <c r="E354" s="19"/>
      <c r="F354" s="20"/>
    </row>
    <row r="355" spans="1:6" ht="12.75">
      <c r="A355" s="19"/>
      <c r="B355" s="19"/>
      <c r="C355" s="19"/>
      <c r="D355" s="19"/>
      <c r="E355" s="19"/>
      <c r="F355" s="20"/>
    </row>
    <row r="356" spans="1:6" ht="12.75">
      <c r="A356" s="19"/>
      <c r="B356" s="19"/>
      <c r="C356" s="19"/>
      <c r="D356" s="19"/>
      <c r="E356" s="19"/>
      <c r="F356" s="20"/>
    </row>
    <row r="357" spans="1:6" ht="12.75">
      <c r="A357" s="19"/>
      <c r="B357" s="19"/>
      <c r="C357" s="19"/>
      <c r="D357" s="19"/>
      <c r="E357" s="19"/>
      <c r="F357" s="20"/>
    </row>
    <row r="358" spans="1:6" ht="12.75">
      <c r="A358" s="19"/>
      <c r="B358" s="19"/>
      <c r="C358" s="19"/>
      <c r="D358" s="19"/>
      <c r="E358" s="19"/>
      <c r="F358" s="20"/>
    </row>
    <row r="359" spans="1:6" ht="12.75">
      <c r="A359" s="19"/>
      <c r="B359" s="19"/>
      <c r="C359" s="19"/>
      <c r="D359" s="19"/>
      <c r="E359" s="19"/>
      <c r="F359" s="20"/>
    </row>
    <row r="360" spans="1:6" ht="12.75">
      <c r="A360" s="19"/>
      <c r="B360" s="19"/>
      <c r="C360" s="19"/>
      <c r="D360" s="19"/>
      <c r="E360" s="19"/>
      <c r="F360" s="20"/>
    </row>
    <row r="361" spans="1:6" ht="12.75">
      <c r="A361" s="19"/>
      <c r="B361" s="19"/>
      <c r="C361" s="19"/>
      <c r="D361" s="19"/>
      <c r="E361" s="19"/>
      <c r="F361" s="20"/>
    </row>
    <row r="362" spans="1:6" ht="12.75">
      <c r="A362" s="19"/>
      <c r="B362" s="19"/>
      <c r="C362" s="19"/>
      <c r="D362" s="19"/>
      <c r="E362" s="19"/>
      <c r="F362" s="20"/>
    </row>
    <row r="363" spans="1:6" ht="12.75">
      <c r="A363" s="19"/>
      <c r="B363" s="19"/>
      <c r="C363" s="19"/>
      <c r="D363" s="19"/>
      <c r="E363" s="19"/>
      <c r="F363" s="20"/>
    </row>
    <row r="364" spans="1:6" ht="12.75">
      <c r="A364" s="19"/>
      <c r="B364" s="19"/>
      <c r="C364" s="19"/>
      <c r="D364" s="19"/>
      <c r="E364" s="19"/>
      <c r="F364" s="20"/>
    </row>
    <row r="365" spans="1:6" ht="12.75">
      <c r="A365" s="19"/>
      <c r="B365" s="19"/>
      <c r="C365" s="19"/>
      <c r="D365" s="19"/>
      <c r="E365" s="19"/>
      <c r="F365" s="20"/>
    </row>
    <row r="366" spans="1:6" ht="12.75">
      <c r="A366" s="19"/>
      <c r="B366" s="19"/>
      <c r="C366" s="19"/>
      <c r="D366" s="19"/>
      <c r="E366" s="19"/>
      <c r="F366" s="20"/>
    </row>
    <row r="367" spans="1:6" ht="12.75">
      <c r="A367" s="19"/>
      <c r="B367" s="19"/>
      <c r="C367" s="19"/>
      <c r="D367" s="19"/>
      <c r="E367" s="19"/>
      <c r="F367" s="20"/>
    </row>
    <row r="368" spans="1:6" ht="12.75">
      <c r="A368" s="19"/>
      <c r="B368" s="19"/>
      <c r="C368" s="19"/>
      <c r="D368" s="19"/>
      <c r="E368" s="19"/>
      <c r="F368" s="20"/>
    </row>
    <row r="369" spans="1:6" ht="12.75">
      <c r="A369" s="19"/>
      <c r="B369" s="19"/>
      <c r="C369" s="19"/>
      <c r="D369" s="19"/>
      <c r="E369" s="19"/>
      <c r="F369" s="20"/>
    </row>
    <row r="370" spans="1:6" ht="12.75">
      <c r="A370" s="19"/>
      <c r="B370" s="19"/>
      <c r="C370" s="19"/>
      <c r="D370" s="19"/>
      <c r="E370" s="19"/>
      <c r="F370" s="20"/>
    </row>
    <row r="371" spans="1:6" ht="12.75">
      <c r="A371" s="19"/>
      <c r="B371" s="19"/>
      <c r="C371" s="19"/>
      <c r="D371" s="19"/>
      <c r="E371" s="19"/>
      <c r="F371" s="20"/>
    </row>
    <row r="372" spans="1:6" ht="12.75">
      <c r="A372" s="19"/>
      <c r="B372" s="19"/>
      <c r="C372" s="19"/>
      <c r="D372" s="19"/>
      <c r="E372" s="19"/>
      <c r="F372" s="20"/>
    </row>
    <row r="373" spans="1:6" ht="12.75">
      <c r="A373" s="19"/>
      <c r="B373" s="19"/>
      <c r="C373" s="19"/>
      <c r="D373" s="19"/>
      <c r="E373" s="19"/>
      <c r="F373" s="20"/>
    </row>
    <row r="374" spans="1:6" ht="12.75">
      <c r="A374" s="19"/>
      <c r="B374" s="19"/>
      <c r="C374" s="19"/>
      <c r="D374" s="19"/>
      <c r="E374" s="19"/>
      <c r="F374" s="20"/>
    </row>
    <row r="375" spans="1:6" ht="12.75">
      <c r="A375" s="19"/>
      <c r="B375" s="19"/>
      <c r="C375" s="19"/>
      <c r="D375" s="19"/>
      <c r="E375" s="19"/>
      <c r="F375" s="20"/>
    </row>
    <row r="376" spans="1:6" ht="12.75">
      <c r="A376" s="19"/>
      <c r="B376" s="19"/>
      <c r="C376" s="19"/>
      <c r="D376" s="19"/>
      <c r="E376" s="19"/>
      <c r="F376" s="20"/>
    </row>
    <row r="377" spans="1:6" ht="12.75">
      <c r="A377" s="19"/>
      <c r="B377" s="19"/>
      <c r="C377" s="19"/>
      <c r="D377" s="19"/>
      <c r="E377" s="19"/>
      <c r="F377" s="20"/>
    </row>
    <row r="378" spans="1:6" ht="12.75">
      <c r="A378" s="19"/>
      <c r="B378" s="19"/>
      <c r="C378" s="19"/>
      <c r="D378" s="19"/>
      <c r="E378" s="19"/>
      <c r="F378" s="20"/>
    </row>
    <row r="379" spans="1:6" ht="12.75">
      <c r="A379" s="19"/>
      <c r="B379" s="19"/>
      <c r="C379" s="19"/>
      <c r="D379" s="19"/>
      <c r="E379" s="19"/>
      <c r="F379" s="20"/>
    </row>
    <row r="380" spans="1:6" ht="12.75">
      <c r="A380" s="19"/>
      <c r="B380" s="19"/>
      <c r="C380" s="19"/>
      <c r="D380" s="19"/>
      <c r="E380" s="19"/>
      <c r="F380" s="20"/>
    </row>
    <row r="381" spans="1:6" ht="12.75">
      <c r="A381" s="19"/>
      <c r="B381" s="19"/>
      <c r="C381" s="19"/>
      <c r="D381" s="19"/>
      <c r="E381" s="19"/>
      <c r="F381" s="20"/>
    </row>
    <row r="382" spans="1:6" ht="12.75">
      <c r="A382" s="19"/>
      <c r="B382" s="19"/>
      <c r="C382" s="19"/>
      <c r="D382" s="19"/>
      <c r="E382" s="19"/>
      <c r="F382" s="20"/>
    </row>
    <row r="383" spans="1:6" ht="12.75">
      <c r="A383" s="19"/>
      <c r="B383" s="19"/>
      <c r="C383" s="19"/>
      <c r="D383" s="19"/>
      <c r="E383" s="19"/>
      <c r="F383" s="20"/>
    </row>
    <row r="384" spans="1:6" ht="12.75">
      <c r="A384" s="19"/>
      <c r="B384" s="19"/>
      <c r="C384" s="19"/>
      <c r="D384" s="19"/>
      <c r="E384" s="19"/>
      <c r="F384" s="20"/>
    </row>
    <row r="385" spans="1:6" ht="12.75">
      <c r="A385" s="19"/>
      <c r="B385" s="19"/>
      <c r="C385" s="19"/>
      <c r="D385" s="19"/>
      <c r="E385" s="19"/>
      <c r="F385" s="20"/>
    </row>
    <row r="386" spans="1:6" ht="12.75">
      <c r="A386" s="19"/>
      <c r="B386" s="19"/>
      <c r="C386" s="19"/>
      <c r="D386" s="19"/>
      <c r="E386" s="19"/>
      <c r="F386" s="20"/>
    </row>
    <row r="387" spans="1:6" ht="12.75">
      <c r="A387" s="19"/>
      <c r="B387" s="19"/>
      <c r="C387" s="19"/>
      <c r="D387" s="19"/>
      <c r="E387" s="19"/>
      <c r="F387" s="20"/>
    </row>
    <row r="388" spans="1:6" ht="12.75">
      <c r="A388" s="19"/>
      <c r="B388" s="19"/>
      <c r="C388" s="19"/>
      <c r="D388" s="19"/>
      <c r="E388" s="19"/>
      <c r="F388" s="20"/>
    </row>
    <row r="389" spans="1:6" ht="12.75">
      <c r="A389" s="19"/>
      <c r="B389" s="19"/>
      <c r="C389" s="19"/>
      <c r="D389" s="19"/>
      <c r="E389" s="19"/>
      <c r="F389" s="20"/>
    </row>
    <row r="390" spans="1:6" ht="12.75">
      <c r="A390" s="19"/>
      <c r="B390" s="19"/>
      <c r="C390" s="19"/>
      <c r="D390" s="19"/>
      <c r="E390" s="19"/>
      <c r="F390" s="20"/>
    </row>
    <row r="391" spans="1:6" ht="12.75">
      <c r="A391" s="19"/>
      <c r="B391" s="19"/>
      <c r="C391" s="19"/>
      <c r="D391" s="19"/>
      <c r="E391" s="19"/>
      <c r="F391" s="20"/>
    </row>
    <row r="392" spans="1:6" ht="12.75">
      <c r="A392" s="19"/>
      <c r="B392" s="19"/>
      <c r="C392" s="19"/>
      <c r="D392" s="19"/>
      <c r="E392" s="19"/>
      <c r="F392" s="20"/>
    </row>
    <row r="393" spans="1:6" ht="12.75">
      <c r="A393" s="19"/>
      <c r="B393" s="19"/>
      <c r="C393" s="19"/>
      <c r="D393" s="19"/>
      <c r="E393" s="19"/>
      <c r="F393" s="20"/>
    </row>
    <row r="394" spans="1:6" ht="12.75">
      <c r="A394" s="19"/>
      <c r="B394" s="19"/>
      <c r="C394" s="19"/>
      <c r="D394" s="19"/>
      <c r="E394" s="19"/>
      <c r="F394" s="20"/>
    </row>
    <row r="395" spans="1:6" ht="12.75">
      <c r="A395" s="19"/>
      <c r="B395" s="19"/>
      <c r="C395" s="19"/>
      <c r="D395" s="19"/>
      <c r="E395" s="19"/>
      <c r="F395" s="20"/>
    </row>
    <row r="396" spans="1:6" ht="12.75">
      <c r="A396" s="19"/>
      <c r="B396" s="19"/>
      <c r="C396" s="19"/>
      <c r="D396" s="19"/>
      <c r="E396" s="19"/>
      <c r="F396" s="20"/>
    </row>
    <row r="397" spans="1:6" ht="12.75">
      <c r="A397" s="19"/>
      <c r="B397" s="19"/>
      <c r="C397" s="19"/>
      <c r="D397" s="19"/>
      <c r="E397" s="19"/>
      <c r="F397" s="20"/>
    </row>
    <row r="398" spans="1:6" ht="12.75">
      <c r="A398" s="19"/>
      <c r="B398" s="19"/>
      <c r="C398" s="19"/>
      <c r="D398" s="19"/>
      <c r="E398" s="19"/>
      <c r="F398" s="20"/>
    </row>
    <row r="399" spans="1:6" ht="12.75">
      <c r="A399" s="19"/>
      <c r="B399" s="19"/>
      <c r="C399" s="19"/>
      <c r="D399" s="19"/>
      <c r="E399" s="19"/>
      <c r="F399" s="20"/>
    </row>
    <row r="400" spans="1:6" ht="12.75">
      <c r="A400" s="19"/>
      <c r="B400" s="19"/>
      <c r="C400" s="19"/>
      <c r="D400" s="19"/>
      <c r="E400" s="19"/>
      <c r="F400" s="20"/>
    </row>
    <row r="401" spans="1:6" ht="12.75">
      <c r="A401" s="19"/>
      <c r="B401" s="19"/>
      <c r="C401" s="19"/>
      <c r="D401" s="19"/>
      <c r="E401" s="19"/>
      <c r="F401" s="20"/>
    </row>
    <row r="402" spans="1:6" ht="12.75">
      <c r="A402" s="19"/>
      <c r="B402" s="19"/>
      <c r="C402" s="19"/>
      <c r="D402" s="19"/>
      <c r="E402" s="19"/>
      <c r="F402" s="20"/>
    </row>
    <row r="403" spans="1:6" ht="12.75">
      <c r="A403" s="19"/>
      <c r="B403" s="19"/>
      <c r="C403" s="19"/>
      <c r="D403" s="19"/>
      <c r="E403" s="19"/>
      <c r="F403" s="20"/>
    </row>
    <row r="404" spans="1:6" ht="12.75">
      <c r="A404" s="19"/>
      <c r="B404" s="19"/>
      <c r="C404" s="19"/>
      <c r="D404" s="19"/>
      <c r="E404" s="19"/>
      <c r="F404" s="20"/>
    </row>
    <row r="405" spans="1:6" ht="12.75">
      <c r="A405" s="19"/>
      <c r="B405" s="19"/>
      <c r="C405" s="19"/>
      <c r="D405" s="19"/>
      <c r="E405" s="19"/>
      <c r="F405" s="20"/>
    </row>
    <row r="406" spans="1:6" ht="12.75">
      <c r="A406" s="19"/>
      <c r="B406" s="19"/>
      <c r="C406" s="19"/>
      <c r="D406" s="19"/>
      <c r="E406" s="19"/>
      <c r="F406" s="20"/>
    </row>
    <row r="407" spans="1:6" ht="12.75">
      <c r="A407" s="19"/>
      <c r="B407" s="19"/>
      <c r="C407" s="19"/>
      <c r="D407" s="19"/>
      <c r="E407" s="19"/>
      <c r="F407" s="20"/>
    </row>
    <row r="408" spans="1:6" ht="12.75">
      <c r="A408" s="19"/>
      <c r="B408" s="19"/>
      <c r="C408" s="19"/>
      <c r="D408" s="19"/>
      <c r="E408" s="19"/>
      <c r="F408" s="20"/>
    </row>
    <row r="409" spans="1:6" ht="12.75">
      <c r="A409" s="19"/>
      <c r="B409" s="19"/>
      <c r="C409" s="19"/>
      <c r="D409" s="19"/>
      <c r="E409" s="19"/>
      <c r="F409" s="20"/>
    </row>
    <row r="410" spans="1:6" ht="12.75">
      <c r="A410" s="19"/>
      <c r="B410" s="19"/>
      <c r="C410" s="19"/>
      <c r="D410" s="19"/>
      <c r="E410" s="19"/>
      <c r="F410" s="20"/>
    </row>
    <row r="411" spans="1:6" ht="12.75">
      <c r="A411" s="19"/>
      <c r="B411" s="19"/>
      <c r="C411" s="19"/>
      <c r="D411" s="19"/>
      <c r="E411" s="19"/>
      <c r="F411" s="20"/>
    </row>
    <row r="412" spans="1:6" ht="12.75">
      <c r="A412" s="19"/>
      <c r="B412" s="19"/>
      <c r="C412" s="19"/>
      <c r="D412" s="19"/>
      <c r="E412" s="19"/>
      <c r="F412" s="20"/>
    </row>
    <row r="413" spans="1:6" ht="12.75">
      <c r="A413" s="19"/>
      <c r="B413" s="19"/>
      <c r="C413" s="19"/>
      <c r="D413" s="19"/>
      <c r="E413" s="19"/>
      <c r="F413" s="20"/>
    </row>
    <row r="414" spans="1:6" ht="12.75">
      <c r="A414" s="19"/>
      <c r="B414" s="19"/>
      <c r="C414" s="19"/>
      <c r="D414" s="19"/>
      <c r="E414" s="19"/>
      <c r="F414" s="20"/>
    </row>
    <row r="415" spans="1:6" ht="12.75">
      <c r="A415" s="19"/>
      <c r="B415" s="19"/>
      <c r="C415" s="19"/>
      <c r="D415" s="19"/>
      <c r="E415" s="19"/>
      <c r="F415" s="20"/>
    </row>
    <row r="416" spans="1:6" ht="12.75">
      <c r="A416" s="19"/>
      <c r="B416" s="19"/>
      <c r="C416" s="19"/>
      <c r="D416" s="19"/>
      <c r="E416" s="19"/>
      <c r="F416" s="20"/>
    </row>
    <row r="417" spans="1:6" ht="12.75">
      <c r="A417" s="19"/>
      <c r="B417" s="19"/>
      <c r="C417" s="19"/>
      <c r="D417" s="19"/>
      <c r="E417" s="19"/>
      <c r="F417" s="20"/>
    </row>
    <row r="418" spans="1:6" ht="12.75">
      <c r="A418" s="19"/>
      <c r="B418" s="19"/>
      <c r="C418" s="19"/>
      <c r="D418" s="19"/>
      <c r="E418" s="19"/>
      <c r="F418" s="20"/>
    </row>
    <row r="419" spans="1:6" ht="12.75">
      <c r="A419" s="19"/>
      <c r="B419" s="19"/>
      <c r="C419" s="19"/>
      <c r="D419" s="19"/>
      <c r="E419" s="19"/>
      <c r="F419" s="20"/>
    </row>
    <row r="420" spans="1:6" ht="12.75">
      <c r="A420" s="19"/>
      <c r="B420" s="19"/>
      <c r="C420" s="19"/>
      <c r="D420" s="19"/>
      <c r="E420" s="19"/>
      <c r="F420" s="20"/>
    </row>
    <row r="421" spans="1:6" ht="12.75">
      <c r="A421" s="19"/>
      <c r="B421" s="19"/>
      <c r="C421" s="19"/>
      <c r="D421" s="19"/>
      <c r="E421" s="19"/>
      <c r="F421" s="20"/>
    </row>
    <row r="422" spans="1:6" ht="12.75">
      <c r="A422" s="19"/>
      <c r="B422" s="19"/>
      <c r="C422" s="19"/>
      <c r="D422" s="19"/>
      <c r="E422" s="19"/>
      <c r="F422" s="20"/>
    </row>
    <row r="423" spans="1:6" ht="12.75">
      <c r="A423" s="19"/>
      <c r="B423" s="19"/>
      <c r="C423" s="19"/>
      <c r="D423" s="19"/>
      <c r="E423" s="19"/>
      <c r="F423" s="20"/>
    </row>
    <row r="424" spans="1:6" ht="12.75">
      <c r="A424" s="19"/>
      <c r="B424" s="19"/>
      <c r="C424" s="19"/>
      <c r="D424" s="19"/>
      <c r="E424" s="19"/>
      <c r="F424" s="20"/>
    </row>
    <row r="425" spans="1:6" ht="12.75">
      <c r="A425" s="19"/>
      <c r="B425" s="19"/>
      <c r="C425" s="19"/>
      <c r="D425" s="19"/>
      <c r="E425" s="19"/>
      <c r="F425" s="20"/>
    </row>
    <row r="426" spans="1:6" ht="12.75">
      <c r="A426" s="19"/>
      <c r="B426" s="19"/>
      <c r="C426" s="19"/>
      <c r="D426" s="19"/>
      <c r="E426" s="19"/>
      <c r="F426" s="20"/>
    </row>
    <row r="427" spans="1:6" ht="12.75">
      <c r="A427" s="19"/>
      <c r="B427" s="19"/>
      <c r="C427" s="19"/>
      <c r="D427" s="19"/>
      <c r="E427" s="19"/>
      <c r="F427" s="20"/>
    </row>
    <row r="428" spans="1:6" ht="12.75">
      <c r="A428" s="19"/>
      <c r="B428" s="19"/>
      <c r="C428" s="19"/>
      <c r="D428" s="19"/>
      <c r="E428" s="19"/>
      <c r="F428" s="20"/>
    </row>
    <row r="429" spans="1:6" ht="12.75">
      <c r="A429" s="19"/>
      <c r="B429" s="19"/>
      <c r="C429" s="19"/>
      <c r="D429" s="19"/>
      <c r="E429" s="19"/>
      <c r="F429" s="20"/>
    </row>
    <row r="430" spans="1:6" ht="12.75">
      <c r="A430" s="19"/>
      <c r="B430" s="19"/>
      <c r="C430" s="19"/>
      <c r="D430" s="19"/>
      <c r="E430" s="19"/>
      <c r="F430" s="20"/>
    </row>
    <row r="431" spans="1:6" ht="12.75">
      <c r="A431" s="19"/>
      <c r="B431" s="19"/>
      <c r="C431" s="19"/>
      <c r="D431" s="19"/>
      <c r="E431" s="19"/>
      <c r="F431" s="20"/>
    </row>
    <row r="432" spans="1:6" ht="12.75">
      <c r="A432" s="19"/>
      <c r="B432" s="19"/>
      <c r="C432" s="19"/>
      <c r="D432" s="19"/>
      <c r="E432" s="19"/>
      <c r="F432" s="20"/>
    </row>
    <row r="433" spans="1:6" ht="12.75">
      <c r="A433" s="19"/>
      <c r="B433" s="19"/>
      <c r="C433" s="19"/>
      <c r="D433" s="19"/>
      <c r="E433" s="19"/>
      <c r="F433" s="20"/>
    </row>
    <row r="434" spans="1:6" ht="12.75">
      <c r="A434" s="19"/>
      <c r="B434" s="19"/>
      <c r="C434" s="19"/>
      <c r="D434" s="19"/>
      <c r="E434" s="19"/>
      <c r="F434" s="20"/>
    </row>
    <row r="435" spans="1:6" ht="12.75">
      <c r="A435" s="19"/>
      <c r="B435" s="19"/>
      <c r="C435" s="19"/>
      <c r="D435" s="19"/>
      <c r="E435" s="19"/>
      <c r="F435" s="20"/>
    </row>
    <row r="436" spans="1:6" ht="12.75">
      <c r="A436" s="19"/>
      <c r="B436" s="19"/>
      <c r="C436" s="19"/>
      <c r="D436" s="19"/>
      <c r="E436" s="19"/>
      <c r="F436" s="20"/>
    </row>
    <row r="437" spans="1:6" ht="12.75">
      <c r="A437" s="19"/>
      <c r="B437" s="19"/>
      <c r="C437" s="19"/>
      <c r="D437" s="19"/>
      <c r="E437" s="19"/>
      <c r="F437" s="20"/>
    </row>
    <row r="438" spans="1:6" ht="12.75">
      <c r="A438" s="19"/>
      <c r="B438" s="19"/>
      <c r="C438" s="19"/>
      <c r="D438" s="19"/>
      <c r="E438" s="19"/>
      <c r="F438" s="20"/>
    </row>
    <row r="439" spans="1:6" ht="12.75">
      <c r="A439" s="19"/>
      <c r="B439" s="19"/>
      <c r="C439" s="19"/>
      <c r="D439" s="19"/>
      <c r="E439" s="19"/>
      <c r="F439" s="20"/>
    </row>
    <row r="440" spans="1:6" ht="12.75">
      <c r="A440" s="19"/>
      <c r="B440" s="19"/>
      <c r="C440" s="19"/>
      <c r="D440" s="19"/>
      <c r="E440" s="19"/>
      <c r="F440" s="20"/>
    </row>
    <row r="441" spans="1:6" ht="12.75">
      <c r="A441" s="19"/>
      <c r="B441" s="19"/>
      <c r="C441" s="19"/>
      <c r="D441" s="19"/>
      <c r="E441" s="19"/>
      <c r="F441" s="20"/>
    </row>
    <row r="442" spans="1:6" ht="12.75">
      <c r="A442" s="19"/>
      <c r="B442" s="19"/>
      <c r="C442" s="19"/>
      <c r="D442" s="19"/>
      <c r="E442" s="19"/>
      <c r="F442" s="20"/>
    </row>
    <row r="443" spans="1:6" ht="12.75">
      <c r="A443" s="19"/>
      <c r="B443" s="19"/>
      <c r="C443" s="19"/>
      <c r="D443" s="19"/>
      <c r="E443" s="19"/>
      <c r="F443" s="20"/>
    </row>
    <row r="444" spans="1:6" ht="12.75">
      <c r="A444" s="19"/>
      <c r="B444" s="19"/>
      <c r="C444" s="19"/>
      <c r="D444" s="19"/>
      <c r="E444" s="19"/>
      <c r="F444" s="20"/>
    </row>
    <row r="445" spans="1:6" ht="12.75">
      <c r="A445" s="19"/>
      <c r="B445" s="19"/>
      <c r="C445" s="19"/>
      <c r="D445" s="19"/>
      <c r="E445" s="19"/>
      <c r="F445" s="20"/>
    </row>
    <row r="446" spans="1:6" ht="12.75">
      <c r="A446" s="19"/>
      <c r="B446" s="19"/>
      <c r="C446" s="19"/>
      <c r="D446" s="19"/>
      <c r="E446" s="19"/>
      <c r="F446" s="20"/>
    </row>
    <row r="447" spans="1:6" ht="12.75">
      <c r="A447" s="19"/>
      <c r="B447" s="19"/>
      <c r="C447" s="19"/>
      <c r="D447" s="19"/>
      <c r="E447" s="19"/>
      <c r="F447" s="20"/>
    </row>
    <row r="448" spans="1:6" ht="12.75">
      <c r="A448" s="19"/>
      <c r="B448" s="19"/>
      <c r="C448" s="19"/>
      <c r="D448" s="19"/>
      <c r="E448" s="19"/>
      <c r="F448" s="20"/>
    </row>
    <row r="449" spans="1:6" ht="12.75">
      <c r="A449" s="19"/>
      <c r="B449" s="19"/>
      <c r="C449" s="19"/>
      <c r="D449" s="19"/>
      <c r="E449" s="19"/>
      <c r="F449" s="20"/>
    </row>
    <row r="450" spans="1:6" ht="12.75">
      <c r="A450" s="19"/>
      <c r="B450" s="19"/>
      <c r="C450" s="19"/>
      <c r="D450" s="19"/>
      <c r="E450" s="19"/>
      <c r="F450" s="20"/>
    </row>
    <row r="451" spans="1:6" ht="12.75">
      <c r="A451" s="19"/>
      <c r="B451" s="19"/>
      <c r="C451" s="19"/>
      <c r="D451" s="19"/>
      <c r="E451" s="19"/>
      <c r="F451" s="20"/>
    </row>
    <row r="452" spans="1:6" ht="12.75">
      <c r="A452" s="19"/>
      <c r="B452" s="19"/>
      <c r="C452" s="19"/>
      <c r="D452" s="19"/>
      <c r="E452" s="19"/>
      <c r="F452" s="20"/>
    </row>
    <row r="453" spans="1:6" ht="12.75">
      <c r="A453" s="19"/>
      <c r="B453" s="19"/>
      <c r="C453" s="19"/>
      <c r="D453" s="19"/>
      <c r="E453" s="19"/>
      <c r="F453" s="20"/>
    </row>
    <row r="454" spans="1:6" ht="12.75">
      <c r="A454" s="19"/>
      <c r="B454" s="19"/>
      <c r="C454" s="19"/>
      <c r="D454" s="19"/>
      <c r="E454" s="19"/>
      <c r="F454" s="20"/>
    </row>
    <row r="455" spans="1:6" ht="12.75">
      <c r="A455" s="19"/>
      <c r="B455" s="19"/>
      <c r="C455" s="19"/>
      <c r="D455" s="19"/>
      <c r="E455" s="19"/>
      <c r="F455" s="20"/>
    </row>
    <row r="456" spans="1:6" ht="12.75">
      <c r="A456" s="19"/>
      <c r="B456" s="19"/>
      <c r="C456" s="19"/>
      <c r="D456" s="19"/>
      <c r="E456" s="19"/>
      <c r="F456" s="20"/>
    </row>
    <row r="457" spans="1:6" ht="12.75">
      <c r="A457" s="19"/>
      <c r="B457" s="19"/>
      <c r="C457" s="19"/>
      <c r="D457" s="19"/>
      <c r="E457" s="19"/>
      <c r="F457" s="20"/>
    </row>
    <row r="458" spans="1:6" ht="12.75">
      <c r="A458" s="19"/>
      <c r="B458" s="19"/>
      <c r="C458" s="19"/>
      <c r="D458" s="19"/>
      <c r="E458" s="19"/>
      <c r="F458" s="20"/>
    </row>
    <row r="459" spans="1:6" ht="12.75">
      <c r="A459" s="19"/>
      <c r="B459" s="19"/>
      <c r="C459" s="19"/>
      <c r="D459" s="19"/>
      <c r="E459" s="19"/>
      <c r="F459" s="20"/>
    </row>
    <row r="460" spans="1:6" ht="12.75">
      <c r="A460" s="19"/>
      <c r="B460" s="19"/>
      <c r="C460" s="19"/>
      <c r="D460" s="19"/>
      <c r="E460" s="19"/>
      <c r="F460" s="20"/>
    </row>
    <row r="461" spans="1:6" ht="12.75">
      <c r="A461" s="19"/>
      <c r="B461" s="19"/>
      <c r="C461" s="19"/>
      <c r="D461" s="19"/>
      <c r="E461" s="19"/>
      <c r="F461" s="20"/>
    </row>
    <row r="462" spans="1:6" ht="12.75">
      <c r="A462" s="19"/>
      <c r="B462" s="19"/>
      <c r="C462" s="19"/>
      <c r="D462" s="19"/>
      <c r="E462" s="19"/>
      <c r="F462" s="20"/>
    </row>
    <row r="463" spans="1:6" ht="12.75">
      <c r="A463" s="19"/>
      <c r="B463" s="19"/>
      <c r="C463" s="19"/>
      <c r="D463" s="19"/>
      <c r="E463" s="19"/>
      <c r="F463" s="20"/>
    </row>
    <row r="464" spans="1:6" ht="12.75">
      <c r="A464" s="19"/>
      <c r="B464" s="19"/>
      <c r="C464" s="19"/>
      <c r="D464" s="19"/>
      <c r="E464" s="19"/>
      <c r="F464" s="20"/>
    </row>
    <row r="465" spans="1:6" ht="12.75">
      <c r="A465" s="19"/>
      <c r="B465" s="19"/>
      <c r="C465" s="19"/>
      <c r="D465" s="19"/>
      <c r="E465" s="19"/>
      <c r="F465" s="20"/>
    </row>
    <row r="466" spans="1:6" ht="12.75">
      <c r="A466" s="19"/>
      <c r="B466" s="19"/>
      <c r="C466" s="19"/>
      <c r="D466" s="19"/>
      <c r="E466" s="19"/>
      <c r="F466" s="20"/>
    </row>
    <row r="467" spans="1:6" ht="12.75">
      <c r="A467" s="19"/>
      <c r="B467" s="19"/>
      <c r="C467" s="19"/>
      <c r="D467" s="19"/>
      <c r="E467" s="19"/>
      <c r="F467" s="20"/>
    </row>
    <row r="468" spans="1:6" ht="12.75">
      <c r="A468" s="19"/>
      <c r="B468" s="19"/>
      <c r="C468" s="19"/>
      <c r="D468" s="19"/>
      <c r="E468" s="19"/>
      <c r="F468" s="20"/>
    </row>
    <row r="469" spans="1:6" ht="12.75">
      <c r="A469" s="19"/>
      <c r="B469" s="19"/>
      <c r="C469" s="19"/>
      <c r="D469" s="19"/>
      <c r="E469" s="19"/>
      <c r="F469" s="20"/>
    </row>
    <row r="470" spans="1:6" ht="12.75">
      <c r="A470" s="19"/>
      <c r="B470" s="19"/>
      <c r="C470" s="19"/>
      <c r="D470" s="19"/>
      <c r="E470" s="19"/>
      <c r="F470" s="20"/>
    </row>
    <row r="471" spans="1:6" ht="12.75">
      <c r="A471" s="19"/>
      <c r="B471" s="19"/>
      <c r="C471" s="19"/>
      <c r="D471" s="19"/>
      <c r="E471" s="19"/>
      <c r="F471" s="20"/>
    </row>
    <row r="472" spans="1:6" ht="12.75">
      <c r="A472" s="19"/>
      <c r="B472" s="19"/>
      <c r="C472" s="19"/>
      <c r="D472" s="19"/>
      <c r="E472" s="19"/>
      <c r="F472" s="20"/>
    </row>
    <row r="473" spans="1:6" ht="12.75">
      <c r="A473" s="19"/>
      <c r="B473" s="19"/>
      <c r="C473" s="19"/>
      <c r="D473" s="19"/>
      <c r="E473" s="19"/>
      <c r="F473" s="20"/>
    </row>
    <row r="474" spans="1:6" ht="12.75">
      <c r="A474" s="19"/>
      <c r="B474" s="19"/>
      <c r="C474" s="19"/>
      <c r="D474" s="19"/>
      <c r="E474" s="19"/>
      <c r="F474" s="20"/>
    </row>
    <row r="475" spans="1:6" ht="12.75">
      <c r="A475" s="19"/>
      <c r="B475" s="19"/>
      <c r="C475" s="19"/>
      <c r="D475" s="19"/>
      <c r="E475" s="19"/>
      <c r="F475" s="20"/>
    </row>
    <row r="476" spans="1:6" ht="12.75">
      <c r="A476" s="19"/>
      <c r="B476" s="19"/>
      <c r="C476" s="19"/>
      <c r="D476" s="19"/>
      <c r="E476" s="19"/>
      <c r="F476" s="20"/>
    </row>
    <row r="477" spans="1:6" ht="12.75">
      <c r="A477" s="19"/>
      <c r="B477" s="19"/>
      <c r="C477" s="19"/>
      <c r="D477" s="19"/>
      <c r="E477" s="19"/>
      <c r="F477" s="20"/>
    </row>
    <row r="478" spans="1:6" ht="12.75">
      <c r="A478" s="19"/>
      <c r="B478" s="19"/>
      <c r="C478" s="19"/>
      <c r="D478" s="19"/>
      <c r="E478" s="19"/>
      <c r="F478" s="20"/>
    </row>
    <row r="479" spans="1:6" ht="12.75">
      <c r="A479" s="19"/>
      <c r="B479" s="19"/>
      <c r="C479" s="19"/>
      <c r="D479" s="19"/>
      <c r="E479" s="19"/>
      <c r="F479" s="20"/>
    </row>
    <row r="480" spans="1:6" ht="12.75">
      <c r="A480" s="19"/>
      <c r="B480" s="19"/>
      <c r="C480" s="19"/>
      <c r="D480" s="19"/>
      <c r="E480" s="19"/>
      <c r="F480" s="20"/>
    </row>
    <row r="481" spans="1:6" ht="12.75">
      <c r="A481" s="19"/>
      <c r="B481" s="19"/>
      <c r="C481" s="19"/>
      <c r="D481" s="19"/>
      <c r="E481" s="19"/>
      <c r="F481" s="20"/>
    </row>
    <row r="482" spans="1:6" ht="12.75">
      <c r="A482" s="19"/>
      <c r="B482" s="19"/>
      <c r="C482" s="19"/>
      <c r="D482" s="19"/>
      <c r="E482" s="19"/>
      <c r="F482" s="20"/>
    </row>
    <row r="483" spans="1:6" ht="12.75">
      <c r="A483" s="19"/>
      <c r="B483" s="19"/>
      <c r="C483" s="19"/>
      <c r="D483" s="19"/>
      <c r="E483" s="19"/>
      <c r="F483" s="20"/>
    </row>
    <row r="484" spans="1:6" ht="12.75">
      <c r="A484" s="19"/>
      <c r="B484" s="19"/>
      <c r="C484" s="19"/>
      <c r="D484" s="19"/>
      <c r="E484" s="19"/>
      <c r="F484" s="20"/>
    </row>
    <row r="485" spans="1:6" ht="12.75">
      <c r="A485" s="19"/>
      <c r="B485" s="19"/>
      <c r="C485" s="19"/>
      <c r="D485" s="19"/>
      <c r="E485" s="19"/>
      <c r="F485" s="20"/>
    </row>
    <row r="486" spans="1:6" ht="12.75">
      <c r="A486" s="19"/>
      <c r="B486" s="19"/>
      <c r="C486" s="19"/>
      <c r="D486" s="19"/>
      <c r="E486" s="19"/>
      <c r="F486" s="20"/>
    </row>
    <row r="487" spans="1:6" ht="12.75">
      <c r="A487" s="19"/>
      <c r="B487" s="19"/>
      <c r="C487" s="19"/>
      <c r="D487" s="19"/>
      <c r="E487" s="19"/>
      <c r="F487" s="20"/>
    </row>
    <row r="488" spans="1:6" ht="12.75">
      <c r="A488" s="19"/>
      <c r="B488" s="19"/>
      <c r="C488" s="19"/>
      <c r="D488" s="19"/>
      <c r="E488" s="19"/>
      <c r="F488" s="20"/>
    </row>
    <row r="489" spans="1:6" ht="12.75">
      <c r="A489" s="19"/>
      <c r="B489" s="19"/>
      <c r="C489" s="19"/>
      <c r="D489" s="19"/>
      <c r="E489" s="19"/>
      <c r="F489" s="20"/>
    </row>
    <row r="490" spans="1:6" ht="12.75">
      <c r="A490" s="19"/>
      <c r="B490" s="19"/>
      <c r="C490" s="19"/>
      <c r="D490" s="19"/>
      <c r="E490" s="19"/>
      <c r="F490" s="20"/>
    </row>
    <row r="491" spans="1:6" ht="12.75">
      <c r="A491" s="19"/>
      <c r="B491" s="19"/>
      <c r="C491" s="19"/>
      <c r="D491" s="19"/>
      <c r="E491" s="19"/>
      <c r="F491" s="20"/>
    </row>
    <row r="492" spans="1:6" ht="12.75">
      <c r="A492" s="19"/>
      <c r="B492" s="19"/>
      <c r="C492" s="19"/>
      <c r="D492" s="19"/>
      <c r="E492" s="19"/>
      <c r="F492" s="20"/>
    </row>
    <row r="493" spans="1:6" ht="12.75">
      <c r="A493" s="19"/>
      <c r="B493" s="19"/>
      <c r="C493" s="19"/>
      <c r="D493" s="19"/>
      <c r="E493" s="19"/>
      <c r="F493" s="20"/>
    </row>
    <row r="494" spans="1:6" ht="12.75">
      <c r="A494" s="19"/>
      <c r="B494" s="19"/>
      <c r="C494" s="19"/>
      <c r="D494" s="19"/>
      <c r="E494" s="19"/>
      <c r="F494" s="20"/>
    </row>
    <row r="495" spans="1:6" ht="12.75">
      <c r="A495" s="19"/>
      <c r="B495" s="19"/>
      <c r="C495" s="19"/>
      <c r="D495" s="19"/>
      <c r="E495" s="19"/>
      <c r="F495" s="20"/>
    </row>
    <row r="496" spans="1:6" ht="12.75">
      <c r="A496" s="19"/>
      <c r="B496" s="19"/>
      <c r="C496" s="19"/>
      <c r="D496" s="19"/>
      <c r="E496" s="19"/>
      <c r="F496" s="20"/>
    </row>
    <row r="497" spans="1:6" ht="12.75">
      <c r="A497" s="19"/>
      <c r="B497" s="19"/>
      <c r="C497" s="19"/>
      <c r="D497" s="19"/>
      <c r="E497" s="19"/>
      <c r="F497" s="20"/>
    </row>
    <row r="498" spans="1:6" ht="12.75">
      <c r="A498" s="19"/>
      <c r="B498" s="19"/>
      <c r="C498" s="19"/>
      <c r="D498" s="19"/>
      <c r="E498" s="19"/>
      <c r="F498" s="20"/>
    </row>
    <row r="499" spans="1:6" ht="12.75">
      <c r="A499" s="19"/>
      <c r="B499" s="19"/>
      <c r="C499" s="19"/>
      <c r="D499" s="19"/>
      <c r="E499" s="19"/>
      <c r="F499" s="20"/>
    </row>
    <row r="500" spans="1:6" ht="12.75">
      <c r="A500" s="19"/>
      <c r="B500" s="19"/>
      <c r="C500" s="19"/>
      <c r="D500" s="19"/>
      <c r="E500" s="19"/>
      <c r="F500" s="20"/>
    </row>
    <row r="501" spans="1:6" ht="12.75">
      <c r="A501" s="19"/>
      <c r="B501" s="19"/>
      <c r="C501" s="19"/>
      <c r="D501" s="19"/>
      <c r="E501" s="19"/>
      <c r="F501" s="20"/>
    </row>
    <row r="502" spans="1:6" ht="12.75">
      <c r="A502" s="19"/>
      <c r="B502" s="19"/>
      <c r="C502" s="19"/>
      <c r="D502" s="19"/>
      <c r="E502" s="19"/>
      <c r="F502" s="20"/>
    </row>
    <row r="503" spans="1:6" ht="12.75">
      <c r="A503" s="19"/>
      <c r="B503" s="19"/>
      <c r="C503" s="19"/>
      <c r="D503" s="19"/>
      <c r="E503" s="19"/>
      <c r="F503" s="20"/>
    </row>
    <row r="504" spans="1:6" ht="12.75">
      <c r="A504" s="19"/>
      <c r="B504" s="19"/>
      <c r="C504" s="19"/>
      <c r="D504" s="19"/>
      <c r="E504" s="19"/>
      <c r="F504" s="20"/>
    </row>
    <row r="505" spans="1:6" ht="12.75">
      <c r="A505" s="19"/>
      <c r="B505" s="19"/>
      <c r="C505" s="19"/>
      <c r="D505" s="19"/>
      <c r="E505" s="19"/>
      <c r="F505" s="20"/>
    </row>
    <row r="506" spans="1:6" ht="12.75">
      <c r="A506" s="19"/>
      <c r="B506" s="19"/>
      <c r="C506" s="19"/>
      <c r="D506" s="19"/>
      <c r="E506" s="19"/>
      <c r="F506" s="20"/>
    </row>
    <row r="507" spans="1:6" ht="12.75">
      <c r="A507" s="19"/>
      <c r="B507" s="19"/>
      <c r="C507" s="19"/>
      <c r="D507" s="19"/>
      <c r="E507" s="19"/>
      <c r="F507" s="20"/>
    </row>
    <row r="508" spans="1:6" ht="12.75">
      <c r="A508" s="19"/>
      <c r="B508" s="19"/>
      <c r="C508" s="19"/>
      <c r="D508" s="19"/>
      <c r="E508" s="19"/>
      <c r="F508" s="20"/>
    </row>
    <row r="509" spans="1:6" ht="12.75">
      <c r="A509" s="19"/>
      <c r="B509" s="19"/>
      <c r="C509" s="19"/>
      <c r="D509" s="19"/>
      <c r="E509" s="19"/>
      <c r="F509" s="20"/>
    </row>
    <row r="510" spans="1:6" ht="12.75">
      <c r="A510" s="19"/>
      <c r="B510" s="19"/>
      <c r="C510" s="19"/>
      <c r="D510" s="19"/>
      <c r="E510" s="19"/>
      <c r="F510" s="20"/>
    </row>
    <row r="511" spans="1:6" ht="12.75">
      <c r="A511" s="19"/>
      <c r="B511" s="19"/>
      <c r="C511" s="19"/>
      <c r="D511" s="19"/>
      <c r="E511" s="19"/>
      <c r="F511" s="20"/>
    </row>
    <row r="512" spans="1:6" ht="12.75">
      <c r="A512" s="19"/>
      <c r="B512" s="19"/>
      <c r="C512" s="19"/>
      <c r="D512" s="19"/>
      <c r="E512" s="19"/>
      <c r="F512" s="20"/>
    </row>
    <row r="513" spans="1:6" ht="12.75">
      <c r="A513" s="19"/>
      <c r="B513" s="19"/>
      <c r="C513" s="19"/>
      <c r="D513" s="19"/>
      <c r="E513" s="19"/>
      <c r="F513" s="20"/>
    </row>
    <row r="514" spans="1:6" ht="12.75">
      <c r="A514" s="19"/>
      <c r="B514" s="19"/>
      <c r="C514" s="19"/>
      <c r="D514" s="19"/>
      <c r="E514" s="19"/>
      <c r="F514" s="20"/>
    </row>
    <row r="515" spans="1:6" ht="12.75">
      <c r="A515" s="19"/>
      <c r="B515" s="19"/>
      <c r="C515" s="19"/>
      <c r="D515" s="19"/>
      <c r="E515" s="19"/>
      <c r="F515" s="20"/>
    </row>
    <row r="516" spans="1:6" ht="12.75">
      <c r="A516" s="19"/>
      <c r="B516" s="19"/>
      <c r="C516" s="19"/>
      <c r="D516" s="19"/>
      <c r="E516" s="19"/>
      <c r="F516" s="20"/>
    </row>
    <row r="517" spans="1:6" ht="12.75">
      <c r="A517" s="19"/>
      <c r="B517" s="19"/>
      <c r="C517" s="19"/>
      <c r="D517" s="19"/>
      <c r="E517" s="19"/>
      <c r="F517" s="20"/>
    </row>
    <row r="518" spans="1:6" ht="12.75">
      <c r="A518" s="19"/>
      <c r="B518" s="19"/>
      <c r="C518" s="19"/>
      <c r="D518" s="19"/>
      <c r="E518" s="19"/>
      <c r="F518" s="20"/>
    </row>
    <row r="519" spans="1:6" ht="12.75">
      <c r="A519" s="19"/>
      <c r="B519" s="19"/>
      <c r="C519" s="19"/>
      <c r="D519" s="19"/>
      <c r="E519" s="19"/>
      <c r="F519" s="20"/>
    </row>
    <row r="520" spans="1:6" ht="12.75">
      <c r="A520" s="19"/>
      <c r="B520" s="19"/>
      <c r="C520" s="19"/>
      <c r="D520" s="19"/>
      <c r="E520" s="19"/>
      <c r="F520" s="20"/>
    </row>
    <row r="521" spans="1:6" ht="12.75">
      <c r="A521" s="19"/>
      <c r="B521" s="19"/>
      <c r="C521" s="19"/>
      <c r="D521" s="19"/>
      <c r="E521" s="19"/>
      <c r="F521" s="20"/>
    </row>
    <row r="522" spans="1:6" ht="12.75">
      <c r="A522" s="19"/>
      <c r="B522" s="19"/>
      <c r="C522" s="19"/>
      <c r="D522" s="19"/>
      <c r="E522" s="19"/>
      <c r="F522" s="20"/>
    </row>
    <row r="523" spans="1:6" ht="12.75">
      <c r="A523" s="19"/>
      <c r="B523" s="19"/>
      <c r="C523" s="19"/>
      <c r="D523" s="19"/>
      <c r="E523" s="19"/>
      <c r="F523" s="20"/>
    </row>
    <row r="524" spans="1:6" ht="12.75">
      <c r="A524" s="19"/>
      <c r="B524" s="19"/>
      <c r="C524" s="19"/>
      <c r="D524" s="19"/>
      <c r="E524" s="19"/>
      <c r="F524" s="20"/>
    </row>
    <row r="525" spans="1:6" ht="12.75">
      <c r="A525" s="19"/>
      <c r="B525" s="19"/>
      <c r="C525" s="19"/>
      <c r="D525" s="19"/>
      <c r="E525" s="19"/>
      <c r="F525" s="20"/>
    </row>
    <row r="526" spans="1:6" ht="12.75">
      <c r="A526" s="19"/>
      <c r="B526" s="19"/>
      <c r="C526" s="19"/>
      <c r="D526" s="19"/>
      <c r="E526" s="19"/>
      <c r="F526" s="20"/>
    </row>
    <row r="527" spans="1:6" ht="12.75">
      <c r="A527" s="19"/>
      <c r="B527" s="19"/>
      <c r="C527" s="19"/>
      <c r="D527" s="19"/>
      <c r="E527" s="19"/>
      <c r="F527" s="20"/>
    </row>
    <row r="528" spans="1:6" ht="12.75">
      <c r="A528" s="19"/>
      <c r="B528" s="19"/>
      <c r="C528" s="19"/>
      <c r="D528" s="19"/>
      <c r="E528" s="19"/>
      <c r="F528" s="20"/>
    </row>
    <row r="529" spans="1:6" ht="12.75">
      <c r="A529" s="19"/>
      <c r="B529" s="19"/>
      <c r="C529" s="19"/>
      <c r="D529" s="19"/>
      <c r="E529" s="19"/>
      <c r="F529" s="20"/>
    </row>
    <row r="530" spans="1:6" ht="12.75">
      <c r="A530" s="19"/>
      <c r="B530" s="19"/>
      <c r="C530" s="19"/>
      <c r="D530" s="19"/>
      <c r="E530" s="19"/>
      <c r="F530" s="20"/>
    </row>
    <row r="531" spans="1:6" ht="12.75">
      <c r="A531" s="19"/>
      <c r="B531" s="19"/>
      <c r="C531" s="19"/>
      <c r="D531" s="19"/>
      <c r="E531" s="19"/>
      <c r="F531" s="20"/>
    </row>
    <row r="532" spans="1:6" ht="12.75">
      <c r="A532" s="19"/>
      <c r="B532" s="19"/>
      <c r="C532" s="19"/>
      <c r="D532" s="19"/>
      <c r="E532" s="19"/>
      <c r="F532" s="20"/>
    </row>
    <row r="533" spans="1:6" ht="12.75">
      <c r="A533" s="19"/>
      <c r="B533" s="19"/>
      <c r="C533" s="19"/>
      <c r="D533" s="19"/>
      <c r="E533" s="19"/>
      <c r="F533" s="20"/>
    </row>
    <row r="534" spans="1:6" ht="12.75">
      <c r="A534" s="19"/>
      <c r="B534" s="19"/>
      <c r="C534" s="19"/>
      <c r="D534" s="19"/>
      <c r="E534" s="19"/>
      <c r="F534" s="20"/>
    </row>
    <row r="535" spans="1:6" ht="12.75">
      <c r="A535" s="19"/>
      <c r="B535" s="19"/>
      <c r="C535" s="19"/>
      <c r="D535" s="19"/>
      <c r="E535" s="19"/>
      <c r="F535" s="20"/>
    </row>
    <row r="536" spans="1:6" ht="12.75">
      <c r="A536" s="19"/>
      <c r="B536" s="19"/>
      <c r="C536" s="19"/>
      <c r="D536" s="19"/>
      <c r="E536" s="19"/>
      <c r="F536" s="20"/>
    </row>
    <row r="537" spans="1:6" ht="12.75">
      <c r="A537" s="19"/>
      <c r="B537" s="19"/>
      <c r="C537" s="19"/>
      <c r="D537" s="19"/>
      <c r="E537" s="19"/>
      <c r="F537" s="20"/>
    </row>
    <row r="538" spans="1:6" ht="12.75">
      <c r="A538" s="19"/>
      <c r="B538" s="19"/>
      <c r="C538" s="19"/>
      <c r="D538" s="19"/>
      <c r="E538" s="19"/>
      <c r="F538" s="20"/>
    </row>
    <row r="539" spans="1:6" ht="12.75">
      <c r="A539" s="19"/>
      <c r="B539" s="19"/>
      <c r="C539" s="19"/>
      <c r="D539" s="19"/>
      <c r="E539" s="19"/>
      <c r="F539" s="20"/>
    </row>
    <row r="540" spans="1:6" ht="12.75">
      <c r="A540" s="19"/>
      <c r="B540" s="19"/>
      <c r="C540" s="19"/>
      <c r="D540" s="19"/>
      <c r="E540" s="19"/>
      <c r="F540" s="20"/>
    </row>
    <row r="541" spans="1:6" ht="12.75">
      <c r="A541" s="19"/>
      <c r="B541" s="19"/>
      <c r="C541" s="19"/>
      <c r="D541" s="19"/>
      <c r="E541" s="19"/>
      <c r="F541" s="20"/>
    </row>
    <row r="542" spans="1:6" ht="12.75">
      <c r="A542" s="19"/>
      <c r="B542" s="19"/>
      <c r="C542" s="19"/>
      <c r="D542" s="19"/>
      <c r="E542" s="19"/>
      <c r="F542" s="20"/>
    </row>
    <row r="543" spans="1:6" ht="12.75">
      <c r="A543" s="19"/>
      <c r="B543" s="19"/>
      <c r="C543" s="19"/>
      <c r="D543" s="19"/>
      <c r="E543" s="19"/>
      <c r="F543" s="20"/>
    </row>
    <row r="544" spans="1:6" ht="12.75">
      <c r="A544" s="19"/>
      <c r="B544" s="19"/>
      <c r="C544" s="19"/>
      <c r="D544" s="19"/>
      <c r="E544" s="19"/>
      <c r="F544" s="20"/>
    </row>
    <row r="545" spans="1:6" ht="12.75">
      <c r="A545" s="19"/>
      <c r="B545" s="19"/>
      <c r="C545" s="19"/>
      <c r="D545" s="19"/>
      <c r="E545" s="19"/>
      <c r="F545" s="20"/>
    </row>
    <row r="546" spans="1:6" ht="12.75">
      <c r="A546" s="19"/>
      <c r="B546" s="19"/>
      <c r="C546" s="19"/>
      <c r="D546" s="19"/>
      <c r="E546" s="19"/>
      <c r="F546" s="20"/>
    </row>
    <row r="547" spans="1:6" ht="12.75">
      <c r="A547" s="19"/>
      <c r="B547" s="19"/>
      <c r="C547" s="19"/>
      <c r="D547" s="19"/>
      <c r="E547" s="19"/>
      <c r="F547" s="20"/>
    </row>
    <row r="548" spans="1:6" ht="12.75">
      <c r="A548" s="19"/>
      <c r="B548" s="19"/>
      <c r="C548" s="19"/>
      <c r="D548" s="19"/>
      <c r="E548" s="19"/>
      <c r="F548" s="20"/>
    </row>
    <row r="549" spans="1:6" ht="12.75">
      <c r="A549" s="19"/>
      <c r="B549" s="19"/>
      <c r="C549" s="19"/>
      <c r="D549" s="19"/>
      <c r="E549" s="19"/>
      <c r="F549" s="20"/>
    </row>
    <row r="550" spans="1:6" ht="12.75">
      <c r="A550" s="19"/>
      <c r="B550" s="19"/>
      <c r="C550" s="19"/>
      <c r="D550" s="19"/>
      <c r="E550" s="19"/>
      <c r="F550" s="20"/>
    </row>
    <row r="551" spans="1:6" ht="12.75">
      <c r="A551" s="19"/>
      <c r="B551" s="19"/>
      <c r="C551" s="19"/>
      <c r="D551" s="19"/>
      <c r="E551" s="19"/>
      <c r="F551" s="20"/>
    </row>
    <row r="552" spans="1:6" ht="12.75">
      <c r="A552" s="19"/>
      <c r="B552" s="19"/>
      <c r="C552" s="19"/>
      <c r="D552" s="19"/>
      <c r="E552" s="19"/>
      <c r="F552" s="20"/>
    </row>
    <row r="553" spans="1:6" ht="12.75">
      <c r="A553" s="19"/>
      <c r="B553" s="19"/>
      <c r="C553" s="19"/>
      <c r="D553" s="19"/>
      <c r="E553" s="19"/>
      <c r="F553" s="20"/>
    </row>
    <row r="554" spans="1:6" ht="12.75">
      <c r="A554" s="19"/>
      <c r="B554" s="19"/>
      <c r="C554" s="19"/>
      <c r="D554" s="19"/>
      <c r="E554" s="19"/>
      <c r="F554" s="20"/>
    </row>
    <row r="555" spans="1:6" ht="12.75">
      <c r="A555" s="19"/>
      <c r="B555" s="19"/>
      <c r="C555" s="19"/>
      <c r="D555" s="19"/>
      <c r="E555" s="19"/>
      <c r="F555" s="20"/>
    </row>
    <row r="556" spans="1:6" ht="12.75">
      <c r="A556" s="19"/>
      <c r="B556" s="19"/>
      <c r="C556" s="19"/>
      <c r="D556" s="19"/>
      <c r="E556" s="19"/>
      <c r="F556" s="20"/>
    </row>
    <row r="557" spans="1:6" ht="12.75">
      <c r="A557" s="19"/>
      <c r="B557" s="19"/>
      <c r="C557" s="19"/>
      <c r="D557" s="19"/>
      <c r="E557" s="19"/>
      <c r="F557" s="20"/>
    </row>
    <row r="558" spans="1:6" ht="12.75">
      <c r="A558" s="19"/>
      <c r="B558" s="19"/>
      <c r="C558" s="19"/>
      <c r="D558" s="19"/>
      <c r="E558" s="19"/>
      <c r="F558" s="20"/>
    </row>
    <row r="559" spans="1:6" ht="12.75">
      <c r="A559" s="19"/>
      <c r="B559" s="19"/>
      <c r="C559" s="19"/>
      <c r="D559" s="19"/>
      <c r="E559" s="19"/>
      <c r="F559" s="20"/>
    </row>
    <row r="560" spans="1:6" ht="12.75">
      <c r="A560" s="19"/>
      <c r="B560" s="19"/>
      <c r="C560" s="19"/>
      <c r="D560" s="19"/>
      <c r="E560" s="19"/>
      <c r="F560" s="20"/>
    </row>
    <row r="561" spans="1:6" ht="12.75">
      <c r="A561" s="19"/>
      <c r="B561" s="19"/>
      <c r="C561" s="19"/>
      <c r="D561" s="19"/>
      <c r="E561" s="19"/>
      <c r="F561" s="20"/>
    </row>
    <row r="562" spans="1:6" ht="12.75">
      <c r="A562" s="19"/>
      <c r="B562" s="19"/>
      <c r="C562" s="19"/>
      <c r="D562" s="19"/>
      <c r="E562" s="19"/>
      <c r="F562" s="20"/>
    </row>
    <row r="563" spans="1:6" ht="12.75">
      <c r="A563" s="19"/>
      <c r="B563" s="19"/>
      <c r="C563" s="19"/>
      <c r="D563" s="19"/>
      <c r="E563" s="19"/>
      <c r="F563" s="20"/>
    </row>
    <row r="564" spans="1:6" ht="12.75">
      <c r="A564" s="19"/>
      <c r="B564" s="19"/>
      <c r="C564" s="19"/>
      <c r="D564" s="19"/>
      <c r="E564" s="19"/>
      <c r="F564" s="20"/>
    </row>
    <row r="565" spans="1:6" ht="12.75">
      <c r="A565" s="19"/>
      <c r="B565" s="19"/>
      <c r="C565" s="19"/>
      <c r="D565" s="19"/>
      <c r="E565" s="19"/>
      <c r="F565" s="20"/>
    </row>
    <row r="566" spans="1:6" ht="12.75">
      <c r="A566" s="19"/>
      <c r="B566" s="19"/>
      <c r="C566" s="19"/>
      <c r="D566" s="19"/>
      <c r="E566" s="19"/>
      <c r="F566" s="20"/>
    </row>
    <row r="567" spans="1:6" ht="12.75">
      <c r="A567" s="19"/>
      <c r="B567" s="19"/>
      <c r="C567" s="19"/>
      <c r="D567" s="19"/>
      <c r="E567" s="19"/>
      <c r="F567" s="20"/>
    </row>
    <row r="568" spans="1:6" ht="12.75">
      <c r="A568" s="19"/>
      <c r="B568" s="19"/>
      <c r="C568" s="19"/>
      <c r="D568" s="19"/>
      <c r="E568" s="19"/>
      <c r="F568" s="20"/>
    </row>
    <row r="569" spans="1:6" ht="12.75">
      <c r="A569" s="19"/>
      <c r="B569" s="19"/>
      <c r="C569" s="19"/>
      <c r="D569" s="19"/>
      <c r="E569" s="19"/>
      <c r="F569" s="20"/>
    </row>
    <row r="570" spans="1:6" ht="12.75">
      <c r="A570" s="19"/>
      <c r="B570" s="19"/>
      <c r="C570" s="19"/>
      <c r="D570" s="19"/>
      <c r="E570" s="19"/>
      <c r="F570" s="20"/>
    </row>
    <row r="571" spans="1:6" ht="12.75">
      <c r="A571" s="19"/>
      <c r="B571" s="19"/>
      <c r="C571" s="19"/>
      <c r="D571" s="19"/>
      <c r="E571" s="19"/>
      <c r="F571" s="20"/>
    </row>
    <row r="572" spans="1:6" ht="12.75">
      <c r="A572" s="19"/>
      <c r="B572" s="19"/>
      <c r="C572" s="19"/>
      <c r="D572" s="19"/>
      <c r="E572" s="19"/>
      <c r="F572" s="20"/>
    </row>
    <row r="573" spans="1:6" ht="12.75">
      <c r="A573" s="19"/>
      <c r="B573" s="19"/>
      <c r="C573" s="19"/>
      <c r="D573" s="19"/>
      <c r="E573" s="19"/>
      <c r="F573" s="20"/>
    </row>
    <row r="574" spans="1:6" ht="12.75">
      <c r="A574" s="19"/>
      <c r="B574" s="19"/>
      <c r="C574" s="19"/>
      <c r="D574" s="19"/>
      <c r="E574" s="19"/>
      <c r="F574" s="20"/>
    </row>
    <row r="575" spans="1:6" ht="12.75">
      <c r="A575" s="19"/>
      <c r="B575" s="19"/>
      <c r="C575" s="19"/>
      <c r="D575" s="19"/>
      <c r="E575" s="19"/>
      <c r="F575" s="20"/>
    </row>
    <row r="576" spans="1:6" ht="12.75">
      <c r="A576" s="19"/>
      <c r="B576" s="19"/>
      <c r="C576" s="19"/>
      <c r="D576" s="19"/>
      <c r="E576" s="19"/>
      <c r="F576" s="20"/>
    </row>
    <row r="577" spans="1:6" ht="12.75">
      <c r="A577" s="19"/>
      <c r="B577" s="19"/>
      <c r="C577" s="19"/>
      <c r="D577" s="19"/>
      <c r="E577" s="19"/>
      <c r="F577" s="20"/>
    </row>
    <row r="578" spans="1:6" ht="12.75">
      <c r="A578" s="19"/>
      <c r="B578" s="19"/>
      <c r="C578" s="19"/>
      <c r="D578" s="19"/>
      <c r="E578" s="19"/>
      <c r="F578" s="20"/>
    </row>
    <row r="579" spans="1:6" ht="12.75">
      <c r="A579" s="19"/>
      <c r="B579" s="19"/>
      <c r="C579" s="19"/>
      <c r="D579" s="19"/>
      <c r="E579" s="19"/>
      <c r="F579" s="20"/>
    </row>
    <row r="580" spans="1:6" ht="12.75">
      <c r="A580" s="19"/>
      <c r="B580" s="19"/>
      <c r="C580" s="19"/>
      <c r="D580" s="19"/>
      <c r="E580" s="19"/>
      <c r="F580" s="20"/>
    </row>
    <row r="581" spans="1:6" ht="12.75">
      <c r="A581" s="19"/>
      <c r="B581" s="19"/>
      <c r="C581" s="19"/>
      <c r="D581" s="19"/>
      <c r="E581" s="19"/>
      <c r="F581" s="20"/>
    </row>
    <row r="582" spans="1:6" ht="12.75">
      <c r="A582" s="19"/>
      <c r="B582" s="19"/>
      <c r="C582" s="19"/>
      <c r="D582" s="19"/>
      <c r="E582" s="19"/>
      <c r="F582" s="20"/>
    </row>
    <row r="583" spans="1:6" ht="12.75">
      <c r="A583" s="19"/>
      <c r="B583" s="19"/>
      <c r="C583" s="19"/>
      <c r="D583" s="19"/>
      <c r="E583" s="19"/>
      <c r="F583" s="20"/>
    </row>
    <row r="584" spans="1:6" ht="12.75">
      <c r="A584" s="19"/>
      <c r="B584" s="19"/>
      <c r="C584" s="19"/>
      <c r="D584" s="19"/>
      <c r="E584" s="19"/>
      <c r="F584" s="20"/>
    </row>
    <row r="585" spans="1:6" ht="12.75">
      <c r="A585" s="19"/>
      <c r="B585" s="19"/>
      <c r="C585" s="19"/>
      <c r="D585" s="19"/>
      <c r="E585" s="19"/>
      <c r="F585" s="20"/>
    </row>
    <row r="586" spans="1:6" ht="12.75">
      <c r="A586" s="19"/>
      <c r="B586" s="19"/>
      <c r="C586" s="19"/>
      <c r="D586" s="19"/>
      <c r="E586" s="19"/>
      <c r="F586" s="20"/>
    </row>
    <row r="587" spans="1:6" ht="12.75">
      <c r="A587" s="19"/>
      <c r="B587" s="19"/>
      <c r="C587" s="19"/>
      <c r="D587" s="19"/>
      <c r="E587" s="19"/>
      <c r="F587" s="20"/>
    </row>
    <row r="588" spans="1:6" ht="12.75">
      <c r="A588" s="19"/>
      <c r="B588" s="19"/>
      <c r="C588" s="19"/>
      <c r="D588" s="19"/>
      <c r="E588" s="19"/>
      <c r="F588" s="20"/>
    </row>
    <row r="589" spans="1:6" ht="12.75">
      <c r="A589" s="19"/>
      <c r="B589" s="19"/>
      <c r="C589" s="19"/>
      <c r="D589" s="19"/>
      <c r="E589" s="19"/>
      <c r="F589" s="20"/>
    </row>
    <row r="590" spans="1:6" ht="12.75">
      <c r="A590" s="19"/>
      <c r="B590" s="19"/>
      <c r="C590" s="19"/>
      <c r="D590" s="19"/>
      <c r="E590" s="19"/>
      <c r="F590" s="20"/>
    </row>
    <row r="591" spans="1:6" ht="12.75">
      <c r="A591" s="19"/>
      <c r="B591" s="19"/>
      <c r="C591" s="19"/>
      <c r="D591" s="19"/>
      <c r="E591" s="19"/>
      <c r="F591" s="20"/>
    </row>
    <row r="592" spans="1:6" ht="12.75">
      <c r="A592" s="19"/>
      <c r="B592" s="19"/>
      <c r="C592" s="19"/>
      <c r="D592" s="19"/>
      <c r="E592" s="19"/>
      <c r="F592" s="20"/>
    </row>
    <row r="593" spans="1:6" ht="12.75">
      <c r="A593" s="19"/>
      <c r="B593" s="19"/>
      <c r="C593" s="19"/>
      <c r="D593" s="19"/>
      <c r="E593" s="19"/>
      <c r="F593" s="20"/>
    </row>
    <row r="594" spans="1:6" ht="12.75">
      <c r="A594" s="19"/>
      <c r="B594" s="19"/>
      <c r="C594" s="19"/>
      <c r="D594" s="19"/>
      <c r="E594" s="19"/>
      <c r="F594" s="20"/>
    </row>
    <row r="595" spans="1:6" ht="12.75">
      <c r="A595" s="19"/>
      <c r="B595" s="19"/>
      <c r="C595" s="19"/>
      <c r="D595" s="19"/>
      <c r="E595" s="19"/>
      <c r="F595" s="20"/>
    </row>
    <row r="596" spans="1:6" ht="12.75">
      <c r="A596" s="19"/>
      <c r="B596" s="19"/>
      <c r="C596" s="19"/>
      <c r="D596" s="19"/>
      <c r="E596" s="19"/>
      <c r="F596" s="20"/>
    </row>
    <row r="597" spans="1:6" ht="12.75">
      <c r="A597" s="19"/>
      <c r="B597" s="19"/>
      <c r="C597" s="19"/>
      <c r="D597" s="19"/>
      <c r="E597" s="19"/>
      <c r="F597" s="20"/>
    </row>
    <row r="598" spans="1:6" ht="12.75">
      <c r="A598" s="19"/>
      <c r="B598" s="19"/>
      <c r="C598" s="19"/>
      <c r="D598" s="19"/>
      <c r="E598" s="19"/>
      <c r="F598" s="20"/>
    </row>
    <row r="599" spans="1:6" ht="12.75">
      <c r="A599" s="19"/>
      <c r="B599" s="19"/>
      <c r="C599" s="19"/>
      <c r="D599" s="19"/>
      <c r="E599" s="19"/>
      <c r="F599" s="20"/>
    </row>
    <row r="600" spans="1:6" ht="12.75">
      <c r="A600" s="19"/>
      <c r="B600" s="19"/>
      <c r="C600" s="19"/>
      <c r="D600" s="19"/>
      <c r="E600" s="19"/>
      <c r="F600" s="20"/>
    </row>
    <row r="601" spans="1:6" ht="12.75">
      <c r="A601" s="19"/>
      <c r="B601" s="19"/>
      <c r="C601" s="19"/>
      <c r="D601" s="19"/>
      <c r="E601" s="19"/>
      <c r="F601" s="20"/>
    </row>
    <row r="602" spans="1:6" ht="12.75">
      <c r="A602" s="19"/>
      <c r="B602" s="19"/>
      <c r="C602" s="19"/>
      <c r="D602" s="19"/>
      <c r="E602" s="19"/>
      <c r="F602" s="20"/>
    </row>
    <row r="603" spans="1:6" ht="12.75">
      <c r="A603" s="19"/>
      <c r="B603" s="19"/>
      <c r="C603" s="19"/>
      <c r="D603" s="19"/>
      <c r="E603" s="19"/>
      <c r="F603" s="20"/>
    </row>
    <row r="604" spans="1:6" ht="12.75">
      <c r="A604" s="19"/>
      <c r="B604" s="19"/>
      <c r="C604" s="19"/>
      <c r="D604" s="19"/>
      <c r="E604" s="19"/>
      <c r="F604" s="20"/>
    </row>
    <row r="605" spans="1:6" ht="12.75">
      <c r="A605" s="19"/>
      <c r="B605" s="19"/>
      <c r="C605" s="19"/>
      <c r="D605" s="19"/>
      <c r="E605" s="19"/>
      <c r="F605" s="20"/>
    </row>
    <row r="606" spans="1:6" ht="12.75">
      <c r="A606" s="19"/>
      <c r="B606" s="19"/>
      <c r="C606" s="19"/>
      <c r="D606" s="19"/>
      <c r="E606" s="19"/>
      <c r="F606" s="20"/>
    </row>
    <row r="607" spans="1:6" ht="12.75">
      <c r="A607" s="19"/>
      <c r="B607" s="19"/>
      <c r="C607" s="19"/>
      <c r="D607" s="19"/>
      <c r="E607" s="19"/>
      <c r="F607" s="20"/>
    </row>
    <row r="608" spans="1:6" ht="12.75">
      <c r="A608" s="19"/>
      <c r="B608" s="19"/>
      <c r="C608" s="19"/>
      <c r="D608" s="19"/>
      <c r="E608" s="19"/>
      <c r="F608" s="20"/>
    </row>
    <row r="609" spans="1:6" ht="12.75">
      <c r="A609" s="19"/>
      <c r="B609" s="19"/>
      <c r="C609" s="19"/>
      <c r="D609" s="19"/>
      <c r="E609" s="19"/>
      <c r="F609" s="20"/>
    </row>
    <row r="610" spans="1:6" ht="12.75">
      <c r="A610" s="19"/>
      <c r="B610" s="19"/>
      <c r="C610" s="19"/>
      <c r="D610" s="19"/>
      <c r="E610" s="19"/>
      <c r="F610" s="20"/>
    </row>
    <row r="611" spans="1:6" ht="12.75">
      <c r="A611" s="19"/>
      <c r="B611" s="19"/>
      <c r="C611" s="19"/>
      <c r="D611" s="19"/>
      <c r="E611" s="19"/>
      <c r="F611" s="20"/>
    </row>
    <row r="612" spans="1:6" ht="12.75">
      <c r="A612" s="19"/>
      <c r="B612" s="19"/>
      <c r="C612" s="19"/>
      <c r="D612" s="19"/>
      <c r="E612" s="19"/>
      <c r="F612" s="20"/>
    </row>
    <row r="613" spans="1:6" ht="12.75">
      <c r="A613" s="19"/>
      <c r="B613" s="19"/>
      <c r="C613" s="19"/>
      <c r="D613" s="19"/>
      <c r="E613" s="19"/>
      <c r="F613" s="20"/>
    </row>
    <row r="614" spans="1:6" ht="12.75">
      <c r="A614" s="19"/>
      <c r="B614" s="19"/>
      <c r="C614" s="19"/>
      <c r="D614" s="19"/>
      <c r="E614" s="19"/>
      <c r="F614" s="20"/>
    </row>
    <row r="615" spans="1:6" ht="12.75">
      <c r="A615" s="19"/>
      <c r="B615" s="19"/>
      <c r="C615" s="19"/>
      <c r="D615" s="19"/>
      <c r="E615" s="19"/>
      <c r="F615" s="20"/>
    </row>
    <row r="616" spans="1:6" ht="12.75">
      <c r="A616" s="19"/>
      <c r="B616" s="19"/>
      <c r="C616" s="19"/>
      <c r="D616" s="19"/>
      <c r="E616" s="19"/>
      <c r="F616" s="20"/>
    </row>
    <row r="617" spans="1:6" ht="12.75">
      <c r="A617" s="19"/>
      <c r="B617" s="19"/>
      <c r="C617" s="19"/>
      <c r="D617" s="19"/>
      <c r="E617" s="19"/>
      <c r="F617" s="20"/>
    </row>
    <row r="618" spans="1:6" ht="12.75">
      <c r="A618" s="19"/>
      <c r="B618" s="19"/>
      <c r="C618" s="19"/>
      <c r="D618" s="19"/>
      <c r="E618" s="19"/>
      <c r="F618" s="20"/>
    </row>
    <row r="619" spans="1:6" ht="12.75">
      <c r="A619" s="19"/>
      <c r="B619" s="19"/>
      <c r="C619" s="19"/>
      <c r="D619" s="19"/>
      <c r="E619" s="19"/>
      <c r="F619" s="20"/>
    </row>
    <row r="620" spans="1:6" ht="12.75">
      <c r="A620" s="19"/>
      <c r="B620" s="19"/>
      <c r="C620" s="19"/>
      <c r="D620" s="19"/>
      <c r="E620" s="19"/>
      <c r="F620" s="20"/>
    </row>
    <row r="621" spans="1:6" ht="12.75">
      <c r="A621" s="19"/>
      <c r="B621" s="19"/>
      <c r="C621" s="19"/>
      <c r="D621" s="19"/>
      <c r="E621" s="19"/>
      <c r="F621" s="20"/>
    </row>
    <row r="622" spans="1:6" ht="12.75">
      <c r="A622" s="19"/>
      <c r="B622" s="19"/>
      <c r="C622" s="19"/>
      <c r="D622" s="19"/>
      <c r="E622" s="19"/>
      <c r="F622" s="20"/>
    </row>
    <row r="623" spans="1:6" ht="12.75">
      <c r="A623" s="19"/>
      <c r="B623" s="19"/>
      <c r="C623" s="19"/>
      <c r="D623" s="19"/>
      <c r="E623" s="19"/>
      <c r="F623" s="20"/>
    </row>
    <row r="624" spans="1:6" ht="12.75">
      <c r="A624" s="19"/>
      <c r="B624" s="19"/>
      <c r="C624" s="19"/>
      <c r="D624" s="19"/>
      <c r="E624" s="19"/>
      <c r="F624" s="20"/>
    </row>
    <row r="625" spans="1:6" ht="12.75">
      <c r="A625" s="19"/>
      <c r="B625" s="19"/>
      <c r="C625" s="19"/>
      <c r="D625" s="19"/>
      <c r="E625" s="19"/>
      <c r="F625" s="20"/>
    </row>
    <row r="626" spans="1:6" ht="12.75">
      <c r="A626" s="19"/>
      <c r="B626" s="19"/>
      <c r="C626" s="19"/>
      <c r="D626" s="19"/>
      <c r="E626" s="19"/>
      <c r="F626" s="20"/>
    </row>
    <row r="627" spans="1:6" ht="12.75">
      <c r="A627" s="19"/>
      <c r="B627" s="19"/>
      <c r="C627" s="19"/>
      <c r="D627" s="19"/>
      <c r="E627" s="19"/>
      <c r="F627" s="20"/>
    </row>
    <row r="628" spans="1:6" ht="12.75">
      <c r="A628" s="19"/>
      <c r="B628" s="19"/>
      <c r="C628" s="19"/>
      <c r="D628" s="19"/>
      <c r="E628" s="19"/>
      <c r="F628" s="20"/>
    </row>
    <row r="629" spans="1:6" ht="12.75">
      <c r="A629" s="19"/>
      <c r="B629" s="19"/>
      <c r="C629" s="19"/>
      <c r="D629" s="19"/>
      <c r="E629" s="19"/>
      <c r="F629" s="20"/>
    </row>
    <row r="630" spans="1:6" ht="12.75">
      <c r="A630" s="19"/>
      <c r="B630" s="19"/>
      <c r="C630" s="19"/>
      <c r="D630" s="19"/>
      <c r="E630" s="19"/>
      <c r="F630" s="20"/>
    </row>
    <row r="631" spans="1:6" ht="12.75">
      <c r="A631" s="19"/>
      <c r="B631" s="19"/>
      <c r="C631" s="19"/>
      <c r="D631" s="19"/>
      <c r="E631" s="19"/>
      <c r="F631" s="20"/>
    </row>
    <row r="632" spans="1:6" ht="12.75">
      <c r="A632" s="19"/>
      <c r="B632" s="19"/>
      <c r="C632" s="19"/>
      <c r="D632" s="19"/>
      <c r="E632" s="19"/>
      <c r="F632" s="20"/>
    </row>
    <row r="633" spans="1:6" ht="12.75">
      <c r="A633" s="19"/>
      <c r="B633" s="19"/>
      <c r="C633" s="19"/>
      <c r="D633" s="19"/>
      <c r="E633" s="19"/>
      <c r="F633" s="20"/>
    </row>
    <row r="634" spans="1:6" ht="12.75">
      <c r="A634" s="19"/>
      <c r="B634" s="19"/>
      <c r="C634" s="19"/>
      <c r="D634" s="19"/>
      <c r="E634" s="19"/>
      <c r="F634" s="20"/>
    </row>
    <row r="635" spans="1:6" ht="12.75">
      <c r="A635" s="19"/>
      <c r="B635" s="19"/>
      <c r="C635" s="19"/>
      <c r="D635" s="19"/>
      <c r="E635" s="19"/>
      <c r="F635" s="20"/>
    </row>
    <row r="636" spans="1:6" ht="12.75">
      <c r="A636" s="19"/>
      <c r="B636" s="19"/>
      <c r="C636" s="19"/>
      <c r="D636" s="19"/>
      <c r="E636" s="19"/>
      <c r="F636" s="20"/>
    </row>
    <row r="637" spans="1:6" ht="12.75">
      <c r="A637" s="19"/>
      <c r="B637" s="19"/>
      <c r="C637" s="19"/>
      <c r="D637" s="19"/>
      <c r="E637" s="19"/>
      <c r="F637" s="20"/>
    </row>
    <row r="638" spans="1:6" ht="12.75">
      <c r="A638" s="19"/>
      <c r="B638" s="19"/>
      <c r="C638" s="19"/>
      <c r="D638" s="19"/>
      <c r="E638" s="19"/>
      <c r="F638" s="20"/>
    </row>
    <row r="639" spans="1:6" ht="12.75">
      <c r="A639" s="19"/>
      <c r="B639" s="19"/>
      <c r="C639" s="19"/>
      <c r="D639" s="19"/>
      <c r="E639" s="19"/>
      <c r="F639" s="20"/>
    </row>
    <row r="640" spans="1:6" ht="12.75">
      <c r="A640" s="19"/>
      <c r="B640" s="19"/>
      <c r="C640" s="19"/>
      <c r="D640" s="19"/>
      <c r="E640" s="19"/>
      <c r="F640" s="20"/>
    </row>
    <row r="641" spans="1:6" ht="12.75">
      <c r="A641" s="19"/>
      <c r="B641" s="19"/>
      <c r="C641" s="19"/>
      <c r="D641" s="19"/>
      <c r="E641" s="19"/>
      <c r="F641" s="20"/>
    </row>
    <row r="642" spans="1:6" ht="12.75">
      <c r="A642" s="19"/>
      <c r="B642" s="19"/>
      <c r="C642" s="19"/>
      <c r="D642" s="19"/>
      <c r="E642" s="19"/>
      <c r="F642" s="20"/>
    </row>
    <row r="643" spans="1:6" ht="12.75">
      <c r="A643" s="19"/>
      <c r="B643" s="19"/>
      <c r="C643" s="19"/>
      <c r="D643" s="19"/>
      <c r="E643" s="19"/>
      <c r="F643" s="20"/>
    </row>
    <row r="644" spans="1:6" ht="12.75">
      <c r="A644" s="19"/>
      <c r="B644" s="19"/>
      <c r="C644" s="19"/>
      <c r="D644" s="19"/>
      <c r="E644" s="19"/>
      <c r="F644" s="20"/>
    </row>
    <row r="645" spans="1:6" ht="12.75">
      <c r="A645" s="19"/>
      <c r="B645" s="19"/>
      <c r="C645" s="19"/>
      <c r="D645" s="19"/>
      <c r="E645" s="19"/>
      <c r="F645" s="20"/>
    </row>
    <row r="646" spans="1:6" ht="12.75">
      <c r="A646" s="19"/>
      <c r="B646" s="19"/>
      <c r="C646" s="19"/>
      <c r="D646" s="19"/>
      <c r="E646" s="19"/>
      <c r="F646" s="20"/>
    </row>
    <row r="647" spans="1:6" ht="12.75">
      <c r="A647" s="19"/>
      <c r="B647" s="19"/>
      <c r="C647" s="19"/>
      <c r="D647" s="19"/>
      <c r="E647" s="19"/>
      <c r="F647" s="20"/>
    </row>
    <row r="648" spans="1:6" ht="12.75">
      <c r="A648" s="19"/>
      <c r="B648" s="19"/>
      <c r="C648" s="19"/>
      <c r="D648" s="19"/>
      <c r="E648" s="19"/>
      <c r="F648" s="20"/>
    </row>
    <row r="649" spans="1:6" ht="12.75">
      <c r="A649" s="19"/>
      <c r="B649" s="19"/>
      <c r="C649" s="19"/>
      <c r="D649" s="19"/>
      <c r="E649" s="19"/>
      <c r="F649" s="20"/>
    </row>
    <row r="650" spans="1:6" ht="12.75">
      <c r="A650" s="19"/>
      <c r="B650" s="19"/>
      <c r="C650" s="19"/>
      <c r="D650" s="19"/>
      <c r="E650" s="19"/>
      <c r="F650" s="20"/>
    </row>
    <row r="651" spans="1:6" ht="12.75">
      <c r="A651" s="19"/>
      <c r="B651" s="19"/>
      <c r="C651" s="19"/>
      <c r="D651" s="19"/>
      <c r="E651" s="19"/>
      <c r="F651" s="20"/>
    </row>
    <row r="652" spans="1:6" ht="12.75">
      <c r="A652" s="19"/>
      <c r="B652" s="19"/>
      <c r="C652" s="19"/>
      <c r="D652" s="19"/>
      <c r="E652" s="19"/>
      <c r="F652" s="20"/>
    </row>
    <row r="653" spans="1:6" ht="12.75">
      <c r="A653" s="19"/>
      <c r="B653" s="19"/>
      <c r="C653" s="19"/>
      <c r="D653" s="19"/>
      <c r="E653" s="19"/>
      <c r="F653" s="20"/>
    </row>
    <row r="654" spans="1:6" ht="12.75">
      <c r="A654" s="19"/>
      <c r="B654" s="19"/>
      <c r="C654" s="19"/>
      <c r="D654" s="19"/>
      <c r="E654" s="19"/>
      <c r="F654" s="20"/>
    </row>
    <row r="655" spans="1:6" ht="12.75">
      <c r="A655" s="19"/>
      <c r="B655" s="19"/>
      <c r="C655" s="19"/>
      <c r="D655" s="19"/>
      <c r="E655" s="19"/>
      <c r="F655" s="20"/>
    </row>
    <row r="656" spans="1:6" ht="12.75">
      <c r="A656" s="19"/>
      <c r="B656" s="19"/>
      <c r="C656" s="19"/>
      <c r="D656" s="19"/>
      <c r="E656" s="19"/>
      <c r="F656" s="20"/>
    </row>
    <row r="657" spans="1:6" ht="12.75">
      <c r="A657" s="19"/>
      <c r="B657" s="19"/>
      <c r="C657" s="19"/>
      <c r="D657" s="19"/>
      <c r="E657" s="19"/>
      <c r="F657" s="20"/>
    </row>
    <row r="658" spans="1:6" ht="12.75">
      <c r="A658" s="19"/>
      <c r="B658" s="19"/>
      <c r="C658" s="19"/>
      <c r="D658" s="19"/>
      <c r="E658" s="19"/>
      <c r="F658" s="20"/>
    </row>
    <row r="659" spans="1:6" ht="12.75">
      <c r="A659" s="19"/>
      <c r="B659" s="19"/>
      <c r="C659" s="19"/>
      <c r="D659" s="19"/>
      <c r="E659" s="19"/>
      <c r="F659" s="20"/>
    </row>
    <row r="660" spans="1:6" ht="12.75">
      <c r="A660" s="19"/>
      <c r="B660" s="19"/>
      <c r="C660" s="19"/>
      <c r="D660" s="19"/>
      <c r="E660" s="19"/>
      <c r="F660" s="20"/>
    </row>
    <row r="661" spans="1:6" ht="12.75">
      <c r="A661" s="19"/>
      <c r="B661" s="19"/>
      <c r="C661" s="19"/>
      <c r="D661" s="19"/>
      <c r="E661" s="19"/>
      <c r="F661" s="20"/>
    </row>
    <row r="662" spans="1:6" ht="12.75">
      <c r="A662" s="19"/>
      <c r="B662" s="19"/>
      <c r="C662" s="19"/>
      <c r="D662" s="19"/>
      <c r="E662" s="19"/>
      <c r="F662" s="20"/>
    </row>
    <row r="663" spans="1:6" ht="12.75">
      <c r="A663" s="19"/>
      <c r="B663" s="19"/>
      <c r="C663" s="19"/>
      <c r="D663" s="19"/>
      <c r="E663" s="19"/>
      <c r="F663" s="20"/>
    </row>
    <row r="664" spans="1:6" ht="12.75">
      <c r="A664" s="19"/>
      <c r="B664" s="19"/>
      <c r="C664" s="19"/>
      <c r="D664" s="19"/>
      <c r="E664" s="19"/>
      <c r="F664" s="20"/>
    </row>
    <row r="665" spans="1:6" ht="12.75">
      <c r="A665" s="19"/>
      <c r="B665" s="19"/>
      <c r="C665" s="19"/>
      <c r="D665" s="19"/>
      <c r="E665" s="19"/>
      <c r="F665" s="20"/>
    </row>
    <row r="666" spans="1:6" ht="12.75">
      <c r="A666" s="19"/>
      <c r="B666" s="19"/>
      <c r="C666" s="19"/>
      <c r="D666" s="19"/>
      <c r="E666" s="19"/>
      <c r="F666" s="20"/>
    </row>
    <row r="667" spans="1:6" ht="12.75">
      <c r="A667" s="19"/>
      <c r="B667" s="19"/>
      <c r="C667" s="19"/>
      <c r="D667" s="19"/>
      <c r="E667" s="19"/>
      <c r="F667" s="20"/>
    </row>
    <row r="668" spans="1:6" ht="12.75">
      <c r="A668" s="19"/>
      <c r="B668" s="19"/>
      <c r="C668" s="19"/>
      <c r="D668" s="19"/>
      <c r="E668" s="19"/>
      <c r="F668" s="20"/>
    </row>
    <row r="669" spans="1:6" ht="12.75">
      <c r="A669" s="19"/>
      <c r="B669" s="19"/>
      <c r="C669" s="19"/>
      <c r="D669" s="19"/>
      <c r="E669" s="19"/>
      <c r="F669" s="20"/>
    </row>
    <row r="670" spans="1:6" ht="12.75">
      <c r="A670" s="19"/>
      <c r="B670" s="19"/>
      <c r="C670" s="19"/>
      <c r="D670" s="19"/>
      <c r="E670" s="19"/>
      <c r="F670" s="20"/>
    </row>
    <row r="671" spans="1:6" ht="12.75">
      <c r="A671" s="19"/>
      <c r="B671" s="19"/>
      <c r="C671" s="19"/>
      <c r="D671" s="19"/>
      <c r="E671" s="19"/>
      <c r="F671" s="20"/>
    </row>
    <row r="672" spans="1:6" ht="12.75">
      <c r="A672" s="19"/>
      <c r="B672" s="19"/>
      <c r="C672" s="19"/>
      <c r="D672" s="19"/>
      <c r="E672" s="19"/>
      <c r="F672" s="20"/>
    </row>
    <row r="673" spans="1:6" ht="12.75">
      <c r="A673" s="19"/>
      <c r="B673" s="19"/>
      <c r="C673" s="19"/>
      <c r="D673" s="19"/>
      <c r="E673" s="19"/>
      <c r="F673" s="20"/>
    </row>
    <row r="674" spans="1:6" ht="12.75">
      <c r="A674" s="19"/>
      <c r="B674" s="19"/>
      <c r="C674" s="19"/>
      <c r="D674" s="19"/>
      <c r="E674" s="19"/>
      <c r="F674" s="20"/>
    </row>
    <row r="675" spans="1:6" ht="12.75">
      <c r="A675" s="19"/>
      <c r="B675" s="19"/>
      <c r="C675" s="19"/>
      <c r="D675" s="19"/>
      <c r="E675" s="19"/>
      <c r="F675" s="20"/>
    </row>
    <row r="676" spans="1:6" ht="12.75">
      <c r="A676" s="19"/>
      <c r="B676" s="19"/>
      <c r="C676" s="19"/>
      <c r="D676" s="19"/>
      <c r="E676" s="19"/>
      <c r="F676" s="20"/>
    </row>
    <row r="677" spans="1:6" ht="12.75">
      <c r="A677" s="19"/>
      <c r="B677" s="19"/>
      <c r="C677" s="19"/>
      <c r="D677" s="19"/>
      <c r="E677" s="19"/>
      <c r="F677" s="20"/>
    </row>
    <row r="678" spans="1:6" ht="12.75">
      <c r="A678" s="19"/>
      <c r="B678" s="19"/>
      <c r="C678" s="19"/>
      <c r="D678" s="19"/>
      <c r="E678" s="19"/>
      <c r="F678" s="20"/>
    </row>
    <row r="679" spans="1:6" ht="12.75">
      <c r="A679" s="19"/>
      <c r="B679" s="19"/>
      <c r="C679" s="19"/>
      <c r="D679" s="19"/>
      <c r="E679" s="19"/>
      <c r="F679" s="20"/>
    </row>
    <row r="680" spans="1:6" ht="12.75">
      <c r="A680" s="19"/>
      <c r="B680" s="19"/>
      <c r="C680" s="19"/>
      <c r="D680" s="19"/>
      <c r="E680" s="19"/>
      <c r="F680" s="20"/>
    </row>
    <row r="681" spans="1:6" ht="12.75">
      <c r="A681" s="19"/>
      <c r="B681" s="19"/>
      <c r="C681" s="19"/>
      <c r="D681" s="19"/>
      <c r="E681" s="19"/>
      <c r="F681" s="20"/>
    </row>
    <row r="682" spans="1:6" ht="12.75">
      <c r="A682" s="19"/>
      <c r="B682" s="19"/>
      <c r="C682" s="19"/>
      <c r="D682" s="19"/>
      <c r="E682" s="19"/>
      <c r="F682" s="20"/>
    </row>
    <row r="683" spans="1:6" ht="12.75">
      <c r="A683" s="19"/>
      <c r="B683" s="19"/>
      <c r="C683" s="19"/>
      <c r="D683" s="19"/>
      <c r="E683" s="19"/>
      <c r="F683" s="20"/>
    </row>
    <row r="684" spans="1:6" ht="12.75">
      <c r="A684" s="19"/>
      <c r="B684" s="19"/>
      <c r="C684" s="19"/>
      <c r="D684" s="19"/>
      <c r="E684" s="19"/>
      <c r="F684" s="20"/>
    </row>
    <row r="685" spans="1:6" ht="12.75">
      <c r="A685" s="19"/>
      <c r="B685" s="19"/>
      <c r="C685" s="19"/>
      <c r="D685" s="19"/>
      <c r="E685" s="19"/>
      <c r="F685" s="20"/>
    </row>
    <row r="686" spans="1:6" ht="12.75">
      <c r="A686" s="19"/>
      <c r="B686" s="19"/>
      <c r="C686" s="19"/>
      <c r="D686" s="19"/>
      <c r="E686" s="19"/>
      <c r="F686" s="20"/>
    </row>
    <row r="687" spans="1:6" ht="12.75">
      <c r="A687" s="19"/>
      <c r="B687" s="19"/>
      <c r="C687" s="19"/>
      <c r="D687" s="19"/>
      <c r="E687" s="19"/>
      <c r="F687" s="20"/>
    </row>
    <row r="688" spans="1:6" ht="12.75">
      <c r="A688" s="19"/>
      <c r="B688" s="19"/>
      <c r="C688" s="19"/>
      <c r="D688" s="19"/>
      <c r="E688" s="19"/>
      <c r="F688" s="20"/>
    </row>
    <row r="689" spans="1:6" ht="12.75">
      <c r="A689" s="19"/>
      <c r="B689" s="19"/>
      <c r="C689" s="19"/>
      <c r="D689" s="19"/>
      <c r="E689" s="19"/>
      <c r="F689" s="20"/>
    </row>
    <row r="690" spans="1:6" ht="12.75">
      <c r="A690" s="19"/>
      <c r="B690" s="19"/>
      <c r="C690" s="19"/>
      <c r="D690" s="19"/>
      <c r="E690" s="19"/>
      <c r="F690" s="20"/>
    </row>
    <row r="691" spans="1:6" ht="12.75">
      <c r="A691" s="19"/>
      <c r="B691" s="19"/>
      <c r="C691" s="19"/>
      <c r="D691" s="19"/>
      <c r="E691" s="19"/>
      <c r="F691" s="20"/>
    </row>
    <row r="692" spans="1:6" ht="12.75">
      <c r="A692" s="19"/>
      <c r="B692" s="19"/>
      <c r="C692" s="19"/>
      <c r="D692" s="19"/>
      <c r="E692" s="19"/>
      <c r="F692" s="20"/>
    </row>
    <row r="693" spans="1:6" ht="12.75">
      <c r="A693" s="19"/>
      <c r="B693" s="19"/>
      <c r="C693" s="19"/>
      <c r="D693" s="19"/>
      <c r="E693" s="19"/>
      <c r="F693" s="20"/>
    </row>
    <row r="694" spans="1:6" ht="12.75">
      <c r="A694" s="19"/>
      <c r="B694" s="19"/>
      <c r="C694" s="19"/>
      <c r="D694" s="19"/>
      <c r="E694" s="19"/>
      <c r="F694" s="20"/>
    </row>
    <row r="695" spans="1:6" ht="12.75">
      <c r="A695" s="19"/>
      <c r="B695" s="19"/>
      <c r="C695" s="19"/>
      <c r="D695" s="19"/>
      <c r="E695" s="19"/>
      <c r="F695" s="20"/>
    </row>
    <row r="696" spans="1:6" ht="12.75">
      <c r="A696" s="19"/>
      <c r="B696" s="19"/>
      <c r="C696" s="19"/>
      <c r="D696" s="19"/>
      <c r="E696" s="19"/>
      <c r="F696" s="20"/>
    </row>
    <row r="697" spans="1:6" ht="12.75">
      <c r="A697" s="19"/>
      <c r="B697" s="19"/>
      <c r="C697" s="19"/>
      <c r="D697" s="19"/>
      <c r="E697" s="19"/>
      <c r="F697" s="20"/>
    </row>
    <row r="698" spans="1:6" ht="12.75">
      <c r="A698" s="19"/>
      <c r="B698" s="19"/>
      <c r="C698" s="19"/>
      <c r="D698" s="19"/>
      <c r="E698" s="19"/>
      <c r="F698" s="20"/>
    </row>
    <row r="699" spans="1:6" ht="12.75">
      <c r="A699" s="19"/>
      <c r="B699" s="19"/>
      <c r="C699" s="19"/>
      <c r="D699" s="19"/>
      <c r="E699" s="19"/>
      <c r="F699" s="20"/>
    </row>
    <row r="700" spans="1:6" ht="12.75">
      <c r="A700" s="19"/>
      <c r="B700" s="19"/>
      <c r="C700" s="19"/>
      <c r="D700" s="19"/>
      <c r="E700" s="19"/>
      <c r="F700" s="20"/>
    </row>
    <row r="701" spans="1:6" ht="12.75">
      <c r="A701" s="19"/>
      <c r="B701" s="19"/>
      <c r="C701" s="19"/>
      <c r="D701" s="19"/>
      <c r="E701" s="19"/>
      <c r="F701" s="20"/>
    </row>
    <row r="702" spans="1:6" ht="12.75">
      <c r="A702" s="19"/>
      <c r="B702" s="19"/>
      <c r="C702" s="19"/>
      <c r="D702" s="19"/>
      <c r="E702" s="19"/>
      <c r="F702" s="20"/>
    </row>
    <row r="703" spans="1:6" ht="12.75">
      <c r="A703" s="19"/>
      <c r="B703" s="19"/>
      <c r="C703" s="19"/>
      <c r="D703" s="19"/>
      <c r="E703" s="19"/>
      <c r="F703" s="20"/>
    </row>
    <row r="704" spans="1:6" ht="12.75">
      <c r="A704" s="19"/>
      <c r="B704" s="19"/>
      <c r="C704" s="19"/>
      <c r="D704" s="19"/>
      <c r="E704" s="19"/>
      <c r="F704" s="20"/>
    </row>
    <row r="705" spans="1:6" ht="12.75">
      <c r="A705" s="19"/>
      <c r="B705" s="19"/>
      <c r="C705" s="19"/>
      <c r="D705" s="19"/>
      <c r="E705" s="19"/>
      <c r="F705" s="20"/>
    </row>
    <row r="706" spans="1:6" ht="12.75">
      <c r="A706" s="19"/>
      <c r="B706" s="19"/>
      <c r="C706" s="19"/>
      <c r="D706" s="19"/>
      <c r="E706" s="19"/>
      <c r="F706" s="20"/>
    </row>
    <row r="707" spans="1:6" ht="12.75">
      <c r="A707" s="19"/>
      <c r="B707" s="19"/>
      <c r="C707" s="19"/>
      <c r="D707" s="19"/>
      <c r="E707" s="19"/>
      <c r="F707" s="20"/>
    </row>
    <row r="708" spans="1:6" ht="12.75">
      <c r="A708" s="19"/>
      <c r="B708" s="19"/>
      <c r="C708" s="19"/>
      <c r="D708" s="19"/>
      <c r="E708" s="19"/>
      <c r="F708" s="20"/>
    </row>
    <row r="709" spans="1:6" ht="12.75">
      <c r="A709" s="19"/>
      <c r="B709" s="19"/>
      <c r="C709" s="19"/>
      <c r="D709" s="19"/>
      <c r="E709" s="19"/>
      <c r="F709" s="20"/>
    </row>
    <row r="710" spans="1:6" ht="12.75">
      <c r="A710" s="19"/>
      <c r="B710" s="19"/>
      <c r="C710" s="19"/>
      <c r="D710" s="19"/>
      <c r="E710" s="19"/>
      <c r="F710" s="20"/>
    </row>
    <row r="711" spans="1:6" ht="12.75">
      <c r="A711" s="19"/>
      <c r="B711" s="19"/>
      <c r="C711" s="19"/>
      <c r="D711" s="19"/>
      <c r="E711" s="19"/>
      <c r="F711" s="20"/>
    </row>
    <row r="712" spans="1:6" ht="12.75">
      <c r="A712" s="19"/>
      <c r="B712" s="19"/>
      <c r="C712" s="19"/>
      <c r="D712" s="19"/>
      <c r="E712" s="19"/>
      <c r="F712" s="20"/>
    </row>
    <row r="713" spans="1:6" ht="12.75">
      <c r="A713" s="19"/>
      <c r="B713" s="19"/>
      <c r="C713" s="19"/>
      <c r="D713" s="19"/>
      <c r="E713" s="19"/>
      <c r="F713" s="20"/>
    </row>
    <row r="714" spans="1:6" ht="12.75">
      <c r="A714" s="19"/>
      <c r="B714" s="19"/>
      <c r="C714" s="19"/>
      <c r="D714" s="19"/>
      <c r="E714" s="19"/>
      <c r="F714" s="20"/>
    </row>
    <row r="715" spans="1:6" ht="12.75">
      <c r="A715" s="19"/>
      <c r="B715" s="19"/>
      <c r="C715" s="19"/>
      <c r="D715" s="19"/>
      <c r="E715" s="19"/>
      <c r="F715" s="20"/>
    </row>
    <row r="716" spans="1:6" ht="12.75">
      <c r="A716" s="19"/>
      <c r="B716" s="19"/>
      <c r="C716" s="19"/>
      <c r="D716" s="19"/>
      <c r="E716" s="19"/>
      <c r="F716" s="20"/>
    </row>
    <row r="717" spans="1:6" ht="12.75">
      <c r="A717" s="19"/>
      <c r="B717" s="19"/>
      <c r="C717" s="19"/>
      <c r="D717" s="19"/>
      <c r="E717" s="19"/>
      <c r="F717" s="20"/>
    </row>
    <row r="718" spans="1:6" ht="12.75">
      <c r="A718" s="19"/>
      <c r="B718" s="19"/>
      <c r="C718" s="19"/>
      <c r="D718" s="19"/>
      <c r="E718" s="19"/>
      <c r="F718" s="20"/>
    </row>
    <row r="719" spans="1:6" ht="12.75">
      <c r="A719" s="19"/>
      <c r="B719" s="19"/>
      <c r="C719" s="19"/>
      <c r="D719" s="19"/>
      <c r="E719" s="19"/>
      <c r="F719" s="20"/>
    </row>
    <row r="720" spans="1:6" ht="12.75">
      <c r="A720" s="19"/>
      <c r="B720" s="19"/>
      <c r="C720" s="19"/>
      <c r="D720" s="19"/>
      <c r="E720" s="19"/>
      <c r="F720" s="20"/>
    </row>
    <row r="721" spans="1:6" ht="12.75">
      <c r="A721" s="19"/>
      <c r="B721" s="19"/>
      <c r="C721" s="19"/>
      <c r="D721" s="19"/>
      <c r="E721" s="19"/>
      <c r="F721" s="20"/>
    </row>
    <row r="722" spans="1:6" ht="12.75">
      <c r="A722" s="19"/>
      <c r="B722" s="19"/>
      <c r="C722" s="19"/>
      <c r="D722" s="19"/>
      <c r="E722" s="19"/>
      <c r="F722" s="20"/>
    </row>
    <row r="723" spans="1:6" ht="12.75">
      <c r="A723" s="19"/>
      <c r="B723" s="19"/>
      <c r="C723" s="19"/>
      <c r="D723" s="19"/>
      <c r="E723" s="19"/>
      <c r="F723" s="20"/>
    </row>
    <row r="724" spans="1:6" ht="12.75">
      <c r="A724" s="19"/>
      <c r="B724" s="19"/>
      <c r="C724" s="19"/>
      <c r="D724" s="19"/>
      <c r="E724" s="19"/>
      <c r="F724" s="20"/>
    </row>
    <row r="725" spans="1:6" ht="12.75">
      <c r="A725" s="19"/>
      <c r="B725" s="19"/>
      <c r="C725" s="19"/>
      <c r="D725" s="19"/>
      <c r="E725" s="19"/>
      <c r="F725" s="20"/>
    </row>
    <row r="726" spans="1:6" ht="12.75">
      <c r="A726" s="19"/>
      <c r="B726" s="19"/>
      <c r="C726" s="19"/>
      <c r="D726" s="19"/>
      <c r="E726" s="19"/>
      <c r="F726" s="20"/>
    </row>
    <row r="727" spans="1:6" ht="12.75">
      <c r="A727" s="19"/>
      <c r="B727" s="19"/>
      <c r="C727" s="19"/>
      <c r="D727" s="19"/>
      <c r="E727" s="19"/>
      <c r="F727" s="20"/>
    </row>
    <row r="728" spans="1:6" ht="12.75">
      <c r="A728" s="19"/>
      <c r="B728" s="19"/>
      <c r="C728" s="19"/>
      <c r="D728" s="19"/>
      <c r="E728" s="19"/>
      <c r="F728" s="20"/>
    </row>
    <row r="729" spans="1:6" ht="12.75">
      <c r="A729" s="19"/>
      <c r="B729" s="19"/>
      <c r="C729" s="19"/>
      <c r="D729" s="19"/>
      <c r="E729" s="19"/>
      <c r="F729" s="20"/>
    </row>
    <row r="730" spans="1:6" ht="12.75">
      <c r="A730" s="19"/>
      <c r="B730" s="19"/>
      <c r="C730" s="19"/>
      <c r="D730" s="19"/>
      <c r="E730" s="19"/>
      <c r="F730" s="20"/>
    </row>
    <row r="731" spans="1:6" ht="12.75">
      <c r="A731" s="19"/>
      <c r="B731" s="19"/>
      <c r="C731" s="19"/>
      <c r="D731" s="19"/>
      <c r="E731" s="19"/>
      <c r="F731" s="20"/>
    </row>
    <row r="732" spans="1:6" ht="12.75">
      <c r="A732" s="19"/>
      <c r="B732" s="19"/>
      <c r="C732" s="19"/>
      <c r="D732" s="19"/>
      <c r="E732" s="19"/>
      <c r="F732" s="20"/>
    </row>
    <row r="733" spans="1:6" ht="12.75">
      <c r="A733" s="19"/>
      <c r="B733" s="19"/>
      <c r="C733" s="19"/>
      <c r="D733" s="19"/>
      <c r="E733" s="19"/>
      <c r="F733" s="20"/>
    </row>
    <row r="734" spans="1:6" ht="12.75">
      <c r="A734" s="19"/>
      <c r="B734" s="19"/>
      <c r="C734" s="19"/>
      <c r="D734" s="19"/>
      <c r="E734" s="19"/>
      <c r="F734" s="20"/>
    </row>
    <row r="735" spans="1:6" ht="12.75">
      <c r="A735" s="19"/>
      <c r="B735" s="19"/>
      <c r="C735" s="19"/>
      <c r="D735" s="19"/>
      <c r="E735" s="19"/>
      <c r="F735" s="20"/>
    </row>
    <row r="736" spans="1:6" ht="12.75">
      <c r="A736" s="19"/>
      <c r="B736" s="19"/>
      <c r="C736" s="19"/>
      <c r="D736" s="19"/>
      <c r="E736" s="19"/>
      <c r="F736" s="20"/>
    </row>
    <row r="737" spans="1:6" ht="12.75">
      <c r="A737" s="19"/>
      <c r="B737" s="19"/>
      <c r="C737" s="19"/>
      <c r="D737" s="19"/>
      <c r="E737" s="19"/>
      <c r="F737" s="20"/>
    </row>
    <row r="738" spans="1:6" ht="12.75">
      <c r="A738" s="19"/>
      <c r="B738" s="19"/>
      <c r="C738" s="19"/>
      <c r="D738" s="19"/>
      <c r="E738" s="19"/>
      <c r="F738" s="20"/>
    </row>
    <row r="739" spans="1:6" ht="12.75">
      <c r="A739" s="19"/>
      <c r="B739" s="19"/>
      <c r="C739" s="19"/>
      <c r="D739" s="19"/>
      <c r="E739" s="19"/>
      <c r="F739" s="20"/>
    </row>
    <row r="740" spans="1:6" ht="12.75">
      <c r="A740" s="19"/>
      <c r="B740" s="19"/>
      <c r="C740" s="19"/>
      <c r="D740" s="19"/>
      <c r="E740" s="19"/>
      <c r="F740" s="20"/>
    </row>
    <row r="741" spans="1:6" ht="12.75">
      <c r="A741" s="19"/>
      <c r="B741" s="19"/>
      <c r="C741" s="19"/>
      <c r="D741" s="19"/>
      <c r="E741" s="19"/>
      <c r="F741" s="20"/>
    </row>
    <row r="742" spans="1:6" ht="12.75">
      <c r="A742" s="19"/>
      <c r="B742" s="19"/>
      <c r="C742" s="19"/>
      <c r="D742" s="19"/>
      <c r="E742" s="19"/>
      <c r="F742" s="20"/>
    </row>
    <row r="743" spans="1:6" ht="12.75">
      <c r="A743" s="19"/>
      <c r="B743" s="19"/>
      <c r="C743" s="19"/>
      <c r="D743" s="19"/>
      <c r="E743" s="19"/>
      <c r="F743" s="20"/>
    </row>
    <row r="744" spans="1:6" ht="12.75">
      <c r="A744" s="19"/>
      <c r="B744" s="19"/>
      <c r="C744" s="19"/>
      <c r="D744" s="19"/>
      <c r="E744" s="19"/>
      <c r="F744" s="20"/>
    </row>
    <row r="745" spans="1:6" ht="12.75">
      <c r="A745" s="19"/>
      <c r="B745" s="19"/>
      <c r="C745" s="19"/>
      <c r="D745" s="19"/>
      <c r="E745" s="19"/>
      <c r="F745" s="20"/>
    </row>
    <row r="746" spans="1:6" ht="12.75">
      <c r="A746" s="19"/>
      <c r="B746" s="19"/>
      <c r="C746" s="19"/>
      <c r="D746" s="19"/>
      <c r="E746" s="19"/>
      <c r="F746" s="20"/>
    </row>
    <row r="747" spans="1:6" ht="12.75">
      <c r="A747" s="19"/>
      <c r="B747" s="19"/>
      <c r="C747" s="19"/>
      <c r="D747" s="19"/>
      <c r="E747" s="19"/>
      <c r="F747" s="20"/>
    </row>
    <row r="748" spans="1:6" ht="12.75">
      <c r="A748" s="19"/>
      <c r="B748" s="19"/>
      <c r="C748" s="19"/>
      <c r="D748" s="19"/>
      <c r="E748" s="19"/>
      <c r="F748" s="20"/>
    </row>
    <row r="749" spans="1:6" ht="12.75">
      <c r="A749" s="19"/>
      <c r="B749" s="19"/>
      <c r="C749" s="19"/>
      <c r="D749" s="19"/>
      <c r="E749" s="19"/>
      <c r="F749" s="20"/>
    </row>
    <row r="750" spans="1:6" ht="12.75">
      <c r="A750" s="19"/>
      <c r="B750" s="19"/>
      <c r="C750" s="19"/>
      <c r="D750" s="19"/>
      <c r="E750" s="19"/>
      <c r="F750" s="20"/>
    </row>
    <row r="751" spans="1:6" ht="12.75">
      <c r="A751" s="19"/>
      <c r="B751" s="19"/>
      <c r="C751" s="19"/>
      <c r="D751" s="19"/>
      <c r="E751" s="19"/>
      <c r="F751" s="20"/>
    </row>
    <row r="752" spans="1:6" ht="12.75">
      <c r="A752" s="19"/>
      <c r="B752" s="19"/>
      <c r="C752" s="19"/>
      <c r="D752" s="19"/>
      <c r="E752" s="19"/>
      <c r="F752" s="20"/>
    </row>
    <row r="753" spans="1:6" ht="12.75">
      <c r="A753" s="19"/>
      <c r="B753" s="19"/>
      <c r="C753" s="19"/>
      <c r="D753" s="19"/>
      <c r="E753" s="19"/>
      <c r="F753" s="20"/>
    </row>
    <row r="754" spans="1:6" ht="12.75">
      <c r="A754" s="19"/>
      <c r="B754" s="19"/>
      <c r="C754" s="19"/>
      <c r="D754" s="19"/>
      <c r="E754" s="19"/>
      <c r="F754" s="20"/>
    </row>
    <row r="755" spans="1:6" ht="12.75">
      <c r="A755" s="19"/>
      <c r="B755" s="19"/>
      <c r="C755" s="19"/>
      <c r="D755" s="19"/>
      <c r="E755" s="19"/>
      <c r="F755" s="20"/>
    </row>
    <row r="756" spans="1:6" ht="12.75">
      <c r="A756" s="19"/>
      <c r="B756" s="19"/>
      <c r="C756" s="19"/>
      <c r="D756" s="19"/>
      <c r="E756" s="19"/>
      <c r="F756" s="20"/>
    </row>
    <row r="757" spans="1:6" ht="12.75">
      <c r="A757" s="19"/>
      <c r="B757" s="19"/>
      <c r="C757" s="19"/>
      <c r="D757" s="19"/>
      <c r="E757" s="19"/>
      <c r="F757" s="20"/>
    </row>
    <row r="758" spans="1:6" ht="12.75">
      <c r="A758" s="19"/>
      <c r="B758" s="19"/>
      <c r="C758" s="19"/>
      <c r="D758" s="19"/>
      <c r="E758" s="19"/>
      <c r="F758" s="20"/>
    </row>
    <row r="759" spans="1:6" ht="12.75">
      <c r="A759" s="19"/>
      <c r="B759" s="19"/>
      <c r="C759" s="19"/>
      <c r="D759" s="19"/>
      <c r="E759" s="19"/>
      <c r="F759" s="20"/>
    </row>
    <row r="760" spans="1:6" ht="12.75">
      <c r="A760" s="19"/>
      <c r="B760" s="19"/>
      <c r="C760" s="19"/>
      <c r="D760" s="19"/>
      <c r="E760" s="19"/>
      <c r="F760" s="20"/>
    </row>
    <row r="761" spans="1:6" ht="12.75">
      <c r="A761" s="19"/>
      <c r="B761" s="19"/>
      <c r="C761" s="19"/>
      <c r="D761" s="19"/>
      <c r="E761" s="19"/>
      <c r="F761" s="20"/>
    </row>
    <row r="762" spans="1:6" ht="12.75">
      <c r="A762" s="19"/>
      <c r="B762" s="19"/>
      <c r="C762" s="19"/>
      <c r="D762" s="19"/>
      <c r="E762" s="19"/>
      <c r="F762" s="20"/>
    </row>
    <row r="763" spans="1:6" ht="12.75">
      <c r="A763" s="19"/>
      <c r="B763" s="19"/>
      <c r="C763" s="19"/>
      <c r="D763" s="19"/>
      <c r="E763" s="19"/>
      <c r="F763" s="20"/>
    </row>
    <row r="764" spans="1:6" ht="12.75">
      <c r="A764" s="19"/>
      <c r="B764" s="19"/>
      <c r="C764" s="19"/>
      <c r="D764" s="19"/>
      <c r="E764" s="19"/>
      <c r="F764" s="20"/>
    </row>
    <row r="765" spans="1:6" ht="12.75">
      <c r="A765" s="19"/>
      <c r="B765" s="19"/>
      <c r="C765" s="19"/>
      <c r="D765" s="19"/>
      <c r="E765" s="19"/>
      <c r="F765" s="20"/>
    </row>
    <row r="766" spans="1:6" ht="12.75">
      <c r="A766" s="19"/>
      <c r="B766" s="19"/>
      <c r="C766" s="19"/>
      <c r="D766" s="19"/>
      <c r="E766" s="19"/>
      <c r="F766" s="20"/>
    </row>
    <row r="767" spans="1:6" ht="12.75">
      <c r="A767" s="19"/>
      <c r="B767" s="19"/>
      <c r="C767" s="19"/>
      <c r="D767" s="19"/>
      <c r="E767" s="19"/>
      <c r="F767" s="20"/>
    </row>
    <row r="768" spans="1:6" ht="12.75">
      <c r="A768" s="19"/>
      <c r="B768" s="19"/>
      <c r="C768" s="19"/>
      <c r="D768" s="19"/>
      <c r="E768" s="19"/>
      <c r="F768" s="20"/>
    </row>
    <row r="769" spans="1:6" ht="12.75">
      <c r="A769" s="19"/>
      <c r="B769" s="19"/>
      <c r="C769" s="19"/>
      <c r="D769" s="19"/>
      <c r="E769" s="19"/>
      <c r="F769" s="20"/>
    </row>
    <row r="770" spans="1:6" ht="12.75">
      <c r="A770" s="19"/>
      <c r="B770" s="19"/>
      <c r="C770" s="19"/>
      <c r="D770" s="19"/>
      <c r="E770" s="19"/>
      <c r="F770" s="20"/>
    </row>
    <row r="771" spans="1:6" ht="12.75">
      <c r="A771" s="19"/>
      <c r="B771" s="19"/>
      <c r="C771" s="19"/>
      <c r="D771" s="19"/>
      <c r="E771" s="19"/>
      <c r="F771" s="20"/>
    </row>
    <row r="772" spans="1:6" ht="12.75">
      <c r="A772" s="19"/>
      <c r="B772" s="19"/>
      <c r="C772" s="19"/>
      <c r="D772" s="19"/>
      <c r="E772" s="19"/>
      <c r="F772" s="20"/>
    </row>
    <row r="773" spans="1:6" ht="12.75">
      <c r="A773" s="19"/>
      <c r="B773" s="19"/>
      <c r="C773" s="19"/>
      <c r="D773" s="19"/>
      <c r="E773" s="19"/>
      <c r="F773" s="20"/>
    </row>
    <row r="774" spans="1:6" ht="12.75">
      <c r="A774" s="19"/>
      <c r="B774" s="19"/>
      <c r="C774" s="19"/>
      <c r="D774" s="19"/>
      <c r="E774" s="19"/>
      <c r="F774" s="20"/>
    </row>
    <row r="775" spans="1:6" ht="12.75">
      <c r="A775" s="19"/>
      <c r="B775" s="19"/>
      <c r="C775" s="19"/>
      <c r="D775" s="19"/>
      <c r="E775" s="19"/>
      <c r="F775" s="20"/>
    </row>
    <row r="776" spans="1:6" ht="12.75">
      <c r="A776" s="19"/>
      <c r="B776" s="19"/>
      <c r="C776" s="19"/>
      <c r="D776" s="19"/>
      <c r="E776" s="19"/>
      <c r="F776" s="20"/>
    </row>
    <row r="777" spans="1:6" ht="12.75">
      <c r="A777" s="19"/>
      <c r="B777" s="19"/>
      <c r="C777" s="19"/>
      <c r="D777" s="19"/>
      <c r="E777" s="19"/>
      <c r="F777" s="20"/>
    </row>
    <row r="778" spans="1:6" ht="12.75">
      <c r="A778" s="19"/>
      <c r="B778" s="19"/>
      <c r="C778" s="19"/>
      <c r="D778" s="19"/>
      <c r="E778" s="19"/>
      <c r="F778" s="20"/>
    </row>
    <row r="779" spans="1:6" ht="12.75">
      <c r="A779" s="19"/>
      <c r="B779" s="19"/>
      <c r="C779" s="19"/>
      <c r="D779" s="19"/>
      <c r="E779" s="19"/>
      <c r="F779" s="20"/>
    </row>
    <row r="780" spans="1:6" ht="12.75">
      <c r="A780" s="19"/>
      <c r="B780" s="19"/>
      <c r="C780" s="19"/>
      <c r="D780" s="19"/>
      <c r="E780" s="19"/>
      <c r="F780" s="20"/>
    </row>
    <row r="781" spans="1:6" ht="12.75">
      <c r="A781" s="19"/>
      <c r="B781" s="19"/>
      <c r="C781" s="19"/>
      <c r="D781" s="19"/>
      <c r="E781" s="19"/>
      <c r="F781" s="20"/>
    </row>
    <row r="782" spans="1:6" ht="12.75">
      <c r="A782" s="19"/>
      <c r="B782" s="19"/>
      <c r="C782" s="19"/>
      <c r="D782" s="19"/>
      <c r="E782" s="19"/>
      <c r="F782" s="20"/>
    </row>
    <row r="783" spans="1:6" ht="12.75">
      <c r="A783" s="19"/>
      <c r="B783" s="19"/>
      <c r="C783" s="19"/>
      <c r="D783" s="19"/>
      <c r="E783" s="19"/>
      <c r="F783" s="20"/>
    </row>
    <row r="784" spans="1:6" ht="12.75">
      <c r="A784" s="19"/>
      <c r="B784" s="19"/>
      <c r="C784" s="19"/>
      <c r="D784" s="19"/>
      <c r="E784" s="19"/>
      <c r="F784" s="20"/>
    </row>
    <row r="785" spans="1:6" ht="12.75">
      <c r="A785" s="19"/>
      <c r="B785" s="19"/>
      <c r="C785" s="19"/>
      <c r="D785" s="19"/>
      <c r="E785" s="19"/>
      <c r="F785" s="20"/>
    </row>
    <row r="786" spans="1:6" ht="12.75">
      <c r="A786" s="19"/>
      <c r="B786" s="19"/>
      <c r="C786" s="19"/>
      <c r="D786" s="19"/>
      <c r="E786" s="19"/>
      <c r="F786" s="20"/>
    </row>
    <row r="787" spans="1:6" ht="12.75">
      <c r="A787" s="19"/>
      <c r="B787" s="19"/>
      <c r="C787" s="19"/>
      <c r="D787" s="19"/>
      <c r="E787" s="19"/>
      <c r="F787" s="20"/>
    </row>
    <row r="788" spans="1:6" ht="12.75">
      <c r="A788" s="19"/>
      <c r="B788" s="19"/>
      <c r="C788" s="19"/>
      <c r="D788" s="19"/>
      <c r="E788" s="19"/>
      <c r="F788" s="20"/>
    </row>
    <row r="789" spans="1:6" ht="12.75">
      <c r="A789" s="19"/>
      <c r="B789" s="19"/>
      <c r="C789" s="19"/>
      <c r="D789" s="19"/>
      <c r="E789" s="19"/>
      <c r="F789" s="20"/>
    </row>
    <row r="790" spans="1:6" ht="12.75">
      <c r="A790" s="19"/>
      <c r="B790" s="19"/>
      <c r="C790" s="19"/>
      <c r="D790" s="19"/>
      <c r="E790" s="19"/>
      <c r="F790" s="20"/>
    </row>
    <row r="791" spans="1:6" ht="12.75">
      <c r="A791" s="19"/>
      <c r="B791" s="19"/>
      <c r="C791" s="19"/>
      <c r="D791" s="19"/>
      <c r="E791" s="19"/>
      <c r="F791" s="20"/>
    </row>
    <row r="792" spans="1:6" ht="12.75">
      <c r="A792" s="19"/>
      <c r="B792" s="19"/>
      <c r="C792" s="19"/>
      <c r="D792" s="19"/>
      <c r="E792" s="19"/>
      <c r="F792" s="20"/>
    </row>
    <row r="793" spans="1:6" ht="12.75">
      <c r="A793" s="19"/>
      <c r="B793" s="19"/>
      <c r="C793" s="19"/>
      <c r="D793" s="19"/>
      <c r="E793" s="19"/>
      <c r="F793" s="20"/>
    </row>
    <row r="794" spans="1:6" ht="12.75">
      <c r="A794" s="19"/>
      <c r="B794" s="19"/>
      <c r="C794" s="19"/>
      <c r="D794" s="19"/>
      <c r="E794" s="19"/>
      <c r="F794" s="20"/>
    </row>
    <row r="795" spans="1:6" ht="12.75">
      <c r="A795" s="19"/>
      <c r="B795" s="19"/>
      <c r="C795" s="19"/>
      <c r="D795" s="19"/>
      <c r="E795" s="19"/>
      <c r="F795" s="20"/>
    </row>
    <row r="796" spans="1:6" ht="12.75">
      <c r="A796" s="19"/>
      <c r="B796" s="19"/>
      <c r="C796" s="19"/>
      <c r="D796" s="19"/>
      <c r="E796" s="19"/>
      <c r="F796" s="20"/>
    </row>
    <row r="797" spans="1:6" ht="12.75">
      <c r="A797" s="19"/>
      <c r="B797" s="19"/>
      <c r="C797" s="19"/>
      <c r="D797" s="19"/>
      <c r="E797" s="19"/>
      <c r="F797" s="20"/>
    </row>
    <row r="798" spans="1:6" ht="12.75">
      <c r="A798" s="19"/>
      <c r="B798" s="19"/>
      <c r="C798" s="19"/>
      <c r="D798" s="19"/>
      <c r="E798" s="19"/>
      <c r="F798" s="20"/>
    </row>
    <row r="799" spans="1:6" ht="12.75">
      <c r="A799" s="19"/>
      <c r="B799" s="19"/>
      <c r="C799" s="19"/>
      <c r="D799" s="19"/>
      <c r="E799" s="19"/>
      <c r="F799" s="20"/>
    </row>
    <row r="800" spans="1:6" ht="12.75">
      <c r="A800" s="19"/>
      <c r="B800" s="19"/>
      <c r="C800" s="19"/>
      <c r="D800" s="19"/>
      <c r="E800" s="19"/>
      <c r="F800" s="20"/>
    </row>
    <row r="801" spans="1:6" ht="12.75">
      <c r="A801" s="19"/>
      <c r="B801" s="19"/>
      <c r="C801" s="19"/>
      <c r="D801" s="19"/>
      <c r="E801" s="19"/>
      <c r="F801" s="20"/>
    </row>
    <row r="802" spans="1:6" ht="12.75">
      <c r="A802" s="19"/>
      <c r="B802" s="19"/>
      <c r="C802" s="19"/>
      <c r="D802" s="19"/>
      <c r="E802" s="19"/>
      <c r="F802" s="20"/>
    </row>
    <row r="803" spans="1:6" ht="12.75">
      <c r="A803" s="19"/>
      <c r="B803" s="19"/>
      <c r="C803" s="19"/>
      <c r="D803" s="19"/>
      <c r="E803" s="19"/>
      <c r="F803" s="20"/>
    </row>
    <row r="804" spans="1:6" ht="12.75">
      <c r="A804" s="19"/>
      <c r="B804" s="19"/>
      <c r="C804" s="19"/>
      <c r="D804" s="19"/>
      <c r="E804" s="19"/>
      <c r="F804" s="20"/>
    </row>
    <row r="805" spans="1:6" ht="12.75">
      <c r="A805" s="19"/>
      <c r="B805" s="19"/>
      <c r="C805" s="19"/>
      <c r="D805" s="19"/>
      <c r="E805" s="19"/>
      <c r="F805" s="20"/>
    </row>
    <row r="806" spans="1:6" ht="12.75">
      <c r="A806" s="19"/>
      <c r="B806" s="19"/>
      <c r="C806" s="19"/>
      <c r="D806" s="19"/>
      <c r="E806" s="19"/>
      <c r="F806" s="20"/>
    </row>
    <row r="807" spans="1:6" ht="12.75">
      <c r="A807" s="19"/>
      <c r="B807" s="19"/>
      <c r="C807" s="19"/>
      <c r="D807" s="19"/>
      <c r="E807" s="19"/>
      <c r="F807" s="20"/>
    </row>
    <row r="808" spans="1:6" ht="12.75">
      <c r="A808" s="19"/>
      <c r="B808" s="19"/>
      <c r="C808" s="19"/>
      <c r="D808" s="19"/>
      <c r="E808" s="19"/>
      <c r="F808" s="20"/>
    </row>
    <row r="809" spans="1:6" ht="12.75">
      <c r="A809" s="19"/>
      <c r="B809" s="19"/>
      <c r="C809" s="19"/>
      <c r="D809" s="19"/>
      <c r="E809" s="19"/>
      <c r="F809" s="20"/>
    </row>
    <row r="810" spans="1:6" ht="12.75">
      <c r="A810" s="19"/>
      <c r="B810" s="19"/>
      <c r="C810" s="19"/>
      <c r="D810" s="19"/>
      <c r="E810" s="19"/>
      <c r="F810" s="20"/>
    </row>
    <row r="811" spans="1:6" ht="12.75">
      <c r="A811" s="19"/>
      <c r="B811" s="19"/>
      <c r="C811" s="19"/>
      <c r="D811" s="19"/>
      <c r="E811" s="19"/>
      <c r="F811" s="20"/>
    </row>
    <row r="812" spans="1:6" ht="12.75">
      <c r="A812" s="19"/>
      <c r="B812" s="19"/>
      <c r="C812" s="19"/>
      <c r="D812" s="19"/>
      <c r="E812" s="19"/>
      <c r="F812" s="20"/>
    </row>
    <row r="813" spans="1:6" ht="12.75">
      <c r="A813" s="19"/>
      <c r="B813" s="19"/>
      <c r="C813" s="19"/>
      <c r="D813" s="19"/>
      <c r="E813" s="19"/>
      <c r="F813" s="20"/>
    </row>
    <row r="814" spans="1:6" ht="12.75">
      <c r="A814" s="19"/>
      <c r="B814" s="19"/>
      <c r="C814" s="19"/>
      <c r="D814" s="19"/>
      <c r="E814" s="19"/>
      <c r="F814" s="20"/>
    </row>
    <row r="815" spans="1:6" ht="12.75">
      <c r="A815" s="19"/>
      <c r="B815" s="19"/>
      <c r="C815" s="19"/>
      <c r="D815" s="19"/>
      <c r="E815" s="19"/>
      <c r="F815" s="20"/>
    </row>
    <row r="816" spans="1:6" ht="12.75">
      <c r="A816" s="19"/>
      <c r="B816" s="19"/>
      <c r="C816" s="19"/>
      <c r="D816" s="19"/>
      <c r="E816" s="19"/>
      <c r="F816" s="20"/>
    </row>
    <row r="817" spans="1:6" ht="12.75">
      <c r="A817" s="19"/>
      <c r="B817" s="19"/>
      <c r="C817" s="19"/>
      <c r="D817" s="19"/>
      <c r="E817" s="19"/>
      <c r="F817" s="20"/>
    </row>
    <row r="818" spans="1:6" ht="12.75">
      <c r="A818" s="19"/>
      <c r="B818" s="19"/>
      <c r="C818" s="19"/>
      <c r="D818" s="19"/>
      <c r="E818" s="19"/>
      <c r="F818" s="20"/>
    </row>
    <row r="819" spans="1:6" ht="12.75">
      <c r="A819" s="19"/>
      <c r="B819" s="19"/>
      <c r="C819" s="19"/>
      <c r="D819" s="19"/>
      <c r="E819" s="19"/>
      <c r="F819" s="20"/>
    </row>
    <row r="820" spans="1:6" ht="12.75">
      <c r="A820" s="19"/>
      <c r="B820" s="19"/>
      <c r="C820" s="19"/>
      <c r="D820" s="19"/>
      <c r="E820" s="19"/>
      <c r="F820" s="20"/>
    </row>
    <row r="821" spans="1:6" ht="12.75">
      <c r="A821" s="19"/>
      <c r="B821" s="19"/>
      <c r="C821" s="19"/>
      <c r="D821" s="19"/>
      <c r="E821" s="19"/>
      <c r="F821" s="20"/>
    </row>
    <row r="822" spans="1:6" ht="12.75">
      <c r="A822" s="19"/>
      <c r="B822" s="19"/>
      <c r="C822" s="19"/>
      <c r="D822" s="19"/>
      <c r="E822" s="19"/>
      <c r="F822" s="20"/>
    </row>
    <row r="823" spans="1:6" ht="12.75">
      <c r="A823" s="19"/>
      <c r="B823" s="19"/>
      <c r="C823" s="19"/>
      <c r="D823" s="19"/>
      <c r="E823" s="19"/>
      <c r="F823" s="20"/>
    </row>
    <row r="824" spans="1:6" ht="12.75">
      <c r="A824" s="19"/>
      <c r="B824" s="19"/>
      <c r="C824" s="19"/>
      <c r="D824" s="19"/>
      <c r="E824" s="19"/>
      <c r="F824" s="20"/>
    </row>
    <row r="825" spans="1:6" ht="12.75">
      <c r="A825" s="19"/>
      <c r="B825" s="19"/>
      <c r="C825" s="19"/>
      <c r="D825" s="19"/>
      <c r="E825" s="19"/>
      <c r="F825" s="20"/>
    </row>
    <row r="826" spans="1:6" ht="12.75">
      <c r="A826" s="19"/>
      <c r="B826" s="19"/>
      <c r="C826" s="19"/>
      <c r="D826" s="19"/>
      <c r="E826" s="19"/>
      <c r="F826" s="20"/>
    </row>
    <row r="827" spans="1:6" ht="12.75">
      <c r="A827" s="19"/>
      <c r="B827" s="19"/>
      <c r="C827" s="19"/>
      <c r="D827" s="19"/>
      <c r="E827" s="19"/>
      <c r="F827" s="20"/>
    </row>
    <row r="828" spans="1:6" ht="12.75">
      <c r="A828" s="19"/>
      <c r="B828" s="19"/>
      <c r="C828" s="19"/>
      <c r="D828" s="19"/>
      <c r="E828" s="19"/>
      <c r="F828" s="20"/>
    </row>
    <row r="829" spans="1:6" ht="12.75">
      <c r="A829" s="19"/>
      <c r="B829" s="19"/>
      <c r="C829" s="19"/>
      <c r="D829" s="19"/>
      <c r="E829" s="19"/>
      <c r="F829" s="20"/>
    </row>
    <row r="830" spans="1:6" ht="12.75">
      <c r="A830" s="19"/>
      <c r="B830" s="19"/>
      <c r="C830" s="19"/>
      <c r="D830" s="19"/>
      <c r="E830" s="19"/>
      <c r="F830" s="20"/>
    </row>
    <row r="831" spans="1:6" ht="12.75">
      <c r="A831" s="19"/>
      <c r="B831" s="19"/>
      <c r="C831" s="19"/>
      <c r="D831" s="19"/>
      <c r="E831" s="19"/>
      <c r="F831" s="20"/>
    </row>
    <row r="832" spans="1:6" ht="12.75">
      <c r="A832" s="19"/>
      <c r="B832" s="19"/>
      <c r="C832" s="19"/>
      <c r="D832" s="19"/>
      <c r="E832" s="19"/>
      <c r="F832" s="20"/>
    </row>
    <row r="833" spans="1:6" ht="12.75">
      <c r="A833" s="19"/>
      <c r="B833" s="19"/>
      <c r="C833" s="19"/>
      <c r="D833" s="19"/>
      <c r="E833" s="19"/>
      <c r="F833" s="20"/>
    </row>
    <row r="834" spans="1:6" ht="12.75">
      <c r="A834" s="19"/>
      <c r="B834" s="19"/>
      <c r="C834" s="19"/>
      <c r="D834" s="19"/>
      <c r="E834" s="19"/>
      <c r="F834" s="20"/>
    </row>
    <row r="835" spans="1:6" ht="12.75">
      <c r="A835" s="19"/>
      <c r="B835" s="19"/>
      <c r="C835" s="19"/>
      <c r="D835" s="19"/>
      <c r="E835" s="19"/>
      <c r="F835" s="20"/>
    </row>
    <row r="836" spans="1:6" ht="12.75">
      <c r="A836" s="19"/>
      <c r="B836" s="19"/>
      <c r="C836" s="19"/>
      <c r="D836" s="19"/>
      <c r="E836" s="19"/>
      <c r="F836" s="20"/>
    </row>
    <row r="837" spans="1:6" ht="12.75">
      <c r="A837" s="19"/>
      <c r="B837" s="19"/>
      <c r="C837" s="19"/>
      <c r="D837" s="19"/>
      <c r="E837" s="19"/>
      <c r="F837" s="20"/>
    </row>
    <row r="838" spans="1:6" ht="12.75">
      <c r="A838" s="19"/>
      <c r="B838" s="19"/>
      <c r="C838" s="19"/>
      <c r="D838" s="19"/>
      <c r="E838" s="19"/>
      <c r="F838" s="20"/>
    </row>
    <row r="839" spans="1:6" ht="12.75">
      <c r="A839" s="19"/>
      <c r="B839" s="19"/>
      <c r="C839" s="19"/>
      <c r="D839" s="19"/>
      <c r="E839" s="19"/>
      <c r="F839" s="20"/>
    </row>
    <row r="840" spans="1:6" ht="12.75">
      <c r="A840" s="19"/>
      <c r="B840" s="19"/>
      <c r="C840" s="19"/>
      <c r="D840" s="19"/>
      <c r="E840" s="19"/>
      <c r="F840" s="20"/>
    </row>
    <row r="841" spans="1:6" ht="12.75">
      <c r="A841" s="19"/>
      <c r="B841" s="19"/>
      <c r="C841" s="19"/>
      <c r="D841" s="19"/>
      <c r="E841" s="19"/>
      <c r="F841" s="20"/>
    </row>
    <row r="842" spans="1:6" ht="12.75">
      <c r="A842" s="19"/>
      <c r="B842" s="19"/>
      <c r="C842" s="19"/>
      <c r="D842" s="19"/>
      <c r="E842" s="19"/>
      <c r="F842" s="20"/>
    </row>
    <row r="843" spans="1:6" ht="12.75">
      <c r="A843" s="19"/>
      <c r="B843" s="19"/>
      <c r="C843" s="19"/>
      <c r="D843" s="19"/>
      <c r="E843" s="19"/>
      <c r="F843" s="20"/>
    </row>
    <row r="844" spans="1:6" ht="12.75">
      <c r="A844" s="19"/>
      <c r="B844" s="19"/>
      <c r="C844" s="19"/>
      <c r="D844" s="19"/>
      <c r="E844" s="19"/>
      <c r="F844" s="20"/>
    </row>
    <row r="845" spans="1:6" ht="12.75">
      <c r="A845" s="19"/>
      <c r="B845" s="19"/>
      <c r="C845" s="19"/>
      <c r="D845" s="19"/>
      <c r="E845" s="19"/>
      <c r="F845" s="20"/>
    </row>
    <row r="846" spans="1:6" ht="12.75">
      <c r="A846" s="19"/>
      <c r="B846" s="19"/>
      <c r="C846" s="19"/>
      <c r="D846" s="19"/>
      <c r="E846" s="19"/>
      <c r="F846" s="20"/>
    </row>
    <row r="847" spans="1:6" ht="12.75">
      <c r="A847" s="19"/>
      <c r="B847" s="19"/>
      <c r="C847" s="19"/>
      <c r="D847" s="19"/>
      <c r="E847" s="19"/>
      <c r="F847" s="20"/>
    </row>
    <row r="848" spans="1:6" ht="12.75">
      <c r="A848" s="19"/>
      <c r="B848" s="19"/>
      <c r="C848" s="19"/>
      <c r="D848" s="19"/>
      <c r="E848" s="19"/>
      <c r="F848" s="20"/>
    </row>
    <row r="849" spans="1:6" ht="12.75">
      <c r="A849" s="19"/>
      <c r="B849" s="19"/>
      <c r="C849" s="19"/>
      <c r="D849" s="19"/>
      <c r="E849" s="19"/>
      <c r="F849" s="20"/>
    </row>
    <row r="850" spans="1:6" ht="12.75">
      <c r="A850" s="19"/>
      <c r="B850" s="19"/>
      <c r="C850" s="19"/>
      <c r="D850" s="19"/>
      <c r="E850" s="19"/>
      <c r="F850" s="20"/>
    </row>
    <row r="851" spans="1:6" ht="12.75">
      <c r="A851" s="19"/>
      <c r="B851" s="19"/>
      <c r="C851" s="19"/>
      <c r="D851" s="19"/>
      <c r="E851" s="19"/>
      <c r="F851" s="20"/>
    </row>
    <row r="852" spans="1:6" ht="12.75">
      <c r="A852" s="19"/>
      <c r="B852" s="19"/>
      <c r="C852" s="19"/>
      <c r="D852" s="19"/>
      <c r="E852" s="19"/>
      <c r="F852" s="20"/>
    </row>
    <row r="853" spans="1:6" ht="12.75">
      <c r="A853" s="19"/>
      <c r="B853" s="19"/>
      <c r="C853" s="19"/>
      <c r="D853" s="19"/>
      <c r="E853" s="19"/>
      <c r="F853" s="20"/>
    </row>
    <row r="854" spans="1:6" ht="12.75">
      <c r="A854" s="19"/>
      <c r="B854" s="19"/>
      <c r="C854" s="19"/>
      <c r="D854" s="19"/>
      <c r="E854" s="19"/>
      <c r="F854" s="20"/>
    </row>
    <row r="855" spans="1:6" ht="12.75">
      <c r="A855" s="19"/>
      <c r="B855" s="19"/>
      <c r="C855" s="19"/>
      <c r="D855" s="19"/>
      <c r="E855" s="19"/>
      <c r="F855" s="20"/>
    </row>
    <row r="856" spans="1:6" ht="12.75">
      <c r="A856" s="19"/>
      <c r="B856" s="19"/>
      <c r="C856" s="19"/>
      <c r="D856" s="19"/>
      <c r="E856" s="19"/>
      <c r="F856" s="20"/>
    </row>
    <row r="857" spans="1:6" ht="12.75">
      <c r="A857" s="19"/>
      <c r="B857" s="19"/>
      <c r="C857" s="19"/>
      <c r="D857" s="19"/>
      <c r="E857" s="19"/>
      <c r="F857" s="20"/>
    </row>
    <row r="858" spans="1:6" ht="12.75">
      <c r="A858" s="19"/>
      <c r="B858" s="19"/>
      <c r="C858" s="19"/>
      <c r="D858" s="19"/>
      <c r="E858" s="19"/>
      <c r="F858" s="20"/>
    </row>
    <row r="859" spans="1:6" ht="12.75">
      <c r="A859" s="19"/>
      <c r="B859" s="19"/>
      <c r="C859" s="19"/>
      <c r="D859" s="19"/>
      <c r="E859" s="19"/>
      <c r="F859" s="20"/>
    </row>
    <row r="860" spans="1:6" ht="12.75">
      <c r="A860" s="19"/>
      <c r="B860" s="19"/>
      <c r="C860" s="19"/>
      <c r="D860" s="19"/>
      <c r="E860" s="19"/>
      <c r="F860" s="20"/>
    </row>
    <row r="861" spans="1:6" ht="12.75">
      <c r="A861" s="19"/>
      <c r="B861" s="19"/>
      <c r="C861" s="19"/>
      <c r="D861" s="19"/>
      <c r="E861" s="19"/>
      <c r="F861" s="20"/>
    </row>
    <row r="862" spans="1:6" ht="12.75">
      <c r="A862" s="19"/>
      <c r="B862" s="19"/>
      <c r="C862" s="19"/>
      <c r="D862" s="19"/>
      <c r="E862" s="19"/>
      <c r="F862" s="20"/>
    </row>
    <row r="863" spans="1:6" ht="12.75">
      <c r="A863" s="19"/>
      <c r="B863" s="19"/>
      <c r="C863" s="19"/>
      <c r="D863" s="19"/>
      <c r="E863" s="19"/>
      <c r="F863" s="20"/>
    </row>
    <row r="864" spans="1:6" ht="12.75">
      <c r="A864" s="19"/>
      <c r="B864" s="19"/>
      <c r="C864" s="19"/>
      <c r="D864" s="19"/>
      <c r="E864" s="19"/>
      <c r="F864" s="20"/>
    </row>
    <row r="865" spans="1:6" ht="12.75">
      <c r="A865" s="19"/>
      <c r="B865" s="19"/>
      <c r="C865" s="19"/>
      <c r="D865" s="19"/>
      <c r="E865" s="19"/>
      <c r="F865" s="20"/>
    </row>
    <row r="866" spans="1:6" ht="12.75">
      <c r="A866" s="19"/>
      <c r="B866" s="19"/>
      <c r="C866" s="19"/>
      <c r="D866" s="19"/>
      <c r="E866" s="19"/>
      <c r="F866" s="20"/>
    </row>
    <row r="867" spans="1:6" ht="12.75">
      <c r="A867" s="19"/>
      <c r="B867" s="19"/>
      <c r="C867" s="19"/>
      <c r="D867" s="19"/>
      <c r="E867" s="19"/>
      <c r="F867" s="20"/>
    </row>
    <row r="868" spans="1:6" ht="12.75">
      <c r="A868" s="19"/>
      <c r="B868" s="19"/>
      <c r="C868" s="19"/>
      <c r="D868" s="19"/>
      <c r="E868" s="19"/>
      <c r="F868" s="20"/>
    </row>
    <row r="869" spans="1:6" ht="12.75">
      <c r="A869" s="19"/>
      <c r="B869" s="19"/>
      <c r="C869" s="19"/>
      <c r="D869" s="19"/>
      <c r="E869" s="19"/>
      <c r="F869" s="20"/>
    </row>
    <row r="870" spans="1:6" ht="12.75">
      <c r="A870" s="19"/>
      <c r="B870" s="19"/>
      <c r="C870" s="19"/>
      <c r="D870" s="19"/>
      <c r="E870" s="19"/>
      <c r="F870" s="20"/>
    </row>
    <row r="871" spans="1:6" ht="12.75">
      <c r="A871" s="19"/>
      <c r="B871" s="19"/>
      <c r="C871" s="19"/>
      <c r="D871" s="19"/>
      <c r="E871" s="19"/>
      <c r="F871" s="20"/>
    </row>
    <row r="872" spans="1:6" ht="12.75">
      <c r="A872" s="19"/>
      <c r="B872" s="19"/>
      <c r="C872" s="19"/>
      <c r="D872" s="19"/>
      <c r="E872" s="19"/>
      <c r="F872" s="20"/>
    </row>
    <row r="873" spans="1:6" ht="12.75">
      <c r="A873" s="19"/>
      <c r="B873" s="19"/>
      <c r="C873" s="19"/>
      <c r="D873" s="19"/>
      <c r="E873" s="19"/>
      <c r="F873" s="20"/>
    </row>
    <row r="874" spans="1:6" ht="12.75">
      <c r="A874" s="19"/>
      <c r="B874" s="19"/>
      <c r="C874" s="19"/>
      <c r="D874" s="19"/>
      <c r="E874" s="19"/>
      <c r="F874" s="20"/>
    </row>
    <row r="875" spans="1:6" ht="12.75">
      <c r="A875" s="19"/>
      <c r="B875" s="19"/>
      <c r="C875" s="19"/>
      <c r="D875" s="19"/>
      <c r="E875" s="19"/>
      <c r="F875" s="20"/>
    </row>
    <row r="876" spans="1:6" ht="12.75">
      <c r="A876" s="19"/>
      <c r="B876" s="19"/>
      <c r="C876" s="19"/>
      <c r="D876" s="19"/>
      <c r="E876" s="19"/>
      <c r="F876" s="20"/>
    </row>
    <row r="877" spans="1:6" ht="12.75">
      <c r="A877" s="19"/>
      <c r="B877" s="19"/>
      <c r="C877" s="19"/>
      <c r="D877" s="19"/>
      <c r="E877" s="19"/>
      <c r="F877" s="20"/>
    </row>
    <row r="878" spans="1:6" ht="12.75">
      <c r="A878" s="19"/>
      <c r="B878" s="19"/>
      <c r="C878" s="19"/>
      <c r="D878" s="19"/>
      <c r="E878" s="19"/>
      <c r="F878" s="20"/>
    </row>
    <row r="879" spans="1:6" ht="12.75">
      <c r="A879" s="19"/>
      <c r="B879" s="19"/>
      <c r="C879" s="19"/>
      <c r="D879" s="19"/>
      <c r="E879" s="19"/>
      <c r="F879" s="20"/>
    </row>
    <row r="880" spans="1:6" ht="12.75">
      <c r="A880" s="19"/>
      <c r="B880" s="19"/>
      <c r="C880" s="19"/>
      <c r="D880" s="19"/>
      <c r="E880" s="19"/>
      <c r="F880" s="20"/>
    </row>
    <row r="881" spans="1:6" ht="12.75">
      <c r="A881" s="19"/>
      <c r="B881" s="19"/>
      <c r="C881" s="19"/>
      <c r="D881" s="19"/>
      <c r="E881" s="19"/>
      <c r="F881" s="20"/>
    </row>
    <row r="882" spans="1:6" ht="12.75">
      <c r="A882" s="19"/>
      <c r="B882" s="19"/>
      <c r="C882" s="19"/>
      <c r="D882" s="19"/>
      <c r="E882" s="19"/>
      <c r="F882" s="20"/>
    </row>
    <row r="883" spans="1:6" ht="12.75">
      <c r="A883" s="19"/>
      <c r="B883" s="19"/>
      <c r="C883" s="19"/>
      <c r="D883" s="19"/>
      <c r="E883" s="19"/>
      <c r="F883" s="20"/>
    </row>
    <row r="884" spans="1:6" ht="12.75">
      <c r="A884" s="19"/>
      <c r="B884" s="19"/>
      <c r="C884" s="19"/>
      <c r="D884" s="19"/>
      <c r="E884" s="19"/>
      <c r="F884" s="20"/>
    </row>
    <row r="885" spans="1:6" ht="12.75">
      <c r="A885" s="19"/>
      <c r="B885" s="19"/>
      <c r="C885" s="19"/>
      <c r="D885" s="19"/>
      <c r="E885" s="19"/>
      <c r="F885" s="20"/>
    </row>
    <row r="886" spans="1:6" ht="12.75">
      <c r="A886" s="19"/>
      <c r="B886" s="19"/>
      <c r="C886" s="19"/>
      <c r="D886" s="19"/>
      <c r="E886" s="19"/>
      <c r="F886" s="20"/>
    </row>
    <row r="887" spans="1:6" ht="12.75">
      <c r="A887" s="19"/>
      <c r="B887" s="19"/>
      <c r="C887" s="19"/>
      <c r="D887" s="19"/>
      <c r="E887" s="19"/>
      <c r="F887" s="20"/>
    </row>
    <row r="888" spans="1:6" ht="12.75">
      <c r="A888" s="19"/>
      <c r="B888" s="19"/>
      <c r="C888" s="19"/>
      <c r="D888" s="19"/>
      <c r="E888" s="19"/>
      <c r="F888" s="20"/>
    </row>
    <row r="889" spans="1:6" ht="12.75">
      <c r="A889" s="19"/>
      <c r="B889" s="19"/>
      <c r="C889" s="19"/>
      <c r="D889" s="19"/>
      <c r="E889" s="19"/>
      <c r="F889" s="20"/>
    </row>
    <row r="890" spans="1:6" ht="12.75">
      <c r="A890" s="19"/>
      <c r="B890" s="19"/>
      <c r="C890" s="19"/>
      <c r="D890" s="19"/>
      <c r="E890" s="19"/>
      <c r="F890" s="20"/>
    </row>
    <row r="891" spans="1:6" ht="12.75">
      <c r="A891" s="19"/>
      <c r="B891" s="19"/>
      <c r="C891" s="19"/>
      <c r="D891" s="19"/>
      <c r="E891" s="19"/>
      <c r="F891" s="20"/>
    </row>
    <row r="892" spans="1:6" ht="12.75">
      <c r="A892" s="19"/>
      <c r="B892" s="19"/>
      <c r="C892" s="19"/>
      <c r="D892" s="19"/>
      <c r="E892" s="19"/>
      <c r="F892" s="20"/>
    </row>
    <row r="893" spans="1:6" ht="12.75">
      <c r="A893" s="19"/>
      <c r="B893" s="19"/>
      <c r="C893" s="19"/>
      <c r="D893" s="19"/>
      <c r="E893" s="19"/>
      <c r="F893" s="20"/>
    </row>
    <row r="894" spans="1:6" ht="12.75">
      <c r="A894" s="19"/>
      <c r="B894" s="19"/>
      <c r="C894" s="19"/>
      <c r="D894" s="19"/>
      <c r="E894" s="19"/>
      <c r="F894" s="20"/>
    </row>
    <row r="895" spans="1:6" ht="12.75">
      <c r="A895" s="19"/>
      <c r="B895" s="19"/>
      <c r="C895" s="19"/>
      <c r="D895" s="19"/>
      <c r="E895" s="19"/>
      <c r="F895" s="20"/>
    </row>
    <row r="896" spans="1:6" ht="12.75">
      <c r="A896" s="19"/>
      <c r="B896" s="19"/>
      <c r="C896" s="19"/>
      <c r="D896" s="19"/>
      <c r="E896" s="19"/>
      <c r="F896" s="20"/>
    </row>
    <row r="897" spans="1:6" ht="12.75">
      <c r="A897" s="19"/>
      <c r="B897" s="19"/>
      <c r="C897" s="19"/>
      <c r="D897" s="19"/>
      <c r="E897" s="19"/>
      <c r="F897" s="20"/>
    </row>
    <row r="898" spans="1:6" ht="12.75">
      <c r="A898" s="19"/>
      <c r="B898" s="19"/>
      <c r="C898" s="19"/>
      <c r="D898" s="19"/>
      <c r="E898" s="19"/>
      <c r="F898" s="20"/>
    </row>
    <row r="899" spans="1:6" ht="12.75">
      <c r="A899" s="19"/>
      <c r="B899" s="19"/>
      <c r="C899" s="19"/>
      <c r="D899" s="19"/>
      <c r="E899" s="19"/>
      <c r="F899" s="20"/>
    </row>
    <row r="900" spans="1:6" ht="12.75">
      <c r="A900" s="19"/>
      <c r="B900" s="19"/>
      <c r="C900" s="19"/>
      <c r="D900" s="19"/>
      <c r="E900" s="19"/>
      <c r="F900" s="20"/>
    </row>
    <row r="901" spans="1:6" ht="12.75">
      <c r="A901" s="19"/>
      <c r="B901" s="19"/>
      <c r="C901" s="19"/>
      <c r="D901" s="19"/>
      <c r="E901" s="19"/>
      <c r="F901" s="20"/>
    </row>
    <row r="902" spans="1:6" ht="12.75">
      <c r="A902" s="19"/>
      <c r="B902" s="19"/>
      <c r="C902" s="19"/>
      <c r="D902" s="19"/>
      <c r="E902" s="19"/>
      <c r="F902" s="20"/>
    </row>
    <row r="903" spans="1:6" ht="12.75">
      <c r="A903" s="19"/>
      <c r="B903" s="19"/>
      <c r="C903" s="19"/>
      <c r="D903" s="19"/>
      <c r="E903" s="19"/>
      <c r="F903" s="20"/>
    </row>
    <row r="904" spans="1:6" ht="12.75">
      <c r="A904" s="19"/>
      <c r="B904" s="19"/>
      <c r="C904" s="19"/>
      <c r="D904" s="19"/>
      <c r="E904" s="19"/>
      <c r="F904" s="20"/>
    </row>
    <row r="905" spans="1:6" ht="12.75">
      <c r="A905" s="19"/>
      <c r="B905" s="19"/>
      <c r="C905" s="19"/>
      <c r="D905" s="19"/>
      <c r="E905" s="19"/>
      <c r="F905" s="20"/>
    </row>
    <row r="906" spans="1:6" ht="12.75">
      <c r="A906" s="19"/>
      <c r="B906" s="19"/>
      <c r="C906" s="19"/>
      <c r="D906" s="19"/>
      <c r="E906" s="19"/>
      <c r="F906" s="20"/>
    </row>
    <row r="907" spans="1:6" ht="12.75">
      <c r="A907" s="19"/>
      <c r="B907" s="19"/>
      <c r="C907" s="19"/>
      <c r="D907" s="19"/>
      <c r="E907" s="19"/>
      <c r="F907" s="20"/>
    </row>
    <row r="908" spans="1:6" ht="12.75">
      <c r="A908" s="19"/>
      <c r="B908" s="19"/>
      <c r="C908" s="19"/>
      <c r="D908" s="19"/>
      <c r="E908" s="19"/>
      <c r="F908" s="20"/>
    </row>
    <row r="909" spans="1:6" ht="12.75">
      <c r="A909" s="19"/>
      <c r="B909" s="19"/>
      <c r="C909" s="19"/>
      <c r="D909" s="19"/>
      <c r="E909" s="19"/>
      <c r="F909" s="20"/>
    </row>
    <row r="910" spans="1:6" ht="12.75">
      <c r="A910" s="19"/>
      <c r="B910" s="19"/>
      <c r="C910" s="19"/>
      <c r="D910" s="19"/>
      <c r="E910" s="19"/>
      <c r="F910" s="20"/>
    </row>
    <row r="911" spans="1:6" ht="12.75">
      <c r="A911" s="19"/>
      <c r="B911" s="19"/>
      <c r="C911" s="19"/>
      <c r="D911" s="19"/>
      <c r="E911" s="19"/>
      <c r="F911" s="20"/>
    </row>
    <row r="912" spans="1:6" ht="12.75">
      <c r="A912" s="19"/>
      <c r="B912" s="19"/>
      <c r="C912" s="19"/>
      <c r="D912" s="19"/>
      <c r="E912" s="19"/>
      <c r="F912" s="20"/>
    </row>
    <row r="913" spans="1:6" ht="12.75">
      <c r="A913" s="19"/>
      <c r="B913" s="19"/>
      <c r="C913" s="19"/>
      <c r="D913" s="19"/>
      <c r="E913" s="19"/>
      <c r="F913" s="20"/>
    </row>
    <row r="914" spans="1:6" ht="12.75">
      <c r="A914" s="19"/>
      <c r="B914" s="19"/>
      <c r="C914" s="19"/>
      <c r="D914" s="19"/>
      <c r="E914" s="19"/>
      <c r="F914" s="20"/>
    </row>
    <row r="915" spans="1:6" ht="12.75">
      <c r="A915" s="19"/>
      <c r="B915" s="19"/>
      <c r="C915" s="19"/>
      <c r="D915" s="19"/>
      <c r="E915" s="19"/>
      <c r="F915" s="20"/>
    </row>
    <row r="916" spans="1:6" ht="12.75">
      <c r="A916" s="19"/>
      <c r="B916" s="19"/>
      <c r="C916" s="19"/>
      <c r="D916" s="19"/>
      <c r="E916" s="19"/>
      <c r="F916" s="20"/>
    </row>
    <row r="917" spans="1:6" ht="12.75">
      <c r="A917" s="19"/>
      <c r="B917" s="19"/>
      <c r="C917" s="19"/>
      <c r="D917" s="19"/>
      <c r="E917" s="19"/>
      <c r="F917" s="20"/>
    </row>
    <row r="918" spans="1:6" ht="12.75">
      <c r="A918" s="19"/>
      <c r="B918" s="19"/>
      <c r="C918" s="19"/>
      <c r="D918" s="19"/>
      <c r="E918" s="19"/>
      <c r="F918" s="20"/>
    </row>
    <row r="919" spans="1:6" ht="12.75">
      <c r="A919" s="19"/>
      <c r="B919" s="19"/>
      <c r="C919" s="19"/>
      <c r="D919" s="19"/>
      <c r="E919" s="19"/>
      <c r="F919" s="20"/>
    </row>
    <row r="920" spans="1:6" ht="12.75">
      <c r="A920" s="19"/>
      <c r="B920" s="19"/>
      <c r="C920" s="19"/>
      <c r="D920" s="19"/>
      <c r="E920" s="19"/>
      <c r="F920" s="20"/>
    </row>
    <row r="921" spans="1:6" ht="12.75">
      <c r="A921" s="19"/>
      <c r="B921" s="19"/>
      <c r="C921" s="19"/>
      <c r="D921" s="19"/>
      <c r="E921" s="19"/>
      <c r="F921" s="20"/>
    </row>
    <row r="922" spans="1:6" ht="12.75">
      <c r="A922" s="19"/>
      <c r="B922" s="19"/>
      <c r="C922" s="19"/>
      <c r="D922" s="19"/>
      <c r="E922" s="19"/>
      <c r="F922" s="20"/>
    </row>
    <row r="923" spans="1:6" ht="12.75">
      <c r="A923" s="19"/>
      <c r="B923" s="19"/>
      <c r="C923" s="19"/>
      <c r="D923" s="19"/>
      <c r="E923" s="19"/>
      <c r="F923" s="20"/>
    </row>
    <row r="924" spans="1:6" ht="12.75">
      <c r="A924" s="19"/>
      <c r="B924" s="19"/>
      <c r="C924" s="19"/>
      <c r="D924" s="19"/>
      <c r="E924" s="19"/>
      <c r="F924" s="20"/>
    </row>
    <row r="925" spans="1:6" ht="12.75">
      <c r="A925" s="19"/>
      <c r="B925" s="19"/>
      <c r="C925" s="19"/>
      <c r="D925" s="19"/>
      <c r="E925" s="19"/>
      <c r="F925" s="20"/>
    </row>
    <row r="926" spans="1:6" ht="12.75">
      <c r="A926" s="19"/>
      <c r="B926" s="19"/>
      <c r="C926" s="19"/>
      <c r="D926" s="19"/>
      <c r="E926" s="19"/>
      <c r="F926" s="20"/>
    </row>
    <row r="927" spans="1:6" ht="12.75">
      <c r="A927" s="19"/>
      <c r="B927" s="19"/>
      <c r="C927" s="19"/>
      <c r="D927" s="19"/>
      <c r="E927" s="19"/>
      <c r="F927" s="20"/>
    </row>
    <row r="928" spans="1:6" ht="12.75">
      <c r="A928" s="19"/>
      <c r="B928" s="19"/>
      <c r="C928" s="19"/>
      <c r="D928" s="19"/>
      <c r="E928" s="19"/>
      <c r="F928" s="20"/>
    </row>
    <row r="929" spans="1:6" ht="12.75">
      <c r="A929" s="19"/>
      <c r="B929" s="19"/>
      <c r="C929" s="19"/>
      <c r="D929" s="19"/>
      <c r="E929" s="19"/>
      <c r="F929" s="20"/>
    </row>
    <row r="930" spans="1:6" ht="12.75">
      <c r="A930" s="19"/>
      <c r="B930" s="19"/>
      <c r="C930" s="19"/>
      <c r="D930" s="19"/>
      <c r="E930" s="19"/>
      <c r="F930" s="20"/>
    </row>
    <row r="931" spans="1:6" ht="12.75">
      <c r="A931" s="19"/>
      <c r="B931" s="19"/>
      <c r="C931" s="19"/>
      <c r="D931" s="19"/>
      <c r="E931" s="19"/>
      <c r="F931" s="20"/>
    </row>
    <row r="932" spans="1:6" ht="12.75">
      <c r="A932" s="19"/>
      <c r="B932" s="19"/>
      <c r="C932" s="19"/>
      <c r="D932" s="19"/>
      <c r="E932" s="19"/>
      <c r="F932" s="20"/>
    </row>
    <row r="933" spans="1:6" ht="12.75">
      <c r="A933" s="19"/>
      <c r="B933" s="19"/>
      <c r="C933" s="19"/>
      <c r="D933" s="19"/>
      <c r="E933" s="19"/>
      <c r="F933" s="20"/>
    </row>
    <row r="934" spans="1:6" ht="12.75">
      <c r="A934" s="19"/>
      <c r="B934" s="19"/>
      <c r="C934" s="19"/>
      <c r="D934" s="19"/>
      <c r="E934" s="19"/>
      <c r="F934" s="20"/>
    </row>
    <row r="935" spans="1:6" ht="12.75">
      <c r="A935" s="19"/>
      <c r="B935" s="19"/>
      <c r="C935" s="19"/>
      <c r="D935" s="19"/>
      <c r="E935" s="19"/>
      <c r="F935" s="20"/>
    </row>
    <row r="936" spans="1:6" ht="12.75">
      <c r="A936" s="19"/>
      <c r="B936" s="19"/>
      <c r="C936" s="19"/>
      <c r="D936" s="19"/>
      <c r="E936" s="19"/>
      <c r="F936" s="20"/>
    </row>
    <row r="937" spans="1:6" ht="12.75">
      <c r="A937" s="19"/>
      <c r="B937" s="19"/>
      <c r="C937" s="19"/>
      <c r="D937" s="19"/>
      <c r="E937" s="19"/>
      <c r="F937" s="20"/>
    </row>
    <row r="938" spans="1:6" ht="12.75">
      <c r="A938" s="19"/>
      <c r="B938" s="19"/>
      <c r="C938" s="19"/>
      <c r="D938" s="19"/>
      <c r="E938" s="19"/>
      <c r="F938" s="20"/>
    </row>
    <row r="939" spans="1:6" ht="12.75">
      <c r="A939" s="19"/>
      <c r="B939" s="19"/>
      <c r="C939" s="19"/>
      <c r="D939" s="19"/>
      <c r="E939" s="19"/>
      <c r="F939" s="20"/>
    </row>
    <row r="940" spans="1:6" ht="12.75">
      <c r="A940" s="19"/>
      <c r="B940" s="19"/>
      <c r="C940" s="19"/>
      <c r="D940" s="19"/>
      <c r="E940" s="19"/>
      <c r="F940" s="20"/>
    </row>
    <row r="941" spans="1:6" ht="12.75">
      <c r="A941" s="19"/>
      <c r="B941" s="19"/>
      <c r="C941" s="19"/>
      <c r="D941" s="19"/>
      <c r="E941" s="19"/>
      <c r="F941" s="20"/>
    </row>
    <row r="942" spans="1:6" ht="12.75">
      <c r="A942" s="19"/>
      <c r="B942" s="19"/>
      <c r="C942" s="19"/>
      <c r="D942" s="19"/>
      <c r="E942" s="19"/>
      <c r="F942" s="20"/>
    </row>
    <row r="943" spans="1:6" ht="12.75">
      <c r="A943" s="19"/>
      <c r="B943" s="19"/>
      <c r="C943" s="19"/>
      <c r="D943" s="19"/>
      <c r="E943" s="19"/>
      <c r="F943" s="20"/>
    </row>
    <row r="944" spans="1:6" ht="12.75">
      <c r="A944" s="19"/>
      <c r="B944" s="19"/>
      <c r="C944" s="19"/>
      <c r="D944" s="19"/>
      <c r="E944" s="19"/>
      <c r="F944" s="20"/>
    </row>
    <row r="945" spans="1:6" ht="12.75">
      <c r="A945" s="19"/>
      <c r="B945" s="19"/>
      <c r="C945" s="19"/>
      <c r="D945" s="19"/>
      <c r="E945" s="19"/>
      <c r="F945" s="20"/>
    </row>
    <row r="946" spans="1:6" ht="12.75">
      <c r="A946" s="19"/>
      <c r="B946" s="19"/>
      <c r="C946" s="19"/>
      <c r="D946" s="19"/>
      <c r="E946" s="19"/>
      <c r="F946" s="20"/>
    </row>
    <row r="947" spans="1:6" ht="12.75">
      <c r="A947" s="19"/>
      <c r="B947" s="19"/>
      <c r="C947" s="19"/>
      <c r="D947" s="19"/>
      <c r="E947" s="19"/>
      <c r="F947" s="20"/>
    </row>
    <row r="948" spans="1:6" ht="12.75">
      <c r="A948" s="19"/>
      <c r="B948" s="19"/>
      <c r="C948" s="19"/>
      <c r="D948" s="19"/>
      <c r="E948" s="19"/>
      <c r="F948" s="20"/>
    </row>
    <row r="949" spans="1:6" ht="12.75">
      <c r="A949" s="19"/>
      <c r="B949" s="19"/>
      <c r="C949" s="19"/>
      <c r="D949" s="19"/>
      <c r="E949" s="19"/>
      <c r="F949" s="20"/>
    </row>
    <row r="950" spans="1:6" ht="12.75">
      <c r="A950" s="19"/>
      <c r="B950" s="19"/>
      <c r="C950" s="19"/>
      <c r="D950" s="19"/>
      <c r="E950" s="19"/>
      <c r="F950" s="20"/>
    </row>
    <row r="951" spans="1:6" ht="12.75">
      <c r="A951" s="19"/>
      <c r="B951" s="19"/>
      <c r="C951" s="19"/>
      <c r="D951" s="19"/>
      <c r="E951" s="19"/>
      <c r="F951" s="20"/>
    </row>
    <row r="952" spans="1:6" ht="12.75">
      <c r="A952" s="19"/>
      <c r="B952" s="19"/>
      <c r="C952" s="19"/>
      <c r="D952" s="19"/>
      <c r="E952" s="19"/>
      <c r="F952" s="20"/>
    </row>
    <row r="953" spans="1:6" ht="12.75">
      <c r="A953" s="19"/>
      <c r="B953" s="19"/>
      <c r="C953" s="19"/>
      <c r="D953" s="19"/>
      <c r="E953" s="19"/>
      <c r="F953" s="20"/>
    </row>
    <row r="954" spans="1:6" ht="12.75">
      <c r="A954" s="19"/>
      <c r="B954" s="19"/>
      <c r="C954" s="19"/>
      <c r="D954" s="19"/>
      <c r="E954" s="19"/>
      <c r="F954" s="20"/>
    </row>
    <row r="955" spans="1:6" ht="12.75">
      <c r="A955" s="19"/>
      <c r="B955" s="19"/>
      <c r="C955" s="19"/>
      <c r="D955" s="19"/>
      <c r="E955" s="19"/>
      <c r="F955" s="20"/>
    </row>
    <row r="956" spans="1:6" ht="12.75">
      <c r="A956" s="19"/>
      <c r="B956" s="19"/>
      <c r="C956" s="19"/>
      <c r="D956" s="19"/>
      <c r="E956" s="19"/>
      <c r="F956" s="20"/>
    </row>
    <row r="957" spans="1:6" ht="12.75">
      <c r="A957" s="19"/>
      <c r="B957" s="19"/>
      <c r="C957" s="19"/>
      <c r="D957" s="19"/>
      <c r="E957" s="19"/>
      <c r="F957" s="20"/>
    </row>
    <row r="958" spans="1:6" ht="12.75">
      <c r="A958" s="19"/>
      <c r="B958" s="19"/>
      <c r="C958" s="19"/>
      <c r="D958" s="19"/>
      <c r="E958" s="19"/>
      <c r="F958" s="20"/>
    </row>
    <row r="959" spans="1:6" ht="12.75">
      <c r="A959" s="19"/>
      <c r="B959" s="19"/>
      <c r="C959" s="19"/>
      <c r="D959" s="19"/>
      <c r="E959" s="19"/>
      <c r="F959" s="20"/>
    </row>
    <row r="960" spans="1:6" ht="12.75">
      <c r="A960" s="19"/>
      <c r="B960" s="19"/>
      <c r="C960" s="19"/>
      <c r="D960" s="19"/>
      <c r="E960" s="19"/>
      <c r="F960" s="20"/>
    </row>
    <row r="961" spans="1:6" ht="12.75">
      <c r="A961" s="19"/>
      <c r="B961" s="19"/>
      <c r="C961" s="19"/>
      <c r="D961" s="19"/>
      <c r="E961" s="19"/>
      <c r="F961" s="20"/>
    </row>
    <row r="962" spans="1:6" ht="12.75">
      <c r="A962" s="19"/>
      <c r="B962" s="19"/>
      <c r="C962" s="19"/>
      <c r="D962" s="19"/>
      <c r="E962" s="19"/>
      <c r="F962" s="20"/>
    </row>
    <row r="963" spans="1:6" ht="12.75">
      <c r="A963" s="19"/>
      <c r="B963" s="19"/>
      <c r="C963" s="19"/>
      <c r="D963" s="19"/>
      <c r="E963" s="19"/>
      <c r="F963" s="20"/>
    </row>
    <row r="964" spans="1:6" ht="12.75">
      <c r="A964" s="19"/>
      <c r="B964" s="19"/>
      <c r="C964" s="19"/>
      <c r="D964" s="19"/>
      <c r="E964" s="19"/>
      <c r="F964" s="20"/>
    </row>
    <row r="965" spans="1:6" ht="12.75">
      <c r="A965" s="19"/>
      <c r="B965" s="19"/>
      <c r="C965" s="19"/>
      <c r="D965" s="19"/>
      <c r="E965" s="19"/>
      <c r="F965" s="20"/>
    </row>
    <row r="966" spans="1:6" ht="12.75">
      <c r="A966" s="19"/>
      <c r="B966" s="19"/>
      <c r="C966" s="19"/>
      <c r="D966" s="19"/>
      <c r="E966" s="19"/>
      <c r="F966" s="20"/>
    </row>
    <row r="967" spans="1:6" ht="12.75">
      <c r="A967" s="19"/>
      <c r="B967" s="19"/>
      <c r="C967" s="19"/>
      <c r="D967" s="19"/>
      <c r="E967" s="19"/>
      <c r="F967" s="20"/>
    </row>
    <row r="968" spans="1:6" ht="12.75">
      <c r="A968" s="19"/>
      <c r="B968" s="19"/>
      <c r="C968" s="19"/>
      <c r="D968" s="19"/>
      <c r="E968" s="19"/>
      <c r="F968" s="20"/>
    </row>
    <row r="969" spans="1:6" ht="12.75">
      <c r="A969" s="19"/>
      <c r="B969" s="19"/>
      <c r="C969" s="19"/>
      <c r="D969" s="19"/>
      <c r="E969" s="19"/>
      <c r="F969" s="20"/>
    </row>
    <row r="970" spans="1:6" ht="12.75">
      <c r="A970" s="19"/>
      <c r="B970" s="19"/>
      <c r="C970" s="19"/>
      <c r="D970" s="19"/>
      <c r="E970" s="19"/>
      <c r="F970" s="20"/>
    </row>
    <row r="971" spans="1:6" ht="12.75">
      <c r="A971" s="19"/>
      <c r="B971" s="19"/>
      <c r="C971" s="19"/>
      <c r="D971" s="19"/>
      <c r="E971" s="19"/>
      <c r="F971" s="20"/>
    </row>
    <row r="972" spans="1:6" ht="12.75">
      <c r="A972" s="19"/>
      <c r="B972" s="19"/>
      <c r="C972" s="19"/>
      <c r="D972" s="19"/>
      <c r="E972" s="19"/>
      <c r="F972" s="20"/>
    </row>
    <row r="973" spans="1:6" ht="12.75">
      <c r="A973" s="19"/>
      <c r="B973" s="19"/>
      <c r="C973" s="19"/>
      <c r="D973" s="19"/>
      <c r="E973" s="19"/>
      <c r="F973" s="20"/>
    </row>
    <row r="974" spans="1:6" ht="12.75">
      <c r="A974" s="19"/>
      <c r="B974" s="19"/>
      <c r="C974" s="19"/>
      <c r="D974" s="19"/>
      <c r="E974" s="19"/>
      <c r="F974" s="20"/>
    </row>
    <row r="975" spans="1:6" ht="12.75">
      <c r="A975" s="19"/>
      <c r="B975" s="19"/>
      <c r="C975" s="19"/>
      <c r="D975" s="19"/>
      <c r="E975" s="19"/>
      <c r="F975" s="20"/>
    </row>
    <row r="976" spans="1:6" ht="12.75">
      <c r="A976" s="19"/>
      <c r="B976" s="19"/>
      <c r="C976" s="19"/>
      <c r="D976" s="19"/>
      <c r="E976" s="19"/>
      <c r="F976" s="20"/>
    </row>
    <row r="977" spans="1:6" ht="12.75">
      <c r="A977" s="19"/>
      <c r="B977" s="19"/>
      <c r="C977" s="19"/>
      <c r="D977" s="19"/>
      <c r="E977" s="19"/>
      <c r="F977" s="20"/>
    </row>
    <row r="978" spans="1:6" ht="12.75">
      <c r="A978" s="19"/>
      <c r="B978" s="19"/>
      <c r="C978" s="19"/>
      <c r="D978" s="19"/>
      <c r="E978" s="19"/>
      <c r="F978" s="20"/>
    </row>
    <row r="979" spans="1:6" ht="12.75">
      <c r="A979" s="19"/>
      <c r="B979" s="19"/>
      <c r="C979" s="19"/>
      <c r="D979" s="19"/>
      <c r="E979" s="19"/>
      <c r="F979" s="20"/>
    </row>
    <row r="980" spans="1:6" ht="12.75">
      <c r="A980" s="19"/>
      <c r="B980" s="19"/>
      <c r="C980" s="19"/>
      <c r="D980" s="19"/>
      <c r="E980" s="19"/>
      <c r="F980" s="20"/>
    </row>
    <row r="981" spans="1:6" ht="12.75">
      <c r="A981" s="19"/>
      <c r="B981" s="19"/>
      <c r="C981" s="19"/>
      <c r="D981" s="19"/>
      <c r="E981" s="19"/>
      <c r="F981" s="20"/>
    </row>
    <row r="982" spans="1:6" ht="12.75">
      <c r="A982" s="19"/>
      <c r="B982" s="19"/>
      <c r="C982" s="19"/>
      <c r="D982" s="19"/>
      <c r="E982" s="19"/>
      <c r="F982" s="20"/>
    </row>
    <row r="983" spans="1:6" ht="12.75">
      <c r="A983" s="19"/>
      <c r="B983" s="19"/>
      <c r="C983" s="19"/>
      <c r="D983" s="19"/>
      <c r="E983" s="19"/>
      <c r="F983" s="20"/>
    </row>
    <row r="984" spans="1:6" ht="12.75">
      <c r="A984" s="19"/>
      <c r="B984" s="19"/>
      <c r="C984" s="19"/>
      <c r="D984" s="19"/>
      <c r="E984" s="19"/>
      <c r="F984" s="20"/>
    </row>
    <row r="985" spans="1:6" ht="12.75">
      <c r="A985" s="19"/>
      <c r="B985" s="19"/>
      <c r="C985" s="19"/>
      <c r="D985" s="19"/>
      <c r="E985" s="19"/>
      <c r="F985" s="20"/>
    </row>
    <row r="986" spans="1:6" ht="12.75">
      <c r="A986" s="19"/>
      <c r="B986" s="19"/>
      <c r="C986" s="19"/>
      <c r="D986" s="19"/>
      <c r="E986" s="19"/>
      <c r="F986" s="20"/>
    </row>
    <row r="987" spans="1:6" ht="12.75">
      <c r="A987" s="19"/>
      <c r="B987" s="19"/>
      <c r="C987" s="19"/>
      <c r="D987" s="19"/>
      <c r="E987" s="19"/>
      <c r="F987" s="20"/>
    </row>
    <row r="988" spans="1:6" ht="12.75">
      <c r="A988" s="19"/>
      <c r="B988" s="19"/>
      <c r="C988" s="19"/>
      <c r="D988" s="19"/>
      <c r="E988" s="19"/>
      <c r="F988" s="20"/>
    </row>
    <row r="989" spans="1:6" ht="12.75">
      <c r="A989" s="19"/>
      <c r="B989" s="19"/>
      <c r="C989" s="19"/>
      <c r="D989" s="19"/>
      <c r="E989" s="19"/>
      <c r="F989" s="20"/>
    </row>
    <row r="990" spans="1:6" ht="12.75">
      <c r="A990" s="19"/>
      <c r="B990" s="19"/>
      <c r="C990" s="19"/>
      <c r="D990" s="19"/>
      <c r="E990" s="19"/>
      <c r="F990" s="20"/>
    </row>
    <row r="991" spans="1:6" ht="12.75">
      <c r="A991" s="19"/>
      <c r="B991" s="19"/>
      <c r="C991" s="19"/>
      <c r="D991" s="19"/>
      <c r="E991" s="19"/>
      <c r="F991" s="20"/>
    </row>
    <row r="992" spans="1:6" ht="12.75">
      <c r="A992" s="19"/>
      <c r="B992" s="19"/>
      <c r="C992" s="19"/>
      <c r="D992" s="19"/>
      <c r="E992" s="19"/>
      <c r="F992" s="20"/>
    </row>
    <row r="993" spans="1:6" ht="12.75">
      <c r="A993" s="19"/>
      <c r="B993" s="19"/>
      <c r="C993" s="19"/>
      <c r="D993" s="19"/>
      <c r="E993" s="19"/>
      <c r="F993" s="20"/>
    </row>
    <row r="994" spans="1:6" ht="12.75">
      <c r="A994" s="19"/>
      <c r="B994" s="19"/>
      <c r="C994" s="19"/>
      <c r="D994" s="19"/>
      <c r="E994" s="19"/>
      <c r="F994" s="20"/>
    </row>
    <row r="995" spans="1:6" ht="12.75">
      <c r="A995" s="19"/>
      <c r="B995" s="19"/>
      <c r="C995" s="19"/>
      <c r="D995" s="19"/>
      <c r="E995" s="19"/>
      <c r="F995" s="20"/>
    </row>
    <row r="996" spans="1:6" ht="12.75">
      <c r="A996" s="19"/>
      <c r="B996" s="19"/>
      <c r="C996" s="19"/>
      <c r="D996" s="19"/>
      <c r="E996" s="19"/>
      <c r="F996" s="20"/>
    </row>
    <row r="997" spans="1:6" ht="12.75">
      <c r="A997" s="19"/>
      <c r="B997" s="19"/>
      <c r="C997" s="19"/>
      <c r="D997" s="19"/>
      <c r="E997" s="19"/>
      <c r="F997" s="20"/>
    </row>
    <row r="998" spans="1:6" ht="12.75">
      <c r="A998" s="19"/>
      <c r="B998" s="19"/>
      <c r="C998" s="19"/>
      <c r="D998" s="19"/>
      <c r="E998" s="19"/>
      <c r="F998" s="20"/>
    </row>
    <row r="999" spans="1:6" ht="12.75">
      <c r="A999" s="19"/>
      <c r="B999" s="19"/>
      <c r="C999" s="19"/>
      <c r="D999" s="19"/>
      <c r="E999" s="19"/>
      <c r="F999" s="20"/>
    </row>
    <row r="1000" spans="1:6" ht="12.75">
      <c r="A1000" s="19"/>
      <c r="B1000" s="19"/>
      <c r="C1000" s="19"/>
      <c r="D1000" s="19"/>
      <c r="E1000" s="19"/>
      <c r="F1000" s="20"/>
    </row>
  </sheetData>
  <autoFilter ref="A1:G93"/>
  <conditionalFormatting sqref="F1:F1000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89"/>
  <sheetViews>
    <sheetView workbookViewId="0"/>
  </sheetViews>
  <sheetFormatPr defaultColWidth="14.42578125" defaultRowHeight="15.75" customHeight="1"/>
  <cols>
    <col min="2" max="2" width="33.5703125" customWidth="1"/>
  </cols>
  <sheetData>
    <row r="1" spans="1:7" ht="15.75" customHeight="1">
      <c r="A1" s="1" t="s">
        <v>16</v>
      </c>
      <c r="B1" s="3" t="s">
        <v>20</v>
      </c>
      <c r="C1" s="4" t="s">
        <v>22</v>
      </c>
      <c r="D1" s="3" t="s">
        <v>24</v>
      </c>
      <c r="E1" s="3" t="s">
        <v>25</v>
      </c>
      <c r="F1" s="3" t="s">
        <v>26</v>
      </c>
      <c r="G1" s="1" t="s">
        <v>27</v>
      </c>
    </row>
    <row r="2" spans="1:7" ht="15.75" customHeight="1">
      <c r="A2" s="6">
        <v>755303</v>
      </c>
      <c r="B2" s="8" t="s">
        <v>30</v>
      </c>
      <c r="C2" s="11" t="str">
        <f>VLOOKUP(A2,DB_Name!$A$2:$G$93,7,FALSE)</f>
        <v>C1</v>
      </c>
      <c r="D2" s="13" t="str">
        <f>VLOOKUP(A2,DB_Name!$A$2:$D$93,4,FALSE)</f>
        <v>PPD</v>
      </c>
      <c r="E2" s="13" t="s">
        <v>35</v>
      </c>
      <c r="F2" s="8" t="str">
        <f ca="1">IFERROR(__xludf.DUMMYFUNCTION("if(isna(index('Form Responses 1'!B:P,max(filter(row('Form Responses 1'!B:B),'Form Responses 1'!B:B=A2)),2)),""Data not Found."",index('Form Responses 1'!B:P,max(filter(row('Form Responses 1'!B:B),'Form Responses 1'!B:B=A2)),2))"),"Done. Acc.")</f>
        <v>Done. Acc.</v>
      </c>
      <c r="G2" s="16">
        <f t="shared" ref="G2:G1289" ca="1" si="0">IF(F2="Data Not Found.",0,IF(F2="Not Yet Started.",0,IF(F2="On Progress.",0.5,1)))</f>
        <v>1</v>
      </c>
    </row>
    <row r="3" spans="1:7" ht="15.75" customHeight="1">
      <c r="A3" s="6">
        <v>755303</v>
      </c>
      <c r="B3" s="8" t="s">
        <v>30</v>
      </c>
      <c r="C3" s="11" t="str">
        <f>VLOOKUP(A3,DB_Name!$A$2:$G$93,7,FALSE)</f>
        <v>C1</v>
      </c>
      <c r="D3" s="13" t="str">
        <f>VLOOKUP(A3,DB_Name!$A$2:$D$93,4,FALSE)</f>
        <v>PPD</v>
      </c>
      <c r="E3" s="17" t="s">
        <v>68</v>
      </c>
      <c r="F3" s="8" t="str">
        <f ca="1">IFERROR(__xludf.DUMMYFUNCTION("if(isna(index('Form Responses 1'!B:P,max(filter(row('Form Responses 1'!B:B),'Form Responses 1'!B:B=A3)),3)),""Data not Found."",index('Form Responses 1'!B:P,max(filter(row('Form Responses 1'!B:B),'Form Responses 1'!B:B=A3)),3))"),"Done. Acc.")</f>
        <v>Done. Acc.</v>
      </c>
      <c r="G3" s="16">
        <f t="shared" ca="1" si="0"/>
        <v>1</v>
      </c>
    </row>
    <row r="4" spans="1:7" ht="15.75" customHeight="1">
      <c r="A4" s="6">
        <v>755303</v>
      </c>
      <c r="B4" s="8" t="s">
        <v>30</v>
      </c>
      <c r="C4" s="11" t="str">
        <f>VLOOKUP(A4,DB_Name!$A$2:$G$93,7,FALSE)</f>
        <v>C1</v>
      </c>
      <c r="D4" s="13" t="str">
        <f>VLOOKUP(A4,DB_Name!$A$2:$D$93,4,FALSE)</f>
        <v>PPD</v>
      </c>
      <c r="E4" s="17" t="s">
        <v>82</v>
      </c>
      <c r="F4" s="8" t="str">
        <f ca="1">IFERROR(__xludf.DUMMYFUNCTION("if(isna(index('Form Responses 1'!B:P,max(filter(row('Form Responses 1'!B:B),'Form Responses 1'!B:B=A4)),4)),""Data not Found."",index('Form Responses 1'!B:P,max(filter(row('Form Responses 1'!B:B),'Form Responses 1'!B:B=A4)),4))"),"Done. Acc.")</f>
        <v>Done. Acc.</v>
      </c>
      <c r="G4" s="16">
        <f t="shared" ca="1" si="0"/>
        <v>1</v>
      </c>
    </row>
    <row r="5" spans="1:7" ht="15.75" customHeight="1">
      <c r="A5" s="6">
        <v>755303</v>
      </c>
      <c r="B5" s="8" t="s">
        <v>30</v>
      </c>
      <c r="C5" s="11" t="str">
        <f>VLOOKUP(A5,DB_Name!$A$2:$G$93,7,FALSE)</f>
        <v>C1</v>
      </c>
      <c r="D5" s="13" t="str">
        <f>VLOOKUP(A5,DB_Name!$A$2:$D$93,4,FALSE)</f>
        <v>PPD</v>
      </c>
      <c r="E5" s="17" t="s">
        <v>92</v>
      </c>
      <c r="F5" s="8" t="str">
        <f ca="1">IFERROR(__xludf.DUMMYFUNCTION("if(isna(index('Form Responses 1'!B:P,max(filter(row('Form Responses 1'!B:B),'Form Responses 1'!B:B=A5)),5)),""Data not Found."",index('Form Responses 1'!B:P,max(filter(row('Form Responses 1'!B:B),'Form Responses 1'!B:B=A5)),5))"),"Done. Acc.")</f>
        <v>Done. Acc.</v>
      </c>
      <c r="G5" s="16">
        <f t="shared" ca="1" si="0"/>
        <v>1</v>
      </c>
    </row>
    <row r="6" spans="1:7" ht="15.75" customHeight="1">
      <c r="A6" s="6">
        <v>755303</v>
      </c>
      <c r="B6" s="8" t="s">
        <v>30</v>
      </c>
      <c r="C6" s="11" t="str">
        <f>VLOOKUP(A6,DB_Name!$A$2:$G$93,7,FALSE)</f>
        <v>C1</v>
      </c>
      <c r="D6" s="13" t="str">
        <f>VLOOKUP(A6,DB_Name!$A$2:$D$93,4,FALSE)</f>
        <v>PPD</v>
      </c>
      <c r="E6" s="17" t="s">
        <v>99</v>
      </c>
      <c r="F6" s="8" t="str">
        <f ca="1">IFERROR(__xludf.DUMMYFUNCTION("if(isna(index('Form Responses 1'!B:P,max(filter(row('Form Responses 1'!B:B),'Form Responses 1'!B:B=A6)),6)),""Data not Found."",index('Form Responses 1'!B:P,max(filter(row('Form Responses 1'!B:B),'Form Responses 1'!B:B=A6)),6))"),"On Progress.")</f>
        <v>On Progress.</v>
      </c>
      <c r="G6" s="16">
        <f t="shared" ca="1" si="0"/>
        <v>0.5</v>
      </c>
    </row>
    <row r="7" spans="1:7" ht="15.75" customHeight="1">
      <c r="A7" s="6">
        <v>755303</v>
      </c>
      <c r="B7" s="8" t="s">
        <v>30</v>
      </c>
      <c r="C7" s="11" t="str">
        <f>VLOOKUP(A7,DB_Name!$A$2:$G$93,7,FALSE)</f>
        <v>C1</v>
      </c>
      <c r="D7" s="13" t="str">
        <f>VLOOKUP(A7,DB_Name!$A$2:$D$93,4,FALSE)</f>
        <v>PPD</v>
      </c>
      <c r="E7" s="17" t="s">
        <v>110</v>
      </c>
      <c r="F7" s="8" t="str">
        <f ca="1">IFERROR(__xludf.DUMMYFUNCTION("if(isna(index('Form Responses 1'!B:P,max(filter(row('Form Responses 1'!B:B),'Form Responses 1'!B:B=A7)),7)),""Data not Found."",index('Form Responses 1'!B:P,max(filter(row('Form Responses 1'!B:B),'Form Responses 1'!B:B=A7)),7))"),"On Progress.")</f>
        <v>On Progress.</v>
      </c>
      <c r="G7" s="16">
        <f t="shared" ca="1" si="0"/>
        <v>0.5</v>
      </c>
    </row>
    <row r="8" spans="1:7" ht="15.75" customHeight="1">
      <c r="A8" s="6">
        <v>755303</v>
      </c>
      <c r="B8" s="8" t="s">
        <v>30</v>
      </c>
      <c r="C8" s="11" t="str">
        <f>VLOOKUP(A8,DB_Name!$A$2:$G$93,7,FALSE)</f>
        <v>C1</v>
      </c>
      <c r="D8" s="13" t="str">
        <f>VLOOKUP(A8,DB_Name!$A$2:$D$93,4,FALSE)</f>
        <v>PPD</v>
      </c>
      <c r="E8" s="17" t="s">
        <v>120</v>
      </c>
      <c r="F8" s="8" t="str">
        <f ca="1">IFERROR(__xludf.DUMMYFUNCTION("if(isna(index('Form Responses 1'!B:P,max(filter(row('Form Responses 1'!B:B),'Form Responses 1'!B:B=A8)),8)),""Data not Found."",index('Form Responses 1'!B:P,max(filter(row('Form Responses 1'!B:B),'Form Responses 1'!B:B=A8)),8))"),"On Progress.")</f>
        <v>On Progress.</v>
      </c>
      <c r="G8" s="16">
        <f t="shared" ca="1" si="0"/>
        <v>0.5</v>
      </c>
    </row>
    <row r="9" spans="1:7" ht="15.75" customHeight="1">
      <c r="A9" s="6">
        <v>755303</v>
      </c>
      <c r="B9" s="8" t="s">
        <v>30</v>
      </c>
      <c r="C9" s="11" t="str">
        <f>VLOOKUP(A9,DB_Name!$A$2:$G$93,7,FALSE)</f>
        <v>C1</v>
      </c>
      <c r="D9" s="13" t="str">
        <f>VLOOKUP(A9,DB_Name!$A$2:$D$93,4,FALSE)</f>
        <v>PPD</v>
      </c>
      <c r="E9" s="17" t="s">
        <v>130</v>
      </c>
      <c r="F9" s="8" t="str">
        <f ca="1">IFERROR(__xludf.DUMMYFUNCTION("if(isna(index('Form Responses 1'!B:P,max(filter(row('Form Responses 1'!B:B),'Form Responses 1'!B:B=A9)),9)),""Data not Found."",index('Form Responses 1'!B:P,max(filter(row('Form Responses 1'!B:B),'Form Responses 1'!B:B=A9)),9))"),"Not Yet Started.")</f>
        <v>Not Yet Started.</v>
      </c>
      <c r="G9" s="16">
        <f t="shared" ca="1" si="0"/>
        <v>0</v>
      </c>
    </row>
    <row r="10" spans="1:7" ht="15.75" customHeight="1">
      <c r="A10" s="6">
        <v>755303</v>
      </c>
      <c r="B10" s="8" t="s">
        <v>30</v>
      </c>
      <c r="C10" s="11" t="str">
        <f>VLOOKUP(A10,DB_Name!$A$2:$G$93,7,FALSE)</f>
        <v>C1</v>
      </c>
      <c r="D10" s="13" t="str">
        <f>VLOOKUP(A10,DB_Name!$A$2:$D$93,4,FALSE)</f>
        <v>PPD</v>
      </c>
      <c r="E10" s="17" t="s">
        <v>137</v>
      </c>
      <c r="F10" s="8" t="str">
        <f ca="1">IFERROR(__xludf.DUMMYFUNCTION("if(isna(index('Form Responses 1'!B:P,max(filter(row('Form Responses 1'!B:B),'Form Responses 1'!B:B=A10)),10)),""Data not Found."",index('Form Responses 1'!B:P,max(filter(row('Form Responses 1'!B:B),'Form Responses 1'!B:B=A10)),10))"),"Not Yet Started.")</f>
        <v>Not Yet Started.</v>
      </c>
      <c r="G10" s="16">
        <f t="shared" ca="1" si="0"/>
        <v>0</v>
      </c>
    </row>
    <row r="11" spans="1:7" ht="15.75" customHeight="1">
      <c r="A11" s="6">
        <v>755303</v>
      </c>
      <c r="B11" s="8" t="s">
        <v>30</v>
      </c>
      <c r="C11" s="11" t="str">
        <f>VLOOKUP(A11,DB_Name!$A$2:$G$93,7,FALSE)</f>
        <v>C1</v>
      </c>
      <c r="D11" s="13" t="str">
        <f>VLOOKUP(A11,DB_Name!$A$2:$D$93,4,FALSE)</f>
        <v>PPD</v>
      </c>
      <c r="E11" s="17" t="s">
        <v>147</v>
      </c>
      <c r="F11" s="8" t="str">
        <f ca="1">IFERROR(__xludf.DUMMYFUNCTION("if(isna(index('Form Responses 1'!B:P,max(filter(row('Form Responses 1'!B:B),'Form Responses 1'!B:B=A11)),11)),""Data not Found."",index('Form Responses 1'!B:P,max(filter(row('Form Responses 1'!B:B),'Form Responses 1'!B:B=A11)),11))"),"Not Yet Started.")</f>
        <v>Not Yet Started.</v>
      </c>
      <c r="G11" s="16">
        <f t="shared" ca="1" si="0"/>
        <v>0</v>
      </c>
    </row>
    <row r="12" spans="1:7" ht="15.75" customHeight="1">
      <c r="A12" s="6">
        <v>755303</v>
      </c>
      <c r="B12" s="8" t="s">
        <v>30</v>
      </c>
      <c r="C12" s="11" t="str">
        <f>VLOOKUP(A12,DB_Name!$A$2:$G$93,7,FALSE)</f>
        <v>C1</v>
      </c>
      <c r="D12" s="13" t="str">
        <f>VLOOKUP(A12,DB_Name!$A$2:$D$93,4,FALSE)</f>
        <v>PPD</v>
      </c>
      <c r="E12" s="17" t="s">
        <v>157</v>
      </c>
      <c r="F12" s="8" t="str">
        <f ca="1">IFERROR(__xludf.DUMMYFUNCTION("if(isna(index('Form Responses 1'!B:P,max(filter(row('Form Responses 1'!B:B),'Form Responses 1'!B:B=A12)),12)),""Data not Found."",index('Form Responses 1'!B:P,max(filter(row('Form Responses 1'!B:B),'Form Responses 1'!B:B=A12)),12))"),"Not Yet Started.")</f>
        <v>Not Yet Started.</v>
      </c>
      <c r="G12" s="16">
        <f t="shared" ca="1" si="0"/>
        <v>0</v>
      </c>
    </row>
    <row r="13" spans="1:7" ht="15.75" customHeight="1">
      <c r="A13" s="6">
        <v>755303</v>
      </c>
      <c r="B13" s="8" t="s">
        <v>30</v>
      </c>
      <c r="C13" s="11" t="str">
        <f>VLOOKUP(A13,DB_Name!$A$2:$G$93,7,FALSE)</f>
        <v>C1</v>
      </c>
      <c r="D13" s="13" t="str">
        <f>VLOOKUP(A13,DB_Name!$A$2:$D$93,4,FALSE)</f>
        <v>PPD</v>
      </c>
      <c r="E13" s="17" t="s">
        <v>168</v>
      </c>
      <c r="F13" s="8" t="str">
        <f ca="1">IFERROR(__xludf.DUMMYFUNCTION("if(isna(index('Form Responses 1'!B:P,max(filter(row('Form Responses 1'!B:B),'Form Responses 1'!B:B=A13)),13)),""Data not Found."",index('Form Responses 1'!B:P,max(filter(row('Form Responses 1'!B:B),'Form Responses 1'!B:B=A13)),13))"),"Not Yet Started.")</f>
        <v>Not Yet Started.</v>
      </c>
      <c r="G13" s="16">
        <f t="shared" ca="1" si="0"/>
        <v>0</v>
      </c>
    </row>
    <row r="14" spans="1:7" ht="15.75" customHeight="1">
      <c r="A14" s="6">
        <v>755303</v>
      </c>
      <c r="B14" s="8" t="s">
        <v>30</v>
      </c>
      <c r="C14" s="11" t="str">
        <f>VLOOKUP(A14,DB_Name!$A$2:$G$93,7,FALSE)</f>
        <v>C1</v>
      </c>
      <c r="D14" s="13" t="str">
        <f>VLOOKUP(A14,DB_Name!$A$2:$D$93,4,FALSE)</f>
        <v>PPD</v>
      </c>
      <c r="E14" s="17" t="s">
        <v>176</v>
      </c>
      <c r="F14" s="8" t="str">
        <f ca="1">IFERROR(__xludf.DUMMYFUNCTION("if(isna(index('Form Responses 1'!B:P,max(filter(row('Form Responses 1'!B:B),'Form Responses 1'!B:B=A14)),14)),""Data not Found."",index('Form Responses 1'!B:P,max(filter(row('Form Responses 1'!B:B),'Form Responses 1'!B:B=A14)),14))"),"Not Yet Started.")</f>
        <v>Not Yet Started.</v>
      </c>
      <c r="G14" s="16">
        <f t="shared" ca="1" si="0"/>
        <v>0</v>
      </c>
    </row>
    <row r="15" spans="1:7" ht="15.75" customHeight="1">
      <c r="A15" s="6">
        <v>755303</v>
      </c>
      <c r="B15" s="8" t="s">
        <v>30</v>
      </c>
      <c r="C15" s="11" t="str">
        <f>VLOOKUP(A15,DB_Name!$A$2:$G$93,7,FALSE)</f>
        <v>C1</v>
      </c>
      <c r="D15" s="13" t="str">
        <f>VLOOKUP(A15,DB_Name!$A$2:$D$93,4,FALSE)</f>
        <v>PPD</v>
      </c>
      <c r="E15" s="17" t="s">
        <v>185</v>
      </c>
      <c r="F15" s="8" t="str">
        <f ca="1">IFERROR(__xludf.DUMMYFUNCTION("if(isna(index('Form Responses 1'!B:P,max(filter(row('Form Responses 1'!B:B),'Form Responses 1'!B:B=A15)),15)),""Data not Found."",index('Form Responses 1'!B:P,max(filter(row('Form Responses 1'!B:B),'Form Responses 1'!B:B=A15)),15))"),"Not Yet Started.")</f>
        <v>Not Yet Started.</v>
      </c>
      <c r="G15" s="16">
        <f t="shared" ca="1" si="0"/>
        <v>0</v>
      </c>
    </row>
    <row r="16" spans="1:7" ht="15.75" customHeight="1">
      <c r="A16" s="6">
        <v>755304</v>
      </c>
      <c r="B16" s="8" t="s">
        <v>36</v>
      </c>
      <c r="C16" s="11" t="str">
        <f>VLOOKUP(A16,DB_Name!$A$2:$G$93,7,FALSE)</f>
        <v>C2</v>
      </c>
      <c r="D16" s="13" t="str">
        <f>VLOOKUP(A16,DB_Name!$A$2:$D$93,4,FALSE)</f>
        <v>GRR</v>
      </c>
      <c r="E16" s="13" t="s">
        <v>35</v>
      </c>
      <c r="F16" s="8" t="str">
        <f ca="1">IFERROR(__xludf.DUMMYFUNCTION("if(isna(index('Form Responses 1'!B:P,max(filter(row('Form Responses 1'!B:B),'Form Responses 1'!B:B=A16)),2)),""Data not Found."",index('Form Responses 1'!B:P,max(filter(row('Form Responses 1'!B:B),'Form Responses 1'!B:B=A16)),2))"),"Done. Acc.")</f>
        <v>Done. Acc.</v>
      </c>
      <c r="G16" s="16">
        <f t="shared" ca="1" si="0"/>
        <v>1</v>
      </c>
    </row>
    <row r="17" spans="1:7" ht="15.75" customHeight="1">
      <c r="A17" s="6">
        <v>755304</v>
      </c>
      <c r="B17" s="8" t="s">
        <v>36</v>
      </c>
      <c r="C17" s="11" t="str">
        <f>VLOOKUP(A17,DB_Name!$A$2:$G$93,7,FALSE)</f>
        <v>C2</v>
      </c>
      <c r="D17" s="13" t="str">
        <f>VLOOKUP(A17,DB_Name!$A$2:$D$93,4,FALSE)</f>
        <v>GRR</v>
      </c>
      <c r="E17" s="17" t="s">
        <v>68</v>
      </c>
      <c r="F17" s="8" t="str">
        <f ca="1">IFERROR(__xludf.DUMMYFUNCTION("if(isna(index('Form Responses 1'!B:P,max(filter(row('Form Responses 1'!B:B),'Form Responses 1'!B:B=A17)),3)),""Data not Found."",index('Form Responses 1'!B:P,max(filter(row('Form Responses 1'!B:B),'Form Responses 1'!B:B=A17)),3))"),"Done. Acc.")</f>
        <v>Done. Acc.</v>
      </c>
      <c r="G17" s="16">
        <f t="shared" ca="1" si="0"/>
        <v>1</v>
      </c>
    </row>
    <row r="18" spans="1:7" ht="15.75" customHeight="1">
      <c r="A18" s="6">
        <v>755304</v>
      </c>
      <c r="B18" s="8" t="s">
        <v>36</v>
      </c>
      <c r="C18" s="11" t="str">
        <f>VLOOKUP(A18,DB_Name!$A$2:$G$93,7,FALSE)</f>
        <v>C2</v>
      </c>
      <c r="D18" s="13" t="str">
        <f>VLOOKUP(A18,DB_Name!$A$2:$D$93,4,FALSE)</f>
        <v>GRR</v>
      </c>
      <c r="E18" s="17" t="s">
        <v>82</v>
      </c>
      <c r="F18" s="8" t="str">
        <f ca="1">IFERROR(__xludf.DUMMYFUNCTION("if(isna(index('Form Responses 1'!B:P,max(filter(row('Form Responses 1'!B:B),'Form Responses 1'!B:B=A18)),4)),""Data not Found."",index('Form Responses 1'!B:P,max(filter(row('Form Responses 1'!B:B),'Form Responses 1'!B:B=A18)),4))"),"On Progress.")</f>
        <v>On Progress.</v>
      </c>
      <c r="G18" s="16">
        <f t="shared" ca="1" si="0"/>
        <v>0.5</v>
      </c>
    </row>
    <row r="19" spans="1:7" ht="15.75" customHeight="1">
      <c r="A19" s="6">
        <v>755304</v>
      </c>
      <c r="B19" s="8" t="s">
        <v>36</v>
      </c>
      <c r="C19" s="11" t="str">
        <f>VLOOKUP(A19,DB_Name!$A$2:$G$93,7,FALSE)</f>
        <v>C2</v>
      </c>
      <c r="D19" s="13" t="str">
        <f>VLOOKUP(A19,DB_Name!$A$2:$D$93,4,FALSE)</f>
        <v>GRR</v>
      </c>
      <c r="E19" s="17" t="s">
        <v>92</v>
      </c>
      <c r="F19" s="8" t="str">
        <f ca="1">IFERROR(__xludf.DUMMYFUNCTION("if(isna(index('Form Responses 1'!B:P,max(filter(row('Form Responses 1'!B:B),'Form Responses 1'!B:B=A19)),5)),""Data not Found."",index('Form Responses 1'!B:P,max(filter(row('Form Responses 1'!B:B),'Form Responses 1'!B:B=A19)),5))"),"Done. Acc.")</f>
        <v>Done. Acc.</v>
      </c>
      <c r="G19" s="16">
        <f t="shared" ca="1" si="0"/>
        <v>1</v>
      </c>
    </row>
    <row r="20" spans="1:7" ht="15.75" customHeight="1">
      <c r="A20" s="6">
        <v>755304</v>
      </c>
      <c r="B20" s="8" t="s">
        <v>36</v>
      </c>
      <c r="C20" s="11" t="str">
        <f>VLOOKUP(A20,DB_Name!$A$2:$G$93,7,FALSE)</f>
        <v>C2</v>
      </c>
      <c r="D20" s="13" t="str">
        <f>VLOOKUP(A20,DB_Name!$A$2:$D$93,4,FALSE)</f>
        <v>GRR</v>
      </c>
      <c r="E20" s="17" t="s">
        <v>99</v>
      </c>
      <c r="F20" s="8" t="str">
        <f ca="1">IFERROR(__xludf.DUMMYFUNCTION("if(isna(index('Form Responses 1'!B:P,max(filter(row('Form Responses 1'!B:B),'Form Responses 1'!B:B=A20)),6)),""Data not Found."",index('Form Responses 1'!B:P,max(filter(row('Form Responses 1'!B:B),'Form Responses 1'!B:B=A20)),6))"),"On Progress.")</f>
        <v>On Progress.</v>
      </c>
      <c r="G20" s="16">
        <f t="shared" ca="1" si="0"/>
        <v>0.5</v>
      </c>
    </row>
    <row r="21" spans="1:7" ht="15.75" customHeight="1">
      <c r="A21" s="6">
        <v>755304</v>
      </c>
      <c r="B21" s="8" t="s">
        <v>36</v>
      </c>
      <c r="C21" s="11" t="str">
        <f>VLOOKUP(A21,DB_Name!$A$2:$G$93,7,FALSE)</f>
        <v>C2</v>
      </c>
      <c r="D21" s="13" t="str">
        <f>VLOOKUP(A21,DB_Name!$A$2:$D$93,4,FALSE)</f>
        <v>GRR</v>
      </c>
      <c r="E21" s="17" t="s">
        <v>110</v>
      </c>
      <c r="F21" s="8" t="str">
        <f ca="1">IFERROR(__xludf.DUMMYFUNCTION("if(isna(index('Form Responses 1'!B:P,max(filter(row('Form Responses 1'!B:B),'Form Responses 1'!B:B=A21)),7)),""Data not Found."",index('Form Responses 1'!B:P,max(filter(row('Form Responses 1'!B:B),'Form Responses 1'!B:B=A21)),7))"),"On Progress.")</f>
        <v>On Progress.</v>
      </c>
      <c r="G21" s="16">
        <f t="shared" ca="1" si="0"/>
        <v>0.5</v>
      </c>
    </row>
    <row r="22" spans="1:7" ht="15.75" customHeight="1">
      <c r="A22" s="6">
        <v>755304</v>
      </c>
      <c r="B22" s="8" t="s">
        <v>36</v>
      </c>
      <c r="C22" s="11" t="str">
        <f>VLOOKUP(A22,DB_Name!$A$2:$G$93,7,FALSE)</f>
        <v>C2</v>
      </c>
      <c r="D22" s="13" t="str">
        <f>VLOOKUP(A22,DB_Name!$A$2:$D$93,4,FALSE)</f>
        <v>GRR</v>
      </c>
      <c r="E22" s="17" t="s">
        <v>120</v>
      </c>
      <c r="F22" s="8" t="str">
        <f ca="1">IFERROR(__xludf.DUMMYFUNCTION("if(isna(index('Form Responses 1'!B:P,max(filter(row('Form Responses 1'!B:B),'Form Responses 1'!B:B=A22)),8)),""Data not Found."",index('Form Responses 1'!B:P,max(filter(row('Form Responses 1'!B:B),'Form Responses 1'!B:B=A22)),8))"),"On Progress.")</f>
        <v>On Progress.</v>
      </c>
      <c r="G22" s="16">
        <f t="shared" ca="1" si="0"/>
        <v>0.5</v>
      </c>
    </row>
    <row r="23" spans="1:7" ht="15.75" customHeight="1">
      <c r="A23" s="6">
        <v>755304</v>
      </c>
      <c r="B23" s="8" t="s">
        <v>36</v>
      </c>
      <c r="C23" s="11" t="str">
        <f>VLOOKUP(A23,DB_Name!$A$2:$G$93,7,FALSE)</f>
        <v>C2</v>
      </c>
      <c r="D23" s="13" t="str">
        <f>VLOOKUP(A23,DB_Name!$A$2:$D$93,4,FALSE)</f>
        <v>GRR</v>
      </c>
      <c r="E23" s="17" t="s">
        <v>130</v>
      </c>
      <c r="F23" s="8" t="str">
        <f ca="1">IFERROR(__xludf.DUMMYFUNCTION("if(isna(index('Form Responses 1'!B:P,max(filter(row('Form Responses 1'!B:B),'Form Responses 1'!B:B=A23)),9)),""Data not Found."",index('Form Responses 1'!B:P,max(filter(row('Form Responses 1'!B:B),'Form Responses 1'!B:B=A23)),9))"),"Not Yet Started.")</f>
        <v>Not Yet Started.</v>
      </c>
      <c r="G23" s="16">
        <f t="shared" ca="1" si="0"/>
        <v>0</v>
      </c>
    </row>
    <row r="24" spans="1:7" ht="15.75" customHeight="1">
      <c r="A24" s="6">
        <v>755304</v>
      </c>
      <c r="B24" s="8" t="s">
        <v>36</v>
      </c>
      <c r="C24" s="11" t="str">
        <f>VLOOKUP(A24,DB_Name!$A$2:$G$93,7,FALSE)</f>
        <v>C2</v>
      </c>
      <c r="D24" s="13" t="str">
        <f>VLOOKUP(A24,DB_Name!$A$2:$D$93,4,FALSE)</f>
        <v>GRR</v>
      </c>
      <c r="E24" s="17" t="s">
        <v>137</v>
      </c>
      <c r="F24" s="8" t="str">
        <f ca="1">IFERROR(__xludf.DUMMYFUNCTION("if(isna(index('Form Responses 1'!B:P,max(filter(row('Form Responses 1'!B:B),'Form Responses 1'!B:B=A24)),10)),""Data not Found."",index('Form Responses 1'!B:P,max(filter(row('Form Responses 1'!B:B),'Form Responses 1'!B:B=A24)),10))"),"Not Yet Started.")</f>
        <v>Not Yet Started.</v>
      </c>
      <c r="G24" s="16">
        <f t="shared" ca="1" si="0"/>
        <v>0</v>
      </c>
    </row>
    <row r="25" spans="1:7" ht="15.75" customHeight="1">
      <c r="A25" s="6">
        <v>755304</v>
      </c>
      <c r="B25" s="8" t="s">
        <v>36</v>
      </c>
      <c r="C25" s="11" t="str">
        <f>VLOOKUP(A25,DB_Name!$A$2:$G$93,7,FALSE)</f>
        <v>C2</v>
      </c>
      <c r="D25" s="13" t="str">
        <f>VLOOKUP(A25,DB_Name!$A$2:$D$93,4,FALSE)</f>
        <v>GRR</v>
      </c>
      <c r="E25" s="17" t="s">
        <v>147</v>
      </c>
      <c r="F25" s="8" t="str">
        <f ca="1">IFERROR(__xludf.DUMMYFUNCTION("if(isna(index('Form Responses 1'!B:P,max(filter(row('Form Responses 1'!B:B),'Form Responses 1'!B:B=A25)),11)),""Data not Found."",index('Form Responses 1'!B:P,max(filter(row('Form Responses 1'!B:B),'Form Responses 1'!B:B=A25)),11))"),"Not Yet Started.")</f>
        <v>Not Yet Started.</v>
      </c>
      <c r="G25" s="16">
        <f t="shared" ca="1" si="0"/>
        <v>0</v>
      </c>
    </row>
    <row r="26" spans="1:7" ht="14.25">
      <c r="A26" s="6">
        <v>755304</v>
      </c>
      <c r="B26" s="8" t="s">
        <v>36</v>
      </c>
      <c r="C26" s="11" t="str">
        <f>VLOOKUP(A26,DB_Name!$A$2:$G$93,7,FALSE)</f>
        <v>C2</v>
      </c>
      <c r="D26" s="13" t="str">
        <f>VLOOKUP(A26,DB_Name!$A$2:$D$93,4,FALSE)</f>
        <v>GRR</v>
      </c>
      <c r="E26" s="17" t="s">
        <v>157</v>
      </c>
      <c r="F26" s="8" t="str">
        <f ca="1">IFERROR(__xludf.DUMMYFUNCTION("if(isna(index('Form Responses 1'!B:P,max(filter(row('Form Responses 1'!B:B),'Form Responses 1'!B:B=A26)),12)),""Data not Found."",index('Form Responses 1'!B:P,max(filter(row('Form Responses 1'!B:B),'Form Responses 1'!B:B=A26)),12))"),"Not Yet Started.")</f>
        <v>Not Yet Started.</v>
      </c>
      <c r="G26" s="16">
        <f t="shared" ca="1" si="0"/>
        <v>0</v>
      </c>
    </row>
    <row r="27" spans="1:7" ht="14.25">
      <c r="A27" s="6">
        <v>755304</v>
      </c>
      <c r="B27" s="8" t="s">
        <v>36</v>
      </c>
      <c r="C27" s="11" t="str">
        <f>VLOOKUP(A27,DB_Name!$A$2:$G$93,7,FALSE)</f>
        <v>C2</v>
      </c>
      <c r="D27" s="13" t="str">
        <f>VLOOKUP(A27,DB_Name!$A$2:$D$93,4,FALSE)</f>
        <v>GRR</v>
      </c>
      <c r="E27" s="17" t="s">
        <v>168</v>
      </c>
      <c r="F27" s="8" t="str">
        <f ca="1">IFERROR(__xludf.DUMMYFUNCTION("if(isna(index('Form Responses 1'!B:P,max(filter(row('Form Responses 1'!B:B),'Form Responses 1'!B:B=A27)),13)),""Data not Found."",index('Form Responses 1'!B:P,max(filter(row('Form Responses 1'!B:B),'Form Responses 1'!B:B=A27)),13))"),"Not Yet Started.")</f>
        <v>Not Yet Started.</v>
      </c>
      <c r="G27" s="16">
        <f t="shared" ca="1" si="0"/>
        <v>0</v>
      </c>
    </row>
    <row r="28" spans="1:7" ht="14.25">
      <c r="A28" s="6">
        <v>755304</v>
      </c>
      <c r="B28" s="8" t="s">
        <v>36</v>
      </c>
      <c r="C28" s="11" t="str">
        <f>VLOOKUP(A28,DB_Name!$A$2:$G$93,7,FALSE)</f>
        <v>C2</v>
      </c>
      <c r="D28" s="13" t="str">
        <f>VLOOKUP(A28,DB_Name!$A$2:$D$93,4,FALSE)</f>
        <v>GRR</v>
      </c>
      <c r="E28" s="17" t="s">
        <v>176</v>
      </c>
      <c r="F28" s="8" t="str">
        <f ca="1">IFERROR(__xludf.DUMMYFUNCTION("if(isna(index('Form Responses 1'!B:P,max(filter(row('Form Responses 1'!B:B),'Form Responses 1'!B:B=A28)),14)),""Data not Found."",index('Form Responses 1'!B:P,max(filter(row('Form Responses 1'!B:B),'Form Responses 1'!B:B=A28)),14))"),"Not Yet Started.")</f>
        <v>Not Yet Started.</v>
      </c>
      <c r="G28" s="16">
        <f t="shared" ca="1" si="0"/>
        <v>0</v>
      </c>
    </row>
    <row r="29" spans="1:7" ht="14.25">
      <c r="A29" s="6">
        <v>755304</v>
      </c>
      <c r="B29" s="8" t="s">
        <v>36</v>
      </c>
      <c r="C29" s="11" t="str">
        <f>VLOOKUP(A29,DB_Name!$A$2:$G$93,7,FALSE)</f>
        <v>C2</v>
      </c>
      <c r="D29" s="13" t="str">
        <f>VLOOKUP(A29,DB_Name!$A$2:$D$93,4,FALSE)</f>
        <v>GRR</v>
      </c>
      <c r="E29" s="17" t="s">
        <v>185</v>
      </c>
      <c r="F29" s="8" t="str">
        <f ca="1">IFERROR(__xludf.DUMMYFUNCTION("if(isna(index('Form Responses 1'!B:P,max(filter(row('Form Responses 1'!B:B),'Form Responses 1'!B:B=A29)),15)),""Data not Found."",index('Form Responses 1'!B:P,max(filter(row('Form Responses 1'!B:B),'Form Responses 1'!B:B=A29)),15))"),"Not Yet Started.")</f>
        <v>Not Yet Started.</v>
      </c>
      <c r="G29" s="16">
        <f t="shared" ca="1" si="0"/>
        <v>0</v>
      </c>
    </row>
    <row r="30" spans="1:7" ht="14.25">
      <c r="A30" s="6">
        <v>755305</v>
      </c>
      <c r="B30" s="8" t="s">
        <v>40</v>
      </c>
      <c r="C30" s="11" t="str">
        <f>VLOOKUP(A30,DB_Name!$A$2:$G$93,7,FALSE)</f>
        <v>C3</v>
      </c>
      <c r="D30" s="13" t="str">
        <f>VLOOKUP(A30,DB_Name!$A$2:$D$93,4,FALSE)</f>
        <v>CPS</v>
      </c>
      <c r="E30" s="13" t="s">
        <v>35</v>
      </c>
      <c r="F30" s="8" t="str">
        <f ca="1">IFERROR(__xludf.DUMMYFUNCTION("if(isna(index('Form Responses 1'!B:P,max(filter(row('Form Responses 1'!B:B),'Form Responses 1'!B:B=A30)),2)),""Data not Found."",index('Form Responses 1'!B:P,max(filter(row('Form Responses 1'!B:B),'Form Responses 1'!B:B=A30)),2))"),"On Progress.")</f>
        <v>On Progress.</v>
      </c>
      <c r="G30" s="16">
        <f t="shared" ca="1" si="0"/>
        <v>0.5</v>
      </c>
    </row>
    <row r="31" spans="1:7" ht="14.25">
      <c r="A31" s="6">
        <v>755305</v>
      </c>
      <c r="B31" s="8" t="s">
        <v>40</v>
      </c>
      <c r="C31" s="11" t="str">
        <f>VLOOKUP(A31,DB_Name!$A$2:$G$93,7,FALSE)</f>
        <v>C3</v>
      </c>
      <c r="D31" s="13" t="str">
        <f>VLOOKUP(A31,DB_Name!$A$2:$D$93,4,FALSE)</f>
        <v>CPS</v>
      </c>
      <c r="E31" s="17" t="s">
        <v>68</v>
      </c>
      <c r="F31" s="8" t="str">
        <f ca="1">IFERROR(__xludf.DUMMYFUNCTION("if(isna(index('Form Responses 1'!B:P,max(filter(row('Form Responses 1'!B:B),'Form Responses 1'!B:B=A31)),3)),""Data not Found."",index('Form Responses 1'!B:P,max(filter(row('Form Responses 1'!B:B),'Form Responses 1'!B:B=A31)),3))"),"On Progress.")</f>
        <v>On Progress.</v>
      </c>
      <c r="G31" s="16">
        <f t="shared" ca="1" si="0"/>
        <v>0.5</v>
      </c>
    </row>
    <row r="32" spans="1:7" ht="14.25">
      <c r="A32" s="6">
        <v>755305</v>
      </c>
      <c r="B32" s="8" t="s">
        <v>40</v>
      </c>
      <c r="C32" s="11" t="str">
        <f>VLOOKUP(A32,DB_Name!$A$2:$G$93,7,FALSE)</f>
        <v>C3</v>
      </c>
      <c r="D32" s="13" t="str">
        <f>VLOOKUP(A32,DB_Name!$A$2:$D$93,4,FALSE)</f>
        <v>CPS</v>
      </c>
      <c r="E32" s="17" t="s">
        <v>82</v>
      </c>
      <c r="F32" s="8" t="str">
        <f ca="1">IFERROR(__xludf.DUMMYFUNCTION("if(isna(index('Form Responses 1'!B:P,max(filter(row('Form Responses 1'!B:B),'Form Responses 1'!B:B=A32)),4)),""Data not Found."",index('Form Responses 1'!B:P,max(filter(row('Form Responses 1'!B:B),'Form Responses 1'!B:B=A32)),4))"),"On Progress.")</f>
        <v>On Progress.</v>
      </c>
      <c r="G32" s="16">
        <f t="shared" ca="1" si="0"/>
        <v>0.5</v>
      </c>
    </row>
    <row r="33" spans="1:7" ht="14.25">
      <c r="A33" s="6">
        <v>755305</v>
      </c>
      <c r="B33" s="8" t="s">
        <v>40</v>
      </c>
      <c r="C33" s="11" t="str">
        <f>VLOOKUP(A33,DB_Name!$A$2:$G$93,7,FALSE)</f>
        <v>C3</v>
      </c>
      <c r="D33" s="13" t="str">
        <f>VLOOKUP(A33,DB_Name!$A$2:$D$93,4,FALSE)</f>
        <v>CPS</v>
      </c>
      <c r="E33" s="17" t="s">
        <v>92</v>
      </c>
      <c r="F33" s="8" t="str">
        <f ca="1">IFERROR(__xludf.DUMMYFUNCTION("if(isna(index('Form Responses 1'!B:P,max(filter(row('Form Responses 1'!B:B),'Form Responses 1'!B:B=A33)),5)),""Data not Found."",index('Form Responses 1'!B:P,max(filter(row('Form Responses 1'!B:B),'Form Responses 1'!B:B=A33)),5))"),"On Progress.")</f>
        <v>On Progress.</v>
      </c>
      <c r="G33" s="16">
        <f t="shared" ca="1" si="0"/>
        <v>0.5</v>
      </c>
    </row>
    <row r="34" spans="1:7" ht="14.25">
      <c r="A34" s="6">
        <v>755305</v>
      </c>
      <c r="B34" s="8" t="s">
        <v>40</v>
      </c>
      <c r="C34" s="11" t="str">
        <f>VLOOKUP(A34,DB_Name!$A$2:$G$93,7,FALSE)</f>
        <v>C3</v>
      </c>
      <c r="D34" s="13" t="str">
        <f>VLOOKUP(A34,DB_Name!$A$2:$D$93,4,FALSE)</f>
        <v>CPS</v>
      </c>
      <c r="E34" s="17" t="s">
        <v>99</v>
      </c>
      <c r="F34" s="8" t="str">
        <f ca="1">IFERROR(__xludf.DUMMYFUNCTION("if(isna(index('Form Responses 1'!B:P,max(filter(row('Form Responses 1'!B:B),'Form Responses 1'!B:B=A34)),6)),""Data not Found."",index('Form Responses 1'!B:P,max(filter(row('Form Responses 1'!B:B),'Form Responses 1'!B:B=A34)),6))"),"On Progress.")</f>
        <v>On Progress.</v>
      </c>
      <c r="G34" s="16">
        <f t="shared" ca="1" si="0"/>
        <v>0.5</v>
      </c>
    </row>
    <row r="35" spans="1:7" ht="14.25">
      <c r="A35" s="6">
        <v>755305</v>
      </c>
      <c r="B35" s="8" t="s">
        <v>40</v>
      </c>
      <c r="C35" s="11" t="str">
        <f>VLOOKUP(A35,DB_Name!$A$2:$G$93,7,FALSE)</f>
        <v>C3</v>
      </c>
      <c r="D35" s="13" t="str">
        <f>VLOOKUP(A35,DB_Name!$A$2:$D$93,4,FALSE)</f>
        <v>CPS</v>
      </c>
      <c r="E35" s="17" t="s">
        <v>110</v>
      </c>
      <c r="F35" s="8" t="str">
        <f ca="1">IFERROR(__xludf.DUMMYFUNCTION("if(isna(index('Form Responses 1'!B:P,max(filter(row('Form Responses 1'!B:B),'Form Responses 1'!B:B=A35)),7)),""Data not Found."",index('Form Responses 1'!B:P,max(filter(row('Form Responses 1'!B:B),'Form Responses 1'!B:B=A35)),7))"),"On Progress.")</f>
        <v>On Progress.</v>
      </c>
      <c r="G35" s="16">
        <f t="shared" ca="1" si="0"/>
        <v>0.5</v>
      </c>
    </row>
    <row r="36" spans="1:7" ht="14.25">
      <c r="A36" s="6">
        <v>755305</v>
      </c>
      <c r="B36" s="8" t="s">
        <v>40</v>
      </c>
      <c r="C36" s="11" t="str">
        <f>VLOOKUP(A36,DB_Name!$A$2:$G$93,7,FALSE)</f>
        <v>C3</v>
      </c>
      <c r="D36" s="13" t="str">
        <f>VLOOKUP(A36,DB_Name!$A$2:$D$93,4,FALSE)</f>
        <v>CPS</v>
      </c>
      <c r="E36" s="17" t="s">
        <v>120</v>
      </c>
      <c r="F36" s="8" t="str">
        <f ca="1">IFERROR(__xludf.DUMMYFUNCTION("if(isna(index('Form Responses 1'!B:P,max(filter(row('Form Responses 1'!B:B),'Form Responses 1'!B:B=A36)),8)),""Data not Found."",index('Form Responses 1'!B:P,max(filter(row('Form Responses 1'!B:B),'Form Responses 1'!B:B=A36)),8))"),"On Progress.")</f>
        <v>On Progress.</v>
      </c>
      <c r="G36" s="16">
        <f t="shared" ca="1" si="0"/>
        <v>0.5</v>
      </c>
    </row>
    <row r="37" spans="1:7" ht="14.25">
      <c r="A37" s="6">
        <v>755305</v>
      </c>
      <c r="B37" s="8" t="s">
        <v>40</v>
      </c>
      <c r="C37" s="11" t="str">
        <f>VLOOKUP(A37,DB_Name!$A$2:$G$93,7,FALSE)</f>
        <v>C3</v>
      </c>
      <c r="D37" s="13" t="str">
        <f>VLOOKUP(A37,DB_Name!$A$2:$D$93,4,FALSE)</f>
        <v>CPS</v>
      </c>
      <c r="E37" s="17" t="s">
        <v>130</v>
      </c>
      <c r="F37" s="8" t="str">
        <f ca="1">IFERROR(__xludf.DUMMYFUNCTION("if(isna(index('Form Responses 1'!B:P,max(filter(row('Form Responses 1'!B:B),'Form Responses 1'!B:B=A37)),9)),""Data not Found."",index('Form Responses 1'!B:P,max(filter(row('Form Responses 1'!B:B),'Form Responses 1'!B:B=A37)),9))"),"Done. Acc.")</f>
        <v>Done. Acc.</v>
      </c>
      <c r="G37" s="16">
        <f t="shared" ca="1" si="0"/>
        <v>1</v>
      </c>
    </row>
    <row r="38" spans="1:7" ht="14.25">
      <c r="A38" s="6">
        <v>755305</v>
      </c>
      <c r="B38" s="8" t="s">
        <v>40</v>
      </c>
      <c r="C38" s="11" t="str">
        <f>VLOOKUP(A38,DB_Name!$A$2:$G$93,7,FALSE)</f>
        <v>C3</v>
      </c>
      <c r="D38" s="13" t="str">
        <f>VLOOKUP(A38,DB_Name!$A$2:$D$93,4,FALSE)</f>
        <v>CPS</v>
      </c>
      <c r="E38" s="17" t="s">
        <v>137</v>
      </c>
      <c r="F38" s="8" t="str">
        <f ca="1">IFERROR(__xludf.DUMMYFUNCTION("if(isna(index('Form Responses 1'!B:P,max(filter(row('Form Responses 1'!B:B),'Form Responses 1'!B:B=A38)),10)),""Data not Found."",index('Form Responses 1'!B:P,max(filter(row('Form Responses 1'!B:B),'Form Responses 1'!B:B=A38)),10))"),"On Progress.")</f>
        <v>On Progress.</v>
      </c>
      <c r="G38" s="16">
        <f t="shared" ca="1" si="0"/>
        <v>0.5</v>
      </c>
    </row>
    <row r="39" spans="1:7" ht="14.25">
      <c r="A39" s="6">
        <v>755305</v>
      </c>
      <c r="B39" s="8" t="s">
        <v>40</v>
      </c>
      <c r="C39" s="11" t="str">
        <f>VLOOKUP(A39,DB_Name!$A$2:$G$93,7,FALSE)</f>
        <v>C3</v>
      </c>
      <c r="D39" s="13" t="str">
        <f>VLOOKUP(A39,DB_Name!$A$2:$D$93,4,FALSE)</f>
        <v>CPS</v>
      </c>
      <c r="E39" s="17" t="s">
        <v>147</v>
      </c>
      <c r="F39" s="8" t="str">
        <f ca="1">IFERROR(__xludf.DUMMYFUNCTION("if(isna(index('Form Responses 1'!B:P,max(filter(row('Form Responses 1'!B:B),'Form Responses 1'!B:B=A39)),11)),""Data not Found."",index('Form Responses 1'!B:P,max(filter(row('Form Responses 1'!B:B),'Form Responses 1'!B:B=A39)),11))"),"On Progress.")</f>
        <v>On Progress.</v>
      </c>
      <c r="G39" s="16">
        <f t="shared" ca="1" si="0"/>
        <v>0.5</v>
      </c>
    </row>
    <row r="40" spans="1:7" ht="14.25">
      <c r="A40" s="6">
        <v>755305</v>
      </c>
      <c r="B40" s="8" t="s">
        <v>40</v>
      </c>
      <c r="C40" s="11" t="str">
        <f>VLOOKUP(A40,DB_Name!$A$2:$G$93,7,FALSE)</f>
        <v>C3</v>
      </c>
      <c r="D40" s="13" t="str">
        <f>VLOOKUP(A40,DB_Name!$A$2:$D$93,4,FALSE)</f>
        <v>CPS</v>
      </c>
      <c r="E40" s="17" t="s">
        <v>157</v>
      </c>
      <c r="F40" s="8" t="str">
        <f ca="1">IFERROR(__xludf.DUMMYFUNCTION("if(isna(index('Form Responses 1'!B:P,max(filter(row('Form Responses 1'!B:B),'Form Responses 1'!B:B=A40)),12)),""Data not Found."",index('Form Responses 1'!B:P,max(filter(row('Form Responses 1'!B:B),'Form Responses 1'!B:B=A40)),12))"),"On Progress.")</f>
        <v>On Progress.</v>
      </c>
      <c r="G40" s="16">
        <f t="shared" ca="1" si="0"/>
        <v>0.5</v>
      </c>
    </row>
    <row r="41" spans="1:7" ht="14.25">
      <c r="A41" s="6">
        <v>755305</v>
      </c>
      <c r="B41" s="8" t="s">
        <v>40</v>
      </c>
      <c r="C41" s="11" t="str">
        <f>VLOOKUP(A41,DB_Name!$A$2:$G$93,7,FALSE)</f>
        <v>C3</v>
      </c>
      <c r="D41" s="13" t="str">
        <f>VLOOKUP(A41,DB_Name!$A$2:$D$93,4,FALSE)</f>
        <v>CPS</v>
      </c>
      <c r="E41" s="17" t="s">
        <v>168</v>
      </c>
      <c r="F41" s="8" t="str">
        <f ca="1">IFERROR(__xludf.DUMMYFUNCTION("if(isna(index('Form Responses 1'!B:P,max(filter(row('Form Responses 1'!B:B),'Form Responses 1'!B:B=A41)),13)),""Data not Found."",index('Form Responses 1'!B:P,max(filter(row('Form Responses 1'!B:B),'Form Responses 1'!B:B=A41)),13))"),"Not Yet Started.")</f>
        <v>Not Yet Started.</v>
      </c>
      <c r="G41" s="16">
        <f t="shared" ca="1" si="0"/>
        <v>0</v>
      </c>
    </row>
    <row r="42" spans="1:7" ht="14.25">
      <c r="A42" s="6">
        <v>755305</v>
      </c>
      <c r="B42" s="8" t="s">
        <v>40</v>
      </c>
      <c r="C42" s="11" t="str">
        <f>VLOOKUP(A42,DB_Name!$A$2:$G$93,7,FALSE)</f>
        <v>C3</v>
      </c>
      <c r="D42" s="13" t="str">
        <f>VLOOKUP(A42,DB_Name!$A$2:$D$93,4,FALSE)</f>
        <v>CPS</v>
      </c>
      <c r="E42" s="17" t="s">
        <v>176</v>
      </c>
      <c r="F42" s="8" t="str">
        <f ca="1">IFERROR(__xludf.DUMMYFUNCTION("if(isna(index('Form Responses 1'!B:P,max(filter(row('Form Responses 1'!B:B),'Form Responses 1'!B:B=A42)),14)),""Data not Found."",index('Form Responses 1'!B:P,max(filter(row('Form Responses 1'!B:B),'Form Responses 1'!B:B=A42)),14))"),"Not Yet Started.")</f>
        <v>Not Yet Started.</v>
      </c>
      <c r="G42" s="16">
        <f t="shared" ca="1" si="0"/>
        <v>0</v>
      </c>
    </row>
    <row r="43" spans="1:7" ht="14.25">
      <c r="A43" s="6">
        <v>755305</v>
      </c>
      <c r="B43" s="8" t="s">
        <v>40</v>
      </c>
      <c r="C43" s="11" t="str">
        <f>VLOOKUP(A43,DB_Name!$A$2:$G$93,7,FALSE)</f>
        <v>C3</v>
      </c>
      <c r="D43" s="13" t="str">
        <f>VLOOKUP(A43,DB_Name!$A$2:$D$93,4,FALSE)</f>
        <v>CPS</v>
      </c>
      <c r="E43" s="17" t="s">
        <v>185</v>
      </c>
      <c r="F43" s="8" t="str">
        <f ca="1">IFERROR(__xludf.DUMMYFUNCTION("if(isna(index('Form Responses 1'!B:P,max(filter(row('Form Responses 1'!B:B),'Form Responses 1'!B:B=A43)),15)),""Data not Found."",index('Form Responses 1'!B:P,max(filter(row('Form Responses 1'!B:B),'Form Responses 1'!B:B=A43)),15))"),"Not Yet Started.")</f>
        <v>Not Yet Started.</v>
      </c>
      <c r="G43" s="16">
        <f t="shared" ca="1" si="0"/>
        <v>0</v>
      </c>
    </row>
    <row r="44" spans="1:7" ht="14.25">
      <c r="A44" s="6">
        <v>755306</v>
      </c>
      <c r="B44" s="8" t="s">
        <v>44</v>
      </c>
      <c r="C44" s="11" t="str">
        <f>VLOOKUP(A44,DB_Name!$A$2:$G$93,7,FALSE)</f>
        <v>C4</v>
      </c>
      <c r="D44" s="13" t="str">
        <f>VLOOKUP(A44,DB_Name!$A$2:$D$93,4,FALSE)</f>
        <v>RDMP</v>
      </c>
      <c r="E44" s="13" t="s">
        <v>35</v>
      </c>
      <c r="F44" s="8" t="str">
        <f ca="1">IFERROR(__xludf.DUMMYFUNCTION("if(isna(index('Form Responses 1'!B:P,max(filter(row('Form Responses 1'!B:B),'Form Responses 1'!B:B=A44)),2)),""Data not Found."",index('Form Responses 1'!B:P,max(filter(row('Form Responses 1'!B:B),'Form Responses 1'!B:B=A44)),2))"),"Data not Found.")</f>
        <v>Data not Found.</v>
      </c>
      <c r="G44" s="16">
        <f t="shared" ca="1" si="0"/>
        <v>0</v>
      </c>
    </row>
    <row r="45" spans="1:7" ht="14.25">
      <c r="A45" s="6">
        <v>755306</v>
      </c>
      <c r="B45" s="8" t="s">
        <v>44</v>
      </c>
      <c r="C45" s="11" t="str">
        <f>VLOOKUP(A45,DB_Name!$A$2:$G$93,7,FALSE)</f>
        <v>C4</v>
      </c>
      <c r="D45" s="13" t="str">
        <f>VLOOKUP(A45,DB_Name!$A$2:$D$93,4,FALSE)</f>
        <v>RDMP</v>
      </c>
      <c r="E45" s="17" t="s">
        <v>68</v>
      </c>
      <c r="F45" s="8" t="str">
        <f ca="1">IFERROR(__xludf.DUMMYFUNCTION("if(isna(index('Form Responses 1'!B:P,max(filter(row('Form Responses 1'!B:B),'Form Responses 1'!B:B=A45)),3)),""Data not Found."",index('Form Responses 1'!B:P,max(filter(row('Form Responses 1'!B:B),'Form Responses 1'!B:B=A45)),3))"),"Data not Found.")</f>
        <v>Data not Found.</v>
      </c>
      <c r="G45" s="16">
        <f t="shared" ca="1" si="0"/>
        <v>0</v>
      </c>
    </row>
    <row r="46" spans="1:7" ht="14.25">
      <c r="A46" s="6">
        <v>755306</v>
      </c>
      <c r="B46" s="8" t="s">
        <v>44</v>
      </c>
      <c r="C46" s="11" t="str">
        <f>VLOOKUP(A46,DB_Name!$A$2:$G$93,7,FALSE)</f>
        <v>C4</v>
      </c>
      <c r="D46" s="13" t="str">
        <f>VLOOKUP(A46,DB_Name!$A$2:$D$93,4,FALSE)</f>
        <v>RDMP</v>
      </c>
      <c r="E46" s="17" t="s">
        <v>82</v>
      </c>
      <c r="F46" s="8" t="str">
        <f ca="1">IFERROR(__xludf.DUMMYFUNCTION("if(isna(index('Form Responses 1'!B:P,max(filter(row('Form Responses 1'!B:B),'Form Responses 1'!B:B=A46)),4)),""Data not Found."",index('Form Responses 1'!B:P,max(filter(row('Form Responses 1'!B:B),'Form Responses 1'!B:B=A46)),4))"),"Data not Found.")</f>
        <v>Data not Found.</v>
      </c>
      <c r="G46" s="16">
        <f t="shared" ca="1" si="0"/>
        <v>0</v>
      </c>
    </row>
    <row r="47" spans="1:7" ht="14.25">
      <c r="A47" s="6">
        <v>755306</v>
      </c>
      <c r="B47" s="8" t="s">
        <v>44</v>
      </c>
      <c r="C47" s="11" t="str">
        <f>VLOOKUP(A47,DB_Name!$A$2:$G$93,7,FALSE)</f>
        <v>C4</v>
      </c>
      <c r="D47" s="13" t="str">
        <f>VLOOKUP(A47,DB_Name!$A$2:$D$93,4,FALSE)</f>
        <v>RDMP</v>
      </c>
      <c r="E47" s="17" t="s">
        <v>92</v>
      </c>
      <c r="F47" s="8" t="str">
        <f ca="1">IFERROR(__xludf.DUMMYFUNCTION("if(isna(index('Form Responses 1'!B:P,max(filter(row('Form Responses 1'!B:B),'Form Responses 1'!B:B=A47)),5)),""Data not Found."",index('Form Responses 1'!B:P,max(filter(row('Form Responses 1'!B:B),'Form Responses 1'!B:B=A47)),5))"),"Data not Found.")</f>
        <v>Data not Found.</v>
      </c>
      <c r="G47" s="16">
        <f t="shared" ca="1" si="0"/>
        <v>0</v>
      </c>
    </row>
    <row r="48" spans="1:7" ht="14.25">
      <c r="A48" s="6">
        <v>755306</v>
      </c>
      <c r="B48" s="8" t="s">
        <v>44</v>
      </c>
      <c r="C48" s="11" t="str">
        <f>VLOOKUP(A48,DB_Name!$A$2:$G$93,7,FALSE)</f>
        <v>C4</v>
      </c>
      <c r="D48" s="13" t="str">
        <f>VLOOKUP(A48,DB_Name!$A$2:$D$93,4,FALSE)</f>
        <v>RDMP</v>
      </c>
      <c r="E48" s="17" t="s">
        <v>99</v>
      </c>
      <c r="F48" s="8" t="str">
        <f ca="1">IFERROR(__xludf.DUMMYFUNCTION("if(isna(index('Form Responses 1'!B:P,max(filter(row('Form Responses 1'!B:B),'Form Responses 1'!B:B=A48)),6)),""Data not Found."",index('Form Responses 1'!B:P,max(filter(row('Form Responses 1'!B:B),'Form Responses 1'!B:B=A48)),6))"),"Data not Found.")</f>
        <v>Data not Found.</v>
      </c>
      <c r="G48" s="16">
        <f t="shared" ca="1" si="0"/>
        <v>0</v>
      </c>
    </row>
    <row r="49" spans="1:7" ht="14.25">
      <c r="A49" s="6">
        <v>755306</v>
      </c>
      <c r="B49" s="8" t="s">
        <v>44</v>
      </c>
      <c r="C49" s="11" t="str">
        <f>VLOOKUP(A49,DB_Name!$A$2:$G$93,7,FALSE)</f>
        <v>C4</v>
      </c>
      <c r="D49" s="13" t="str">
        <f>VLOOKUP(A49,DB_Name!$A$2:$D$93,4,FALSE)</f>
        <v>RDMP</v>
      </c>
      <c r="E49" s="17" t="s">
        <v>110</v>
      </c>
      <c r="F49" s="8" t="str">
        <f ca="1">IFERROR(__xludf.DUMMYFUNCTION("if(isna(index('Form Responses 1'!B:P,max(filter(row('Form Responses 1'!B:B),'Form Responses 1'!B:B=A49)),7)),""Data not Found."",index('Form Responses 1'!B:P,max(filter(row('Form Responses 1'!B:B),'Form Responses 1'!B:B=A49)),7))"),"Data not Found.")</f>
        <v>Data not Found.</v>
      </c>
      <c r="G49" s="16">
        <f t="shared" ca="1" si="0"/>
        <v>0</v>
      </c>
    </row>
    <row r="50" spans="1:7" ht="14.25">
      <c r="A50" s="6">
        <v>755306</v>
      </c>
      <c r="B50" s="8" t="s">
        <v>44</v>
      </c>
      <c r="C50" s="11" t="str">
        <f>VLOOKUP(A50,DB_Name!$A$2:$G$93,7,FALSE)</f>
        <v>C4</v>
      </c>
      <c r="D50" s="13" t="str">
        <f>VLOOKUP(A50,DB_Name!$A$2:$D$93,4,FALSE)</f>
        <v>RDMP</v>
      </c>
      <c r="E50" s="17" t="s">
        <v>120</v>
      </c>
      <c r="F50" s="8" t="str">
        <f ca="1">IFERROR(__xludf.DUMMYFUNCTION("if(isna(index('Form Responses 1'!B:P,max(filter(row('Form Responses 1'!B:B),'Form Responses 1'!B:B=A50)),8)),""Data not Found."",index('Form Responses 1'!B:P,max(filter(row('Form Responses 1'!B:B),'Form Responses 1'!B:B=A50)),8))"),"Data not Found.")</f>
        <v>Data not Found.</v>
      </c>
      <c r="G50" s="16">
        <f t="shared" ca="1" si="0"/>
        <v>0</v>
      </c>
    </row>
    <row r="51" spans="1:7" ht="14.25">
      <c r="A51" s="6">
        <v>755306</v>
      </c>
      <c r="B51" s="8" t="s">
        <v>44</v>
      </c>
      <c r="C51" s="11" t="str">
        <f>VLOOKUP(A51,DB_Name!$A$2:$G$93,7,FALSE)</f>
        <v>C4</v>
      </c>
      <c r="D51" s="13" t="str">
        <f>VLOOKUP(A51,DB_Name!$A$2:$D$93,4,FALSE)</f>
        <v>RDMP</v>
      </c>
      <c r="E51" s="17" t="s">
        <v>130</v>
      </c>
      <c r="F51" s="8" t="str">
        <f ca="1">IFERROR(__xludf.DUMMYFUNCTION("if(isna(index('Form Responses 1'!B:P,max(filter(row('Form Responses 1'!B:B),'Form Responses 1'!B:B=A51)),9)),""Data not Found."",index('Form Responses 1'!B:P,max(filter(row('Form Responses 1'!B:B),'Form Responses 1'!B:B=A51)),9))"),"Data not Found.")</f>
        <v>Data not Found.</v>
      </c>
      <c r="G51" s="16">
        <f t="shared" ca="1" si="0"/>
        <v>0</v>
      </c>
    </row>
    <row r="52" spans="1:7" ht="14.25">
      <c r="A52" s="6">
        <v>755306</v>
      </c>
      <c r="B52" s="8" t="s">
        <v>44</v>
      </c>
      <c r="C52" s="11" t="str">
        <f>VLOOKUP(A52,DB_Name!$A$2:$G$93,7,FALSE)</f>
        <v>C4</v>
      </c>
      <c r="D52" s="13" t="str">
        <f>VLOOKUP(A52,DB_Name!$A$2:$D$93,4,FALSE)</f>
        <v>RDMP</v>
      </c>
      <c r="E52" s="17" t="s">
        <v>137</v>
      </c>
      <c r="F52" s="8" t="str">
        <f ca="1">IFERROR(__xludf.DUMMYFUNCTION("if(isna(index('Form Responses 1'!B:P,max(filter(row('Form Responses 1'!B:B),'Form Responses 1'!B:B=A52)),10)),""Data not Found."",index('Form Responses 1'!B:P,max(filter(row('Form Responses 1'!B:B),'Form Responses 1'!B:B=A52)),10))"),"Data not Found.")</f>
        <v>Data not Found.</v>
      </c>
      <c r="G52" s="16">
        <f t="shared" ca="1" si="0"/>
        <v>0</v>
      </c>
    </row>
    <row r="53" spans="1:7" ht="14.25">
      <c r="A53" s="6">
        <v>755306</v>
      </c>
      <c r="B53" s="8" t="s">
        <v>44</v>
      </c>
      <c r="C53" s="11" t="str">
        <f>VLOOKUP(A53,DB_Name!$A$2:$G$93,7,FALSE)</f>
        <v>C4</v>
      </c>
      <c r="D53" s="13" t="str">
        <f>VLOOKUP(A53,DB_Name!$A$2:$D$93,4,FALSE)</f>
        <v>RDMP</v>
      </c>
      <c r="E53" s="17" t="s">
        <v>147</v>
      </c>
      <c r="F53" s="8" t="str">
        <f ca="1">IFERROR(__xludf.DUMMYFUNCTION("if(isna(index('Form Responses 1'!B:P,max(filter(row('Form Responses 1'!B:B),'Form Responses 1'!B:B=A53)),11)),""Data not Found."",index('Form Responses 1'!B:P,max(filter(row('Form Responses 1'!B:B),'Form Responses 1'!B:B=A53)),11))"),"Data not Found.")</f>
        <v>Data not Found.</v>
      </c>
      <c r="G53" s="16">
        <f t="shared" ca="1" si="0"/>
        <v>0</v>
      </c>
    </row>
    <row r="54" spans="1:7" ht="14.25">
      <c r="A54" s="6">
        <v>755306</v>
      </c>
      <c r="B54" s="8" t="s">
        <v>44</v>
      </c>
      <c r="C54" s="11" t="str">
        <f>VLOOKUP(A54,DB_Name!$A$2:$G$93,7,FALSE)</f>
        <v>C4</v>
      </c>
      <c r="D54" s="13" t="str">
        <f>VLOOKUP(A54,DB_Name!$A$2:$D$93,4,FALSE)</f>
        <v>RDMP</v>
      </c>
      <c r="E54" s="17" t="s">
        <v>157</v>
      </c>
      <c r="F54" s="8" t="str">
        <f ca="1">IFERROR(__xludf.DUMMYFUNCTION("if(isna(index('Form Responses 1'!B:P,max(filter(row('Form Responses 1'!B:B),'Form Responses 1'!B:B=A54)),12)),""Data not Found."",index('Form Responses 1'!B:P,max(filter(row('Form Responses 1'!B:B),'Form Responses 1'!B:B=A54)),12))"),"Data not Found.")</f>
        <v>Data not Found.</v>
      </c>
      <c r="G54" s="16">
        <f t="shared" ca="1" si="0"/>
        <v>0</v>
      </c>
    </row>
    <row r="55" spans="1:7" ht="14.25">
      <c r="A55" s="6">
        <v>755306</v>
      </c>
      <c r="B55" s="8" t="s">
        <v>44</v>
      </c>
      <c r="C55" s="11" t="str">
        <f>VLOOKUP(A55,DB_Name!$A$2:$G$93,7,FALSE)</f>
        <v>C4</v>
      </c>
      <c r="D55" s="13" t="str">
        <f>VLOOKUP(A55,DB_Name!$A$2:$D$93,4,FALSE)</f>
        <v>RDMP</v>
      </c>
      <c r="E55" s="17" t="s">
        <v>168</v>
      </c>
      <c r="F55" s="8" t="str">
        <f ca="1">IFERROR(__xludf.DUMMYFUNCTION("if(isna(index('Form Responses 1'!B:P,max(filter(row('Form Responses 1'!B:B),'Form Responses 1'!B:B=A55)),13)),""Data not Found."",index('Form Responses 1'!B:P,max(filter(row('Form Responses 1'!B:B),'Form Responses 1'!B:B=A55)),13))"),"Data not Found.")</f>
        <v>Data not Found.</v>
      </c>
      <c r="G55" s="16">
        <f t="shared" ca="1" si="0"/>
        <v>0</v>
      </c>
    </row>
    <row r="56" spans="1:7" ht="14.25">
      <c r="A56" s="6">
        <v>755306</v>
      </c>
      <c r="B56" s="8" t="s">
        <v>44</v>
      </c>
      <c r="C56" s="11" t="str">
        <f>VLOOKUP(A56,DB_Name!$A$2:$G$93,7,FALSE)</f>
        <v>C4</v>
      </c>
      <c r="D56" s="13" t="str">
        <f>VLOOKUP(A56,DB_Name!$A$2:$D$93,4,FALSE)</f>
        <v>RDMP</v>
      </c>
      <c r="E56" s="17" t="s">
        <v>176</v>
      </c>
      <c r="F56" s="8" t="str">
        <f ca="1">IFERROR(__xludf.DUMMYFUNCTION("if(isna(index('Form Responses 1'!B:P,max(filter(row('Form Responses 1'!B:B),'Form Responses 1'!B:B=A56)),14)),""Data not Found."",index('Form Responses 1'!B:P,max(filter(row('Form Responses 1'!B:B),'Form Responses 1'!B:B=A56)),14))"),"Data not Found.")</f>
        <v>Data not Found.</v>
      </c>
      <c r="G56" s="16">
        <f t="shared" ca="1" si="0"/>
        <v>0</v>
      </c>
    </row>
    <row r="57" spans="1:7" ht="14.25">
      <c r="A57" s="6">
        <v>755306</v>
      </c>
      <c r="B57" s="8" t="s">
        <v>44</v>
      </c>
      <c r="C57" s="11" t="str">
        <f>VLOOKUP(A57,DB_Name!$A$2:$G$93,7,FALSE)</f>
        <v>C4</v>
      </c>
      <c r="D57" s="13" t="str">
        <f>VLOOKUP(A57,DB_Name!$A$2:$D$93,4,FALSE)</f>
        <v>RDMP</v>
      </c>
      <c r="E57" s="17" t="s">
        <v>185</v>
      </c>
      <c r="F57" s="8" t="str">
        <f ca="1">IFERROR(__xludf.DUMMYFUNCTION("if(isna(index('Form Responses 1'!B:P,max(filter(row('Form Responses 1'!B:B),'Form Responses 1'!B:B=A57)),15)),""Data not Found."",index('Form Responses 1'!B:P,max(filter(row('Form Responses 1'!B:B),'Form Responses 1'!B:B=A57)),15))"),"Data not Found.")</f>
        <v>Data not Found.</v>
      </c>
      <c r="G57" s="16">
        <f t="shared" ca="1" si="0"/>
        <v>0</v>
      </c>
    </row>
    <row r="58" spans="1:7" ht="14.25">
      <c r="A58" s="6">
        <v>755307</v>
      </c>
      <c r="B58" s="8" t="s">
        <v>48</v>
      </c>
      <c r="C58" s="11" t="str">
        <f>VLOOKUP(A58,DB_Name!$A$2:$G$93,7,FALSE)</f>
        <v>C5</v>
      </c>
      <c r="D58" s="13" t="str">
        <f>VLOOKUP(A58,DB_Name!$A$2:$D$93,4,FALSE)</f>
        <v>PCMS</v>
      </c>
      <c r="E58" s="13" t="s">
        <v>35</v>
      </c>
      <c r="F58" s="8" t="str">
        <f ca="1">IFERROR(__xludf.DUMMYFUNCTION("if(isna(index('Form Responses 1'!B:P,max(filter(row('Form Responses 1'!B:B),'Form Responses 1'!B:B=A58)),2)),""Data not Found."",index('Form Responses 1'!B:P,max(filter(row('Form Responses 1'!B:B),'Form Responses 1'!B:B=A58)),2))"),"Done. Acc.")</f>
        <v>Done. Acc.</v>
      </c>
      <c r="G58" s="16">
        <f t="shared" ca="1" si="0"/>
        <v>1</v>
      </c>
    </row>
    <row r="59" spans="1:7" ht="14.25">
      <c r="A59" s="6">
        <v>755307</v>
      </c>
      <c r="B59" s="8" t="s">
        <v>48</v>
      </c>
      <c r="C59" s="11" t="str">
        <f>VLOOKUP(A59,DB_Name!$A$2:$G$93,7,FALSE)</f>
        <v>C5</v>
      </c>
      <c r="D59" s="13" t="str">
        <f>VLOOKUP(A59,DB_Name!$A$2:$D$93,4,FALSE)</f>
        <v>PCMS</v>
      </c>
      <c r="E59" s="17" t="s">
        <v>68</v>
      </c>
      <c r="F59" s="8" t="str">
        <f ca="1">IFERROR(__xludf.DUMMYFUNCTION("if(isna(index('Form Responses 1'!B:P,max(filter(row('Form Responses 1'!B:B),'Form Responses 1'!B:B=A59)),3)),""Data not Found."",index('Form Responses 1'!B:P,max(filter(row('Form Responses 1'!B:B),'Form Responses 1'!B:B=A59)),3))"),"Done. Acc.")</f>
        <v>Done. Acc.</v>
      </c>
      <c r="G59" s="16">
        <f t="shared" ca="1" si="0"/>
        <v>1</v>
      </c>
    </row>
    <row r="60" spans="1:7" ht="14.25">
      <c r="A60" s="6">
        <v>755307</v>
      </c>
      <c r="B60" s="8" t="s">
        <v>48</v>
      </c>
      <c r="C60" s="11" t="str">
        <f>VLOOKUP(A60,DB_Name!$A$2:$G$93,7,FALSE)</f>
        <v>C5</v>
      </c>
      <c r="D60" s="13" t="str">
        <f>VLOOKUP(A60,DB_Name!$A$2:$D$93,4,FALSE)</f>
        <v>PCMS</v>
      </c>
      <c r="E60" s="17" t="s">
        <v>82</v>
      </c>
      <c r="F60" s="8" t="str">
        <f ca="1">IFERROR(__xludf.DUMMYFUNCTION("if(isna(index('Form Responses 1'!B:P,max(filter(row('Form Responses 1'!B:B),'Form Responses 1'!B:B=A60)),4)),""Data not Found."",index('Form Responses 1'!B:P,max(filter(row('Form Responses 1'!B:B),'Form Responses 1'!B:B=A60)),4))"),"On Progress.")</f>
        <v>On Progress.</v>
      </c>
      <c r="G60" s="16">
        <f t="shared" ca="1" si="0"/>
        <v>0.5</v>
      </c>
    </row>
    <row r="61" spans="1:7" ht="14.25">
      <c r="A61" s="6">
        <v>755307</v>
      </c>
      <c r="B61" s="8" t="s">
        <v>48</v>
      </c>
      <c r="C61" s="11" t="str">
        <f>VLOOKUP(A61,DB_Name!$A$2:$G$93,7,FALSE)</f>
        <v>C5</v>
      </c>
      <c r="D61" s="13" t="str">
        <f>VLOOKUP(A61,DB_Name!$A$2:$D$93,4,FALSE)</f>
        <v>PCMS</v>
      </c>
      <c r="E61" s="17" t="s">
        <v>92</v>
      </c>
      <c r="F61" s="8" t="str">
        <f ca="1">IFERROR(__xludf.DUMMYFUNCTION("if(isna(index('Form Responses 1'!B:P,max(filter(row('Form Responses 1'!B:B),'Form Responses 1'!B:B=A61)),5)),""Data not Found."",index('Form Responses 1'!B:P,max(filter(row('Form Responses 1'!B:B),'Form Responses 1'!B:B=A61)),5))"),"On Progress.")</f>
        <v>On Progress.</v>
      </c>
      <c r="G61" s="16">
        <f t="shared" ca="1" si="0"/>
        <v>0.5</v>
      </c>
    </row>
    <row r="62" spans="1:7" ht="14.25">
      <c r="A62" s="6">
        <v>755307</v>
      </c>
      <c r="B62" s="8" t="s">
        <v>48</v>
      </c>
      <c r="C62" s="11" t="str">
        <f>VLOOKUP(A62,DB_Name!$A$2:$G$93,7,FALSE)</f>
        <v>C5</v>
      </c>
      <c r="D62" s="13" t="str">
        <f>VLOOKUP(A62,DB_Name!$A$2:$D$93,4,FALSE)</f>
        <v>PCMS</v>
      </c>
      <c r="E62" s="17" t="s">
        <v>99</v>
      </c>
      <c r="F62" s="8" t="str">
        <f ca="1">IFERROR(__xludf.DUMMYFUNCTION("if(isna(index('Form Responses 1'!B:P,max(filter(row('Form Responses 1'!B:B),'Form Responses 1'!B:B=A62)),6)),""Data not Found."",index('Form Responses 1'!B:P,max(filter(row('Form Responses 1'!B:B),'Form Responses 1'!B:B=A62)),6))"),"Done. Acc.")</f>
        <v>Done. Acc.</v>
      </c>
      <c r="G62" s="16">
        <f t="shared" ca="1" si="0"/>
        <v>1</v>
      </c>
    </row>
    <row r="63" spans="1:7" ht="14.25">
      <c r="A63" s="6">
        <v>755307</v>
      </c>
      <c r="B63" s="8" t="s">
        <v>48</v>
      </c>
      <c r="C63" s="11" t="str">
        <f>VLOOKUP(A63,DB_Name!$A$2:$G$93,7,FALSE)</f>
        <v>C5</v>
      </c>
      <c r="D63" s="13" t="str">
        <f>VLOOKUP(A63,DB_Name!$A$2:$D$93,4,FALSE)</f>
        <v>PCMS</v>
      </c>
      <c r="E63" s="17" t="s">
        <v>110</v>
      </c>
      <c r="F63" s="8" t="str">
        <f ca="1">IFERROR(__xludf.DUMMYFUNCTION("if(isna(index('Form Responses 1'!B:P,max(filter(row('Form Responses 1'!B:B),'Form Responses 1'!B:B=A63)),7)),""Data not Found."",index('Form Responses 1'!B:P,max(filter(row('Form Responses 1'!B:B),'Form Responses 1'!B:B=A63)),7))"),"Done. Acc.")</f>
        <v>Done. Acc.</v>
      </c>
      <c r="G63" s="16">
        <f t="shared" ca="1" si="0"/>
        <v>1</v>
      </c>
    </row>
    <row r="64" spans="1:7" ht="14.25">
      <c r="A64" s="6">
        <v>755307</v>
      </c>
      <c r="B64" s="8" t="s">
        <v>48</v>
      </c>
      <c r="C64" s="11" t="str">
        <f>VLOOKUP(A64,DB_Name!$A$2:$G$93,7,FALSE)</f>
        <v>C5</v>
      </c>
      <c r="D64" s="13" t="str">
        <f>VLOOKUP(A64,DB_Name!$A$2:$D$93,4,FALSE)</f>
        <v>PCMS</v>
      </c>
      <c r="E64" s="17" t="s">
        <v>120</v>
      </c>
      <c r="F64" s="8" t="str">
        <f ca="1">IFERROR(__xludf.DUMMYFUNCTION("if(isna(index('Form Responses 1'!B:P,max(filter(row('Form Responses 1'!B:B),'Form Responses 1'!B:B=A64)),8)),""Data not Found."",index('Form Responses 1'!B:P,max(filter(row('Form Responses 1'!B:B),'Form Responses 1'!B:B=A64)),8))"),"Done. Acc.")</f>
        <v>Done. Acc.</v>
      </c>
      <c r="G64" s="16">
        <f t="shared" ca="1" si="0"/>
        <v>1</v>
      </c>
    </row>
    <row r="65" spans="1:7" ht="14.25">
      <c r="A65" s="6">
        <v>755307</v>
      </c>
      <c r="B65" s="8" t="s">
        <v>48</v>
      </c>
      <c r="C65" s="11" t="str">
        <f>VLOOKUP(A65,DB_Name!$A$2:$G$93,7,FALSE)</f>
        <v>C5</v>
      </c>
      <c r="D65" s="13" t="str">
        <f>VLOOKUP(A65,DB_Name!$A$2:$D$93,4,FALSE)</f>
        <v>PCMS</v>
      </c>
      <c r="E65" s="17" t="s">
        <v>130</v>
      </c>
      <c r="F65" s="8" t="str">
        <f ca="1">IFERROR(__xludf.DUMMYFUNCTION("if(isna(index('Form Responses 1'!B:P,max(filter(row('Form Responses 1'!B:B),'Form Responses 1'!B:B=A65)),9)),""Data not Found."",index('Form Responses 1'!B:P,max(filter(row('Form Responses 1'!B:B),'Form Responses 1'!B:B=A65)),9))"),"Not Yet Started.")</f>
        <v>Not Yet Started.</v>
      </c>
      <c r="G65" s="16">
        <f t="shared" ca="1" si="0"/>
        <v>0</v>
      </c>
    </row>
    <row r="66" spans="1:7" ht="14.25">
      <c r="A66" s="6">
        <v>755307</v>
      </c>
      <c r="B66" s="8" t="s">
        <v>48</v>
      </c>
      <c r="C66" s="11" t="str">
        <f>VLOOKUP(A66,DB_Name!$A$2:$G$93,7,FALSE)</f>
        <v>C5</v>
      </c>
      <c r="D66" s="13" t="str">
        <f>VLOOKUP(A66,DB_Name!$A$2:$D$93,4,FALSE)</f>
        <v>PCMS</v>
      </c>
      <c r="E66" s="17" t="s">
        <v>137</v>
      </c>
      <c r="F66" s="8" t="str">
        <f ca="1">IFERROR(__xludf.DUMMYFUNCTION("if(isna(index('Form Responses 1'!B:P,max(filter(row('Form Responses 1'!B:B),'Form Responses 1'!B:B=A66)),10)),""Data not Found."",index('Form Responses 1'!B:P,max(filter(row('Form Responses 1'!B:B),'Form Responses 1'!B:B=A66)),10))"),"Not Yet Started.")</f>
        <v>Not Yet Started.</v>
      </c>
      <c r="G66" s="16">
        <f t="shared" ca="1" si="0"/>
        <v>0</v>
      </c>
    </row>
    <row r="67" spans="1:7" ht="14.25">
      <c r="A67" s="6">
        <v>755307</v>
      </c>
      <c r="B67" s="8" t="s">
        <v>48</v>
      </c>
      <c r="C67" s="11" t="str">
        <f>VLOOKUP(A67,DB_Name!$A$2:$G$93,7,FALSE)</f>
        <v>C5</v>
      </c>
      <c r="D67" s="13" t="str">
        <f>VLOOKUP(A67,DB_Name!$A$2:$D$93,4,FALSE)</f>
        <v>PCMS</v>
      </c>
      <c r="E67" s="17" t="s">
        <v>147</v>
      </c>
      <c r="F67" s="8" t="str">
        <f ca="1">IFERROR(__xludf.DUMMYFUNCTION("if(isna(index('Form Responses 1'!B:P,max(filter(row('Form Responses 1'!B:B),'Form Responses 1'!B:B=A67)),11)),""Data not Found."",index('Form Responses 1'!B:P,max(filter(row('Form Responses 1'!B:B),'Form Responses 1'!B:B=A67)),11))"),"Not Yet Started.")</f>
        <v>Not Yet Started.</v>
      </c>
      <c r="G67" s="16">
        <f t="shared" ca="1" si="0"/>
        <v>0</v>
      </c>
    </row>
    <row r="68" spans="1:7" ht="14.25">
      <c r="A68" s="6">
        <v>755307</v>
      </c>
      <c r="B68" s="8" t="s">
        <v>48</v>
      </c>
      <c r="C68" s="11" t="str">
        <f>VLOOKUP(A68,DB_Name!$A$2:$G$93,7,FALSE)</f>
        <v>C5</v>
      </c>
      <c r="D68" s="13" t="str">
        <f>VLOOKUP(A68,DB_Name!$A$2:$D$93,4,FALSE)</f>
        <v>PCMS</v>
      </c>
      <c r="E68" s="17" t="s">
        <v>157</v>
      </c>
      <c r="F68" s="8" t="str">
        <f ca="1">IFERROR(__xludf.DUMMYFUNCTION("if(isna(index('Form Responses 1'!B:P,max(filter(row('Form Responses 1'!B:B),'Form Responses 1'!B:B=A68)),12)),""Data not Found."",index('Form Responses 1'!B:P,max(filter(row('Form Responses 1'!B:B),'Form Responses 1'!B:B=A68)),12))"),"Not Yet Started.")</f>
        <v>Not Yet Started.</v>
      </c>
      <c r="G68" s="16">
        <f t="shared" ca="1" si="0"/>
        <v>0</v>
      </c>
    </row>
    <row r="69" spans="1:7" ht="14.25">
      <c r="A69" s="6">
        <v>755307</v>
      </c>
      <c r="B69" s="8" t="s">
        <v>48</v>
      </c>
      <c r="C69" s="11" t="str">
        <f>VLOOKUP(A69,DB_Name!$A$2:$G$93,7,FALSE)</f>
        <v>C5</v>
      </c>
      <c r="D69" s="13" t="str">
        <f>VLOOKUP(A69,DB_Name!$A$2:$D$93,4,FALSE)</f>
        <v>PCMS</v>
      </c>
      <c r="E69" s="17" t="s">
        <v>168</v>
      </c>
      <c r="F69" s="8" t="str">
        <f ca="1">IFERROR(__xludf.DUMMYFUNCTION("if(isna(index('Form Responses 1'!B:P,max(filter(row('Form Responses 1'!B:B),'Form Responses 1'!B:B=A69)),13)),""Data not Found."",index('Form Responses 1'!B:P,max(filter(row('Form Responses 1'!B:B),'Form Responses 1'!B:B=A69)),13))"),"Not Yet Started.")</f>
        <v>Not Yet Started.</v>
      </c>
      <c r="G69" s="16">
        <f t="shared" ca="1" si="0"/>
        <v>0</v>
      </c>
    </row>
    <row r="70" spans="1:7" ht="14.25">
      <c r="A70" s="6">
        <v>755307</v>
      </c>
      <c r="B70" s="8" t="s">
        <v>48</v>
      </c>
      <c r="C70" s="11" t="str">
        <f>VLOOKUP(A70,DB_Name!$A$2:$G$93,7,FALSE)</f>
        <v>C5</v>
      </c>
      <c r="D70" s="13" t="str">
        <f>VLOOKUP(A70,DB_Name!$A$2:$D$93,4,FALSE)</f>
        <v>PCMS</v>
      </c>
      <c r="E70" s="17" t="s">
        <v>176</v>
      </c>
      <c r="F70" s="8" t="str">
        <f ca="1">IFERROR(__xludf.DUMMYFUNCTION("if(isna(index('Form Responses 1'!B:P,max(filter(row('Form Responses 1'!B:B),'Form Responses 1'!B:B=A70)),14)),""Data not Found."",index('Form Responses 1'!B:P,max(filter(row('Form Responses 1'!B:B),'Form Responses 1'!B:B=A70)),14))"),"Not Yet Started.")</f>
        <v>Not Yet Started.</v>
      </c>
      <c r="G70" s="16">
        <f t="shared" ca="1" si="0"/>
        <v>0</v>
      </c>
    </row>
    <row r="71" spans="1:7" ht="14.25">
      <c r="A71" s="6">
        <v>755307</v>
      </c>
      <c r="B71" s="8" t="s">
        <v>48</v>
      </c>
      <c r="C71" s="11" t="str">
        <f>VLOOKUP(A71,DB_Name!$A$2:$G$93,7,FALSE)</f>
        <v>C5</v>
      </c>
      <c r="D71" s="13" t="str">
        <f>VLOOKUP(A71,DB_Name!$A$2:$D$93,4,FALSE)</f>
        <v>PCMS</v>
      </c>
      <c r="E71" s="17" t="s">
        <v>185</v>
      </c>
      <c r="F71" s="8" t="str">
        <f ca="1">IFERROR(__xludf.DUMMYFUNCTION("if(isna(index('Form Responses 1'!B:P,max(filter(row('Form Responses 1'!B:B),'Form Responses 1'!B:B=A71)),15)),""Data not Found."",index('Form Responses 1'!B:P,max(filter(row('Form Responses 1'!B:B),'Form Responses 1'!B:B=A71)),15))"),"Not Yet Started.")</f>
        <v>Not Yet Started.</v>
      </c>
      <c r="G71" s="16">
        <f t="shared" ca="1" si="0"/>
        <v>0</v>
      </c>
    </row>
    <row r="72" spans="1:7" ht="14.25">
      <c r="A72" s="6">
        <v>755308</v>
      </c>
      <c r="B72" s="8" t="s">
        <v>52</v>
      </c>
      <c r="C72" s="11" t="str">
        <f>VLOOKUP(A72,DB_Name!$A$2:$G$93,7,FALSE)</f>
        <v>C6</v>
      </c>
      <c r="D72" s="13" t="str">
        <f>VLOOKUP(A72,DB_Name!$A$2:$D$93,4,FALSE)</f>
        <v>OMS</v>
      </c>
      <c r="E72" s="13" t="s">
        <v>35</v>
      </c>
      <c r="F72" s="8" t="str">
        <f ca="1">IFERROR(__xludf.DUMMYFUNCTION("if(isna(index('Form Responses 1'!B:P,max(filter(row('Form Responses 1'!B:B),'Form Responses 1'!B:B=A72)),2)),""Data not Found."",index('Form Responses 1'!B:P,max(filter(row('Form Responses 1'!B:B),'Form Responses 1'!B:B=A72)),2))"),"Done. Acc.")</f>
        <v>Done. Acc.</v>
      </c>
      <c r="G72" s="16">
        <f t="shared" ca="1" si="0"/>
        <v>1</v>
      </c>
    </row>
    <row r="73" spans="1:7" ht="14.25">
      <c r="A73" s="6">
        <v>755308</v>
      </c>
      <c r="B73" s="8" t="s">
        <v>52</v>
      </c>
      <c r="C73" s="11" t="str">
        <f>VLOOKUP(A73,DB_Name!$A$2:$G$93,7,FALSE)</f>
        <v>C6</v>
      </c>
      <c r="D73" s="13" t="str">
        <f>VLOOKUP(A73,DB_Name!$A$2:$D$93,4,FALSE)</f>
        <v>OMS</v>
      </c>
      <c r="E73" s="17" t="s">
        <v>68</v>
      </c>
      <c r="F73" s="8" t="str">
        <f ca="1">IFERROR(__xludf.DUMMYFUNCTION("if(isna(index('Form Responses 1'!B:P,max(filter(row('Form Responses 1'!B:B),'Form Responses 1'!B:B=A73)),3)),""Data not Found."",index('Form Responses 1'!B:P,max(filter(row('Form Responses 1'!B:B),'Form Responses 1'!B:B=A73)),3))"),"Done. Acc.")</f>
        <v>Done. Acc.</v>
      </c>
      <c r="G73" s="16">
        <f t="shared" ca="1" si="0"/>
        <v>1</v>
      </c>
    </row>
    <row r="74" spans="1:7" ht="14.25">
      <c r="A74" s="6">
        <v>755308</v>
      </c>
      <c r="B74" s="8" t="s">
        <v>52</v>
      </c>
      <c r="C74" s="11" t="str">
        <f>VLOOKUP(A74,DB_Name!$A$2:$G$93,7,FALSE)</f>
        <v>C6</v>
      </c>
      <c r="D74" s="13" t="str">
        <f>VLOOKUP(A74,DB_Name!$A$2:$D$93,4,FALSE)</f>
        <v>OMS</v>
      </c>
      <c r="E74" s="17" t="s">
        <v>82</v>
      </c>
      <c r="F74" s="8" t="str">
        <f ca="1">IFERROR(__xludf.DUMMYFUNCTION("if(isna(index('Form Responses 1'!B:P,max(filter(row('Form Responses 1'!B:B),'Form Responses 1'!B:B=A74)),4)),""Data not Found."",index('Form Responses 1'!B:P,max(filter(row('Form Responses 1'!B:B),'Form Responses 1'!B:B=A74)),4))"),"Done. Acc.")</f>
        <v>Done. Acc.</v>
      </c>
      <c r="G74" s="16">
        <f t="shared" ca="1" si="0"/>
        <v>1</v>
      </c>
    </row>
    <row r="75" spans="1:7" ht="14.25">
      <c r="A75" s="6">
        <v>755308</v>
      </c>
      <c r="B75" s="8" t="s">
        <v>52</v>
      </c>
      <c r="C75" s="11" t="str">
        <f>VLOOKUP(A75,DB_Name!$A$2:$G$93,7,FALSE)</f>
        <v>C6</v>
      </c>
      <c r="D75" s="13" t="str">
        <f>VLOOKUP(A75,DB_Name!$A$2:$D$93,4,FALSE)</f>
        <v>OMS</v>
      </c>
      <c r="E75" s="17" t="s">
        <v>92</v>
      </c>
      <c r="F75" s="8" t="str">
        <f ca="1">IFERROR(__xludf.DUMMYFUNCTION("if(isna(index('Form Responses 1'!B:P,max(filter(row('Form Responses 1'!B:B),'Form Responses 1'!B:B=A75)),5)),""Data not Found."",index('Form Responses 1'!B:P,max(filter(row('Form Responses 1'!B:B),'Form Responses 1'!B:B=A75)),5))"),"Done. Acc.")</f>
        <v>Done. Acc.</v>
      </c>
      <c r="G75" s="16">
        <f t="shared" ca="1" si="0"/>
        <v>1</v>
      </c>
    </row>
    <row r="76" spans="1:7" ht="14.25">
      <c r="A76" s="6">
        <v>755308</v>
      </c>
      <c r="B76" s="8" t="s">
        <v>52</v>
      </c>
      <c r="C76" s="11" t="str">
        <f>VLOOKUP(A76,DB_Name!$A$2:$G$93,7,FALSE)</f>
        <v>C6</v>
      </c>
      <c r="D76" s="13" t="str">
        <f>VLOOKUP(A76,DB_Name!$A$2:$D$93,4,FALSE)</f>
        <v>OMS</v>
      </c>
      <c r="E76" s="17" t="s">
        <v>99</v>
      </c>
      <c r="F76" s="8" t="str">
        <f ca="1">IFERROR(__xludf.DUMMYFUNCTION("if(isna(index('Form Responses 1'!B:P,max(filter(row('Form Responses 1'!B:B),'Form Responses 1'!B:B=A76)),6)),""Data not Found."",index('Form Responses 1'!B:P,max(filter(row('Form Responses 1'!B:B),'Form Responses 1'!B:B=A76)),6))"),"Done. Acc.")</f>
        <v>Done. Acc.</v>
      </c>
      <c r="G76" s="16">
        <f t="shared" ca="1" si="0"/>
        <v>1</v>
      </c>
    </row>
    <row r="77" spans="1:7" ht="14.25">
      <c r="A77" s="6">
        <v>755308</v>
      </c>
      <c r="B77" s="8" t="s">
        <v>52</v>
      </c>
      <c r="C77" s="11" t="str">
        <f>VLOOKUP(A77,DB_Name!$A$2:$G$93,7,FALSE)</f>
        <v>C6</v>
      </c>
      <c r="D77" s="13" t="str">
        <f>VLOOKUP(A77,DB_Name!$A$2:$D$93,4,FALSE)</f>
        <v>OMS</v>
      </c>
      <c r="E77" s="17" t="s">
        <v>110</v>
      </c>
      <c r="F77" s="8" t="str">
        <f ca="1">IFERROR(__xludf.DUMMYFUNCTION("if(isna(index('Form Responses 1'!B:P,max(filter(row('Form Responses 1'!B:B),'Form Responses 1'!B:B=A77)),7)),""Data not Found."",index('Form Responses 1'!B:P,max(filter(row('Form Responses 1'!B:B),'Form Responses 1'!B:B=A77)),7))"),"Done. Acc.")</f>
        <v>Done. Acc.</v>
      </c>
      <c r="G77" s="16">
        <f t="shared" ca="1" si="0"/>
        <v>1</v>
      </c>
    </row>
    <row r="78" spans="1:7" ht="14.25">
      <c r="A78" s="6">
        <v>755308</v>
      </c>
      <c r="B78" s="8" t="s">
        <v>52</v>
      </c>
      <c r="C78" s="11" t="str">
        <f>VLOOKUP(A78,DB_Name!$A$2:$G$93,7,FALSE)</f>
        <v>C6</v>
      </c>
      <c r="D78" s="13" t="str">
        <f>VLOOKUP(A78,DB_Name!$A$2:$D$93,4,FALSE)</f>
        <v>OMS</v>
      </c>
      <c r="E78" s="17" t="s">
        <v>120</v>
      </c>
      <c r="F78" s="8" t="str">
        <f ca="1">IFERROR(__xludf.DUMMYFUNCTION("if(isna(index('Form Responses 1'!B:P,max(filter(row('Form Responses 1'!B:B),'Form Responses 1'!B:B=A78)),8)),""Data not Found."",index('Form Responses 1'!B:P,max(filter(row('Form Responses 1'!B:B),'Form Responses 1'!B:B=A78)),8))"),"Done. Acc.")</f>
        <v>Done. Acc.</v>
      </c>
      <c r="G78" s="16">
        <f t="shared" ca="1" si="0"/>
        <v>1</v>
      </c>
    </row>
    <row r="79" spans="1:7" ht="14.25">
      <c r="A79" s="6">
        <v>755308</v>
      </c>
      <c r="B79" s="8" t="s">
        <v>52</v>
      </c>
      <c r="C79" s="11" t="str">
        <f>VLOOKUP(A79,DB_Name!$A$2:$G$93,7,FALSE)</f>
        <v>C6</v>
      </c>
      <c r="D79" s="13" t="str">
        <f>VLOOKUP(A79,DB_Name!$A$2:$D$93,4,FALSE)</f>
        <v>OMS</v>
      </c>
      <c r="E79" s="17" t="s">
        <v>130</v>
      </c>
      <c r="F79" s="8" t="str">
        <f ca="1">IFERROR(__xludf.DUMMYFUNCTION("if(isna(index('Form Responses 1'!B:P,max(filter(row('Form Responses 1'!B:B),'Form Responses 1'!B:B=A79)),9)),""Data not Found."",index('Form Responses 1'!B:P,max(filter(row('Form Responses 1'!B:B),'Form Responses 1'!B:B=A79)),9))"),"Not Yet Started.")</f>
        <v>Not Yet Started.</v>
      </c>
      <c r="G79" s="16">
        <f t="shared" ca="1" si="0"/>
        <v>0</v>
      </c>
    </row>
    <row r="80" spans="1:7" ht="14.25">
      <c r="A80" s="6">
        <v>755308</v>
      </c>
      <c r="B80" s="8" t="s">
        <v>52</v>
      </c>
      <c r="C80" s="11" t="str">
        <f>VLOOKUP(A80,DB_Name!$A$2:$G$93,7,FALSE)</f>
        <v>C6</v>
      </c>
      <c r="D80" s="13" t="str">
        <f>VLOOKUP(A80,DB_Name!$A$2:$D$93,4,FALSE)</f>
        <v>OMS</v>
      </c>
      <c r="E80" s="17" t="s">
        <v>137</v>
      </c>
      <c r="F80" s="8" t="str">
        <f ca="1">IFERROR(__xludf.DUMMYFUNCTION("if(isna(index('Form Responses 1'!B:P,max(filter(row('Form Responses 1'!B:B),'Form Responses 1'!B:B=A80)),10)),""Data not Found."",index('Form Responses 1'!B:P,max(filter(row('Form Responses 1'!B:B),'Form Responses 1'!B:B=A80)),10))"),"Not Yet Started.")</f>
        <v>Not Yet Started.</v>
      </c>
      <c r="G80" s="16">
        <f t="shared" ca="1" si="0"/>
        <v>0</v>
      </c>
    </row>
    <row r="81" spans="1:7" ht="14.25">
      <c r="A81" s="6">
        <v>755308</v>
      </c>
      <c r="B81" s="8" t="s">
        <v>52</v>
      </c>
      <c r="C81" s="11" t="str">
        <f>VLOOKUP(A81,DB_Name!$A$2:$G$93,7,FALSE)</f>
        <v>C6</v>
      </c>
      <c r="D81" s="13" t="str">
        <f>VLOOKUP(A81,DB_Name!$A$2:$D$93,4,FALSE)</f>
        <v>OMS</v>
      </c>
      <c r="E81" s="17" t="s">
        <v>147</v>
      </c>
      <c r="F81" s="8" t="str">
        <f ca="1">IFERROR(__xludf.DUMMYFUNCTION("if(isna(index('Form Responses 1'!B:P,max(filter(row('Form Responses 1'!B:B),'Form Responses 1'!B:B=A81)),11)),""Data not Found."",index('Form Responses 1'!B:P,max(filter(row('Form Responses 1'!B:B),'Form Responses 1'!B:B=A81)),11))"),"Not Yet Started.")</f>
        <v>Not Yet Started.</v>
      </c>
      <c r="G81" s="16">
        <f t="shared" ca="1" si="0"/>
        <v>0</v>
      </c>
    </row>
    <row r="82" spans="1:7" ht="14.25">
      <c r="A82" s="6">
        <v>755308</v>
      </c>
      <c r="B82" s="8" t="s">
        <v>52</v>
      </c>
      <c r="C82" s="11" t="str">
        <f>VLOOKUP(A82,DB_Name!$A$2:$G$93,7,FALSE)</f>
        <v>C6</v>
      </c>
      <c r="D82" s="13" t="str">
        <f>VLOOKUP(A82,DB_Name!$A$2:$D$93,4,FALSE)</f>
        <v>OMS</v>
      </c>
      <c r="E82" s="17" t="s">
        <v>157</v>
      </c>
      <c r="F82" s="8" t="str">
        <f ca="1">IFERROR(__xludf.DUMMYFUNCTION("if(isna(index('Form Responses 1'!B:P,max(filter(row('Form Responses 1'!B:B),'Form Responses 1'!B:B=A82)),12)),""Data not Found."",index('Form Responses 1'!B:P,max(filter(row('Form Responses 1'!B:B),'Form Responses 1'!B:B=A82)),12))"),"Not Yet Started.")</f>
        <v>Not Yet Started.</v>
      </c>
      <c r="G82" s="16">
        <f t="shared" ca="1" si="0"/>
        <v>0</v>
      </c>
    </row>
    <row r="83" spans="1:7" ht="14.25">
      <c r="A83" s="6">
        <v>755308</v>
      </c>
      <c r="B83" s="8" t="s">
        <v>52</v>
      </c>
      <c r="C83" s="11" t="str">
        <f>VLOOKUP(A83,DB_Name!$A$2:$G$93,7,FALSE)</f>
        <v>C6</v>
      </c>
      <c r="D83" s="13" t="str">
        <f>VLOOKUP(A83,DB_Name!$A$2:$D$93,4,FALSE)</f>
        <v>OMS</v>
      </c>
      <c r="E83" s="17" t="s">
        <v>168</v>
      </c>
      <c r="F83" s="8" t="str">
        <f ca="1">IFERROR(__xludf.DUMMYFUNCTION("if(isna(index('Form Responses 1'!B:P,max(filter(row('Form Responses 1'!B:B),'Form Responses 1'!B:B=A83)),13)),""Data not Found."",index('Form Responses 1'!B:P,max(filter(row('Form Responses 1'!B:B),'Form Responses 1'!B:B=A83)),13))"),"Not Yet Started.")</f>
        <v>Not Yet Started.</v>
      </c>
      <c r="G83" s="16">
        <f t="shared" ca="1" si="0"/>
        <v>0</v>
      </c>
    </row>
    <row r="84" spans="1:7" ht="14.25">
      <c r="A84" s="6">
        <v>755308</v>
      </c>
      <c r="B84" s="8" t="s">
        <v>52</v>
      </c>
      <c r="C84" s="11" t="str">
        <f>VLOOKUP(A84,DB_Name!$A$2:$G$93,7,FALSE)</f>
        <v>C6</v>
      </c>
      <c r="D84" s="13" t="str">
        <f>VLOOKUP(A84,DB_Name!$A$2:$D$93,4,FALSE)</f>
        <v>OMS</v>
      </c>
      <c r="E84" s="17" t="s">
        <v>176</v>
      </c>
      <c r="F84" s="8" t="str">
        <f ca="1">IFERROR(__xludf.DUMMYFUNCTION("if(isna(index('Form Responses 1'!B:P,max(filter(row('Form Responses 1'!B:B),'Form Responses 1'!B:B=A84)),14)),""Data not Found."",index('Form Responses 1'!B:P,max(filter(row('Form Responses 1'!B:B),'Form Responses 1'!B:B=A84)),14))"),"Not Yet Started.")</f>
        <v>Not Yet Started.</v>
      </c>
      <c r="G84" s="16">
        <f t="shared" ca="1" si="0"/>
        <v>0</v>
      </c>
    </row>
    <row r="85" spans="1:7" ht="14.25">
      <c r="A85" s="6">
        <v>755308</v>
      </c>
      <c r="B85" s="8" t="s">
        <v>52</v>
      </c>
      <c r="C85" s="11" t="str">
        <f>VLOOKUP(A85,DB_Name!$A$2:$G$93,7,FALSE)</f>
        <v>C6</v>
      </c>
      <c r="D85" s="13" t="str">
        <f>VLOOKUP(A85,DB_Name!$A$2:$D$93,4,FALSE)</f>
        <v>OMS</v>
      </c>
      <c r="E85" s="17" t="s">
        <v>185</v>
      </c>
      <c r="F85" s="8" t="str">
        <f ca="1">IFERROR(__xludf.DUMMYFUNCTION("if(isna(index('Form Responses 1'!B:P,max(filter(row('Form Responses 1'!B:B),'Form Responses 1'!B:B=A85)),15)),""Data not Found."",index('Form Responses 1'!B:P,max(filter(row('Form Responses 1'!B:B),'Form Responses 1'!B:B=A85)),15))"),"Not Yet Started.")</f>
        <v>Not Yet Started.</v>
      </c>
      <c r="G85" s="16">
        <f t="shared" ca="1" si="0"/>
        <v>0</v>
      </c>
    </row>
    <row r="86" spans="1:7" ht="14.25">
      <c r="A86" s="6">
        <v>755309</v>
      </c>
      <c r="B86" s="8" t="s">
        <v>56</v>
      </c>
      <c r="C86" s="11" t="str">
        <f>VLOOKUP(A86,DB_Name!$A$2:$G$93,7,FALSE)</f>
        <v>C7</v>
      </c>
      <c r="D86" s="13" t="str">
        <f>VLOOKUP(A86,DB_Name!$A$2:$D$93,4,FALSE)</f>
        <v>ES</v>
      </c>
      <c r="E86" s="13" t="s">
        <v>35</v>
      </c>
      <c r="F86" s="8" t="str">
        <f ca="1">IFERROR(__xludf.DUMMYFUNCTION("if(isna(index('Form Responses 1'!B:P,max(filter(row('Form Responses 1'!B:B),'Form Responses 1'!B:B=A86)),2)),""Data not Found."",index('Form Responses 1'!B:P,max(filter(row('Form Responses 1'!B:B),'Form Responses 1'!B:B=A86)),2))"),"Done. Acc.")</f>
        <v>Done. Acc.</v>
      </c>
      <c r="G86" s="16">
        <f t="shared" ca="1" si="0"/>
        <v>1</v>
      </c>
    </row>
    <row r="87" spans="1:7" ht="14.25">
      <c r="A87" s="6">
        <v>755309</v>
      </c>
      <c r="B87" s="8" t="s">
        <v>56</v>
      </c>
      <c r="C87" s="11" t="str">
        <f>VLOOKUP(A87,DB_Name!$A$2:$G$93,7,FALSE)</f>
        <v>C7</v>
      </c>
      <c r="D87" s="13" t="str">
        <f>VLOOKUP(A87,DB_Name!$A$2:$D$93,4,FALSE)</f>
        <v>ES</v>
      </c>
      <c r="E87" s="17" t="s">
        <v>68</v>
      </c>
      <c r="F87" s="8" t="str">
        <f ca="1">IFERROR(__xludf.DUMMYFUNCTION("if(isna(index('Form Responses 1'!B:P,max(filter(row('Form Responses 1'!B:B),'Form Responses 1'!B:B=A87)),3)),""Data not Found."",index('Form Responses 1'!B:P,max(filter(row('Form Responses 1'!B:B),'Form Responses 1'!B:B=A87)),3))"),"Done. Acc.")</f>
        <v>Done. Acc.</v>
      </c>
      <c r="G87" s="16">
        <f t="shared" ca="1" si="0"/>
        <v>1</v>
      </c>
    </row>
    <row r="88" spans="1:7" ht="14.25">
      <c r="A88" s="6">
        <v>755309</v>
      </c>
      <c r="B88" s="8" t="s">
        <v>56</v>
      </c>
      <c r="C88" s="11" t="str">
        <f>VLOOKUP(A88,DB_Name!$A$2:$G$93,7,FALSE)</f>
        <v>C7</v>
      </c>
      <c r="D88" s="13" t="str">
        <f>VLOOKUP(A88,DB_Name!$A$2:$D$93,4,FALSE)</f>
        <v>ES</v>
      </c>
      <c r="E88" s="17" t="s">
        <v>82</v>
      </c>
      <c r="F88" s="8" t="str">
        <f ca="1">IFERROR(__xludf.DUMMYFUNCTION("if(isna(index('Form Responses 1'!B:P,max(filter(row('Form Responses 1'!B:B),'Form Responses 1'!B:B=A88)),4)),""Data not Found."",index('Form Responses 1'!B:P,max(filter(row('Form Responses 1'!B:B),'Form Responses 1'!B:B=A88)),4))"),"Done. Acc.")</f>
        <v>Done. Acc.</v>
      </c>
      <c r="G88" s="16">
        <f t="shared" ca="1" si="0"/>
        <v>1</v>
      </c>
    </row>
    <row r="89" spans="1:7" ht="14.25">
      <c r="A89" s="6">
        <v>755309</v>
      </c>
      <c r="B89" s="8" t="s">
        <v>56</v>
      </c>
      <c r="C89" s="11" t="str">
        <f>VLOOKUP(A89,DB_Name!$A$2:$G$93,7,FALSE)</f>
        <v>C7</v>
      </c>
      <c r="D89" s="13" t="str">
        <f>VLOOKUP(A89,DB_Name!$A$2:$D$93,4,FALSE)</f>
        <v>ES</v>
      </c>
      <c r="E89" s="17" t="s">
        <v>92</v>
      </c>
      <c r="F89" s="8" t="str">
        <f ca="1">IFERROR(__xludf.DUMMYFUNCTION("if(isna(index('Form Responses 1'!B:P,max(filter(row('Form Responses 1'!B:B),'Form Responses 1'!B:B=A89)),5)),""Data not Found."",index('Form Responses 1'!B:P,max(filter(row('Form Responses 1'!B:B),'Form Responses 1'!B:B=A89)),5))"),"On Progress.")</f>
        <v>On Progress.</v>
      </c>
      <c r="G89" s="16">
        <f t="shared" ca="1" si="0"/>
        <v>0.5</v>
      </c>
    </row>
    <row r="90" spans="1:7" ht="14.25">
      <c r="A90" s="6">
        <v>755309</v>
      </c>
      <c r="B90" s="8" t="s">
        <v>56</v>
      </c>
      <c r="C90" s="11" t="str">
        <f>VLOOKUP(A90,DB_Name!$A$2:$G$93,7,FALSE)</f>
        <v>C7</v>
      </c>
      <c r="D90" s="13" t="str">
        <f>VLOOKUP(A90,DB_Name!$A$2:$D$93,4,FALSE)</f>
        <v>ES</v>
      </c>
      <c r="E90" s="17" t="s">
        <v>99</v>
      </c>
      <c r="F90" s="8" t="str">
        <f ca="1">IFERROR(__xludf.DUMMYFUNCTION("if(isna(index('Form Responses 1'!B:P,max(filter(row('Form Responses 1'!B:B),'Form Responses 1'!B:B=A90)),6)),""Data not Found."",index('Form Responses 1'!B:P,max(filter(row('Form Responses 1'!B:B),'Form Responses 1'!B:B=A90)),6))"),"Not Yet Started.")</f>
        <v>Not Yet Started.</v>
      </c>
      <c r="G90" s="16">
        <f t="shared" ca="1" si="0"/>
        <v>0</v>
      </c>
    </row>
    <row r="91" spans="1:7" ht="14.25">
      <c r="A91" s="6">
        <v>755309</v>
      </c>
      <c r="B91" s="8" t="s">
        <v>56</v>
      </c>
      <c r="C91" s="11" t="str">
        <f>VLOOKUP(A91,DB_Name!$A$2:$G$93,7,FALSE)</f>
        <v>C7</v>
      </c>
      <c r="D91" s="13" t="str">
        <f>VLOOKUP(A91,DB_Name!$A$2:$D$93,4,FALSE)</f>
        <v>ES</v>
      </c>
      <c r="E91" s="17" t="s">
        <v>110</v>
      </c>
      <c r="F91" s="8" t="str">
        <f ca="1">IFERROR(__xludf.DUMMYFUNCTION("if(isna(index('Form Responses 1'!B:P,max(filter(row('Form Responses 1'!B:B),'Form Responses 1'!B:B=A91)),7)),""Data not Found."",index('Form Responses 1'!B:P,max(filter(row('Form Responses 1'!B:B),'Form Responses 1'!B:B=A91)),7))"),"Not Yet Started.")</f>
        <v>Not Yet Started.</v>
      </c>
      <c r="G91" s="16">
        <f t="shared" ca="1" si="0"/>
        <v>0</v>
      </c>
    </row>
    <row r="92" spans="1:7" ht="14.25">
      <c r="A92" s="6">
        <v>755309</v>
      </c>
      <c r="B92" s="8" t="s">
        <v>56</v>
      </c>
      <c r="C92" s="11" t="str">
        <f>VLOOKUP(A92,DB_Name!$A$2:$G$93,7,FALSE)</f>
        <v>C7</v>
      </c>
      <c r="D92" s="13" t="str">
        <f>VLOOKUP(A92,DB_Name!$A$2:$D$93,4,FALSE)</f>
        <v>ES</v>
      </c>
      <c r="E92" s="17" t="s">
        <v>120</v>
      </c>
      <c r="F92" s="8" t="str">
        <f ca="1">IFERROR(__xludf.DUMMYFUNCTION("if(isna(index('Form Responses 1'!B:P,max(filter(row('Form Responses 1'!B:B),'Form Responses 1'!B:B=A92)),8)),""Data not Found."",index('Form Responses 1'!B:P,max(filter(row('Form Responses 1'!B:B),'Form Responses 1'!B:B=A92)),8))"),"Not Yet Started.")</f>
        <v>Not Yet Started.</v>
      </c>
      <c r="G92" s="16">
        <f t="shared" ca="1" si="0"/>
        <v>0</v>
      </c>
    </row>
    <row r="93" spans="1:7" ht="14.25">
      <c r="A93" s="6">
        <v>755309</v>
      </c>
      <c r="B93" s="8" t="s">
        <v>56</v>
      </c>
      <c r="C93" s="11" t="str">
        <f>VLOOKUP(A93,DB_Name!$A$2:$G$93,7,FALSE)</f>
        <v>C7</v>
      </c>
      <c r="D93" s="13" t="str">
        <f>VLOOKUP(A93,DB_Name!$A$2:$D$93,4,FALSE)</f>
        <v>ES</v>
      </c>
      <c r="E93" s="17" t="s">
        <v>130</v>
      </c>
      <c r="F93" s="8" t="str">
        <f ca="1">IFERROR(__xludf.DUMMYFUNCTION("if(isna(index('Form Responses 1'!B:P,max(filter(row('Form Responses 1'!B:B),'Form Responses 1'!B:B=A93)),9)),""Data not Found."",index('Form Responses 1'!B:P,max(filter(row('Form Responses 1'!B:B),'Form Responses 1'!B:B=A93)),9))"),"Not Yet Started.")</f>
        <v>Not Yet Started.</v>
      </c>
      <c r="G93" s="16">
        <f t="shared" ca="1" si="0"/>
        <v>0</v>
      </c>
    </row>
    <row r="94" spans="1:7" ht="14.25">
      <c r="A94" s="6">
        <v>755309</v>
      </c>
      <c r="B94" s="8" t="s">
        <v>56</v>
      </c>
      <c r="C94" s="11" t="str">
        <f>VLOOKUP(A94,DB_Name!$A$2:$G$93,7,FALSE)</f>
        <v>C7</v>
      </c>
      <c r="D94" s="13" t="str">
        <f>VLOOKUP(A94,DB_Name!$A$2:$D$93,4,FALSE)</f>
        <v>ES</v>
      </c>
      <c r="E94" s="17" t="s">
        <v>137</v>
      </c>
      <c r="F94" s="8" t="str">
        <f ca="1">IFERROR(__xludf.DUMMYFUNCTION("if(isna(index('Form Responses 1'!B:P,max(filter(row('Form Responses 1'!B:B),'Form Responses 1'!B:B=A94)),10)),""Data not Found."",index('Form Responses 1'!B:P,max(filter(row('Form Responses 1'!B:B),'Form Responses 1'!B:B=A94)),10))"),"Not Yet Started.")</f>
        <v>Not Yet Started.</v>
      </c>
      <c r="G94" s="16">
        <f t="shared" ca="1" si="0"/>
        <v>0</v>
      </c>
    </row>
    <row r="95" spans="1:7" ht="14.25">
      <c r="A95" s="6">
        <v>755309</v>
      </c>
      <c r="B95" s="8" t="s">
        <v>56</v>
      </c>
      <c r="C95" s="11" t="str">
        <f>VLOOKUP(A95,DB_Name!$A$2:$G$93,7,FALSE)</f>
        <v>C7</v>
      </c>
      <c r="D95" s="13" t="str">
        <f>VLOOKUP(A95,DB_Name!$A$2:$D$93,4,FALSE)</f>
        <v>ES</v>
      </c>
      <c r="E95" s="17" t="s">
        <v>147</v>
      </c>
      <c r="F95" s="8" t="str">
        <f ca="1">IFERROR(__xludf.DUMMYFUNCTION("if(isna(index('Form Responses 1'!B:P,max(filter(row('Form Responses 1'!B:B),'Form Responses 1'!B:B=A95)),11)),""Data not Found."",index('Form Responses 1'!B:P,max(filter(row('Form Responses 1'!B:B),'Form Responses 1'!B:B=A95)),11))"),"Not Yet Started.")</f>
        <v>Not Yet Started.</v>
      </c>
      <c r="G95" s="16">
        <f t="shared" ca="1" si="0"/>
        <v>0</v>
      </c>
    </row>
    <row r="96" spans="1:7" ht="14.25">
      <c r="A96" s="6">
        <v>755309</v>
      </c>
      <c r="B96" s="8" t="s">
        <v>56</v>
      </c>
      <c r="C96" s="11" t="str">
        <f>VLOOKUP(A96,DB_Name!$A$2:$G$93,7,FALSE)</f>
        <v>C7</v>
      </c>
      <c r="D96" s="13" t="str">
        <f>VLOOKUP(A96,DB_Name!$A$2:$D$93,4,FALSE)</f>
        <v>ES</v>
      </c>
      <c r="E96" s="17" t="s">
        <v>157</v>
      </c>
      <c r="F96" s="8" t="str">
        <f ca="1">IFERROR(__xludf.DUMMYFUNCTION("if(isna(index('Form Responses 1'!B:P,max(filter(row('Form Responses 1'!B:B),'Form Responses 1'!B:B=A96)),12)),""Data not Found."",index('Form Responses 1'!B:P,max(filter(row('Form Responses 1'!B:B),'Form Responses 1'!B:B=A96)),12))"),"Not Yet Started.")</f>
        <v>Not Yet Started.</v>
      </c>
      <c r="G96" s="16">
        <f t="shared" ca="1" si="0"/>
        <v>0</v>
      </c>
    </row>
    <row r="97" spans="1:7" ht="14.25">
      <c r="A97" s="6">
        <v>755309</v>
      </c>
      <c r="B97" s="8" t="s">
        <v>56</v>
      </c>
      <c r="C97" s="11" t="str">
        <f>VLOOKUP(A97,DB_Name!$A$2:$G$93,7,FALSE)</f>
        <v>C7</v>
      </c>
      <c r="D97" s="13" t="str">
        <f>VLOOKUP(A97,DB_Name!$A$2:$D$93,4,FALSE)</f>
        <v>ES</v>
      </c>
      <c r="E97" s="17" t="s">
        <v>168</v>
      </c>
      <c r="F97" s="8" t="str">
        <f ca="1">IFERROR(__xludf.DUMMYFUNCTION("if(isna(index('Form Responses 1'!B:P,max(filter(row('Form Responses 1'!B:B),'Form Responses 1'!B:B=A97)),13)),""Data not Found."",index('Form Responses 1'!B:P,max(filter(row('Form Responses 1'!B:B),'Form Responses 1'!B:B=A97)),13))"),"Not Yet Started.")</f>
        <v>Not Yet Started.</v>
      </c>
      <c r="G97" s="16">
        <f t="shared" ca="1" si="0"/>
        <v>0</v>
      </c>
    </row>
    <row r="98" spans="1:7" ht="14.25">
      <c r="A98" s="6">
        <v>755309</v>
      </c>
      <c r="B98" s="8" t="s">
        <v>56</v>
      </c>
      <c r="C98" s="11" t="str">
        <f>VLOOKUP(A98,DB_Name!$A$2:$G$93,7,FALSE)</f>
        <v>C7</v>
      </c>
      <c r="D98" s="13" t="str">
        <f>VLOOKUP(A98,DB_Name!$A$2:$D$93,4,FALSE)</f>
        <v>ES</v>
      </c>
      <c r="E98" s="17" t="s">
        <v>176</v>
      </c>
      <c r="F98" s="8" t="str">
        <f ca="1">IFERROR(__xludf.DUMMYFUNCTION("if(isna(index('Form Responses 1'!B:P,max(filter(row('Form Responses 1'!B:B),'Form Responses 1'!B:B=A98)),14)),""Data not Found."",index('Form Responses 1'!B:P,max(filter(row('Form Responses 1'!B:B),'Form Responses 1'!B:B=A98)),14))"),"Not Yet Started.")</f>
        <v>Not Yet Started.</v>
      </c>
      <c r="G98" s="16">
        <f t="shared" ca="1" si="0"/>
        <v>0</v>
      </c>
    </row>
    <row r="99" spans="1:7" ht="14.25">
      <c r="A99" s="6">
        <v>755309</v>
      </c>
      <c r="B99" s="8" t="s">
        <v>56</v>
      </c>
      <c r="C99" s="11" t="str">
        <f>VLOOKUP(A99,DB_Name!$A$2:$G$93,7,FALSE)</f>
        <v>C7</v>
      </c>
      <c r="D99" s="13" t="str">
        <f>VLOOKUP(A99,DB_Name!$A$2:$D$93,4,FALSE)</f>
        <v>ES</v>
      </c>
      <c r="E99" s="17" t="s">
        <v>185</v>
      </c>
      <c r="F99" s="8" t="str">
        <f ca="1">IFERROR(__xludf.DUMMYFUNCTION("if(isna(index('Form Responses 1'!B:P,max(filter(row('Form Responses 1'!B:B),'Form Responses 1'!B:B=A99)),15)),""Data not Found."",index('Form Responses 1'!B:P,max(filter(row('Form Responses 1'!B:B),'Form Responses 1'!B:B=A99)),15))"),"Not Yet Started.")</f>
        <v>Not Yet Started.</v>
      </c>
      <c r="G99" s="16">
        <f t="shared" ca="1" si="0"/>
        <v>0</v>
      </c>
    </row>
    <row r="100" spans="1:7" ht="14.25">
      <c r="A100" s="6">
        <v>755310</v>
      </c>
      <c r="B100" s="8" t="s">
        <v>60</v>
      </c>
      <c r="C100" s="11" t="str">
        <f>VLOOKUP(A100,DB_Name!$A$2:$G$93,7,FALSE)</f>
        <v>C8</v>
      </c>
      <c r="D100" s="13" t="str">
        <f>VLOOKUP(A100,DB_Name!$A$2:$D$93,4,FALSE)</f>
        <v>RDMP</v>
      </c>
      <c r="E100" s="13" t="s">
        <v>35</v>
      </c>
      <c r="F100" s="8" t="str">
        <f ca="1">IFERROR(__xludf.DUMMYFUNCTION("if(isna(index('Form Responses 1'!B:P,max(filter(row('Form Responses 1'!B:B),'Form Responses 1'!B:B=A100)),2)),""Data not Found."",index('Form Responses 1'!B:P,max(filter(row('Form Responses 1'!B:B),'Form Responses 1'!B:B=A100)),2))"),"Data not Found.")</f>
        <v>Data not Found.</v>
      </c>
      <c r="G100" s="16">
        <f t="shared" ca="1" si="0"/>
        <v>0</v>
      </c>
    </row>
    <row r="101" spans="1:7" ht="14.25">
      <c r="A101" s="6">
        <v>755310</v>
      </c>
      <c r="B101" s="8" t="s">
        <v>60</v>
      </c>
      <c r="C101" s="11" t="str">
        <f>VLOOKUP(A101,DB_Name!$A$2:$G$93,7,FALSE)</f>
        <v>C8</v>
      </c>
      <c r="D101" s="13" t="str">
        <f>VLOOKUP(A101,DB_Name!$A$2:$D$93,4,FALSE)</f>
        <v>RDMP</v>
      </c>
      <c r="E101" s="17" t="s">
        <v>68</v>
      </c>
      <c r="F101" s="8" t="str">
        <f ca="1">IFERROR(__xludf.DUMMYFUNCTION("if(isna(index('Form Responses 1'!B:P,max(filter(row('Form Responses 1'!B:B),'Form Responses 1'!B:B=A101)),3)),""Data not Found."",index('Form Responses 1'!B:P,max(filter(row('Form Responses 1'!B:B),'Form Responses 1'!B:B=A101)),3))"),"Data not Found.")</f>
        <v>Data not Found.</v>
      </c>
      <c r="G101" s="16">
        <f t="shared" ca="1" si="0"/>
        <v>0</v>
      </c>
    </row>
    <row r="102" spans="1:7" ht="14.25">
      <c r="A102" s="6">
        <v>755310</v>
      </c>
      <c r="B102" s="8" t="s">
        <v>60</v>
      </c>
      <c r="C102" s="11" t="str">
        <f>VLOOKUP(A102,DB_Name!$A$2:$G$93,7,FALSE)</f>
        <v>C8</v>
      </c>
      <c r="D102" s="13" t="str">
        <f>VLOOKUP(A102,DB_Name!$A$2:$D$93,4,FALSE)</f>
        <v>RDMP</v>
      </c>
      <c r="E102" s="17" t="s">
        <v>82</v>
      </c>
      <c r="F102" s="8" t="str">
        <f ca="1">IFERROR(__xludf.DUMMYFUNCTION("if(isna(index('Form Responses 1'!B:P,max(filter(row('Form Responses 1'!B:B),'Form Responses 1'!B:B=A102)),4)),""Data not Found."",index('Form Responses 1'!B:P,max(filter(row('Form Responses 1'!B:B),'Form Responses 1'!B:B=A102)),4))"),"Data not Found.")</f>
        <v>Data not Found.</v>
      </c>
      <c r="G102" s="16">
        <f t="shared" ca="1" si="0"/>
        <v>0</v>
      </c>
    </row>
    <row r="103" spans="1:7" ht="14.25">
      <c r="A103" s="6">
        <v>755310</v>
      </c>
      <c r="B103" s="8" t="s">
        <v>60</v>
      </c>
      <c r="C103" s="11" t="str">
        <f>VLOOKUP(A103,DB_Name!$A$2:$G$93,7,FALSE)</f>
        <v>C8</v>
      </c>
      <c r="D103" s="13" t="str">
        <f>VLOOKUP(A103,DB_Name!$A$2:$D$93,4,FALSE)</f>
        <v>RDMP</v>
      </c>
      <c r="E103" s="17" t="s">
        <v>92</v>
      </c>
      <c r="F103" s="8" t="str">
        <f ca="1">IFERROR(__xludf.DUMMYFUNCTION("if(isna(index('Form Responses 1'!B:P,max(filter(row('Form Responses 1'!B:B),'Form Responses 1'!B:B=A103)),5)),""Data not Found."",index('Form Responses 1'!B:P,max(filter(row('Form Responses 1'!B:B),'Form Responses 1'!B:B=A103)),5))"),"Data not Found.")</f>
        <v>Data not Found.</v>
      </c>
      <c r="G103" s="16">
        <f t="shared" ca="1" si="0"/>
        <v>0</v>
      </c>
    </row>
    <row r="104" spans="1:7" ht="14.25">
      <c r="A104" s="6">
        <v>755310</v>
      </c>
      <c r="B104" s="8" t="s">
        <v>60</v>
      </c>
      <c r="C104" s="11" t="str">
        <f>VLOOKUP(A104,DB_Name!$A$2:$G$93,7,FALSE)</f>
        <v>C8</v>
      </c>
      <c r="D104" s="13" t="str">
        <f>VLOOKUP(A104,DB_Name!$A$2:$D$93,4,FALSE)</f>
        <v>RDMP</v>
      </c>
      <c r="E104" s="17" t="s">
        <v>99</v>
      </c>
      <c r="F104" s="8" t="str">
        <f ca="1">IFERROR(__xludf.DUMMYFUNCTION("if(isna(index('Form Responses 1'!B:P,max(filter(row('Form Responses 1'!B:B),'Form Responses 1'!B:B=A104)),6)),""Data not Found."",index('Form Responses 1'!B:P,max(filter(row('Form Responses 1'!B:B),'Form Responses 1'!B:B=A104)),6))"),"Data not Found.")</f>
        <v>Data not Found.</v>
      </c>
      <c r="G104" s="16">
        <f t="shared" ca="1" si="0"/>
        <v>0</v>
      </c>
    </row>
    <row r="105" spans="1:7" ht="14.25">
      <c r="A105" s="6">
        <v>755310</v>
      </c>
      <c r="B105" s="8" t="s">
        <v>60</v>
      </c>
      <c r="C105" s="11" t="str">
        <f>VLOOKUP(A105,DB_Name!$A$2:$G$93,7,FALSE)</f>
        <v>C8</v>
      </c>
      <c r="D105" s="13" t="str">
        <f>VLOOKUP(A105,DB_Name!$A$2:$D$93,4,FALSE)</f>
        <v>RDMP</v>
      </c>
      <c r="E105" s="17" t="s">
        <v>110</v>
      </c>
      <c r="F105" s="8" t="str">
        <f ca="1">IFERROR(__xludf.DUMMYFUNCTION("if(isna(index('Form Responses 1'!B:P,max(filter(row('Form Responses 1'!B:B),'Form Responses 1'!B:B=A105)),7)),""Data not Found."",index('Form Responses 1'!B:P,max(filter(row('Form Responses 1'!B:B),'Form Responses 1'!B:B=A105)),7))"),"Data not Found.")</f>
        <v>Data not Found.</v>
      </c>
      <c r="G105" s="16">
        <f t="shared" ca="1" si="0"/>
        <v>0</v>
      </c>
    </row>
    <row r="106" spans="1:7" ht="14.25">
      <c r="A106" s="6">
        <v>755310</v>
      </c>
      <c r="B106" s="8" t="s">
        <v>60</v>
      </c>
      <c r="C106" s="11" t="str">
        <f>VLOOKUP(A106,DB_Name!$A$2:$G$93,7,FALSE)</f>
        <v>C8</v>
      </c>
      <c r="D106" s="13" t="str">
        <f>VLOOKUP(A106,DB_Name!$A$2:$D$93,4,FALSE)</f>
        <v>RDMP</v>
      </c>
      <c r="E106" s="17" t="s">
        <v>120</v>
      </c>
      <c r="F106" s="8" t="str">
        <f ca="1">IFERROR(__xludf.DUMMYFUNCTION("if(isna(index('Form Responses 1'!B:P,max(filter(row('Form Responses 1'!B:B),'Form Responses 1'!B:B=A106)),8)),""Data not Found."",index('Form Responses 1'!B:P,max(filter(row('Form Responses 1'!B:B),'Form Responses 1'!B:B=A106)),8))"),"Data not Found.")</f>
        <v>Data not Found.</v>
      </c>
      <c r="G106" s="16">
        <f t="shared" ca="1" si="0"/>
        <v>0</v>
      </c>
    </row>
    <row r="107" spans="1:7" ht="14.25">
      <c r="A107" s="6">
        <v>755310</v>
      </c>
      <c r="B107" s="8" t="s">
        <v>60</v>
      </c>
      <c r="C107" s="11" t="str">
        <f>VLOOKUP(A107,DB_Name!$A$2:$G$93,7,FALSE)</f>
        <v>C8</v>
      </c>
      <c r="D107" s="13" t="str">
        <f>VLOOKUP(A107,DB_Name!$A$2:$D$93,4,FALSE)</f>
        <v>RDMP</v>
      </c>
      <c r="E107" s="17" t="s">
        <v>130</v>
      </c>
      <c r="F107" s="8" t="str">
        <f ca="1">IFERROR(__xludf.DUMMYFUNCTION("if(isna(index('Form Responses 1'!B:P,max(filter(row('Form Responses 1'!B:B),'Form Responses 1'!B:B=A107)),9)),""Data not Found."",index('Form Responses 1'!B:P,max(filter(row('Form Responses 1'!B:B),'Form Responses 1'!B:B=A107)),9))"),"Data not Found.")</f>
        <v>Data not Found.</v>
      </c>
      <c r="G107" s="16">
        <f t="shared" ca="1" si="0"/>
        <v>0</v>
      </c>
    </row>
    <row r="108" spans="1:7" ht="14.25">
      <c r="A108" s="6">
        <v>755310</v>
      </c>
      <c r="B108" s="8" t="s">
        <v>60</v>
      </c>
      <c r="C108" s="11" t="str">
        <f>VLOOKUP(A108,DB_Name!$A$2:$G$93,7,FALSE)</f>
        <v>C8</v>
      </c>
      <c r="D108" s="13" t="str">
        <f>VLOOKUP(A108,DB_Name!$A$2:$D$93,4,FALSE)</f>
        <v>RDMP</v>
      </c>
      <c r="E108" s="17" t="s">
        <v>137</v>
      </c>
      <c r="F108" s="8" t="str">
        <f ca="1">IFERROR(__xludf.DUMMYFUNCTION("if(isna(index('Form Responses 1'!B:P,max(filter(row('Form Responses 1'!B:B),'Form Responses 1'!B:B=A108)),10)),""Data not Found."",index('Form Responses 1'!B:P,max(filter(row('Form Responses 1'!B:B),'Form Responses 1'!B:B=A108)),10))"),"Data not Found.")</f>
        <v>Data not Found.</v>
      </c>
      <c r="G108" s="16">
        <f t="shared" ca="1" si="0"/>
        <v>0</v>
      </c>
    </row>
    <row r="109" spans="1:7" ht="14.25">
      <c r="A109" s="6">
        <v>755310</v>
      </c>
      <c r="B109" s="8" t="s">
        <v>60</v>
      </c>
      <c r="C109" s="11" t="str">
        <f>VLOOKUP(A109,DB_Name!$A$2:$G$93,7,FALSE)</f>
        <v>C8</v>
      </c>
      <c r="D109" s="13" t="str">
        <f>VLOOKUP(A109,DB_Name!$A$2:$D$93,4,FALSE)</f>
        <v>RDMP</v>
      </c>
      <c r="E109" s="17" t="s">
        <v>147</v>
      </c>
      <c r="F109" s="8" t="str">
        <f ca="1">IFERROR(__xludf.DUMMYFUNCTION("if(isna(index('Form Responses 1'!B:P,max(filter(row('Form Responses 1'!B:B),'Form Responses 1'!B:B=A109)),11)),""Data not Found."",index('Form Responses 1'!B:P,max(filter(row('Form Responses 1'!B:B),'Form Responses 1'!B:B=A109)),11))"),"Data not Found.")</f>
        <v>Data not Found.</v>
      </c>
      <c r="G109" s="16">
        <f t="shared" ca="1" si="0"/>
        <v>0</v>
      </c>
    </row>
    <row r="110" spans="1:7" ht="14.25">
      <c r="A110" s="6">
        <v>755310</v>
      </c>
      <c r="B110" s="8" t="s">
        <v>60</v>
      </c>
      <c r="C110" s="11" t="str">
        <f>VLOOKUP(A110,DB_Name!$A$2:$G$93,7,FALSE)</f>
        <v>C8</v>
      </c>
      <c r="D110" s="13" t="str">
        <f>VLOOKUP(A110,DB_Name!$A$2:$D$93,4,FALSE)</f>
        <v>RDMP</v>
      </c>
      <c r="E110" s="17" t="s">
        <v>157</v>
      </c>
      <c r="F110" s="8" t="str">
        <f ca="1">IFERROR(__xludf.DUMMYFUNCTION("if(isna(index('Form Responses 1'!B:P,max(filter(row('Form Responses 1'!B:B),'Form Responses 1'!B:B=A110)),12)),""Data not Found."",index('Form Responses 1'!B:P,max(filter(row('Form Responses 1'!B:B),'Form Responses 1'!B:B=A110)),12))"),"Data not Found.")</f>
        <v>Data not Found.</v>
      </c>
      <c r="G110" s="16">
        <f t="shared" ca="1" si="0"/>
        <v>0</v>
      </c>
    </row>
    <row r="111" spans="1:7" ht="14.25">
      <c r="A111" s="6">
        <v>755310</v>
      </c>
      <c r="B111" s="8" t="s">
        <v>60</v>
      </c>
      <c r="C111" s="11" t="str">
        <f>VLOOKUP(A111,DB_Name!$A$2:$G$93,7,FALSE)</f>
        <v>C8</v>
      </c>
      <c r="D111" s="13" t="str">
        <f>VLOOKUP(A111,DB_Name!$A$2:$D$93,4,FALSE)</f>
        <v>RDMP</v>
      </c>
      <c r="E111" s="17" t="s">
        <v>168</v>
      </c>
      <c r="F111" s="8" t="str">
        <f ca="1">IFERROR(__xludf.DUMMYFUNCTION("if(isna(index('Form Responses 1'!B:P,max(filter(row('Form Responses 1'!B:B),'Form Responses 1'!B:B=A111)),13)),""Data not Found."",index('Form Responses 1'!B:P,max(filter(row('Form Responses 1'!B:B),'Form Responses 1'!B:B=A111)),13))"),"Data not Found.")</f>
        <v>Data not Found.</v>
      </c>
      <c r="G111" s="16">
        <f t="shared" ca="1" si="0"/>
        <v>0</v>
      </c>
    </row>
    <row r="112" spans="1:7" ht="14.25">
      <c r="A112" s="6">
        <v>755310</v>
      </c>
      <c r="B112" s="8" t="s">
        <v>60</v>
      </c>
      <c r="C112" s="11" t="str">
        <f>VLOOKUP(A112,DB_Name!$A$2:$G$93,7,FALSE)</f>
        <v>C8</v>
      </c>
      <c r="D112" s="13" t="str">
        <f>VLOOKUP(A112,DB_Name!$A$2:$D$93,4,FALSE)</f>
        <v>RDMP</v>
      </c>
      <c r="E112" s="17" t="s">
        <v>176</v>
      </c>
      <c r="F112" s="8" t="str">
        <f ca="1">IFERROR(__xludf.DUMMYFUNCTION("if(isna(index('Form Responses 1'!B:P,max(filter(row('Form Responses 1'!B:B),'Form Responses 1'!B:B=A112)),14)),""Data not Found."",index('Form Responses 1'!B:P,max(filter(row('Form Responses 1'!B:B),'Form Responses 1'!B:B=A112)),14))"),"Data not Found.")</f>
        <v>Data not Found.</v>
      </c>
      <c r="G112" s="16">
        <f t="shared" ca="1" si="0"/>
        <v>0</v>
      </c>
    </row>
    <row r="113" spans="1:7" ht="14.25">
      <c r="A113" s="6">
        <v>755310</v>
      </c>
      <c r="B113" s="8" t="s">
        <v>60</v>
      </c>
      <c r="C113" s="11" t="str">
        <f>VLOOKUP(A113,DB_Name!$A$2:$G$93,7,FALSE)</f>
        <v>C8</v>
      </c>
      <c r="D113" s="13" t="str">
        <f>VLOOKUP(A113,DB_Name!$A$2:$D$93,4,FALSE)</f>
        <v>RDMP</v>
      </c>
      <c r="E113" s="17" t="s">
        <v>185</v>
      </c>
      <c r="F113" s="8" t="str">
        <f ca="1">IFERROR(__xludf.DUMMYFUNCTION("if(isna(index('Form Responses 1'!B:P,max(filter(row('Form Responses 1'!B:B),'Form Responses 1'!B:B=A113)),15)),""Data not Found."",index('Form Responses 1'!B:P,max(filter(row('Form Responses 1'!B:B),'Form Responses 1'!B:B=A113)),15))"),"Data not Found.")</f>
        <v>Data not Found.</v>
      </c>
      <c r="G113" s="16">
        <f t="shared" ca="1" si="0"/>
        <v>0</v>
      </c>
    </row>
    <row r="114" spans="1:7" ht="14.25">
      <c r="A114" s="6">
        <v>755311</v>
      </c>
      <c r="B114" s="8" t="s">
        <v>63</v>
      </c>
      <c r="C114" s="11" t="str">
        <f>VLOOKUP(A114,DB_Name!$A$2:$G$93,7,FALSE)</f>
        <v>C9</v>
      </c>
      <c r="D114" s="13" t="str">
        <f>VLOOKUP(A114,DB_Name!$A$2:$D$93,4,FALSE)</f>
        <v>PPD</v>
      </c>
      <c r="E114" s="13" t="s">
        <v>35</v>
      </c>
      <c r="F114" s="8" t="str">
        <f ca="1">IFERROR(__xludf.DUMMYFUNCTION("if(isna(index('Form Responses 1'!B:P,max(filter(row('Form Responses 1'!B:B),'Form Responses 1'!B:B=A114)),2)),""Data not Found."",index('Form Responses 1'!B:P,max(filter(row('Form Responses 1'!B:B),'Form Responses 1'!B:B=A114)),2))"),"Done. Acc.")</f>
        <v>Done. Acc.</v>
      </c>
      <c r="G114" s="16">
        <f t="shared" ca="1" si="0"/>
        <v>1</v>
      </c>
    </row>
    <row r="115" spans="1:7" ht="14.25">
      <c r="A115" s="6">
        <v>755311</v>
      </c>
      <c r="B115" s="8" t="s">
        <v>63</v>
      </c>
      <c r="C115" s="11" t="str">
        <f>VLOOKUP(A115,DB_Name!$A$2:$G$93,7,FALSE)</f>
        <v>C9</v>
      </c>
      <c r="D115" s="13" t="str">
        <f>VLOOKUP(A115,DB_Name!$A$2:$D$93,4,FALSE)</f>
        <v>PPD</v>
      </c>
      <c r="E115" s="17" t="s">
        <v>68</v>
      </c>
      <c r="F115" s="8" t="str">
        <f ca="1">IFERROR(__xludf.DUMMYFUNCTION("if(isna(index('Form Responses 1'!B:P,max(filter(row('Form Responses 1'!B:B),'Form Responses 1'!B:B=A115)),3)),""Data not Found."",index('Form Responses 1'!B:P,max(filter(row('Form Responses 1'!B:B),'Form Responses 1'!B:B=A115)),3))"),"Done. Acc.")</f>
        <v>Done. Acc.</v>
      </c>
      <c r="G115" s="16">
        <f t="shared" ca="1" si="0"/>
        <v>1</v>
      </c>
    </row>
    <row r="116" spans="1:7" ht="14.25">
      <c r="A116" s="6">
        <v>755311</v>
      </c>
      <c r="B116" s="8" t="s">
        <v>63</v>
      </c>
      <c r="C116" s="11" t="str">
        <f>VLOOKUP(A116,DB_Name!$A$2:$G$93,7,FALSE)</f>
        <v>C9</v>
      </c>
      <c r="D116" s="13" t="str">
        <f>VLOOKUP(A116,DB_Name!$A$2:$D$93,4,FALSE)</f>
        <v>PPD</v>
      </c>
      <c r="E116" s="17" t="s">
        <v>82</v>
      </c>
      <c r="F116" s="8" t="str">
        <f ca="1">IFERROR(__xludf.DUMMYFUNCTION("if(isna(index('Form Responses 1'!B:P,max(filter(row('Form Responses 1'!B:B),'Form Responses 1'!B:B=A116)),4)),""Data not Found."",index('Form Responses 1'!B:P,max(filter(row('Form Responses 1'!B:B),'Form Responses 1'!B:B=A116)),4))"),"Not Yet Started.")</f>
        <v>Not Yet Started.</v>
      </c>
      <c r="G116" s="16">
        <f t="shared" ca="1" si="0"/>
        <v>0</v>
      </c>
    </row>
    <row r="117" spans="1:7" ht="14.25">
      <c r="A117" s="6">
        <v>755311</v>
      </c>
      <c r="B117" s="8" t="s">
        <v>63</v>
      </c>
      <c r="C117" s="11" t="str">
        <f>VLOOKUP(A117,DB_Name!$A$2:$G$93,7,FALSE)</f>
        <v>C9</v>
      </c>
      <c r="D117" s="13" t="str">
        <f>VLOOKUP(A117,DB_Name!$A$2:$D$93,4,FALSE)</f>
        <v>PPD</v>
      </c>
      <c r="E117" s="17" t="s">
        <v>92</v>
      </c>
      <c r="F117" s="8" t="str">
        <f ca="1">IFERROR(__xludf.DUMMYFUNCTION("if(isna(index('Form Responses 1'!B:P,max(filter(row('Form Responses 1'!B:B),'Form Responses 1'!B:B=A117)),5)),""Data not Found."",index('Form Responses 1'!B:P,max(filter(row('Form Responses 1'!B:B),'Form Responses 1'!B:B=A117)),5))"),"Not Yet Started.")</f>
        <v>Not Yet Started.</v>
      </c>
      <c r="G117" s="16">
        <f t="shared" ca="1" si="0"/>
        <v>0</v>
      </c>
    </row>
    <row r="118" spans="1:7" ht="14.25">
      <c r="A118" s="6">
        <v>755311</v>
      </c>
      <c r="B118" s="8" t="s">
        <v>63</v>
      </c>
      <c r="C118" s="11" t="str">
        <f>VLOOKUP(A118,DB_Name!$A$2:$G$93,7,FALSE)</f>
        <v>C9</v>
      </c>
      <c r="D118" s="13" t="str">
        <f>VLOOKUP(A118,DB_Name!$A$2:$D$93,4,FALSE)</f>
        <v>PPD</v>
      </c>
      <c r="E118" s="17" t="s">
        <v>99</v>
      </c>
      <c r="F118" s="8" t="str">
        <f ca="1">IFERROR(__xludf.DUMMYFUNCTION("if(isna(index('Form Responses 1'!B:P,max(filter(row('Form Responses 1'!B:B),'Form Responses 1'!B:B=A118)),6)),""Data not Found."",index('Form Responses 1'!B:P,max(filter(row('Form Responses 1'!B:B),'Form Responses 1'!B:B=A118)),6))"),"Not Yet Started.")</f>
        <v>Not Yet Started.</v>
      </c>
      <c r="G118" s="16">
        <f t="shared" ca="1" si="0"/>
        <v>0</v>
      </c>
    </row>
    <row r="119" spans="1:7" ht="14.25">
      <c r="A119" s="6">
        <v>755311</v>
      </c>
      <c r="B119" s="8" t="s">
        <v>63</v>
      </c>
      <c r="C119" s="11" t="str">
        <f>VLOOKUP(A119,DB_Name!$A$2:$G$93,7,FALSE)</f>
        <v>C9</v>
      </c>
      <c r="D119" s="13" t="str">
        <f>VLOOKUP(A119,DB_Name!$A$2:$D$93,4,FALSE)</f>
        <v>PPD</v>
      </c>
      <c r="E119" s="17" t="s">
        <v>110</v>
      </c>
      <c r="F119" s="8" t="str">
        <f ca="1">IFERROR(__xludf.DUMMYFUNCTION("if(isna(index('Form Responses 1'!B:P,max(filter(row('Form Responses 1'!B:B),'Form Responses 1'!B:B=A119)),7)),""Data not Found."",index('Form Responses 1'!B:P,max(filter(row('Form Responses 1'!B:B),'Form Responses 1'!B:B=A119)),7))"),"Not Yet Started.")</f>
        <v>Not Yet Started.</v>
      </c>
      <c r="G119" s="16">
        <f t="shared" ca="1" si="0"/>
        <v>0</v>
      </c>
    </row>
    <row r="120" spans="1:7" ht="14.25">
      <c r="A120" s="6">
        <v>755311</v>
      </c>
      <c r="B120" s="8" t="s">
        <v>63</v>
      </c>
      <c r="C120" s="11" t="str">
        <f>VLOOKUP(A120,DB_Name!$A$2:$G$93,7,FALSE)</f>
        <v>C9</v>
      </c>
      <c r="D120" s="13" t="str">
        <f>VLOOKUP(A120,DB_Name!$A$2:$D$93,4,FALSE)</f>
        <v>PPD</v>
      </c>
      <c r="E120" s="17" t="s">
        <v>120</v>
      </c>
      <c r="F120" s="8" t="str">
        <f ca="1">IFERROR(__xludf.DUMMYFUNCTION("if(isna(index('Form Responses 1'!B:P,max(filter(row('Form Responses 1'!B:B),'Form Responses 1'!B:B=A120)),8)),""Data not Found."",index('Form Responses 1'!B:P,max(filter(row('Form Responses 1'!B:B),'Form Responses 1'!B:B=A120)),8))"),"Not Yet Started.")</f>
        <v>Not Yet Started.</v>
      </c>
      <c r="G120" s="16">
        <f t="shared" ca="1" si="0"/>
        <v>0</v>
      </c>
    </row>
    <row r="121" spans="1:7" ht="14.25">
      <c r="A121" s="6">
        <v>755311</v>
      </c>
      <c r="B121" s="8" t="s">
        <v>63</v>
      </c>
      <c r="C121" s="11" t="str">
        <f>VLOOKUP(A121,DB_Name!$A$2:$G$93,7,FALSE)</f>
        <v>C9</v>
      </c>
      <c r="D121" s="13" t="str">
        <f>VLOOKUP(A121,DB_Name!$A$2:$D$93,4,FALSE)</f>
        <v>PPD</v>
      </c>
      <c r="E121" s="17" t="s">
        <v>130</v>
      </c>
      <c r="F121" s="8" t="str">
        <f ca="1">IFERROR(__xludf.DUMMYFUNCTION("if(isna(index('Form Responses 1'!B:P,max(filter(row('Form Responses 1'!B:B),'Form Responses 1'!B:B=A121)),9)),""Data not Found."",index('Form Responses 1'!B:P,max(filter(row('Form Responses 1'!B:B),'Form Responses 1'!B:B=A121)),9))"),"Not Yet Started.")</f>
        <v>Not Yet Started.</v>
      </c>
      <c r="G121" s="16">
        <f t="shared" ca="1" si="0"/>
        <v>0</v>
      </c>
    </row>
    <row r="122" spans="1:7" ht="14.25">
      <c r="A122" s="6">
        <v>755311</v>
      </c>
      <c r="B122" s="8" t="s">
        <v>63</v>
      </c>
      <c r="C122" s="11" t="str">
        <f>VLOOKUP(A122,DB_Name!$A$2:$G$93,7,FALSE)</f>
        <v>C9</v>
      </c>
      <c r="D122" s="13" t="str">
        <f>VLOOKUP(A122,DB_Name!$A$2:$D$93,4,FALSE)</f>
        <v>PPD</v>
      </c>
      <c r="E122" s="17" t="s">
        <v>137</v>
      </c>
      <c r="F122" s="8" t="str">
        <f ca="1">IFERROR(__xludf.DUMMYFUNCTION("if(isna(index('Form Responses 1'!B:P,max(filter(row('Form Responses 1'!B:B),'Form Responses 1'!B:B=A122)),10)),""Data not Found."",index('Form Responses 1'!B:P,max(filter(row('Form Responses 1'!B:B),'Form Responses 1'!B:B=A122)),10))"),"Not Yet Started.")</f>
        <v>Not Yet Started.</v>
      </c>
      <c r="G122" s="16">
        <f t="shared" ca="1" si="0"/>
        <v>0</v>
      </c>
    </row>
    <row r="123" spans="1:7" ht="14.25">
      <c r="A123" s="6">
        <v>755311</v>
      </c>
      <c r="B123" s="8" t="s">
        <v>63</v>
      </c>
      <c r="C123" s="11" t="str">
        <f>VLOOKUP(A123,DB_Name!$A$2:$G$93,7,FALSE)</f>
        <v>C9</v>
      </c>
      <c r="D123" s="13" t="str">
        <f>VLOOKUP(A123,DB_Name!$A$2:$D$93,4,FALSE)</f>
        <v>PPD</v>
      </c>
      <c r="E123" s="17" t="s">
        <v>147</v>
      </c>
      <c r="F123" s="8" t="str">
        <f ca="1">IFERROR(__xludf.DUMMYFUNCTION("if(isna(index('Form Responses 1'!B:P,max(filter(row('Form Responses 1'!B:B),'Form Responses 1'!B:B=A123)),11)),""Data not Found."",index('Form Responses 1'!B:P,max(filter(row('Form Responses 1'!B:B),'Form Responses 1'!B:B=A123)),11))"),"Not Yet Started.")</f>
        <v>Not Yet Started.</v>
      </c>
      <c r="G123" s="16">
        <f t="shared" ca="1" si="0"/>
        <v>0</v>
      </c>
    </row>
    <row r="124" spans="1:7" ht="14.25">
      <c r="A124" s="6">
        <v>755311</v>
      </c>
      <c r="B124" s="8" t="s">
        <v>63</v>
      </c>
      <c r="C124" s="11" t="str">
        <f>VLOOKUP(A124,DB_Name!$A$2:$G$93,7,FALSE)</f>
        <v>C9</v>
      </c>
      <c r="D124" s="13" t="str">
        <f>VLOOKUP(A124,DB_Name!$A$2:$D$93,4,FALSE)</f>
        <v>PPD</v>
      </c>
      <c r="E124" s="17" t="s">
        <v>157</v>
      </c>
      <c r="F124" s="8" t="str">
        <f ca="1">IFERROR(__xludf.DUMMYFUNCTION("if(isna(index('Form Responses 1'!B:P,max(filter(row('Form Responses 1'!B:B),'Form Responses 1'!B:B=A124)),12)),""Data not Found."",index('Form Responses 1'!B:P,max(filter(row('Form Responses 1'!B:B),'Form Responses 1'!B:B=A124)),12))"),"Not Yet Started.")</f>
        <v>Not Yet Started.</v>
      </c>
      <c r="G124" s="16">
        <f t="shared" ca="1" si="0"/>
        <v>0</v>
      </c>
    </row>
    <row r="125" spans="1:7" ht="14.25">
      <c r="A125" s="6">
        <v>755311</v>
      </c>
      <c r="B125" s="8" t="s">
        <v>63</v>
      </c>
      <c r="C125" s="11" t="str">
        <f>VLOOKUP(A125,DB_Name!$A$2:$G$93,7,FALSE)</f>
        <v>C9</v>
      </c>
      <c r="D125" s="13" t="str">
        <f>VLOOKUP(A125,DB_Name!$A$2:$D$93,4,FALSE)</f>
        <v>PPD</v>
      </c>
      <c r="E125" s="17" t="s">
        <v>168</v>
      </c>
      <c r="F125" s="8" t="str">
        <f ca="1">IFERROR(__xludf.DUMMYFUNCTION("if(isna(index('Form Responses 1'!B:P,max(filter(row('Form Responses 1'!B:B),'Form Responses 1'!B:B=A125)),13)),""Data not Found."",index('Form Responses 1'!B:P,max(filter(row('Form Responses 1'!B:B),'Form Responses 1'!B:B=A125)),13))"),"Not Yet Started.")</f>
        <v>Not Yet Started.</v>
      </c>
      <c r="G125" s="16">
        <f t="shared" ca="1" si="0"/>
        <v>0</v>
      </c>
    </row>
    <row r="126" spans="1:7" ht="14.25">
      <c r="A126" s="6">
        <v>755311</v>
      </c>
      <c r="B126" s="8" t="s">
        <v>63</v>
      </c>
      <c r="C126" s="11" t="str">
        <f>VLOOKUP(A126,DB_Name!$A$2:$G$93,7,FALSE)</f>
        <v>C9</v>
      </c>
      <c r="D126" s="13" t="str">
        <f>VLOOKUP(A126,DB_Name!$A$2:$D$93,4,FALSE)</f>
        <v>PPD</v>
      </c>
      <c r="E126" s="17" t="s">
        <v>176</v>
      </c>
      <c r="F126" s="8" t="str">
        <f ca="1">IFERROR(__xludf.DUMMYFUNCTION("if(isna(index('Form Responses 1'!B:P,max(filter(row('Form Responses 1'!B:B),'Form Responses 1'!B:B=A126)),14)),""Data not Found."",index('Form Responses 1'!B:P,max(filter(row('Form Responses 1'!B:B),'Form Responses 1'!B:B=A126)),14))"),"Not Yet Started.")</f>
        <v>Not Yet Started.</v>
      </c>
      <c r="G126" s="16">
        <f t="shared" ca="1" si="0"/>
        <v>0</v>
      </c>
    </row>
    <row r="127" spans="1:7" ht="14.25">
      <c r="A127" s="6">
        <v>755311</v>
      </c>
      <c r="B127" s="8" t="s">
        <v>63</v>
      </c>
      <c r="C127" s="11" t="str">
        <f>VLOOKUP(A127,DB_Name!$A$2:$G$93,7,FALSE)</f>
        <v>C9</v>
      </c>
      <c r="D127" s="13" t="str">
        <f>VLOOKUP(A127,DB_Name!$A$2:$D$93,4,FALSE)</f>
        <v>PPD</v>
      </c>
      <c r="E127" s="17" t="s">
        <v>185</v>
      </c>
      <c r="F127" s="8" t="str">
        <f ca="1">IFERROR(__xludf.DUMMYFUNCTION("if(isna(index('Form Responses 1'!B:P,max(filter(row('Form Responses 1'!B:B),'Form Responses 1'!B:B=A127)),15)),""Data not Found."",index('Form Responses 1'!B:P,max(filter(row('Form Responses 1'!B:B),'Form Responses 1'!B:B=A127)),15))"),"Not Yet Started.")</f>
        <v>Not Yet Started.</v>
      </c>
      <c r="G127" s="16">
        <f t="shared" ca="1" si="0"/>
        <v>0</v>
      </c>
    </row>
    <row r="128" spans="1:7" ht="14.25">
      <c r="A128" s="6">
        <v>755312</v>
      </c>
      <c r="B128" s="8" t="s">
        <v>66</v>
      </c>
      <c r="C128" s="11" t="str">
        <f>VLOOKUP(A128,DB_Name!$A$2:$G$93,7,FALSE)</f>
        <v>C10</v>
      </c>
      <c r="D128" s="13" t="str">
        <f>VLOOKUP(A128,DB_Name!$A$2:$D$93,4,FALSE)</f>
        <v>PPD</v>
      </c>
      <c r="E128" s="13" t="s">
        <v>35</v>
      </c>
      <c r="F128" s="8" t="str">
        <f ca="1">IFERROR(__xludf.DUMMYFUNCTION("if(isna(index('Form Responses 1'!B:P,max(filter(row('Form Responses 1'!B:B),'Form Responses 1'!B:B=A128)),2)),""Data not Found."",index('Form Responses 1'!B:P,max(filter(row('Form Responses 1'!B:B),'Form Responses 1'!B:B=A128)),2))"),"Done. Acc.")</f>
        <v>Done. Acc.</v>
      </c>
      <c r="G128" s="16">
        <f t="shared" ca="1" si="0"/>
        <v>1</v>
      </c>
    </row>
    <row r="129" spans="1:7" ht="14.25">
      <c r="A129" s="6">
        <v>755312</v>
      </c>
      <c r="B129" s="8" t="s">
        <v>66</v>
      </c>
      <c r="C129" s="11" t="str">
        <f>VLOOKUP(A129,DB_Name!$A$2:$G$93,7,FALSE)</f>
        <v>C10</v>
      </c>
      <c r="D129" s="13" t="str">
        <f>VLOOKUP(A129,DB_Name!$A$2:$D$93,4,FALSE)</f>
        <v>PPD</v>
      </c>
      <c r="E129" s="17" t="s">
        <v>68</v>
      </c>
      <c r="F129" s="8" t="str">
        <f ca="1">IFERROR(__xludf.DUMMYFUNCTION("if(isna(index('Form Responses 1'!B:P,max(filter(row('Form Responses 1'!B:B),'Form Responses 1'!B:B=A129)),3)),""Data not Found."",index('Form Responses 1'!B:P,max(filter(row('Form Responses 1'!B:B),'Form Responses 1'!B:B=A129)),3))"),"Done. Acc.")</f>
        <v>Done. Acc.</v>
      </c>
      <c r="G129" s="16">
        <f t="shared" ca="1" si="0"/>
        <v>1</v>
      </c>
    </row>
    <row r="130" spans="1:7" ht="14.25">
      <c r="A130" s="6">
        <v>755312</v>
      </c>
      <c r="B130" s="8" t="s">
        <v>66</v>
      </c>
      <c r="C130" s="11" t="str">
        <f>VLOOKUP(A130,DB_Name!$A$2:$G$93,7,FALSE)</f>
        <v>C10</v>
      </c>
      <c r="D130" s="13" t="str">
        <f>VLOOKUP(A130,DB_Name!$A$2:$D$93,4,FALSE)</f>
        <v>PPD</v>
      </c>
      <c r="E130" s="17" t="s">
        <v>82</v>
      </c>
      <c r="F130" s="8" t="str">
        <f ca="1">IFERROR(__xludf.DUMMYFUNCTION("if(isna(index('Form Responses 1'!B:P,max(filter(row('Form Responses 1'!B:B),'Form Responses 1'!B:B=A130)),4)),""Data not Found."",index('Form Responses 1'!B:P,max(filter(row('Form Responses 1'!B:B),'Form Responses 1'!B:B=A130)),4))"),"Done. Acc.")</f>
        <v>Done. Acc.</v>
      </c>
      <c r="G130" s="16">
        <f t="shared" ca="1" si="0"/>
        <v>1</v>
      </c>
    </row>
    <row r="131" spans="1:7" ht="14.25">
      <c r="A131" s="6">
        <v>755312</v>
      </c>
      <c r="B131" s="8" t="s">
        <v>66</v>
      </c>
      <c r="C131" s="11" t="str">
        <f>VLOOKUP(A131,DB_Name!$A$2:$G$93,7,FALSE)</f>
        <v>C10</v>
      </c>
      <c r="D131" s="13" t="str">
        <f>VLOOKUP(A131,DB_Name!$A$2:$D$93,4,FALSE)</f>
        <v>PPD</v>
      </c>
      <c r="E131" s="17" t="s">
        <v>92</v>
      </c>
      <c r="F131" s="8" t="str">
        <f ca="1">IFERROR(__xludf.DUMMYFUNCTION("if(isna(index('Form Responses 1'!B:P,max(filter(row('Form Responses 1'!B:B),'Form Responses 1'!B:B=A131)),5)),""Data not Found."",index('Form Responses 1'!B:P,max(filter(row('Form Responses 1'!B:B),'Form Responses 1'!B:B=A131)),5))"),"Done. Acc.")</f>
        <v>Done. Acc.</v>
      </c>
      <c r="G131" s="16">
        <f t="shared" ca="1" si="0"/>
        <v>1</v>
      </c>
    </row>
    <row r="132" spans="1:7" ht="14.25">
      <c r="A132" s="6">
        <v>755312</v>
      </c>
      <c r="B132" s="8" t="s">
        <v>66</v>
      </c>
      <c r="C132" s="11" t="str">
        <f>VLOOKUP(A132,DB_Name!$A$2:$G$93,7,FALSE)</f>
        <v>C10</v>
      </c>
      <c r="D132" s="13" t="str">
        <f>VLOOKUP(A132,DB_Name!$A$2:$D$93,4,FALSE)</f>
        <v>PPD</v>
      </c>
      <c r="E132" s="17" t="s">
        <v>99</v>
      </c>
      <c r="F132" s="8" t="str">
        <f ca="1">IFERROR(__xludf.DUMMYFUNCTION("if(isna(index('Form Responses 1'!B:P,max(filter(row('Form Responses 1'!B:B),'Form Responses 1'!B:B=A132)),6)),""Data not Found."",index('Form Responses 1'!B:P,max(filter(row('Form Responses 1'!B:B),'Form Responses 1'!B:B=A132)),6))"),"Done. Acc.")</f>
        <v>Done. Acc.</v>
      </c>
      <c r="G132" s="16">
        <f t="shared" ca="1" si="0"/>
        <v>1</v>
      </c>
    </row>
    <row r="133" spans="1:7" ht="14.25">
      <c r="A133" s="6">
        <v>755312</v>
      </c>
      <c r="B133" s="8" t="s">
        <v>66</v>
      </c>
      <c r="C133" s="11" t="str">
        <f>VLOOKUP(A133,DB_Name!$A$2:$G$93,7,FALSE)</f>
        <v>C10</v>
      </c>
      <c r="D133" s="13" t="str">
        <f>VLOOKUP(A133,DB_Name!$A$2:$D$93,4,FALSE)</f>
        <v>PPD</v>
      </c>
      <c r="E133" s="17" t="s">
        <v>110</v>
      </c>
      <c r="F133" s="8" t="str">
        <f ca="1">IFERROR(__xludf.DUMMYFUNCTION("if(isna(index('Form Responses 1'!B:P,max(filter(row('Form Responses 1'!B:B),'Form Responses 1'!B:B=A133)),7)),""Data not Found."",index('Form Responses 1'!B:P,max(filter(row('Form Responses 1'!B:B),'Form Responses 1'!B:B=A133)),7))"),"Done. Acc.")</f>
        <v>Done. Acc.</v>
      </c>
      <c r="G133" s="16">
        <f t="shared" ca="1" si="0"/>
        <v>1</v>
      </c>
    </row>
    <row r="134" spans="1:7" ht="14.25">
      <c r="A134" s="6">
        <v>755312</v>
      </c>
      <c r="B134" s="8" t="s">
        <v>66</v>
      </c>
      <c r="C134" s="11" t="str">
        <f>VLOOKUP(A134,DB_Name!$A$2:$G$93,7,FALSE)</f>
        <v>C10</v>
      </c>
      <c r="D134" s="13" t="str">
        <f>VLOOKUP(A134,DB_Name!$A$2:$D$93,4,FALSE)</f>
        <v>PPD</v>
      </c>
      <c r="E134" s="17" t="s">
        <v>120</v>
      </c>
      <c r="F134" s="8" t="str">
        <f ca="1">IFERROR(__xludf.DUMMYFUNCTION("if(isna(index('Form Responses 1'!B:P,max(filter(row('Form Responses 1'!B:B),'Form Responses 1'!B:B=A134)),8)),""Data not Found."",index('Form Responses 1'!B:P,max(filter(row('Form Responses 1'!B:B),'Form Responses 1'!B:B=A134)),8))"),"Done. Acc.")</f>
        <v>Done. Acc.</v>
      </c>
      <c r="G134" s="16">
        <f t="shared" ca="1" si="0"/>
        <v>1</v>
      </c>
    </row>
    <row r="135" spans="1:7" ht="14.25">
      <c r="A135" s="6">
        <v>755312</v>
      </c>
      <c r="B135" s="8" t="s">
        <v>66</v>
      </c>
      <c r="C135" s="11" t="str">
        <f>VLOOKUP(A135,DB_Name!$A$2:$G$93,7,FALSE)</f>
        <v>C10</v>
      </c>
      <c r="D135" s="13" t="str">
        <f>VLOOKUP(A135,DB_Name!$A$2:$D$93,4,FALSE)</f>
        <v>PPD</v>
      </c>
      <c r="E135" s="17" t="s">
        <v>130</v>
      </c>
      <c r="F135" s="8" t="str">
        <f ca="1">IFERROR(__xludf.DUMMYFUNCTION("if(isna(index('Form Responses 1'!B:P,max(filter(row('Form Responses 1'!B:B),'Form Responses 1'!B:B=A135)),9)),""Data not Found."",index('Form Responses 1'!B:P,max(filter(row('Form Responses 1'!B:B),'Form Responses 1'!B:B=A135)),9))"),"Done. Acc.")</f>
        <v>Done. Acc.</v>
      </c>
      <c r="G135" s="16">
        <f t="shared" ca="1" si="0"/>
        <v>1</v>
      </c>
    </row>
    <row r="136" spans="1:7" ht="14.25">
      <c r="A136" s="6">
        <v>755312</v>
      </c>
      <c r="B136" s="8" t="s">
        <v>66</v>
      </c>
      <c r="C136" s="11" t="str">
        <f>VLOOKUP(A136,DB_Name!$A$2:$G$93,7,FALSE)</f>
        <v>C10</v>
      </c>
      <c r="D136" s="13" t="str">
        <f>VLOOKUP(A136,DB_Name!$A$2:$D$93,4,FALSE)</f>
        <v>PPD</v>
      </c>
      <c r="E136" s="17" t="s">
        <v>137</v>
      </c>
      <c r="F136" s="8" t="str">
        <f ca="1">IFERROR(__xludf.DUMMYFUNCTION("if(isna(index('Form Responses 1'!B:P,max(filter(row('Form Responses 1'!B:B),'Form Responses 1'!B:B=A136)),10)),""Data not Found."",index('Form Responses 1'!B:P,max(filter(row('Form Responses 1'!B:B),'Form Responses 1'!B:B=A136)),10))"),"Done. Acc.")</f>
        <v>Done. Acc.</v>
      </c>
      <c r="G136" s="16">
        <f t="shared" ca="1" si="0"/>
        <v>1</v>
      </c>
    </row>
    <row r="137" spans="1:7" ht="14.25">
      <c r="A137" s="6">
        <v>755312</v>
      </c>
      <c r="B137" s="8" t="s">
        <v>66</v>
      </c>
      <c r="C137" s="11" t="str">
        <f>VLOOKUP(A137,DB_Name!$A$2:$G$93,7,FALSE)</f>
        <v>C10</v>
      </c>
      <c r="D137" s="13" t="str">
        <f>VLOOKUP(A137,DB_Name!$A$2:$D$93,4,FALSE)</f>
        <v>PPD</v>
      </c>
      <c r="E137" s="17" t="s">
        <v>147</v>
      </c>
      <c r="F137" s="8" t="str">
        <f ca="1">IFERROR(__xludf.DUMMYFUNCTION("if(isna(index('Form Responses 1'!B:P,max(filter(row('Form Responses 1'!B:B),'Form Responses 1'!B:B=A137)),11)),""Data not Found."",index('Form Responses 1'!B:P,max(filter(row('Form Responses 1'!B:B),'Form Responses 1'!B:B=A137)),11))"),"Done. Acc.")</f>
        <v>Done. Acc.</v>
      </c>
      <c r="G137" s="16">
        <f t="shared" ca="1" si="0"/>
        <v>1</v>
      </c>
    </row>
    <row r="138" spans="1:7" ht="14.25">
      <c r="A138" s="6">
        <v>755312</v>
      </c>
      <c r="B138" s="8" t="s">
        <v>66</v>
      </c>
      <c r="C138" s="11" t="str">
        <f>VLOOKUP(A138,DB_Name!$A$2:$G$93,7,FALSE)</f>
        <v>C10</v>
      </c>
      <c r="D138" s="13" t="str">
        <f>VLOOKUP(A138,DB_Name!$A$2:$D$93,4,FALSE)</f>
        <v>PPD</v>
      </c>
      <c r="E138" s="17" t="s">
        <v>157</v>
      </c>
      <c r="F138" s="8" t="str">
        <f ca="1">IFERROR(__xludf.DUMMYFUNCTION("if(isna(index('Form Responses 1'!B:P,max(filter(row('Form Responses 1'!B:B),'Form Responses 1'!B:B=A138)),12)),""Data not Found."",index('Form Responses 1'!B:P,max(filter(row('Form Responses 1'!B:B),'Form Responses 1'!B:B=A138)),12))"),"Done. Acc.")</f>
        <v>Done. Acc.</v>
      </c>
      <c r="G138" s="16">
        <f t="shared" ca="1" si="0"/>
        <v>1</v>
      </c>
    </row>
    <row r="139" spans="1:7" ht="14.25">
      <c r="A139" s="6">
        <v>755312</v>
      </c>
      <c r="B139" s="8" t="s">
        <v>66</v>
      </c>
      <c r="C139" s="11" t="str">
        <f>VLOOKUP(A139,DB_Name!$A$2:$G$93,7,FALSE)</f>
        <v>C10</v>
      </c>
      <c r="D139" s="13" t="str">
        <f>VLOOKUP(A139,DB_Name!$A$2:$D$93,4,FALSE)</f>
        <v>PPD</v>
      </c>
      <c r="E139" s="17" t="s">
        <v>168</v>
      </c>
      <c r="F139" s="8" t="str">
        <f ca="1">IFERROR(__xludf.DUMMYFUNCTION("if(isna(index('Form Responses 1'!B:P,max(filter(row('Form Responses 1'!B:B),'Form Responses 1'!B:B=A139)),13)),""Data not Found."",index('Form Responses 1'!B:P,max(filter(row('Form Responses 1'!B:B),'Form Responses 1'!B:B=A139)),13))"),"Done. Acc.")</f>
        <v>Done. Acc.</v>
      </c>
      <c r="G139" s="16">
        <f t="shared" ca="1" si="0"/>
        <v>1</v>
      </c>
    </row>
    <row r="140" spans="1:7" ht="14.25">
      <c r="A140" s="6">
        <v>755312</v>
      </c>
      <c r="B140" s="8" t="s">
        <v>66</v>
      </c>
      <c r="C140" s="11" t="str">
        <f>VLOOKUP(A140,DB_Name!$A$2:$G$93,7,FALSE)</f>
        <v>C10</v>
      </c>
      <c r="D140" s="13" t="str">
        <f>VLOOKUP(A140,DB_Name!$A$2:$D$93,4,FALSE)</f>
        <v>PPD</v>
      </c>
      <c r="E140" s="17" t="s">
        <v>176</v>
      </c>
      <c r="F140" s="8" t="str">
        <f ca="1">IFERROR(__xludf.DUMMYFUNCTION("if(isna(index('Form Responses 1'!B:P,max(filter(row('Form Responses 1'!B:B),'Form Responses 1'!B:B=A140)),14)),""Data not Found."",index('Form Responses 1'!B:P,max(filter(row('Form Responses 1'!B:B),'Form Responses 1'!B:B=A140)),14))"),"Done. Acc.")</f>
        <v>Done. Acc.</v>
      </c>
      <c r="G140" s="16">
        <f t="shared" ca="1" si="0"/>
        <v>1</v>
      </c>
    </row>
    <row r="141" spans="1:7" ht="14.25">
      <c r="A141" s="6">
        <v>755312</v>
      </c>
      <c r="B141" s="8" t="s">
        <v>66</v>
      </c>
      <c r="C141" s="11" t="str">
        <f>VLOOKUP(A141,DB_Name!$A$2:$G$93,7,FALSE)</f>
        <v>C10</v>
      </c>
      <c r="D141" s="13" t="str">
        <f>VLOOKUP(A141,DB_Name!$A$2:$D$93,4,FALSE)</f>
        <v>PPD</v>
      </c>
      <c r="E141" s="17" t="s">
        <v>185</v>
      </c>
      <c r="F141" s="8" t="str">
        <f ca="1">IFERROR(__xludf.DUMMYFUNCTION("if(isna(index('Form Responses 1'!B:P,max(filter(row('Form Responses 1'!B:B),'Form Responses 1'!B:B=A141)),15)),""Data not Found."",index('Form Responses 1'!B:P,max(filter(row('Form Responses 1'!B:B),'Form Responses 1'!B:B=A141)),15))"),"Done. Acc.")</f>
        <v>Done. Acc.</v>
      </c>
      <c r="G141" s="16">
        <f t="shared" ca="1" si="0"/>
        <v>1</v>
      </c>
    </row>
    <row r="142" spans="1:7" ht="14.25">
      <c r="A142" s="6">
        <v>755313</v>
      </c>
      <c r="B142" s="8" t="s">
        <v>70</v>
      </c>
      <c r="C142" s="11" t="str">
        <f>VLOOKUP(A142,DB_Name!$A$2:$G$93,7,FALSE)</f>
        <v>C11</v>
      </c>
      <c r="D142" s="13" t="str">
        <f>VLOOKUP(A142,DB_Name!$A$2:$D$93,4,FALSE)</f>
        <v>PPD</v>
      </c>
      <c r="E142" s="13" t="s">
        <v>35</v>
      </c>
      <c r="F142" s="8" t="str">
        <f ca="1">IFERROR(__xludf.DUMMYFUNCTION("if(isna(index('Form Responses 1'!B:P,max(filter(row('Form Responses 1'!B:B),'Form Responses 1'!B:B=A142)),2)),""Data not Found."",index('Form Responses 1'!B:P,max(filter(row('Form Responses 1'!B:B),'Form Responses 1'!B:B=A142)),2))"),"Done. Acc.")</f>
        <v>Done. Acc.</v>
      </c>
      <c r="G142" s="16">
        <f t="shared" ca="1" si="0"/>
        <v>1</v>
      </c>
    </row>
    <row r="143" spans="1:7" ht="14.25">
      <c r="A143" s="6">
        <v>755313</v>
      </c>
      <c r="B143" s="8" t="s">
        <v>70</v>
      </c>
      <c r="C143" s="11" t="str">
        <f>VLOOKUP(A143,DB_Name!$A$2:$G$93,7,FALSE)</f>
        <v>C11</v>
      </c>
      <c r="D143" s="13" t="str">
        <f>VLOOKUP(A143,DB_Name!$A$2:$D$93,4,FALSE)</f>
        <v>PPD</v>
      </c>
      <c r="E143" s="17" t="s">
        <v>68</v>
      </c>
      <c r="F143" s="8" t="str">
        <f ca="1">IFERROR(__xludf.DUMMYFUNCTION("if(isna(index('Form Responses 1'!B:P,max(filter(row('Form Responses 1'!B:B),'Form Responses 1'!B:B=A143)),3)),""Data not Found."",index('Form Responses 1'!B:P,max(filter(row('Form Responses 1'!B:B),'Form Responses 1'!B:B=A143)),3))"),"Done. Acc.")</f>
        <v>Done. Acc.</v>
      </c>
      <c r="G143" s="16">
        <f t="shared" ca="1" si="0"/>
        <v>1</v>
      </c>
    </row>
    <row r="144" spans="1:7" ht="14.25">
      <c r="A144" s="6">
        <v>755313</v>
      </c>
      <c r="B144" s="8" t="s">
        <v>70</v>
      </c>
      <c r="C144" s="11" t="str">
        <f>VLOOKUP(A144,DB_Name!$A$2:$G$93,7,FALSE)</f>
        <v>C11</v>
      </c>
      <c r="D144" s="13" t="str">
        <f>VLOOKUP(A144,DB_Name!$A$2:$D$93,4,FALSE)</f>
        <v>PPD</v>
      </c>
      <c r="E144" s="17" t="s">
        <v>82</v>
      </c>
      <c r="F144" s="8" t="str">
        <f ca="1">IFERROR(__xludf.DUMMYFUNCTION("if(isna(index('Form Responses 1'!B:P,max(filter(row('Form Responses 1'!B:B),'Form Responses 1'!B:B=A144)),4)),""Data not Found."",index('Form Responses 1'!B:P,max(filter(row('Form Responses 1'!B:B),'Form Responses 1'!B:B=A144)),4))"),"Done. Acc.")</f>
        <v>Done. Acc.</v>
      </c>
      <c r="G144" s="16">
        <f t="shared" ca="1" si="0"/>
        <v>1</v>
      </c>
    </row>
    <row r="145" spans="1:7" ht="14.25">
      <c r="A145" s="6">
        <v>755313</v>
      </c>
      <c r="B145" s="8" t="s">
        <v>70</v>
      </c>
      <c r="C145" s="11" t="str">
        <f>VLOOKUP(A145,DB_Name!$A$2:$G$93,7,FALSE)</f>
        <v>C11</v>
      </c>
      <c r="D145" s="13" t="str">
        <f>VLOOKUP(A145,DB_Name!$A$2:$D$93,4,FALSE)</f>
        <v>PPD</v>
      </c>
      <c r="E145" s="17" t="s">
        <v>92</v>
      </c>
      <c r="F145" s="8" t="str">
        <f ca="1">IFERROR(__xludf.DUMMYFUNCTION("if(isna(index('Form Responses 1'!B:P,max(filter(row('Form Responses 1'!B:B),'Form Responses 1'!B:B=A145)),5)),""Data not Found."",index('Form Responses 1'!B:P,max(filter(row('Form Responses 1'!B:B),'Form Responses 1'!B:B=A145)),5))"),"Done. Acc.")</f>
        <v>Done. Acc.</v>
      </c>
      <c r="G145" s="16">
        <f t="shared" ca="1" si="0"/>
        <v>1</v>
      </c>
    </row>
    <row r="146" spans="1:7" ht="14.25">
      <c r="A146" s="6">
        <v>755313</v>
      </c>
      <c r="B146" s="8" t="s">
        <v>70</v>
      </c>
      <c r="C146" s="11" t="str">
        <f>VLOOKUP(A146,DB_Name!$A$2:$G$93,7,FALSE)</f>
        <v>C11</v>
      </c>
      <c r="D146" s="13" t="str">
        <f>VLOOKUP(A146,DB_Name!$A$2:$D$93,4,FALSE)</f>
        <v>PPD</v>
      </c>
      <c r="E146" s="17" t="s">
        <v>99</v>
      </c>
      <c r="F146" s="8" t="str">
        <f ca="1">IFERROR(__xludf.DUMMYFUNCTION("if(isna(index('Form Responses 1'!B:P,max(filter(row('Form Responses 1'!B:B),'Form Responses 1'!B:B=A146)),6)),""Data not Found."",index('Form Responses 1'!B:P,max(filter(row('Form Responses 1'!B:B),'Form Responses 1'!B:B=A146)),6))"),"Not Yet Started.")</f>
        <v>Not Yet Started.</v>
      </c>
      <c r="G146" s="16">
        <f t="shared" ca="1" si="0"/>
        <v>0</v>
      </c>
    </row>
    <row r="147" spans="1:7" ht="14.25">
      <c r="A147" s="6">
        <v>755313</v>
      </c>
      <c r="B147" s="8" t="s">
        <v>70</v>
      </c>
      <c r="C147" s="11" t="str">
        <f>VLOOKUP(A147,DB_Name!$A$2:$G$93,7,FALSE)</f>
        <v>C11</v>
      </c>
      <c r="D147" s="13" t="str">
        <f>VLOOKUP(A147,DB_Name!$A$2:$D$93,4,FALSE)</f>
        <v>PPD</v>
      </c>
      <c r="E147" s="17" t="s">
        <v>110</v>
      </c>
      <c r="F147" s="8" t="str">
        <f ca="1">IFERROR(__xludf.DUMMYFUNCTION("if(isna(index('Form Responses 1'!B:P,max(filter(row('Form Responses 1'!B:B),'Form Responses 1'!B:B=A147)),7)),""Data not Found."",index('Form Responses 1'!B:P,max(filter(row('Form Responses 1'!B:B),'Form Responses 1'!B:B=A147)),7))"),"Not Yet Started.")</f>
        <v>Not Yet Started.</v>
      </c>
      <c r="G147" s="16">
        <f t="shared" ca="1" si="0"/>
        <v>0</v>
      </c>
    </row>
    <row r="148" spans="1:7" ht="14.25">
      <c r="A148" s="6">
        <v>755313</v>
      </c>
      <c r="B148" s="8" t="s">
        <v>70</v>
      </c>
      <c r="C148" s="11" t="str">
        <f>VLOOKUP(A148,DB_Name!$A$2:$G$93,7,FALSE)</f>
        <v>C11</v>
      </c>
      <c r="D148" s="13" t="str">
        <f>VLOOKUP(A148,DB_Name!$A$2:$D$93,4,FALSE)</f>
        <v>PPD</v>
      </c>
      <c r="E148" s="17" t="s">
        <v>120</v>
      </c>
      <c r="F148" s="8" t="str">
        <f ca="1">IFERROR(__xludf.DUMMYFUNCTION("if(isna(index('Form Responses 1'!B:P,max(filter(row('Form Responses 1'!B:B),'Form Responses 1'!B:B=A148)),8)),""Data not Found."",index('Form Responses 1'!B:P,max(filter(row('Form Responses 1'!B:B),'Form Responses 1'!B:B=A148)),8))"),"Done. Acc.")</f>
        <v>Done. Acc.</v>
      </c>
      <c r="G148" s="16">
        <f t="shared" ca="1" si="0"/>
        <v>1</v>
      </c>
    </row>
    <row r="149" spans="1:7" ht="14.25">
      <c r="A149" s="6">
        <v>755313</v>
      </c>
      <c r="B149" s="8" t="s">
        <v>70</v>
      </c>
      <c r="C149" s="11" t="str">
        <f>VLOOKUP(A149,DB_Name!$A$2:$G$93,7,FALSE)</f>
        <v>C11</v>
      </c>
      <c r="D149" s="13" t="str">
        <f>VLOOKUP(A149,DB_Name!$A$2:$D$93,4,FALSE)</f>
        <v>PPD</v>
      </c>
      <c r="E149" s="17" t="s">
        <v>130</v>
      </c>
      <c r="F149" s="8" t="str">
        <f ca="1">IFERROR(__xludf.DUMMYFUNCTION("if(isna(index('Form Responses 1'!B:P,max(filter(row('Form Responses 1'!B:B),'Form Responses 1'!B:B=A149)),9)),""Data not Found."",index('Form Responses 1'!B:P,max(filter(row('Form Responses 1'!B:B),'Form Responses 1'!B:B=A149)),9))"),"Not Yet Started.")</f>
        <v>Not Yet Started.</v>
      </c>
      <c r="G149" s="16">
        <f t="shared" ca="1" si="0"/>
        <v>0</v>
      </c>
    </row>
    <row r="150" spans="1:7" ht="14.25">
      <c r="A150" s="6">
        <v>755313</v>
      </c>
      <c r="B150" s="8" t="s">
        <v>70</v>
      </c>
      <c r="C150" s="11" t="str">
        <f>VLOOKUP(A150,DB_Name!$A$2:$G$93,7,FALSE)</f>
        <v>C11</v>
      </c>
      <c r="D150" s="13" t="str">
        <f>VLOOKUP(A150,DB_Name!$A$2:$D$93,4,FALSE)</f>
        <v>PPD</v>
      </c>
      <c r="E150" s="17" t="s">
        <v>137</v>
      </c>
      <c r="F150" s="8" t="str">
        <f ca="1">IFERROR(__xludf.DUMMYFUNCTION("if(isna(index('Form Responses 1'!B:P,max(filter(row('Form Responses 1'!B:B),'Form Responses 1'!B:B=A150)),10)),""Data not Found."",index('Form Responses 1'!B:P,max(filter(row('Form Responses 1'!B:B),'Form Responses 1'!B:B=A150)),10))"),"Not Yet Started.")</f>
        <v>Not Yet Started.</v>
      </c>
      <c r="G150" s="16">
        <f t="shared" ca="1" si="0"/>
        <v>0</v>
      </c>
    </row>
    <row r="151" spans="1:7" ht="14.25">
      <c r="A151" s="6">
        <v>755313</v>
      </c>
      <c r="B151" s="8" t="s">
        <v>70</v>
      </c>
      <c r="C151" s="11" t="str">
        <f>VLOOKUP(A151,DB_Name!$A$2:$G$93,7,FALSE)</f>
        <v>C11</v>
      </c>
      <c r="D151" s="13" t="str">
        <f>VLOOKUP(A151,DB_Name!$A$2:$D$93,4,FALSE)</f>
        <v>PPD</v>
      </c>
      <c r="E151" s="17" t="s">
        <v>147</v>
      </c>
      <c r="F151" s="8" t="str">
        <f ca="1">IFERROR(__xludf.DUMMYFUNCTION("if(isna(index('Form Responses 1'!B:P,max(filter(row('Form Responses 1'!B:B),'Form Responses 1'!B:B=A151)),11)),""Data not Found."",index('Form Responses 1'!B:P,max(filter(row('Form Responses 1'!B:B),'Form Responses 1'!B:B=A151)),11))"),"Not Yet Started.")</f>
        <v>Not Yet Started.</v>
      </c>
      <c r="G151" s="16">
        <f t="shared" ca="1" si="0"/>
        <v>0</v>
      </c>
    </row>
    <row r="152" spans="1:7" ht="14.25">
      <c r="A152" s="6">
        <v>755313</v>
      </c>
      <c r="B152" s="8" t="s">
        <v>70</v>
      </c>
      <c r="C152" s="11" t="str">
        <f>VLOOKUP(A152,DB_Name!$A$2:$G$93,7,FALSE)</f>
        <v>C11</v>
      </c>
      <c r="D152" s="13" t="str">
        <f>VLOOKUP(A152,DB_Name!$A$2:$D$93,4,FALSE)</f>
        <v>PPD</v>
      </c>
      <c r="E152" s="17" t="s">
        <v>157</v>
      </c>
      <c r="F152" s="8" t="str">
        <f ca="1">IFERROR(__xludf.DUMMYFUNCTION("if(isna(index('Form Responses 1'!B:P,max(filter(row('Form Responses 1'!B:B),'Form Responses 1'!B:B=A152)),12)),""Data not Found."",index('Form Responses 1'!B:P,max(filter(row('Form Responses 1'!B:B),'Form Responses 1'!B:B=A152)),12))"),"Not Yet Started.")</f>
        <v>Not Yet Started.</v>
      </c>
      <c r="G152" s="16">
        <f t="shared" ca="1" si="0"/>
        <v>0</v>
      </c>
    </row>
    <row r="153" spans="1:7" ht="14.25">
      <c r="A153" s="6">
        <v>755313</v>
      </c>
      <c r="B153" s="8" t="s">
        <v>70</v>
      </c>
      <c r="C153" s="11" t="str">
        <f>VLOOKUP(A153,DB_Name!$A$2:$G$93,7,FALSE)</f>
        <v>C11</v>
      </c>
      <c r="D153" s="13" t="str">
        <f>VLOOKUP(A153,DB_Name!$A$2:$D$93,4,FALSE)</f>
        <v>PPD</v>
      </c>
      <c r="E153" s="17" t="s">
        <v>168</v>
      </c>
      <c r="F153" s="8" t="str">
        <f ca="1">IFERROR(__xludf.DUMMYFUNCTION("if(isna(index('Form Responses 1'!B:P,max(filter(row('Form Responses 1'!B:B),'Form Responses 1'!B:B=A153)),13)),""Data not Found."",index('Form Responses 1'!B:P,max(filter(row('Form Responses 1'!B:B),'Form Responses 1'!B:B=A153)),13))"),"Not Yet Started.")</f>
        <v>Not Yet Started.</v>
      </c>
      <c r="G153" s="16">
        <f t="shared" ca="1" si="0"/>
        <v>0</v>
      </c>
    </row>
    <row r="154" spans="1:7" ht="14.25">
      <c r="A154" s="6">
        <v>755313</v>
      </c>
      <c r="B154" s="8" t="s">
        <v>70</v>
      </c>
      <c r="C154" s="11" t="str">
        <f>VLOOKUP(A154,DB_Name!$A$2:$G$93,7,FALSE)</f>
        <v>C11</v>
      </c>
      <c r="D154" s="13" t="str">
        <f>VLOOKUP(A154,DB_Name!$A$2:$D$93,4,FALSE)</f>
        <v>PPD</v>
      </c>
      <c r="E154" s="17" t="s">
        <v>176</v>
      </c>
      <c r="F154" s="8" t="str">
        <f ca="1">IFERROR(__xludf.DUMMYFUNCTION("if(isna(index('Form Responses 1'!B:P,max(filter(row('Form Responses 1'!B:B),'Form Responses 1'!B:B=A154)),14)),""Data not Found."",index('Form Responses 1'!B:P,max(filter(row('Form Responses 1'!B:B),'Form Responses 1'!B:B=A154)),14))"),"Not Yet Started.")</f>
        <v>Not Yet Started.</v>
      </c>
      <c r="G154" s="16">
        <f t="shared" ca="1" si="0"/>
        <v>0</v>
      </c>
    </row>
    <row r="155" spans="1:7" ht="14.25">
      <c r="A155" s="6">
        <v>755313</v>
      </c>
      <c r="B155" s="8" t="s">
        <v>70</v>
      </c>
      <c r="C155" s="11" t="str">
        <f>VLOOKUP(A155,DB_Name!$A$2:$G$93,7,FALSE)</f>
        <v>C11</v>
      </c>
      <c r="D155" s="13" t="str">
        <f>VLOOKUP(A155,DB_Name!$A$2:$D$93,4,FALSE)</f>
        <v>PPD</v>
      </c>
      <c r="E155" s="17" t="s">
        <v>185</v>
      </c>
      <c r="F155" s="8" t="str">
        <f ca="1">IFERROR(__xludf.DUMMYFUNCTION("if(isna(index('Form Responses 1'!B:P,max(filter(row('Form Responses 1'!B:B),'Form Responses 1'!B:B=A155)),15)),""Data not Found."",index('Form Responses 1'!B:P,max(filter(row('Form Responses 1'!B:B),'Form Responses 1'!B:B=A155)),15))"),"Not Yet Started.")</f>
        <v>Not Yet Started.</v>
      </c>
      <c r="G155" s="16">
        <f t="shared" ca="1" si="0"/>
        <v>0</v>
      </c>
    </row>
    <row r="156" spans="1:7" ht="14.25">
      <c r="A156" s="6">
        <v>755314</v>
      </c>
      <c r="B156" s="21" t="s">
        <v>73</v>
      </c>
      <c r="C156" s="11" t="str">
        <f>VLOOKUP(A156,DB_Name!$A$2:$G$93,7,FALSE)</f>
        <v>C12</v>
      </c>
      <c r="D156" s="13" t="str">
        <f>VLOOKUP(A156,DB_Name!$A$2:$D$93,4,FALSE)</f>
        <v>OMS</v>
      </c>
      <c r="E156" s="13" t="s">
        <v>35</v>
      </c>
      <c r="F156" s="8" t="str">
        <f ca="1">IFERROR(__xludf.DUMMYFUNCTION("if(isna(index('Form Responses 1'!B:P,max(filter(row('Form Responses 1'!B:B),'Form Responses 1'!B:B=A156)),2)),""Data not Found."",index('Form Responses 1'!B:P,max(filter(row('Form Responses 1'!B:B),'Form Responses 1'!B:B=A156)),2))"),"Data not Found.")</f>
        <v>Data not Found.</v>
      </c>
      <c r="G156" s="16">
        <f t="shared" ca="1" si="0"/>
        <v>0</v>
      </c>
    </row>
    <row r="157" spans="1:7" ht="14.25">
      <c r="A157" s="6">
        <v>755314</v>
      </c>
      <c r="B157" s="21" t="s">
        <v>73</v>
      </c>
      <c r="C157" s="11" t="str">
        <f>VLOOKUP(A157,DB_Name!$A$2:$G$93,7,FALSE)</f>
        <v>C12</v>
      </c>
      <c r="D157" s="13" t="str">
        <f>VLOOKUP(A157,DB_Name!$A$2:$D$93,4,FALSE)</f>
        <v>OMS</v>
      </c>
      <c r="E157" s="17" t="s">
        <v>68</v>
      </c>
      <c r="F157" s="8" t="str">
        <f ca="1">IFERROR(__xludf.DUMMYFUNCTION("if(isna(index('Form Responses 1'!B:P,max(filter(row('Form Responses 1'!B:B),'Form Responses 1'!B:B=A157)),3)),""Data not Found."",index('Form Responses 1'!B:P,max(filter(row('Form Responses 1'!B:B),'Form Responses 1'!B:B=A157)),3))"),"Data not Found.")</f>
        <v>Data not Found.</v>
      </c>
      <c r="G157" s="16">
        <f t="shared" ca="1" si="0"/>
        <v>0</v>
      </c>
    </row>
    <row r="158" spans="1:7" ht="14.25">
      <c r="A158" s="6">
        <v>755314</v>
      </c>
      <c r="B158" s="21" t="s">
        <v>73</v>
      </c>
      <c r="C158" s="11" t="str">
        <f>VLOOKUP(A158,DB_Name!$A$2:$G$93,7,FALSE)</f>
        <v>C12</v>
      </c>
      <c r="D158" s="13" t="str">
        <f>VLOOKUP(A158,DB_Name!$A$2:$D$93,4,FALSE)</f>
        <v>OMS</v>
      </c>
      <c r="E158" s="17" t="s">
        <v>82</v>
      </c>
      <c r="F158" s="8" t="str">
        <f ca="1">IFERROR(__xludf.DUMMYFUNCTION("if(isna(index('Form Responses 1'!B:P,max(filter(row('Form Responses 1'!B:B),'Form Responses 1'!B:B=A158)),4)),""Data not Found."",index('Form Responses 1'!B:P,max(filter(row('Form Responses 1'!B:B),'Form Responses 1'!B:B=A158)),4))"),"Data not Found.")</f>
        <v>Data not Found.</v>
      </c>
      <c r="G158" s="16">
        <f t="shared" ca="1" si="0"/>
        <v>0</v>
      </c>
    </row>
    <row r="159" spans="1:7" ht="14.25">
      <c r="A159" s="6">
        <v>755314</v>
      </c>
      <c r="B159" s="21" t="s">
        <v>73</v>
      </c>
      <c r="C159" s="11" t="str">
        <f>VLOOKUP(A159,DB_Name!$A$2:$G$93,7,FALSE)</f>
        <v>C12</v>
      </c>
      <c r="D159" s="13" t="str">
        <f>VLOOKUP(A159,DB_Name!$A$2:$D$93,4,FALSE)</f>
        <v>OMS</v>
      </c>
      <c r="E159" s="17" t="s">
        <v>92</v>
      </c>
      <c r="F159" s="8" t="str">
        <f ca="1">IFERROR(__xludf.DUMMYFUNCTION("if(isna(index('Form Responses 1'!B:P,max(filter(row('Form Responses 1'!B:B),'Form Responses 1'!B:B=A159)),5)),""Data not Found."",index('Form Responses 1'!B:P,max(filter(row('Form Responses 1'!B:B),'Form Responses 1'!B:B=A159)),5))"),"Data not Found.")</f>
        <v>Data not Found.</v>
      </c>
      <c r="G159" s="16">
        <f t="shared" ca="1" si="0"/>
        <v>0</v>
      </c>
    </row>
    <row r="160" spans="1:7" ht="14.25">
      <c r="A160" s="6">
        <v>755314</v>
      </c>
      <c r="B160" s="21" t="s">
        <v>73</v>
      </c>
      <c r="C160" s="11" t="str">
        <f>VLOOKUP(A160,DB_Name!$A$2:$G$93,7,FALSE)</f>
        <v>C12</v>
      </c>
      <c r="D160" s="13" t="str">
        <f>VLOOKUP(A160,DB_Name!$A$2:$D$93,4,FALSE)</f>
        <v>OMS</v>
      </c>
      <c r="E160" s="17" t="s">
        <v>99</v>
      </c>
      <c r="F160" s="8" t="str">
        <f ca="1">IFERROR(__xludf.DUMMYFUNCTION("if(isna(index('Form Responses 1'!B:P,max(filter(row('Form Responses 1'!B:B),'Form Responses 1'!B:B=A160)),6)),""Data not Found."",index('Form Responses 1'!B:P,max(filter(row('Form Responses 1'!B:B),'Form Responses 1'!B:B=A160)),6))"),"Data not Found.")</f>
        <v>Data not Found.</v>
      </c>
      <c r="G160" s="16">
        <f t="shared" ca="1" si="0"/>
        <v>0</v>
      </c>
    </row>
    <row r="161" spans="1:7" ht="14.25">
      <c r="A161" s="6">
        <v>755314</v>
      </c>
      <c r="B161" s="21" t="s">
        <v>73</v>
      </c>
      <c r="C161" s="11" t="str">
        <f>VLOOKUP(A161,DB_Name!$A$2:$G$93,7,FALSE)</f>
        <v>C12</v>
      </c>
      <c r="D161" s="13" t="str">
        <f>VLOOKUP(A161,DB_Name!$A$2:$D$93,4,FALSE)</f>
        <v>OMS</v>
      </c>
      <c r="E161" s="17" t="s">
        <v>110</v>
      </c>
      <c r="F161" s="8" t="str">
        <f ca="1">IFERROR(__xludf.DUMMYFUNCTION("if(isna(index('Form Responses 1'!B:P,max(filter(row('Form Responses 1'!B:B),'Form Responses 1'!B:B=A161)),7)),""Data not Found."",index('Form Responses 1'!B:P,max(filter(row('Form Responses 1'!B:B),'Form Responses 1'!B:B=A161)),7))"),"Data not Found.")</f>
        <v>Data not Found.</v>
      </c>
      <c r="G161" s="16">
        <f t="shared" ca="1" si="0"/>
        <v>0</v>
      </c>
    </row>
    <row r="162" spans="1:7" ht="14.25">
      <c r="A162" s="6">
        <v>755314</v>
      </c>
      <c r="B162" s="21" t="s">
        <v>73</v>
      </c>
      <c r="C162" s="11" t="str">
        <f>VLOOKUP(A162,DB_Name!$A$2:$G$93,7,FALSE)</f>
        <v>C12</v>
      </c>
      <c r="D162" s="13" t="str">
        <f>VLOOKUP(A162,DB_Name!$A$2:$D$93,4,FALSE)</f>
        <v>OMS</v>
      </c>
      <c r="E162" s="17" t="s">
        <v>120</v>
      </c>
      <c r="F162" s="8" t="str">
        <f ca="1">IFERROR(__xludf.DUMMYFUNCTION("if(isna(index('Form Responses 1'!B:P,max(filter(row('Form Responses 1'!B:B),'Form Responses 1'!B:B=A162)),8)),""Data not Found."",index('Form Responses 1'!B:P,max(filter(row('Form Responses 1'!B:B),'Form Responses 1'!B:B=A162)),8))"),"Data not Found.")</f>
        <v>Data not Found.</v>
      </c>
      <c r="G162" s="16">
        <f t="shared" ca="1" si="0"/>
        <v>0</v>
      </c>
    </row>
    <row r="163" spans="1:7" ht="14.25">
      <c r="A163" s="6">
        <v>755314</v>
      </c>
      <c r="B163" s="21" t="s">
        <v>73</v>
      </c>
      <c r="C163" s="11" t="str">
        <f>VLOOKUP(A163,DB_Name!$A$2:$G$93,7,FALSE)</f>
        <v>C12</v>
      </c>
      <c r="D163" s="13" t="str">
        <f>VLOOKUP(A163,DB_Name!$A$2:$D$93,4,FALSE)</f>
        <v>OMS</v>
      </c>
      <c r="E163" s="17" t="s">
        <v>130</v>
      </c>
      <c r="F163" s="8" t="str">
        <f ca="1">IFERROR(__xludf.DUMMYFUNCTION("if(isna(index('Form Responses 1'!B:P,max(filter(row('Form Responses 1'!B:B),'Form Responses 1'!B:B=A163)),9)),""Data not Found."",index('Form Responses 1'!B:P,max(filter(row('Form Responses 1'!B:B),'Form Responses 1'!B:B=A163)),9))"),"Data not Found.")</f>
        <v>Data not Found.</v>
      </c>
      <c r="G163" s="16">
        <f t="shared" ca="1" si="0"/>
        <v>0</v>
      </c>
    </row>
    <row r="164" spans="1:7" ht="14.25">
      <c r="A164" s="6">
        <v>755314</v>
      </c>
      <c r="B164" s="21" t="s">
        <v>73</v>
      </c>
      <c r="C164" s="11" t="str">
        <f>VLOOKUP(A164,DB_Name!$A$2:$G$93,7,FALSE)</f>
        <v>C12</v>
      </c>
      <c r="D164" s="13" t="str">
        <f>VLOOKUP(A164,DB_Name!$A$2:$D$93,4,FALSE)</f>
        <v>OMS</v>
      </c>
      <c r="E164" s="17" t="s">
        <v>137</v>
      </c>
      <c r="F164" s="8" t="str">
        <f ca="1">IFERROR(__xludf.DUMMYFUNCTION("if(isna(index('Form Responses 1'!B:P,max(filter(row('Form Responses 1'!B:B),'Form Responses 1'!B:B=A164)),10)),""Data not Found."",index('Form Responses 1'!B:P,max(filter(row('Form Responses 1'!B:B),'Form Responses 1'!B:B=A164)),10))"),"Data not Found.")</f>
        <v>Data not Found.</v>
      </c>
      <c r="G164" s="16">
        <f t="shared" ca="1" si="0"/>
        <v>0</v>
      </c>
    </row>
    <row r="165" spans="1:7" ht="14.25">
      <c r="A165" s="6">
        <v>755314</v>
      </c>
      <c r="B165" s="21" t="s">
        <v>73</v>
      </c>
      <c r="C165" s="11" t="str">
        <f>VLOOKUP(A165,DB_Name!$A$2:$G$93,7,FALSE)</f>
        <v>C12</v>
      </c>
      <c r="D165" s="13" t="str">
        <f>VLOOKUP(A165,DB_Name!$A$2:$D$93,4,FALSE)</f>
        <v>OMS</v>
      </c>
      <c r="E165" s="17" t="s">
        <v>147</v>
      </c>
      <c r="F165" s="8" t="str">
        <f ca="1">IFERROR(__xludf.DUMMYFUNCTION("if(isna(index('Form Responses 1'!B:P,max(filter(row('Form Responses 1'!B:B),'Form Responses 1'!B:B=A165)),11)),""Data not Found."",index('Form Responses 1'!B:P,max(filter(row('Form Responses 1'!B:B),'Form Responses 1'!B:B=A165)),11))"),"Data not Found.")</f>
        <v>Data not Found.</v>
      </c>
      <c r="G165" s="16">
        <f t="shared" ca="1" si="0"/>
        <v>0</v>
      </c>
    </row>
    <row r="166" spans="1:7" ht="14.25">
      <c r="A166" s="6">
        <v>755314</v>
      </c>
      <c r="B166" s="21" t="s">
        <v>73</v>
      </c>
      <c r="C166" s="11" t="str">
        <f>VLOOKUP(A166,DB_Name!$A$2:$G$93,7,FALSE)</f>
        <v>C12</v>
      </c>
      <c r="D166" s="13" t="str">
        <f>VLOOKUP(A166,DB_Name!$A$2:$D$93,4,FALSE)</f>
        <v>OMS</v>
      </c>
      <c r="E166" s="17" t="s">
        <v>157</v>
      </c>
      <c r="F166" s="8" t="str">
        <f ca="1">IFERROR(__xludf.DUMMYFUNCTION("if(isna(index('Form Responses 1'!B:P,max(filter(row('Form Responses 1'!B:B),'Form Responses 1'!B:B=A166)),12)),""Data not Found."",index('Form Responses 1'!B:P,max(filter(row('Form Responses 1'!B:B),'Form Responses 1'!B:B=A166)),12))"),"Data not Found.")</f>
        <v>Data not Found.</v>
      </c>
      <c r="G166" s="16">
        <f t="shared" ca="1" si="0"/>
        <v>0</v>
      </c>
    </row>
    <row r="167" spans="1:7" ht="14.25">
      <c r="A167" s="6">
        <v>755314</v>
      </c>
      <c r="B167" s="21" t="s">
        <v>73</v>
      </c>
      <c r="C167" s="11" t="str">
        <f>VLOOKUP(A167,DB_Name!$A$2:$G$93,7,FALSE)</f>
        <v>C12</v>
      </c>
      <c r="D167" s="13" t="str">
        <f>VLOOKUP(A167,DB_Name!$A$2:$D$93,4,FALSE)</f>
        <v>OMS</v>
      </c>
      <c r="E167" s="17" t="s">
        <v>168</v>
      </c>
      <c r="F167" s="8" t="str">
        <f ca="1">IFERROR(__xludf.DUMMYFUNCTION("if(isna(index('Form Responses 1'!B:P,max(filter(row('Form Responses 1'!B:B),'Form Responses 1'!B:B=A167)),13)),""Data not Found."",index('Form Responses 1'!B:P,max(filter(row('Form Responses 1'!B:B),'Form Responses 1'!B:B=A167)),13))"),"Data not Found.")</f>
        <v>Data not Found.</v>
      </c>
      <c r="G167" s="16">
        <f t="shared" ca="1" si="0"/>
        <v>0</v>
      </c>
    </row>
    <row r="168" spans="1:7" ht="14.25">
      <c r="A168" s="6">
        <v>755314</v>
      </c>
      <c r="B168" s="21" t="s">
        <v>73</v>
      </c>
      <c r="C168" s="11" t="str">
        <f>VLOOKUP(A168,DB_Name!$A$2:$G$93,7,FALSE)</f>
        <v>C12</v>
      </c>
      <c r="D168" s="13" t="str">
        <f>VLOOKUP(A168,DB_Name!$A$2:$D$93,4,FALSE)</f>
        <v>OMS</v>
      </c>
      <c r="E168" s="17" t="s">
        <v>176</v>
      </c>
      <c r="F168" s="8" t="str">
        <f ca="1">IFERROR(__xludf.DUMMYFUNCTION("if(isna(index('Form Responses 1'!B:P,max(filter(row('Form Responses 1'!B:B),'Form Responses 1'!B:B=A168)),14)),""Data not Found."",index('Form Responses 1'!B:P,max(filter(row('Form Responses 1'!B:B),'Form Responses 1'!B:B=A168)),14))"),"Data not Found.")</f>
        <v>Data not Found.</v>
      </c>
      <c r="G168" s="16">
        <f t="shared" ca="1" si="0"/>
        <v>0</v>
      </c>
    </row>
    <row r="169" spans="1:7" ht="14.25">
      <c r="A169" s="6">
        <v>755314</v>
      </c>
      <c r="B169" s="21" t="s">
        <v>73</v>
      </c>
      <c r="C169" s="11" t="str">
        <f>VLOOKUP(A169,DB_Name!$A$2:$G$93,7,FALSE)</f>
        <v>C12</v>
      </c>
      <c r="D169" s="13" t="str">
        <f>VLOOKUP(A169,DB_Name!$A$2:$D$93,4,FALSE)</f>
        <v>OMS</v>
      </c>
      <c r="E169" s="17" t="s">
        <v>185</v>
      </c>
      <c r="F169" s="8" t="str">
        <f ca="1">IFERROR(__xludf.DUMMYFUNCTION("if(isna(index('Form Responses 1'!B:P,max(filter(row('Form Responses 1'!B:B),'Form Responses 1'!B:B=A169)),15)),""Data not Found."",index('Form Responses 1'!B:P,max(filter(row('Form Responses 1'!B:B),'Form Responses 1'!B:B=A169)),15))"),"Data not Found.")</f>
        <v>Data not Found.</v>
      </c>
      <c r="G169" s="16">
        <f t="shared" ca="1" si="0"/>
        <v>0</v>
      </c>
    </row>
    <row r="170" spans="1:7" ht="14.25">
      <c r="A170" s="6">
        <v>755315</v>
      </c>
      <c r="B170" s="8" t="s">
        <v>76</v>
      </c>
      <c r="C170" s="11" t="str">
        <f>VLOOKUP(A170,DB_Name!$A$2:$G$93,7,FALSE)</f>
        <v>C13</v>
      </c>
      <c r="D170" s="13" t="str">
        <f>VLOOKUP(A170,DB_Name!$A$2:$D$93,4,FALSE)</f>
        <v>QAS</v>
      </c>
      <c r="E170" s="13" t="s">
        <v>35</v>
      </c>
      <c r="F170" s="8" t="str">
        <f ca="1">IFERROR(__xludf.DUMMYFUNCTION("if(isna(index('Form Responses 1'!B:P,max(filter(row('Form Responses 1'!B:B),'Form Responses 1'!B:B=A170)),2)),""Data not Found."",index('Form Responses 1'!B:P,max(filter(row('Form Responses 1'!B:B),'Form Responses 1'!B:B=A170)),2))"),"Done. Acc.")</f>
        <v>Done. Acc.</v>
      </c>
      <c r="G170" s="16">
        <f t="shared" ca="1" si="0"/>
        <v>1</v>
      </c>
    </row>
    <row r="171" spans="1:7" ht="14.25">
      <c r="A171" s="6">
        <v>755315</v>
      </c>
      <c r="B171" s="8" t="s">
        <v>76</v>
      </c>
      <c r="C171" s="11" t="str">
        <f>VLOOKUP(A171,DB_Name!$A$2:$G$93,7,FALSE)</f>
        <v>C13</v>
      </c>
      <c r="D171" s="13" t="str">
        <f>VLOOKUP(A171,DB_Name!$A$2:$D$93,4,FALSE)</f>
        <v>QAS</v>
      </c>
      <c r="E171" s="17" t="s">
        <v>68</v>
      </c>
      <c r="F171" s="8" t="str">
        <f ca="1">IFERROR(__xludf.DUMMYFUNCTION("if(isna(index('Form Responses 1'!B:P,max(filter(row('Form Responses 1'!B:B),'Form Responses 1'!B:B=A171)),3)),""Data not Found."",index('Form Responses 1'!B:P,max(filter(row('Form Responses 1'!B:B),'Form Responses 1'!B:B=A171)),3))"),"Done. Acc.")</f>
        <v>Done. Acc.</v>
      </c>
      <c r="G171" s="16">
        <f t="shared" ca="1" si="0"/>
        <v>1</v>
      </c>
    </row>
    <row r="172" spans="1:7" ht="14.25">
      <c r="A172" s="6">
        <v>755315</v>
      </c>
      <c r="B172" s="8" t="s">
        <v>76</v>
      </c>
      <c r="C172" s="11" t="str">
        <f>VLOOKUP(A172,DB_Name!$A$2:$G$93,7,FALSE)</f>
        <v>C13</v>
      </c>
      <c r="D172" s="13" t="str">
        <f>VLOOKUP(A172,DB_Name!$A$2:$D$93,4,FALSE)</f>
        <v>QAS</v>
      </c>
      <c r="E172" s="17" t="s">
        <v>82</v>
      </c>
      <c r="F172" s="8" t="str">
        <f ca="1">IFERROR(__xludf.DUMMYFUNCTION("if(isna(index('Form Responses 1'!B:P,max(filter(row('Form Responses 1'!B:B),'Form Responses 1'!B:B=A172)),4)),""Data not Found."",index('Form Responses 1'!B:P,max(filter(row('Form Responses 1'!B:B),'Form Responses 1'!B:B=A172)),4))"),"Done. Acc.")</f>
        <v>Done. Acc.</v>
      </c>
      <c r="G172" s="16">
        <f t="shared" ca="1" si="0"/>
        <v>1</v>
      </c>
    </row>
    <row r="173" spans="1:7" ht="14.25">
      <c r="A173" s="6">
        <v>755315</v>
      </c>
      <c r="B173" s="8" t="s">
        <v>76</v>
      </c>
      <c r="C173" s="11" t="str">
        <f>VLOOKUP(A173,DB_Name!$A$2:$G$93,7,FALSE)</f>
        <v>C13</v>
      </c>
      <c r="D173" s="13" t="str">
        <f>VLOOKUP(A173,DB_Name!$A$2:$D$93,4,FALSE)</f>
        <v>QAS</v>
      </c>
      <c r="E173" s="17" t="s">
        <v>92</v>
      </c>
      <c r="F173" s="8" t="str">
        <f ca="1">IFERROR(__xludf.DUMMYFUNCTION("if(isna(index('Form Responses 1'!B:P,max(filter(row('Form Responses 1'!B:B),'Form Responses 1'!B:B=A173)),5)),""Data not Found."",index('Form Responses 1'!B:P,max(filter(row('Form Responses 1'!B:B),'Form Responses 1'!B:B=A173)),5))"),"Done. Acc.")</f>
        <v>Done. Acc.</v>
      </c>
      <c r="G173" s="16">
        <f t="shared" ca="1" si="0"/>
        <v>1</v>
      </c>
    </row>
    <row r="174" spans="1:7" ht="14.25">
      <c r="A174" s="6">
        <v>755315</v>
      </c>
      <c r="B174" s="8" t="s">
        <v>76</v>
      </c>
      <c r="C174" s="11" t="str">
        <f>VLOOKUP(A174,DB_Name!$A$2:$G$93,7,FALSE)</f>
        <v>C13</v>
      </c>
      <c r="D174" s="13" t="str">
        <f>VLOOKUP(A174,DB_Name!$A$2:$D$93,4,FALSE)</f>
        <v>QAS</v>
      </c>
      <c r="E174" s="17" t="s">
        <v>99</v>
      </c>
      <c r="F174" s="8" t="str">
        <f ca="1">IFERROR(__xludf.DUMMYFUNCTION("if(isna(index('Form Responses 1'!B:P,max(filter(row('Form Responses 1'!B:B),'Form Responses 1'!B:B=A174)),6)),""Data not Found."",index('Form Responses 1'!B:P,max(filter(row('Form Responses 1'!B:B),'Form Responses 1'!B:B=A174)),6))"),"Done. Acc.")</f>
        <v>Done. Acc.</v>
      </c>
      <c r="G174" s="16">
        <f t="shared" ca="1" si="0"/>
        <v>1</v>
      </c>
    </row>
    <row r="175" spans="1:7" ht="14.25">
      <c r="A175" s="6">
        <v>755315</v>
      </c>
      <c r="B175" s="8" t="s">
        <v>76</v>
      </c>
      <c r="C175" s="11" t="str">
        <f>VLOOKUP(A175,DB_Name!$A$2:$G$93,7,FALSE)</f>
        <v>C13</v>
      </c>
      <c r="D175" s="13" t="str">
        <f>VLOOKUP(A175,DB_Name!$A$2:$D$93,4,FALSE)</f>
        <v>QAS</v>
      </c>
      <c r="E175" s="17" t="s">
        <v>110</v>
      </c>
      <c r="F175" s="8" t="str">
        <f ca="1">IFERROR(__xludf.DUMMYFUNCTION("if(isna(index('Form Responses 1'!B:P,max(filter(row('Form Responses 1'!B:B),'Form Responses 1'!B:B=A175)),7)),""Data not Found."",index('Form Responses 1'!B:P,max(filter(row('Form Responses 1'!B:B),'Form Responses 1'!B:B=A175)),7))"),"Done. Acc.")</f>
        <v>Done. Acc.</v>
      </c>
      <c r="G175" s="16">
        <f t="shared" ca="1" si="0"/>
        <v>1</v>
      </c>
    </row>
    <row r="176" spans="1:7" ht="14.25">
      <c r="A176" s="6">
        <v>755315</v>
      </c>
      <c r="B176" s="8" t="s">
        <v>76</v>
      </c>
      <c r="C176" s="11" t="str">
        <f>VLOOKUP(A176,DB_Name!$A$2:$G$93,7,FALSE)</f>
        <v>C13</v>
      </c>
      <c r="D176" s="13" t="str">
        <f>VLOOKUP(A176,DB_Name!$A$2:$D$93,4,FALSE)</f>
        <v>QAS</v>
      </c>
      <c r="E176" s="17" t="s">
        <v>120</v>
      </c>
      <c r="F176" s="8" t="str">
        <f ca="1">IFERROR(__xludf.DUMMYFUNCTION("if(isna(index('Form Responses 1'!B:P,max(filter(row('Form Responses 1'!B:B),'Form Responses 1'!B:B=A176)),8)),""Data not Found."",index('Form Responses 1'!B:P,max(filter(row('Form Responses 1'!B:B),'Form Responses 1'!B:B=A176)),8))"),"Done. Acc.")</f>
        <v>Done. Acc.</v>
      </c>
      <c r="G176" s="16">
        <f t="shared" ca="1" si="0"/>
        <v>1</v>
      </c>
    </row>
    <row r="177" spans="1:7" ht="14.25">
      <c r="A177" s="6">
        <v>755315</v>
      </c>
      <c r="B177" s="8" t="s">
        <v>76</v>
      </c>
      <c r="C177" s="11" t="str">
        <f>VLOOKUP(A177,DB_Name!$A$2:$G$93,7,FALSE)</f>
        <v>C13</v>
      </c>
      <c r="D177" s="13" t="str">
        <f>VLOOKUP(A177,DB_Name!$A$2:$D$93,4,FALSE)</f>
        <v>QAS</v>
      </c>
      <c r="E177" s="17" t="s">
        <v>130</v>
      </c>
      <c r="F177" s="8" t="str">
        <f ca="1">IFERROR(__xludf.DUMMYFUNCTION("if(isna(index('Form Responses 1'!B:P,max(filter(row('Form Responses 1'!B:B),'Form Responses 1'!B:B=A177)),9)),""Data not Found."",index('Form Responses 1'!B:P,max(filter(row('Form Responses 1'!B:B),'Form Responses 1'!B:B=A177)),9))"),"Done. Acc.")</f>
        <v>Done. Acc.</v>
      </c>
      <c r="G177" s="16">
        <f t="shared" ca="1" si="0"/>
        <v>1</v>
      </c>
    </row>
    <row r="178" spans="1:7" ht="14.25">
      <c r="A178" s="6">
        <v>755315</v>
      </c>
      <c r="B178" s="8" t="s">
        <v>76</v>
      </c>
      <c r="C178" s="11" t="str">
        <f>VLOOKUP(A178,DB_Name!$A$2:$G$93,7,FALSE)</f>
        <v>C13</v>
      </c>
      <c r="D178" s="13" t="str">
        <f>VLOOKUP(A178,DB_Name!$A$2:$D$93,4,FALSE)</f>
        <v>QAS</v>
      </c>
      <c r="E178" s="17" t="s">
        <v>137</v>
      </c>
      <c r="F178" s="8" t="str">
        <f ca="1">IFERROR(__xludf.DUMMYFUNCTION("if(isna(index('Form Responses 1'!B:P,max(filter(row('Form Responses 1'!B:B),'Form Responses 1'!B:B=A178)),10)),""Data not Found."",index('Form Responses 1'!B:P,max(filter(row('Form Responses 1'!B:B),'Form Responses 1'!B:B=A178)),10))"),"Done. Acc.")</f>
        <v>Done. Acc.</v>
      </c>
      <c r="G178" s="16">
        <f t="shared" ca="1" si="0"/>
        <v>1</v>
      </c>
    </row>
    <row r="179" spans="1:7" ht="14.25">
      <c r="A179" s="6">
        <v>755315</v>
      </c>
      <c r="B179" s="8" t="s">
        <v>76</v>
      </c>
      <c r="C179" s="11" t="str">
        <f>VLOOKUP(A179,DB_Name!$A$2:$G$93,7,FALSE)</f>
        <v>C13</v>
      </c>
      <c r="D179" s="13" t="str">
        <f>VLOOKUP(A179,DB_Name!$A$2:$D$93,4,FALSE)</f>
        <v>QAS</v>
      </c>
      <c r="E179" s="17" t="s">
        <v>147</v>
      </c>
      <c r="F179" s="8" t="str">
        <f ca="1">IFERROR(__xludf.DUMMYFUNCTION("if(isna(index('Form Responses 1'!B:P,max(filter(row('Form Responses 1'!B:B),'Form Responses 1'!B:B=A179)),11)),""Data not Found."",index('Form Responses 1'!B:P,max(filter(row('Form Responses 1'!B:B),'Form Responses 1'!B:B=A179)),11))"),"Done. Acc.")</f>
        <v>Done. Acc.</v>
      </c>
      <c r="G179" s="16">
        <f t="shared" ca="1" si="0"/>
        <v>1</v>
      </c>
    </row>
    <row r="180" spans="1:7" ht="14.25">
      <c r="A180" s="6">
        <v>755315</v>
      </c>
      <c r="B180" s="8" t="s">
        <v>76</v>
      </c>
      <c r="C180" s="11" t="str">
        <f>VLOOKUP(A180,DB_Name!$A$2:$G$93,7,FALSE)</f>
        <v>C13</v>
      </c>
      <c r="D180" s="13" t="str">
        <f>VLOOKUP(A180,DB_Name!$A$2:$D$93,4,FALSE)</f>
        <v>QAS</v>
      </c>
      <c r="E180" s="17" t="s">
        <v>157</v>
      </c>
      <c r="F180" s="8" t="str">
        <f ca="1">IFERROR(__xludf.DUMMYFUNCTION("if(isna(index('Form Responses 1'!B:P,max(filter(row('Form Responses 1'!B:B),'Form Responses 1'!B:B=A180)),12)),""Data not Found."",index('Form Responses 1'!B:P,max(filter(row('Form Responses 1'!B:B),'Form Responses 1'!B:B=A180)),12))"),"On Progress.")</f>
        <v>On Progress.</v>
      </c>
      <c r="G180" s="16">
        <f t="shared" ca="1" si="0"/>
        <v>0.5</v>
      </c>
    </row>
    <row r="181" spans="1:7" ht="14.25">
      <c r="A181" s="6">
        <v>755315</v>
      </c>
      <c r="B181" s="8" t="s">
        <v>76</v>
      </c>
      <c r="C181" s="11" t="str">
        <f>VLOOKUP(A181,DB_Name!$A$2:$G$93,7,FALSE)</f>
        <v>C13</v>
      </c>
      <c r="D181" s="13" t="str">
        <f>VLOOKUP(A181,DB_Name!$A$2:$D$93,4,FALSE)</f>
        <v>QAS</v>
      </c>
      <c r="E181" s="17" t="s">
        <v>168</v>
      </c>
      <c r="F181" s="8" t="str">
        <f ca="1">IFERROR(__xludf.DUMMYFUNCTION("if(isna(index('Form Responses 1'!B:P,max(filter(row('Form Responses 1'!B:B),'Form Responses 1'!B:B=A181)),13)),""Data not Found."",index('Form Responses 1'!B:P,max(filter(row('Form Responses 1'!B:B),'Form Responses 1'!B:B=A181)),13))"),"On Progress.")</f>
        <v>On Progress.</v>
      </c>
      <c r="G181" s="16">
        <f t="shared" ca="1" si="0"/>
        <v>0.5</v>
      </c>
    </row>
    <row r="182" spans="1:7" ht="14.25">
      <c r="A182" s="6">
        <v>755315</v>
      </c>
      <c r="B182" s="8" t="s">
        <v>76</v>
      </c>
      <c r="C182" s="11" t="str">
        <f>VLOOKUP(A182,DB_Name!$A$2:$G$93,7,FALSE)</f>
        <v>C13</v>
      </c>
      <c r="D182" s="13" t="str">
        <f>VLOOKUP(A182,DB_Name!$A$2:$D$93,4,FALSE)</f>
        <v>QAS</v>
      </c>
      <c r="E182" s="17" t="s">
        <v>176</v>
      </c>
      <c r="F182" s="8" t="str">
        <f ca="1">IFERROR(__xludf.DUMMYFUNCTION("if(isna(index('Form Responses 1'!B:P,max(filter(row('Form Responses 1'!B:B),'Form Responses 1'!B:B=A182)),14)),""Data not Found."",index('Form Responses 1'!B:P,max(filter(row('Form Responses 1'!B:B),'Form Responses 1'!B:B=A182)),14))"),"On Progress.")</f>
        <v>On Progress.</v>
      </c>
      <c r="G182" s="16">
        <f t="shared" ca="1" si="0"/>
        <v>0.5</v>
      </c>
    </row>
    <row r="183" spans="1:7" ht="14.25">
      <c r="A183" s="6">
        <v>755315</v>
      </c>
      <c r="B183" s="8" t="s">
        <v>76</v>
      </c>
      <c r="C183" s="11" t="str">
        <f>VLOOKUP(A183,DB_Name!$A$2:$G$93,7,FALSE)</f>
        <v>C13</v>
      </c>
      <c r="D183" s="13" t="str">
        <f>VLOOKUP(A183,DB_Name!$A$2:$D$93,4,FALSE)</f>
        <v>QAS</v>
      </c>
      <c r="E183" s="17" t="s">
        <v>185</v>
      </c>
      <c r="F183" s="8" t="str">
        <f ca="1">IFERROR(__xludf.DUMMYFUNCTION("if(isna(index('Form Responses 1'!B:P,max(filter(row('Form Responses 1'!B:B),'Form Responses 1'!B:B=A183)),15)),""Data not Found."",index('Form Responses 1'!B:P,max(filter(row('Form Responses 1'!B:B),'Form Responses 1'!B:B=A183)),15))"),"On Progress.")</f>
        <v>On Progress.</v>
      </c>
      <c r="G183" s="16">
        <f t="shared" ca="1" si="0"/>
        <v>0.5</v>
      </c>
    </row>
    <row r="184" spans="1:7" ht="14.25">
      <c r="A184" s="6">
        <v>755316</v>
      </c>
      <c r="B184" s="8" t="s">
        <v>80</v>
      </c>
      <c r="C184" s="11" t="str">
        <f>VLOOKUP(A184,DB_Name!$A$2:$G$93,7,FALSE)</f>
        <v>C14</v>
      </c>
      <c r="D184" s="13" t="str">
        <f>VLOOKUP(A184,DB_Name!$A$2:$D$93,4,FALSE)</f>
        <v>PPD</v>
      </c>
      <c r="E184" s="13" t="s">
        <v>35</v>
      </c>
      <c r="F184" s="8" t="str">
        <f ca="1">IFERROR(__xludf.DUMMYFUNCTION("if(isna(index('Form Responses 1'!B:P,max(filter(row('Form Responses 1'!B:B),'Form Responses 1'!B:B=A184)),2)),""Data not Found."",index('Form Responses 1'!B:P,max(filter(row('Form Responses 1'!B:B),'Form Responses 1'!B:B=A184)),2))"),"Done. Acc.")</f>
        <v>Done. Acc.</v>
      </c>
      <c r="G184" s="16">
        <f t="shared" ca="1" si="0"/>
        <v>1</v>
      </c>
    </row>
    <row r="185" spans="1:7" ht="14.25">
      <c r="A185" s="6">
        <v>755316</v>
      </c>
      <c r="B185" s="8" t="s">
        <v>80</v>
      </c>
      <c r="C185" s="11" t="str">
        <f>VLOOKUP(A185,DB_Name!$A$2:$G$93,7,FALSE)</f>
        <v>C14</v>
      </c>
      <c r="D185" s="13" t="str">
        <f>VLOOKUP(A185,DB_Name!$A$2:$D$93,4,FALSE)</f>
        <v>PPD</v>
      </c>
      <c r="E185" s="17" t="s">
        <v>68</v>
      </c>
      <c r="F185" s="8" t="str">
        <f ca="1">IFERROR(__xludf.DUMMYFUNCTION("if(isna(index('Form Responses 1'!B:P,max(filter(row('Form Responses 1'!B:B),'Form Responses 1'!B:B=A185)),3)),""Data not Found."",index('Form Responses 1'!B:P,max(filter(row('Form Responses 1'!B:B),'Form Responses 1'!B:B=A185)),3))"),"Done. Acc.")</f>
        <v>Done. Acc.</v>
      </c>
      <c r="G185" s="16">
        <f t="shared" ca="1" si="0"/>
        <v>1</v>
      </c>
    </row>
    <row r="186" spans="1:7" ht="14.25">
      <c r="A186" s="6">
        <v>755316</v>
      </c>
      <c r="B186" s="8" t="s">
        <v>80</v>
      </c>
      <c r="C186" s="11" t="str">
        <f>VLOOKUP(A186,DB_Name!$A$2:$G$93,7,FALSE)</f>
        <v>C14</v>
      </c>
      <c r="D186" s="13" t="str">
        <f>VLOOKUP(A186,DB_Name!$A$2:$D$93,4,FALSE)</f>
        <v>PPD</v>
      </c>
      <c r="E186" s="17" t="s">
        <v>82</v>
      </c>
      <c r="F186" s="8" t="str">
        <f ca="1">IFERROR(__xludf.DUMMYFUNCTION("if(isna(index('Form Responses 1'!B:P,max(filter(row('Form Responses 1'!B:B),'Form Responses 1'!B:B=A186)),4)),""Data not Found."",index('Form Responses 1'!B:P,max(filter(row('Form Responses 1'!B:B),'Form Responses 1'!B:B=A186)),4))"),"Done. Acc.")</f>
        <v>Done. Acc.</v>
      </c>
      <c r="G186" s="16">
        <f t="shared" ca="1" si="0"/>
        <v>1</v>
      </c>
    </row>
    <row r="187" spans="1:7" ht="14.25">
      <c r="A187" s="6">
        <v>755316</v>
      </c>
      <c r="B187" s="8" t="s">
        <v>80</v>
      </c>
      <c r="C187" s="11" t="str">
        <f>VLOOKUP(A187,DB_Name!$A$2:$G$93,7,FALSE)</f>
        <v>C14</v>
      </c>
      <c r="D187" s="13" t="str">
        <f>VLOOKUP(A187,DB_Name!$A$2:$D$93,4,FALSE)</f>
        <v>PPD</v>
      </c>
      <c r="E187" s="17" t="s">
        <v>92</v>
      </c>
      <c r="F187" s="8" t="str">
        <f ca="1">IFERROR(__xludf.DUMMYFUNCTION("if(isna(index('Form Responses 1'!B:P,max(filter(row('Form Responses 1'!B:B),'Form Responses 1'!B:B=A187)),5)),""Data not Found."",index('Form Responses 1'!B:P,max(filter(row('Form Responses 1'!B:B),'Form Responses 1'!B:B=A187)),5))"),"Done. Acc.")</f>
        <v>Done. Acc.</v>
      </c>
      <c r="G187" s="16">
        <f t="shared" ca="1" si="0"/>
        <v>1</v>
      </c>
    </row>
    <row r="188" spans="1:7" ht="14.25">
      <c r="A188" s="6">
        <v>755316</v>
      </c>
      <c r="B188" s="8" t="s">
        <v>80</v>
      </c>
      <c r="C188" s="11" t="str">
        <f>VLOOKUP(A188,DB_Name!$A$2:$G$93,7,FALSE)</f>
        <v>C14</v>
      </c>
      <c r="D188" s="13" t="str">
        <f>VLOOKUP(A188,DB_Name!$A$2:$D$93,4,FALSE)</f>
        <v>PPD</v>
      </c>
      <c r="E188" s="17" t="s">
        <v>99</v>
      </c>
      <c r="F188" s="8" t="str">
        <f ca="1">IFERROR(__xludf.DUMMYFUNCTION("if(isna(index('Form Responses 1'!B:P,max(filter(row('Form Responses 1'!B:B),'Form Responses 1'!B:B=A188)),6)),""Data not Found."",index('Form Responses 1'!B:P,max(filter(row('Form Responses 1'!B:B),'Form Responses 1'!B:B=A188)),6))"),"On Progress.")</f>
        <v>On Progress.</v>
      </c>
      <c r="G188" s="16">
        <f t="shared" ca="1" si="0"/>
        <v>0.5</v>
      </c>
    </row>
    <row r="189" spans="1:7" ht="14.25">
      <c r="A189" s="6">
        <v>755316</v>
      </c>
      <c r="B189" s="8" t="s">
        <v>80</v>
      </c>
      <c r="C189" s="11" t="str">
        <f>VLOOKUP(A189,DB_Name!$A$2:$G$93,7,FALSE)</f>
        <v>C14</v>
      </c>
      <c r="D189" s="13" t="str">
        <f>VLOOKUP(A189,DB_Name!$A$2:$D$93,4,FALSE)</f>
        <v>PPD</v>
      </c>
      <c r="E189" s="17" t="s">
        <v>110</v>
      </c>
      <c r="F189" s="8" t="str">
        <f ca="1">IFERROR(__xludf.DUMMYFUNCTION("if(isna(index('Form Responses 1'!B:P,max(filter(row('Form Responses 1'!B:B),'Form Responses 1'!B:B=A189)),7)),""Data not Found."",index('Form Responses 1'!B:P,max(filter(row('Form Responses 1'!B:B),'Form Responses 1'!B:B=A189)),7))"),"On Progress.")</f>
        <v>On Progress.</v>
      </c>
      <c r="G189" s="16">
        <f t="shared" ca="1" si="0"/>
        <v>0.5</v>
      </c>
    </row>
    <row r="190" spans="1:7" ht="14.25">
      <c r="A190" s="6">
        <v>755316</v>
      </c>
      <c r="B190" s="8" t="s">
        <v>80</v>
      </c>
      <c r="C190" s="11" t="str">
        <f>VLOOKUP(A190,DB_Name!$A$2:$G$93,7,FALSE)</f>
        <v>C14</v>
      </c>
      <c r="D190" s="13" t="str">
        <f>VLOOKUP(A190,DB_Name!$A$2:$D$93,4,FALSE)</f>
        <v>PPD</v>
      </c>
      <c r="E190" s="17" t="s">
        <v>120</v>
      </c>
      <c r="F190" s="8" t="str">
        <f ca="1">IFERROR(__xludf.DUMMYFUNCTION("if(isna(index('Form Responses 1'!B:P,max(filter(row('Form Responses 1'!B:B),'Form Responses 1'!B:B=A190)),8)),""Data not Found."",index('Form Responses 1'!B:P,max(filter(row('Form Responses 1'!B:B),'Form Responses 1'!B:B=A190)),8))"),"On Progress.")</f>
        <v>On Progress.</v>
      </c>
      <c r="G190" s="16">
        <f t="shared" ca="1" si="0"/>
        <v>0.5</v>
      </c>
    </row>
    <row r="191" spans="1:7" ht="14.25">
      <c r="A191" s="6">
        <v>755316</v>
      </c>
      <c r="B191" s="8" t="s">
        <v>80</v>
      </c>
      <c r="C191" s="11" t="str">
        <f>VLOOKUP(A191,DB_Name!$A$2:$G$93,7,FALSE)</f>
        <v>C14</v>
      </c>
      <c r="D191" s="13" t="str">
        <f>VLOOKUP(A191,DB_Name!$A$2:$D$93,4,FALSE)</f>
        <v>PPD</v>
      </c>
      <c r="E191" s="17" t="s">
        <v>130</v>
      </c>
      <c r="F191" s="8" t="str">
        <f ca="1">IFERROR(__xludf.DUMMYFUNCTION("if(isna(index('Form Responses 1'!B:P,max(filter(row('Form Responses 1'!B:B),'Form Responses 1'!B:B=A191)),9)),""Data not Found."",index('Form Responses 1'!B:P,max(filter(row('Form Responses 1'!B:B),'Form Responses 1'!B:B=A191)),9))"),"Not Yet Started.")</f>
        <v>Not Yet Started.</v>
      </c>
      <c r="G191" s="16">
        <f t="shared" ca="1" si="0"/>
        <v>0</v>
      </c>
    </row>
    <row r="192" spans="1:7" ht="14.25">
      <c r="A192" s="6">
        <v>755316</v>
      </c>
      <c r="B192" s="8" t="s">
        <v>80</v>
      </c>
      <c r="C192" s="11" t="str">
        <f>VLOOKUP(A192,DB_Name!$A$2:$G$93,7,FALSE)</f>
        <v>C14</v>
      </c>
      <c r="D192" s="13" t="str">
        <f>VLOOKUP(A192,DB_Name!$A$2:$D$93,4,FALSE)</f>
        <v>PPD</v>
      </c>
      <c r="E192" s="17" t="s">
        <v>137</v>
      </c>
      <c r="F192" s="8" t="str">
        <f ca="1">IFERROR(__xludf.DUMMYFUNCTION("if(isna(index('Form Responses 1'!B:P,max(filter(row('Form Responses 1'!B:B),'Form Responses 1'!B:B=A192)),10)),""Data not Found."",index('Form Responses 1'!B:P,max(filter(row('Form Responses 1'!B:B),'Form Responses 1'!B:B=A192)),10))"),"Not Yet Started.")</f>
        <v>Not Yet Started.</v>
      </c>
      <c r="G192" s="16">
        <f t="shared" ca="1" si="0"/>
        <v>0</v>
      </c>
    </row>
    <row r="193" spans="1:7" ht="14.25">
      <c r="A193" s="6">
        <v>755316</v>
      </c>
      <c r="B193" s="8" t="s">
        <v>80</v>
      </c>
      <c r="C193" s="11" t="str">
        <f>VLOOKUP(A193,DB_Name!$A$2:$G$93,7,FALSE)</f>
        <v>C14</v>
      </c>
      <c r="D193" s="13" t="str">
        <f>VLOOKUP(A193,DB_Name!$A$2:$D$93,4,FALSE)</f>
        <v>PPD</v>
      </c>
      <c r="E193" s="17" t="s">
        <v>147</v>
      </c>
      <c r="F193" s="8" t="str">
        <f ca="1">IFERROR(__xludf.DUMMYFUNCTION("if(isna(index('Form Responses 1'!B:P,max(filter(row('Form Responses 1'!B:B),'Form Responses 1'!B:B=A193)),11)),""Data not Found."",index('Form Responses 1'!B:P,max(filter(row('Form Responses 1'!B:B),'Form Responses 1'!B:B=A193)),11))"),"Not Yet Started.")</f>
        <v>Not Yet Started.</v>
      </c>
      <c r="G193" s="16">
        <f t="shared" ca="1" si="0"/>
        <v>0</v>
      </c>
    </row>
    <row r="194" spans="1:7" ht="14.25">
      <c r="A194" s="6">
        <v>755316</v>
      </c>
      <c r="B194" s="8" t="s">
        <v>80</v>
      </c>
      <c r="C194" s="11" t="str">
        <f>VLOOKUP(A194,DB_Name!$A$2:$G$93,7,FALSE)</f>
        <v>C14</v>
      </c>
      <c r="D194" s="13" t="str">
        <f>VLOOKUP(A194,DB_Name!$A$2:$D$93,4,FALSE)</f>
        <v>PPD</v>
      </c>
      <c r="E194" s="17" t="s">
        <v>157</v>
      </c>
      <c r="F194" s="8" t="str">
        <f ca="1">IFERROR(__xludf.DUMMYFUNCTION("if(isna(index('Form Responses 1'!B:P,max(filter(row('Form Responses 1'!B:B),'Form Responses 1'!B:B=A194)),12)),""Data not Found."",index('Form Responses 1'!B:P,max(filter(row('Form Responses 1'!B:B),'Form Responses 1'!B:B=A194)),12))"),"Not Yet Started.")</f>
        <v>Not Yet Started.</v>
      </c>
      <c r="G194" s="16">
        <f t="shared" ca="1" si="0"/>
        <v>0</v>
      </c>
    </row>
    <row r="195" spans="1:7" ht="14.25">
      <c r="A195" s="6">
        <v>755316</v>
      </c>
      <c r="B195" s="8" t="s">
        <v>80</v>
      </c>
      <c r="C195" s="11" t="str">
        <f>VLOOKUP(A195,DB_Name!$A$2:$G$93,7,FALSE)</f>
        <v>C14</v>
      </c>
      <c r="D195" s="13" t="str">
        <f>VLOOKUP(A195,DB_Name!$A$2:$D$93,4,FALSE)</f>
        <v>PPD</v>
      </c>
      <c r="E195" s="17" t="s">
        <v>168</v>
      </c>
      <c r="F195" s="8" t="str">
        <f ca="1">IFERROR(__xludf.DUMMYFUNCTION("if(isna(index('Form Responses 1'!B:P,max(filter(row('Form Responses 1'!B:B),'Form Responses 1'!B:B=A195)),13)),""Data not Found."",index('Form Responses 1'!B:P,max(filter(row('Form Responses 1'!B:B),'Form Responses 1'!B:B=A195)),13))"),"Not Yet Started.")</f>
        <v>Not Yet Started.</v>
      </c>
      <c r="G195" s="16">
        <f t="shared" ca="1" si="0"/>
        <v>0</v>
      </c>
    </row>
    <row r="196" spans="1:7" ht="14.25">
      <c r="A196" s="6">
        <v>755316</v>
      </c>
      <c r="B196" s="8" t="s">
        <v>80</v>
      </c>
      <c r="C196" s="11" t="str">
        <f>VLOOKUP(A196,DB_Name!$A$2:$G$93,7,FALSE)</f>
        <v>C14</v>
      </c>
      <c r="D196" s="13" t="str">
        <f>VLOOKUP(A196,DB_Name!$A$2:$D$93,4,FALSE)</f>
        <v>PPD</v>
      </c>
      <c r="E196" s="17" t="s">
        <v>176</v>
      </c>
      <c r="F196" s="8" t="str">
        <f ca="1">IFERROR(__xludf.DUMMYFUNCTION("if(isna(index('Form Responses 1'!B:P,max(filter(row('Form Responses 1'!B:B),'Form Responses 1'!B:B=A196)),14)),""Data not Found."",index('Form Responses 1'!B:P,max(filter(row('Form Responses 1'!B:B),'Form Responses 1'!B:B=A196)),14))"),"Not Yet Started.")</f>
        <v>Not Yet Started.</v>
      </c>
      <c r="G196" s="16">
        <f t="shared" ca="1" si="0"/>
        <v>0</v>
      </c>
    </row>
    <row r="197" spans="1:7" ht="14.25">
      <c r="A197" s="6">
        <v>755316</v>
      </c>
      <c r="B197" s="8" t="s">
        <v>80</v>
      </c>
      <c r="C197" s="11" t="str">
        <f>VLOOKUP(A197,DB_Name!$A$2:$G$93,7,FALSE)</f>
        <v>C14</v>
      </c>
      <c r="D197" s="13" t="str">
        <f>VLOOKUP(A197,DB_Name!$A$2:$D$93,4,FALSE)</f>
        <v>PPD</v>
      </c>
      <c r="E197" s="17" t="s">
        <v>185</v>
      </c>
      <c r="F197" s="8" t="str">
        <f ca="1">IFERROR(__xludf.DUMMYFUNCTION("if(isna(index('Form Responses 1'!B:P,max(filter(row('Form Responses 1'!B:B),'Form Responses 1'!B:B=A197)),15)),""Data not Found."",index('Form Responses 1'!B:P,max(filter(row('Form Responses 1'!B:B),'Form Responses 1'!B:B=A197)),15))"),"Not Yet Started.")</f>
        <v>Not Yet Started.</v>
      </c>
      <c r="G197" s="16">
        <f t="shared" ca="1" si="0"/>
        <v>0</v>
      </c>
    </row>
    <row r="198" spans="1:7" ht="14.25">
      <c r="A198" s="6">
        <v>755317</v>
      </c>
      <c r="B198" s="8" t="s">
        <v>84</v>
      </c>
      <c r="C198" s="11" t="str">
        <f>VLOOKUP(A198,DB_Name!$A$2:$G$93,7,FALSE)</f>
        <v>C15</v>
      </c>
      <c r="D198" s="13" t="str">
        <f>VLOOKUP(A198,DB_Name!$A$2:$D$93,4,FALSE)</f>
        <v>OMS</v>
      </c>
      <c r="E198" s="13" t="s">
        <v>35</v>
      </c>
      <c r="F198" s="8" t="str">
        <f ca="1">IFERROR(__xludf.DUMMYFUNCTION("if(isna(index('Form Responses 1'!B:P,max(filter(row('Form Responses 1'!B:B),'Form Responses 1'!B:B=A198)),2)),""Data not Found."",index('Form Responses 1'!B:P,max(filter(row('Form Responses 1'!B:B),'Form Responses 1'!B:B=A198)),2))"),"Done. Acc.")</f>
        <v>Done. Acc.</v>
      </c>
      <c r="G198" s="16">
        <f t="shared" ca="1" si="0"/>
        <v>1</v>
      </c>
    </row>
    <row r="199" spans="1:7" ht="14.25">
      <c r="A199" s="6">
        <v>755317</v>
      </c>
      <c r="B199" s="8" t="s">
        <v>84</v>
      </c>
      <c r="C199" s="11" t="str">
        <f>VLOOKUP(A199,DB_Name!$A$2:$G$93,7,FALSE)</f>
        <v>C15</v>
      </c>
      <c r="D199" s="13" t="str">
        <f>VLOOKUP(A199,DB_Name!$A$2:$D$93,4,FALSE)</f>
        <v>OMS</v>
      </c>
      <c r="E199" s="17" t="s">
        <v>68</v>
      </c>
      <c r="F199" s="8" t="str">
        <f ca="1">IFERROR(__xludf.DUMMYFUNCTION("if(isna(index('Form Responses 1'!B:P,max(filter(row('Form Responses 1'!B:B),'Form Responses 1'!B:B=A199)),3)),""Data not Found."",index('Form Responses 1'!B:P,max(filter(row('Form Responses 1'!B:B),'Form Responses 1'!B:B=A199)),3))"),"Done. Acc.")</f>
        <v>Done. Acc.</v>
      </c>
      <c r="G199" s="16">
        <f t="shared" ca="1" si="0"/>
        <v>1</v>
      </c>
    </row>
    <row r="200" spans="1:7" ht="14.25">
      <c r="A200" s="6">
        <v>755317</v>
      </c>
      <c r="B200" s="8" t="s">
        <v>84</v>
      </c>
      <c r="C200" s="11" t="str">
        <f>VLOOKUP(A200,DB_Name!$A$2:$G$93,7,FALSE)</f>
        <v>C15</v>
      </c>
      <c r="D200" s="13" t="str">
        <f>VLOOKUP(A200,DB_Name!$A$2:$D$93,4,FALSE)</f>
        <v>OMS</v>
      </c>
      <c r="E200" s="17" t="s">
        <v>82</v>
      </c>
      <c r="F200" s="8" t="str">
        <f ca="1">IFERROR(__xludf.DUMMYFUNCTION("if(isna(index('Form Responses 1'!B:P,max(filter(row('Form Responses 1'!B:B),'Form Responses 1'!B:B=A200)),4)),""Data not Found."",index('Form Responses 1'!B:P,max(filter(row('Form Responses 1'!B:B),'Form Responses 1'!B:B=A200)),4))"),"Done. Acc.")</f>
        <v>Done. Acc.</v>
      </c>
      <c r="G200" s="16">
        <f t="shared" ca="1" si="0"/>
        <v>1</v>
      </c>
    </row>
    <row r="201" spans="1:7" ht="14.25">
      <c r="A201" s="6">
        <v>755317</v>
      </c>
      <c r="B201" s="8" t="s">
        <v>84</v>
      </c>
      <c r="C201" s="11" t="str">
        <f>VLOOKUP(A201,DB_Name!$A$2:$G$93,7,FALSE)</f>
        <v>C15</v>
      </c>
      <c r="D201" s="13" t="str">
        <f>VLOOKUP(A201,DB_Name!$A$2:$D$93,4,FALSE)</f>
        <v>OMS</v>
      </c>
      <c r="E201" s="17" t="s">
        <v>92</v>
      </c>
      <c r="F201" s="8" t="str">
        <f ca="1">IFERROR(__xludf.DUMMYFUNCTION("if(isna(index('Form Responses 1'!B:P,max(filter(row('Form Responses 1'!B:B),'Form Responses 1'!B:B=A201)),5)),""Data not Found."",index('Form Responses 1'!B:P,max(filter(row('Form Responses 1'!B:B),'Form Responses 1'!B:B=A201)),5))"),"Done. Acc.")</f>
        <v>Done. Acc.</v>
      </c>
      <c r="G201" s="16">
        <f t="shared" ca="1" si="0"/>
        <v>1</v>
      </c>
    </row>
    <row r="202" spans="1:7" ht="14.25">
      <c r="A202" s="6">
        <v>755317</v>
      </c>
      <c r="B202" s="8" t="s">
        <v>84</v>
      </c>
      <c r="C202" s="11" t="str">
        <f>VLOOKUP(A202,DB_Name!$A$2:$G$93,7,FALSE)</f>
        <v>C15</v>
      </c>
      <c r="D202" s="13" t="str">
        <f>VLOOKUP(A202,DB_Name!$A$2:$D$93,4,FALSE)</f>
        <v>OMS</v>
      </c>
      <c r="E202" s="17" t="s">
        <v>99</v>
      </c>
      <c r="F202" s="8" t="str">
        <f ca="1">IFERROR(__xludf.DUMMYFUNCTION("if(isna(index('Form Responses 1'!B:P,max(filter(row('Form Responses 1'!B:B),'Form Responses 1'!B:B=A202)),6)),""Data not Found."",index('Form Responses 1'!B:P,max(filter(row('Form Responses 1'!B:B),'Form Responses 1'!B:B=A202)),6))"),"Done. Acc.")</f>
        <v>Done. Acc.</v>
      </c>
      <c r="G202" s="16">
        <f t="shared" ca="1" si="0"/>
        <v>1</v>
      </c>
    </row>
    <row r="203" spans="1:7" ht="14.25">
      <c r="A203" s="6">
        <v>755317</v>
      </c>
      <c r="B203" s="8" t="s">
        <v>84</v>
      </c>
      <c r="C203" s="11" t="str">
        <f>VLOOKUP(A203,DB_Name!$A$2:$G$93,7,FALSE)</f>
        <v>C15</v>
      </c>
      <c r="D203" s="13" t="str">
        <f>VLOOKUP(A203,DB_Name!$A$2:$D$93,4,FALSE)</f>
        <v>OMS</v>
      </c>
      <c r="E203" s="17" t="s">
        <v>110</v>
      </c>
      <c r="F203" s="8" t="str">
        <f ca="1">IFERROR(__xludf.DUMMYFUNCTION("if(isna(index('Form Responses 1'!B:P,max(filter(row('Form Responses 1'!B:B),'Form Responses 1'!B:B=A203)),7)),""Data not Found."",index('Form Responses 1'!B:P,max(filter(row('Form Responses 1'!B:B),'Form Responses 1'!B:B=A203)),7))"),"Done. Acc.")</f>
        <v>Done. Acc.</v>
      </c>
      <c r="G203" s="16">
        <f t="shared" ca="1" si="0"/>
        <v>1</v>
      </c>
    </row>
    <row r="204" spans="1:7" ht="14.25">
      <c r="A204" s="6">
        <v>755317</v>
      </c>
      <c r="B204" s="8" t="s">
        <v>84</v>
      </c>
      <c r="C204" s="11" t="str">
        <f>VLOOKUP(A204,DB_Name!$A$2:$G$93,7,FALSE)</f>
        <v>C15</v>
      </c>
      <c r="D204" s="13" t="str">
        <f>VLOOKUP(A204,DB_Name!$A$2:$D$93,4,FALSE)</f>
        <v>OMS</v>
      </c>
      <c r="E204" s="17" t="s">
        <v>120</v>
      </c>
      <c r="F204" s="8" t="str">
        <f ca="1">IFERROR(__xludf.DUMMYFUNCTION("if(isna(index('Form Responses 1'!B:P,max(filter(row('Form Responses 1'!B:B),'Form Responses 1'!B:B=A204)),8)),""Data not Found."",index('Form Responses 1'!B:P,max(filter(row('Form Responses 1'!B:B),'Form Responses 1'!B:B=A204)),8))"),"Done. Acc.")</f>
        <v>Done. Acc.</v>
      </c>
      <c r="G204" s="16">
        <f t="shared" ca="1" si="0"/>
        <v>1</v>
      </c>
    </row>
    <row r="205" spans="1:7" ht="14.25">
      <c r="A205" s="6">
        <v>755317</v>
      </c>
      <c r="B205" s="8" t="s">
        <v>84</v>
      </c>
      <c r="C205" s="11" t="str">
        <f>VLOOKUP(A205,DB_Name!$A$2:$G$93,7,FALSE)</f>
        <v>C15</v>
      </c>
      <c r="D205" s="13" t="str">
        <f>VLOOKUP(A205,DB_Name!$A$2:$D$93,4,FALSE)</f>
        <v>OMS</v>
      </c>
      <c r="E205" s="17" t="s">
        <v>130</v>
      </c>
      <c r="F205" s="8" t="str">
        <f ca="1">IFERROR(__xludf.DUMMYFUNCTION("if(isna(index('Form Responses 1'!B:P,max(filter(row('Form Responses 1'!B:B),'Form Responses 1'!B:B=A205)),9)),""Data not Found."",index('Form Responses 1'!B:P,max(filter(row('Form Responses 1'!B:B),'Form Responses 1'!B:B=A205)),9))"),"Not Yet Started.")</f>
        <v>Not Yet Started.</v>
      </c>
      <c r="G205" s="16">
        <f t="shared" ca="1" si="0"/>
        <v>0</v>
      </c>
    </row>
    <row r="206" spans="1:7" ht="14.25">
      <c r="A206" s="6">
        <v>755317</v>
      </c>
      <c r="B206" s="8" t="s">
        <v>84</v>
      </c>
      <c r="C206" s="11" t="str">
        <f>VLOOKUP(A206,DB_Name!$A$2:$G$93,7,FALSE)</f>
        <v>C15</v>
      </c>
      <c r="D206" s="13" t="str">
        <f>VLOOKUP(A206,DB_Name!$A$2:$D$93,4,FALSE)</f>
        <v>OMS</v>
      </c>
      <c r="E206" s="17" t="s">
        <v>137</v>
      </c>
      <c r="F206" s="8" t="str">
        <f ca="1">IFERROR(__xludf.DUMMYFUNCTION("if(isna(index('Form Responses 1'!B:P,max(filter(row('Form Responses 1'!B:B),'Form Responses 1'!B:B=A206)),10)),""Data not Found."",index('Form Responses 1'!B:P,max(filter(row('Form Responses 1'!B:B),'Form Responses 1'!B:B=A206)),10))"),"Not Yet Started.")</f>
        <v>Not Yet Started.</v>
      </c>
      <c r="G206" s="16">
        <f t="shared" ca="1" si="0"/>
        <v>0</v>
      </c>
    </row>
    <row r="207" spans="1:7" ht="14.25">
      <c r="A207" s="6">
        <v>755317</v>
      </c>
      <c r="B207" s="8" t="s">
        <v>84</v>
      </c>
      <c r="C207" s="11" t="str">
        <f>VLOOKUP(A207,DB_Name!$A$2:$G$93,7,FALSE)</f>
        <v>C15</v>
      </c>
      <c r="D207" s="13" t="str">
        <f>VLOOKUP(A207,DB_Name!$A$2:$D$93,4,FALSE)</f>
        <v>OMS</v>
      </c>
      <c r="E207" s="17" t="s">
        <v>147</v>
      </c>
      <c r="F207" s="8" t="str">
        <f ca="1">IFERROR(__xludf.DUMMYFUNCTION("if(isna(index('Form Responses 1'!B:P,max(filter(row('Form Responses 1'!B:B),'Form Responses 1'!B:B=A207)),11)),""Data not Found."",index('Form Responses 1'!B:P,max(filter(row('Form Responses 1'!B:B),'Form Responses 1'!B:B=A207)),11))"),"Not Yet Started.")</f>
        <v>Not Yet Started.</v>
      </c>
      <c r="G207" s="16">
        <f t="shared" ca="1" si="0"/>
        <v>0</v>
      </c>
    </row>
    <row r="208" spans="1:7" ht="14.25">
      <c r="A208" s="6">
        <v>755317</v>
      </c>
      <c r="B208" s="8" t="s">
        <v>84</v>
      </c>
      <c r="C208" s="11" t="str">
        <f>VLOOKUP(A208,DB_Name!$A$2:$G$93,7,FALSE)</f>
        <v>C15</v>
      </c>
      <c r="D208" s="13" t="str">
        <f>VLOOKUP(A208,DB_Name!$A$2:$D$93,4,FALSE)</f>
        <v>OMS</v>
      </c>
      <c r="E208" s="17" t="s">
        <v>157</v>
      </c>
      <c r="F208" s="8" t="str">
        <f ca="1">IFERROR(__xludf.DUMMYFUNCTION("if(isna(index('Form Responses 1'!B:P,max(filter(row('Form Responses 1'!B:B),'Form Responses 1'!B:B=A208)),12)),""Data not Found."",index('Form Responses 1'!B:P,max(filter(row('Form Responses 1'!B:B),'Form Responses 1'!B:B=A208)),12))"),"Not Yet Started.")</f>
        <v>Not Yet Started.</v>
      </c>
      <c r="G208" s="16">
        <f t="shared" ca="1" si="0"/>
        <v>0</v>
      </c>
    </row>
    <row r="209" spans="1:7" ht="14.25">
      <c r="A209" s="6">
        <v>755317</v>
      </c>
      <c r="B209" s="8" t="s">
        <v>84</v>
      </c>
      <c r="C209" s="11" t="str">
        <f>VLOOKUP(A209,DB_Name!$A$2:$G$93,7,FALSE)</f>
        <v>C15</v>
      </c>
      <c r="D209" s="13" t="str">
        <f>VLOOKUP(A209,DB_Name!$A$2:$D$93,4,FALSE)</f>
        <v>OMS</v>
      </c>
      <c r="E209" s="17" t="s">
        <v>168</v>
      </c>
      <c r="F209" s="8" t="str">
        <f ca="1">IFERROR(__xludf.DUMMYFUNCTION("if(isna(index('Form Responses 1'!B:P,max(filter(row('Form Responses 1'!B:B),'Form Responses 1'!B:B=A209)),13)),""Data not Found."",index('Form Responses 1'!B:P,max(filter(row('Form Responses 1'!B:B),'Form Responses 1'!B:B=A209)),13))"),"Not Yet Started.")</f>
        <v>Not Yet Started.</v>
      </c>
      <c r="G209" s="16">
        <f t="shared" ca="1" si="0"/>
        <v>0</v>
      </c>
    </row>
    <row r="210" spans="1:7" ht="14.25">
      <c r="A210" s="6">
        <v>755317</v>
      </c>
      <c r="B210" s="8" t="s">
        <v>84</v>
      </c>
      <c r="C210" s="11" t="str">
        <f>VLOOKUP(A210,DB_Name!$A$2:$G$93,7,FALSE)</f>
        <v>C15</v>
      </c>
      <c r="D210" s="13" t="str">
        <f>VLOOKUP(A210,DB_Name!$A$2:$D$93,4,FALSE)</f>
        <v>OMS</v>
      </c>
      <c r="E210" s="17" t="s">
        <v>176</v>
      </c>
      <c r="F210" s="8" t="str">
        <f ca="1">IFERROR(__xludf.DUMMYFUNCTION("if(isna(index('Form Responses 1'!B:P,max(filter(row('Form Responses 1'!B:B),'Form Responses 1'!B:B=A210)),14)),""Data not Found."",index('Form Responses 1'!B:P,max(filter(row('Form Responses 1'!B:B),'Form Responses 1'!B:B=A210)),14))"),"Not Yet Started.")</f>
        <v>Not Yet Started.</v>
      </c>
      <c r="G210" s="16">
        <f t="shared" ca="1" si="0"/>
        <v>0</v>
      </c>
    </row>
    <row r="211" spans="1:7" ht="14.25">
      <c r="A211" s="6">
        <v>755317</v>
      </c>
      <c r="B211" s="8" t="s">
        <v>84</v>
      </c>
      <c r="C211" s="11" t="str">
        <f>VLOOKUP(A211,DB_Name!$A$2:$G$93,7,FALSE)</f>
        <v>C15</v>
      </c>
      <c r="D211" s="13" t="str">
        <f>VLOOKUP(A211,DB_Name!$A$2:$D$93,4,FALSE)</f>
        <v>OMS</v>
      </c>
      <c r="E211" s="17" t="s">
        <v>185</v>
      </c>
      <c r="F211" s="8" t="str">
        <f ca="1">IFERROR(__xludf.DUMMYFUNCTION("if(isna(index('Form Responses 1'!B:P,max(filter(row('Form Responses 1'!B:B),'Form Responses 1'!B:B=A211)),15)),""Data not Found."",index('Form Responses 1'!B:P,max(filter(row('Form Responses 1'!B:B),'Form Responses 1'!B:B=A211)),15))"),"Not Yet Started.")</f>
        <v>Not Yet Started.</v>
      </c>
      <c r="G211" s="16">
        <f t="shared" ca="1" si="0"/>
        <v>0</v>
      </c>
    </row>
    <row r="212" spans="1:7" ht="14.25">
      <c r="A212" s="6">
        <v>755318</v>
      </c>
      <c r="B212" s="8" t="s">
        <v>87</v>
      </c>
      <c r="C212" s="11" t="str">
        <f>VLOOKUP(A212,DB_Name!$A$2:$G$93,7,FALSE)</f>
        <v>C16</v>
      </c>
      <c r="D212" s="13" t="str">
        <f>VLOOKUP(A212,DB_Name!$A$2:$D$93,4,FALSE)</f>
        <v>QAS</v>
      </c>
      <c r="E212" s="13" t="s">
        <v>35</v>
      </c>
      <c r="F212" s="8" t="str">
        <f ca="1">IFERROR(__xludf.DUMMYFUNCTION("if(isna(index('Form Responses 1'!B:P,max(filter(row('Form Responses 1'!B:B),'Form Responses 1'!B:B=A212)),2)),""Data not Found."",index('Form Responses 1'!B:P,max(filter(row('Form Responses 1'!B:B),'Form Responses 1'!B:B=A212)),2))"),"Done. Acc.")</f>
        <v>Done. Acc.</v>
      </c>
      <c r="G212" s="16">
        <f t="shared" ca="1" si="0"/>
        <v>1</v>
      </c>
    </row>
    <row r="213" spans="1:7" ht="14.25">
      <c r="A213" s="6">
        <v>755318</v>
      </c>
      <c r="B213" s="8" t="s">
        <v>87</v>
      </c>
      <c r="C213" s="11" t="str">
        <f>VLOOKUP(A213,DB_Name!$A$2:$G$93,7,FALSE)</f>
        <v>C16</v>
      </c>
      <c r="D213" s="13" t="str">
        <f>VLOOKUP(A213,DB_Name!$A$2:$D$93,4,FALSE)</f>
        <v>QAS</v>
      </c>
      <c r="E213" s="17" t="s">
        <v>68</v>
      </c>
      <c r="F213" s="8" t="str">
        <f ca="1">IFERROR(__xludf.DUMMYFUNCTION("if(isna(index('Form Responses 1'!B:P,max(filter(row('Form Responses 1'!B:B),'Form Responses 1'!B:B=A213)),3)),""Data not Found."",index('Form Responses 1'!B:P,max(filter(row('Form Responses 1'!B:B),'Form Responses 1'!B:B=A213)),3))"),"Done. Acc.")</f>
        <v>Done. Acc.</v>
      </c>
      <c r="G213" s="16">
        <f t="shared" ca="1" si="0"/>
        <v>1</v>
      </c>
    </row>
    <row r="214" spans="1:7" ht="14.25">
      <c r="A214" s="6">
        <v>755318</v>
      </c>
      <c r="B214" s="8" t="s">
        <v>87</v>
      </c>
      <c r="C214" s="11" t="str">
        <f>VLOOKUP(A214,DB_Name!$A$2:$G$93,7,FALSE)</f>
        <v>C16</v>
      </c>
      <c r="D214" s="13" t="str">
        <f>VLOOKUP(A214,DB_Name!$A$2:$D$93,4,FALSE)</f>
        <v>QAS</v>
      </c>
      <c r="E214" s="17" t="s">
        <v>82</v>
      </c>
      <c r="F214" s="8" t="str">
        <f ca="1">IFERROR(__xludf.DUMMYFUNCTION("if(isna(index('Form Responses 1'!B:P,max(filter(row('Form Responses 1'!B:B),'Form Responses 1'!B:B=A214)),4)),""Data not Found."",index('Form Responses 1'!B:P,max(filter(row('Form Responses 1'!B:B),'Form Responses 1'!B:B=A214)),4))"),"Done. Acc.")</f>
        <v>Done. Acc.</v>
      </c>
      <c r="G214" s="16">
        <f t="shared" ca="1" si="0"/>
        <v>1</v>
      </c>
    </row>
    <row r="215" spans="1:7" ht="14.25">
      <c r="A215" s="6">
        <v>755318</v>
      </c>
      <c r="B215" s="8" t="s">
        <v>87</v>
      </c>
      <c r="C215" s="11" t="str">
        <f>VLOOKUP(A215,DB_Name!$A$2:$G$93,7,FALSE)</f>
        <v>C16</v>
      </c>
      <c r="D215" s="13" t="str">
        <f>VLOOKUP(A215,DB_Name!$A$2:$D$93,4,FALSE)</f>
        <v>QAS</v>
      </c>
      <c r="E215" s="17" t="s">
        <v>92</v>
      </c>
      <c r="F215" s="8" t="str">
        <f ca="1">IFERROR(__xludf.DUMMYFUNCTION("if(isna(index('Form Responses 1'!B:P,max(filter(row('Form Responses 1'!B:B),'Form Responses 1'!B:B=A215)),5)),""Data not Found."",index('Form Responses 1'!B:P,max(filter(row('Form Responses 1'!B:B),'Form Responses 1'!B:B=A215)),5))"),"Done. Acc.")</f>
        <v>Done. Acc.</v>
      </c>
      <c r="G215" s="16">
        <f t="shared" ca="1" si="0"/>
        <v>1</v>
      </c>
    </row>
    <row r="216" spans="1:7" ht="14.25">
      <c r="A216" s="6">
        <v>755318</v>
      </c>
      <c r="B216" s="8" t="s">
        <v>87</v>
      </c>
      <c r="C216" s="11" t="str">
        <f>VLOOKUP(A216,DB_Name!$A$2:$G$93,7,FALSE)</f>
        <v>C16</v>
      </c>
      <c r="D216" s="13" t="str">
        <f>VLOOKUP(A216,DB_Name!$A$2:$D$93,4,FALSE)</f>
        <v>QAS</v>
      </c>
      <c r="E216" s="17" t="s">
        <v>99</v>
      </c>
      <c r="F216" s="8" t="str">
        <f ca="1">IFERROR(__xludf.DUMMYFUNCTION("if(isna(index('Form Responses 1'!B:P,max(filter(row('Form Responses 1'!B:B),'Form Responses 1'!B:B=A216)),6)),""Data not Found."",index('Form Responses 1'!B:P,max(filter(row('Form Responses 1'!B:B),'Form Responses 1'!B:B=A216)),6))"),"Not Yet Started.")</f>
        <v>Not Yet Started.</v>
      </c>
      <c r="G216" s="16">
        <f t="shared" ca="1" si="0"/>
        <v>0</v>
      </c>
    </row>
    <row r="217" spans="1:7" ht="14.25">
      <c r="A217" s="6">
        <v>755318</v>
      </c>
      <c r="B217" s="8" t="s">
        <v>87</v>
      </c>
      <c r="C217" s="11" t="str">
        <f>VLOOKUP(A217,DB_Name!$A$2:$G$93,7,FALSE)</f>
        <v>C16</v>
      </c>
      <c r="D217" s="13" t="str">
        <f>VLOOKUP(A217,DB_Name!$A$2:$D$93,4,FALSE)</f>
        <v>QAS</v>
      </c>
      <c r="E217" s="17" t="s">
        <v>110</v>
      </c>
      <c r="F217" s="8" t="str">
        <f ca="1">IFERROR(__xludf.DUMMYFUNCTION("if(isna(index('Form Responses 1'!B:P,max(filter(row('Form Responses 1'!B:B),'Form Responses 1'!B:B=A217)),7)),""Data not Found."",index('Form Responses 1'!B:P,max(filter(row('Form Responses 1'!B:B),'Form Responses 1'!B:B=A217)),7))"),"Not Yet Started.")</f>
        <v>Not Yet Started.</v>
      </c>
      <c r="G217" s="16">
        <f t="shared" ca="1" si="0"/>
        <v>0</v>
      </c>
    </row>
    <row r="218" spans="1:7" ht="14.25">
      <c r="A218" s="6">
        <v>755318</v>
      </c>
      <c r="B218" s="8" t="s">
        <v>87</v>
      </c>
      <c r="C218" s="11" t="str">
        <f>VLOOKUP(A218,DB_Name!$A$2:$G$93,7,FALSE)</f>
        <v>C16</v>
      </c>
      <c r="D218" s="13" t="str">
        <f>VLOOKUP(A218,DB_Name!$A$2:$D$93,4,FALSE)</f>
        <v>QAS</v>
      </c>
      <c r="E218" s="17" t="s">
        <v>120</v>
      </c>
      <c r="F218" s="8" t="str">
        <f ca="1">IFERROR(__xludf.DUMMYFUNCTION("if(isna(index('Form Responses 1'!B:P,max(filter(row('Form Responses 1'!B:B),'Form Responses 1'!B:B=A218)),8)),""Data not Found."",index('Form Responses 1'!B:P,max(filter(row('Form Responses 1'!B:B),'Form Responses 1'!B:B=A218)),8))"),"Not Yet Started.")</f>
        <v>Not Yet Started.</v>
      </c>
      <c r="G218" s="16">
        <f t="shared" ca="1" si="0"/>
        <v>0</v>
      </c>
    </row>
    <row r="219" spans="1:7" ht="14.25">
      <c r="A219" s="6">
        <v>755318</v>
      </c>
      <c r="B219" s="8" t="s">
        <v>87</v>
      </c>
      <c r="C219" s="11" t="str">
        <f>VLOOKUP(A219,DB_Name!$A$2:$G$93,7,FALSE)</f>
        <v>C16</v>
      </c>
      <c r="D219" s="13" t="str">
        <f>VLOOKUP(A219,DB_Name!$A$2:$D$93,4,FALSE)</f>
        <v>QAS</v>
      </c>
      <c r="E219" s="17" t="s">
        <v>130</v>
      </c>
      <c r="F219" s="8" t="str">
        <f ca="1">IFERROR(__xludf.DUMMYFUNCTION("if(isna(index('Form Responses 1'!B:P,max(filter(row('Form Responses 1'!B:B),'Form Responses 1'!B:B=A219)),9)),""Data not Found."",index('Form Responses 1'!B:P,max(filter(row('Form Responses 1'!B:B),'Form Responses 1'!B:B=A219)),9))"),"Not Yet Started.")</f>
        <v>Not Yet Started.</v>
      </c>
      <c r="G219" s="16">
        <f t="shared" ca="1" si="0"/>
        <v>0</v>
      </c>
    </row>
    <row r="220" spans="1:7" ht="14.25">
      <c r="A220" s="6">
        <v>755318</v>
      </c>
      <c r="B220" s="8" t="s">
        <v>87</v>
      </c>
      <c r="C220" s="11" t="str">
        <f>VLOOKUP(A220,DB_Name!$A$2:$G$93,7,FALSE)</f>
        <v>C16</v>
      </c>
      <c r="D220" s="13" t="str">
        <f>VLOOKUP(A220,DB_Name!$A$2:$D$93,4,FALSE)</f>
        <v>QAS</v>
      </c>
      <c r="E220" s="17" t="s">
        <v>137</v>
      </c>
      <c r="F220" s="8" t="str">
        <f ca="1">IFERROR(__xludf.DUMMYFUNCTION("if(isna(index('Form Responses 1'!B:P,max(filter(row('Form Responses 1'!B:B),'Form Responses 1'!B:B=A220)),10)),""Data not Found."",index('Form Responses 1'!B:P,max(filter(row('Form Responses 1'!B:B),'Form Responses 1'!B:B=A220)),10))"),"Not Yet Started.")</f>
        <v>Not Yet Started.</v>
      </c>
      <c r="G220" s="16">
        <f t="shared" ca="1" si="0"/>
        <v>0</v>
      </c>
    </row>
    <row r="221" spans="1:7" ht="14.25">
      <c r="A221" s="6">
        <v>755318</v>
      </c>
      <c r="B221" s="8" t="s">
        <v>87</v>
      </c>
      <c r="C221" s="11" t="str">
        <f>VLOOKUP(A221,DB_Name!$A$2:$G$93,7,FALSE)</f>
        <v>C16</v>
      </c>
      <c r="D221" s="13" t="str">
        <f>VLOOKUP(A221,DB_Name!$A$2:$D$93,4,FALSE)</f>
        <v>QAS</v>
      </c>
      <c r="E221" s="17" t="s">
        <v>147</v>
      </c>
      <c r="F221" s="8" t="str">
        <f ca="1">IFERROR(__xludf.DUMMYFUNCTION("if(isna(index('Form Responses 1'!B:P,max(filter(row('Form Responses 1'!B:B),'Form Responses 1'!B:B=A221)),11)),""Data not Found."",index('Form Responses 1'!B:P,max(filter(row('Form Responses 1'!B:B),'Form Responses 1'!B:B=A221)),11))"),"Not Yet Started.")</f>
        <v>Not Yet Started.</v>
      </c>
      <c r="G221" s="16">
        <f t="shared" ca="1" si="0"/>
        <v>0</v>
      </c>
    </row>
    <row r="222" spans="1:7" ht="14.25">
      <c r="A222" s="6">
        <v>755318</v>
      </c>
      <c r="B222" s="8" t="s">
        <v>87</v>
      </c>
      <c r="C222" s="11" t="str">
        <f>VLOOKUP(A222,DB_Name!$A$2:$G$93,7,FALSE)</f>
        <v>C16</v>
      </c>
      <c r="D222" s="13" t="str">
        <f>VLOOKUP(A222,DB_Name!$A$2:$D$93,4,FALSE)</f>
        <v>QAS</v>
      </c>
      <c r="E222" s="17" t="s">
        <v>157</v>
      </c>
      <c r="F222" s="8" t="str">
        <f ca="1">IFERROR(__xludf.DUMMYFUNCTION("if(isna(index('Form Responses 1'!B:P,max(filter(row('Form Responses 1'!B:B),'Form Responses 1'!B:B=A222)),12)),""Data not Found."",index('Form Responses 1'!B:P,max(filter(row('Form Responses 1'!B:B),'Form Responses 1'!B:B=A222)),12))"),"Not Yet Started.")</f>
        <v>Not Yet Started.</v>
      </c>
      <c r="G222" s="16">
        <f t="shared" ca="1" si="0"/>
        <v>0</v>
      </c>
    </row>
    <row r="223" spans="1:7" ht="14.25">
      <c r="A223" s="6">
        <v>755318</v>
      </c>
      <c r="B223" s="8" t="s">
        <v>87</v>
      </c>
      <c r="C223" s="11" t="str">
        <f>VLOOKUP(A223,DB_Name!$A$2:$G$93,7,FALSE)</f>
        <v>C16</v>
      </c>
      <c r="D223" s="13" t="str">
        <f>VLOOKUP(A223,DB_Name!$A$2:$D$93,4,FALSE)</f>
        <v>QAS</v>
      </c>
      <c r="E223" s="17" t="s">
        <v>168</v>
      </c>
      <c r="F223" s="8" t="str">
        <f ca="1">IFERROR(__xludf.DUMMYFUNCTION("if(isna(index('Form Responses 1'!B:P,max(filter(row('Form Responses 1'!B:B),'Form Responses 1'!B:B=A223)),13)),""Data not Found."",index('Form Responses 1'!B:P,max(filter(row('Form Responses 1'!B:B),'Form Responses 1'!B:B=A223)),13))"),"Not Yet Started.")</f>
        <v>Not Yet Started.</v>
      </c>
      <c r="G223" s="16">
        <f t="shared" ca="1" si="0"/>
        <v>0</v>
      </c>
    </row>
    <row r="224" spans="1:7" ht="14.25">
      <c r="A224" s="6">
        <v>755318</v>
      </c>
      <c r="B224" s="8" t="s">
        <v>87</v>
      </c>
      <c r="C224" s="11" t="str">
        <f>VLOOKUP(A224,DB_Name!$A$2:$G$93,7,FALSE)</f>
        <v>C16</v>
      </c>
      <c r="D224" s="13" t="str">
        <f>VLOOKUP(A224,DB_Name!$A$2:$D$93,4,FALSE)</f>
        <v>QAS</v>
      </c>
      <c r="E224" s="17" t="s">
        <v>176</v>
      </c>
      <c r="F224" s="8" t="str">
        <f ca="1">IFERROR(__xludf.DUMMYFUNCTION("if(isna(index('Form Responses 1'!B:P,max(filter(row('Form Responses 1'!B:B),'Form Responses 1'!B:B=A224)),14)),""Data not Found."",index('Form Responses 1'!B:P,max(filter(row('Form Responses 1'!B:B),'Form Responses 1'!B:B=A224)),14))"),"Not Yet Started.")</f>
        <v>Not Yet Started.</v>
      </c>
      <c r="G224" s="16">
        <f t="shared" ca="1" si="0"/>
        <v>0</v>
      </c>
    </row>
    <row r="225" spans="1:7" ht="14.25">
      <c r="A225" s="6">
        <v>755318</v>
      </c>
      <c r="B225" s="8" t="s">
        <v>87</v>
      </c>
      <c r="C225" s="11" t="str">
        <f>VLOOKUP(A225,DB_Name!$A$2:$G$93,7,FALSE)</f>
        <v>C16</v>
      </c>
      <c r="D225" s="13" t="str">
        <f>VLOOKUP(A225,DB_Name!$A$2:$D$93,4,FALSE)</f>
        <v>QAS</v>
      </c>
      <c r="E225" s="17" t="s">
        <v>185</v>
      </c>
      <c r="F225" s="8" t="str">
        <f ca="1">IFERROR(__xludf.DUMMYFUNCTION("if(isna(index('Form Responses 1'!B:P,max(filter(row('Form Responses 1'!B:B),'Form Responses 1'!B:B=A225)),15)),""Data not Found."",index('Form Responses 1'!B:P,max(filter(row('Form Responses 1'!B:B),'Form Responses 1'!B:B=A225)),15))"),"Not Yet Started.")</f>
        <v>Not Yet Started.</v>
      </c>
      <c r="G225" s="16">
        <f t="shared" ca="1" si="0"/>
        <v>0</v>
      </c>
    </row>
    <row r="226" spans="1:7" ht="14.25">
      <c r="A226" s="6">
        <v>755319</v>
      </c>
      <c r="B226" s="8" t="s">
        <v>90</v>
      </c>
      <c r="C226" s="11" t="str">
        <f>VLOOKUP(A226,DB_Name!$A$2:$G$93,7,FALSE)</f>
        <v>C17</v>
      </c>
      <c r="D226" s="13" t="str">
        <f>VLOOKUP(A226,DB_Name!$A$2:$D$93,4,FALSE)</f>
        <v>RDMP</v>
      </c>
      <c r="E226" s="13" t="s">
        <v>35</v>
      </c>
      <c r="F226" s="8" t="str">
        <f ca="1">IFERROR(__xludf.DUMMYFUNCTION("if(isna(index('Form Responses 1'!B:P,max(filter(row('Form Responses 1'!B:B),'Form Responses 1'!B:B=A226)),2)),""Data not Found."",index('Form Responses 1'!B:P,max(filter(row('Form Responses 1'!B:B),'Form Responses 1'!B:B=A226)),2))"),"Data not Found.")</f>
        <v>Data not Found.</v>
      </c>
      <c r="G226" s="16">
        <f t="shared" ca="1" si="0"/>
        <v>0</v>
      </c>
    </row>
    <row r="227" spans="1:7" ht="14.25">
      <c r="A227" s="6">
        <v>755319</v>
      </c>
      <c r="B227" s="8" t="s">
        <v>90</v>
      </c>
      <c r="C227" s="11" t="str">
        <f>VLOOKUP(A227,DB_Name!$A$2:$G$93,7,FALSE)</f>
        <v>C17</v>
      </c>
      <c r="D227" s="13" t="str">
        <f>VLOOKUP(A227,DB_Name!$A$2:$D$93,4,FALSE)</f>
        <v>RDMP</v>
      </c>
      <c r="E227" s="17" t="s">
        <v>68</v>
      </c>
      <c r="F227" s="8" t="str">
        <f ca="1">IFERROR(__xludf.DUMMYFUNCTION("if(isna(index('Form Responses 1'!B:P,max(filter(row('Form Responses 1'!B:B),'Form Responses 1'!B:B=A227)),3)),""Data not Found."",index('Form Responses 1'!B:P,max(filter(row('Form Responses 1'!B:B),'Form Responses 1'!B:B=A227)),3))"),"Data not Found.")</f>
        <v>Data not Found.</v>
      </c>
      <c r="G227" s="16">
        <f t="shared" ca="1" si="0"/>
        <v>0</v>
      </c>
    </row>
    <row r="228" spans="1:7" ht="14.25">
      <c r="A228" s="6">
        <v>755319</v>
      </c>
      <c r="B228" s="8" t="s">
        <v>90</v>
      </c>
      <c r="C228" s="11" t="str">
        <f>VLOOKUP(A228,DB_Name!$A$2:$G$93,7,FALSE)</f>
        <v>C17</v>
      </c>
      <c r="D228" s="13" t="str">
        <f>VLOOKUP(A228,DB_Name!$A$2:$D$93,4,FALSE)</f>
        <v>RDMP</v>
      </c>
      <c r="E228" s="17" t="s">
        <v>82</v>
      </c>
      <c r="F228" s="8" t="str">
        <f ca="1">IFERROR(__xludf.DUMMYFUNCTION("if(isna(index('Form Responses 1'!B:P,max(filter(row('Form Responses 1'!B:B),'Form Responses 1'!B:B=A228)),4)),""Data not Found."",index('Form Responses 1'!B:P,max(filter(row('Form Responses 1'!B:B),'Form Responses 1'!B:B=A228)),4))"),"Data not Found.")</f>
        <v>Data not Found.</v>
      </c>
      <c r="G228" s="16">
        <f t="shared" ca="1" si="0"/>
        <v>0</v>
      </c>
    </row>
    <row r="229" spans="1:7" ht="14.25">
      <c r="A229" s="6">
        <v>755319</v>
      </c>
      <c r="B229" s="8" t="s">
        <v>90</v>
      </c>
      <c r="C229" s="11" t="str">
        <f>VLOOKUP(A229,DB_Name!$A$2:$G$93,7,FALSE)</f>
        <v>C17</v>
      </c>
      <c r="D229" s="13" t="str">
        <f>VLOOKUP(A229,DB_Name!$A$2:$D$93,4,FALSE)</f>
        <v>RDMP</v>
      </c>
      <c r="E229" s="17" t="s">
        <v>92</v>
      </c>
      <c r="F229" s="8" t="str">
        <f ca="1">IFERROR(__xludf.DUMMYFUNCTION("if(isna(index('Form Responses 1'!B:P,max(filter(row('Form Responses 1'!B:B),'Form Responses 1'!B:B=A229)),5)),""Data not Found."",index('Form Responses 1'!B:P,max(filter(row('Form Responses 1'!B:B),'Form Responses 1'!B:B=A229)),5))"),"Data not Found.")</f>
        <v>Data not Found.</v>
      </c>
      <c r="G229" s="16">
        <f t="shared" ca="1" si="0"/>
        <v>0</v>
      </c>
    </row>
    <row r="230" spans="1:7" ht="14.25">
      <c r="A230" s="6">
        <v>755319</v>
      </c>
      <c r="B230" s="8" t="s">
        <v>90</v>
      </c>
      <c r="C230" s="11" t="str">
        <f>VLOOKUP(A230,DB_Name!$A$2:$G$93,7,FALSE)</f>
        <v>C17</v>
      </c>
      <c r="D230" s="13" t="str">
        <f>VLOOKUP(A230,DB_Name!$A$2:$D$93,4,FALSE)</f>
        <v>RDMP</v>
      </c>
      <c r="E230" s="17" t="s">
        <v>99</v>
      </c>
      <c r="F230" s="8" t="str">
        <f ca="1">IFERROR(__xludf.DUMMYFUNCTION("if(isna(index('Form Responses 1'!B:P,max(filter(row('Form Responses 1'!B:B),'Form Responses 1'!B:B=A230)),6)),""Data not Found."",index('Form Responses 1'!B:P,max(filter(row('Form Responses 1'!B:B),'Form Responses 1'!B:B=A230)),6))"),"Data not Found.")</f>
        <v>Data not Found.</v>
      </c>
      <c r="G230" s="16">
        <f t="shared" ca="1" si="0"/>
        <v>0</v>
      </c>
    </row>
    <row r="231" spans="1:7" ht="14.25">
      <c r="A231" s="6">
        <v>755319</v>
      </c>
      <c r="B231" s="8" t="s">
        <v>90</v>
      </c>
      <c r="C231" s="11" t="str">
        <f>VLOOKUP(A231,DB_Name!$A$2:$G$93,7,FALSE)</f>
        <v>C17</v>
      </c>
      <c r="D231" s="13" t="str">
        <f>VLOOKUP(A231,DB_Name!$A$2:$D$93,4,FALSE)</f>
        <v>RDMP</v>
      </c>
      <c r="E231" s="17" t="s">
        <v>110</v>
      </c>
      <c r="F231" s="8" t="str">
        <f ca="1">IFERROR(__xludf.DUMMYFUNCTION("if(isna(index('Form Responses 1'!B:P,max(filter(row('Form Responses 1'!B:B),'Form Responses 1'!B:B=A231)),7)),""Data not Found."",index('Form Responses 1'!B:P,max(filter(row('Form Responses 1'!B:B),'Form Responses 1'!B:B=A231)),7))"),"Data not Found.")</f>
        <v>Data not Found.</v>
      </c>
      <c r="G231" s="16">
        <f t="shared" ca="1" si="0"/>
        <v>0</v>
      </c>
    </row>
    <row r="232" spans="1:7" ht="14.25">
      <c r="A232" s="6">
        <v>755319</v>
      </c>
      <c r="B232" s="8" t="s">
        <v>90</v>
      </c>
      <c r="C232" s="11" t="str">
        <f>VLOOKUP(A232,DB_Name!$A$2:$G$93,7,FALSE)</f>
        <v>C17</v>
      </c>
      <c r="D232" s="13" t="str">
        <f>VLOOKUP(A232,DB_Name!$A$2:$D$93,4,FALSE)</f>
        <v>RDMP</v>
      </c>
      <c r="E232" s="17" t="s">
        <v>120</v>
      </c>
      <c r="F232" s="8" t="str">
        <f ca="1">IFERROR(__xludf.DUMMYFUNCTION("if(isna(index('Form Responses 1'!B:P,max(filter(row('Form Responses 1'!B:B),'Form Responses 1'!B:B=A232)),8)),""Data not Found."",index('Form Responses 1'!B:P,max(filter(row('Form Responses 1'!B:B),'Form Responses 1'!B:B=A232)),8))"),"Data not Found.")</f>
        <v>Data not Found.</v>
      </c>
      <c r="G232" s="16">
        <f t="shared" ca="1" si="0"/>
        <v>0</v>
      </c>
    </row>
    <row r="233" spans="1:7" ht="14.25">
      <c r="A233" s="6">
        <v>755319</v>
      </c>
      <c r="B233" s="8" t="s">
        <v>90</v>
      </c>
      <c r="C233" s="11" t="str">
        <f>VLOOKUP(A233,DB_Name!$A$2:$G$93,7,FALSE)</f>
        <v>C17</v>
      </c>
      <c r="D233" s="13" t="str">
        <f>VLOOKUP(A233,DB_Name!$A$2:$D$93,4,FALSE)</f>
        <v>RDMP</v>
      </c>
      <c r="E233" s="17" t="s">
        <v>130</v>
      </c>
      <c r="F233" s="8" t="str">
        <f ca="1">IFERROR(__xludf.DUMMYFUNCTION("if(isna(index('Form Responses 1'!B:P,max(filter(row('Form Responses 1'!B:B),'Form Responses 1'!B:B=A233)),9)),""Data not Found."",index('Form Responses 1'!B:P,max(filter(row('Form Responses 1'!B:B),'Form Responses 1'!B:B=A233)),9))"),"Data not Found.")</f>
        <v>Data not Found.</v>
      </c>
      <c r="G233" s="16">
        <f t="shared" ca="1" si="0"/>
        <v>0</v>
      </c>
    </row>
    <row r="234" spans="1:7" ht="14.25">
      <c r="A234" s="6">
        <v>755319</v>
      </c>
      <c r="B234" s="8" t="s">
        <v>90</v>
      </c>
      <c r="C234" s="11" t="str">
        <f>VLOOKUP(A234,DB_Name!$A$2:$G$93,7,FALSE)</f>
        <v>C17</v>
      </c>
      <c r="D234" s="13" t="str">
        <f>VLOOKUP(A234,DB_Name!$A$2:$D$93,4,FALSE)</f>
        <v>RDMP</v>
      </c>
      <c r="E234" s="17" t="s">
        <v>137</v>
      </c>
      <c r="F234" s="8" t="str">
        <f ca="1">IFERROR(__xludf.DUMMYFUNCTION("if(isna(index('Form Responses 1'!B:P,max(filter(row('Form Responses 1'!B:B),'Form Responses 1'!B:B=A234)),10)),""Data not Found."",index('Form Responses 1'!B:P,max(filter(row('Form Responses 1'!B:B),'Form Responses 1'!B:B=A234)),10))"),"Data not Found.")</f>
        <v>Data not Found.</v>
      </c>
      <c r="G234" s="16">
        <f t="shared" ca="1" si="0"/>
        <v>0</v>
      </c>
    </row>
    <row r="235" spans="1:7" ht="14.25">
      <c r="A235" s="6">
        <v>755319</v>
      </c>
      <c r="B235" s="8" t="s">
        <v>90</v>
      </c>
      <c r="C235" s="11" t="str">
        <f>VLOOKUP(A235,DB_Name!$A$2:$G$93,7,FALSE)</f>
        <v>C17</v>
      </c>
      <c r="D235" s="13" t="str">
        <f>VLOOKUP(A235,DB_Name!$A$2:$D$93,4,FALSE)</f>
        <v>RDMP</v>
      </c>
      <c r="E235" s="17" t="s">
        <v>147</v>
      </c>
      <c r="F235" s="8" t="str">
        <f ca="1">IFERROR(__xludf.DUMMYFUNCTION("if(isna(index('Form Responses 1'!B:P,max(filter(row('Form Responses 1'!B:B),'Form Responses 1'!B:B=A235)),11)),""Data not Found."",index('Form Responses 1'!B:P,max(filter(row('Form Responses 1'!B:B),'Form Responses 1'!B:B=A235)),11))"),"Data not Found.")</f>
        <v>Data not Found.</v>
      </c>
      <c r="G235" s="16">
        <f t="shared" ca="1" si="0"/>
        <v>0</v>
      </c>
    </row>
    <row r="236" spans="1:7" ht="14.25">
      <c r="A236" s="6">
        <v>755319</v>
      </c>
      <c r="B236" s="8" t="s">
        <v>90</v>
      </c>
      <c r="C236" s="11" t="str">
        <f>VLOOKUP(A236,DB_Name!$A$2:$G$93,7,FALSE)</f>
        <v>C17</v>
      </c>
      <c r="D236" s="13" t="str">
        <f>VLOOKUP(A236,DB_Name!$A$2:$D$93,4,FALSE)</f>
        <v>RDMP</v>
      </c>
      <c r="E236" s="17" t="s">
        <v>157</v>
      </c>
      <c r="F236" s="8" t="str">
        <f ca="1">IFERROR(__xludf.DUMMYFUNCTION("if(isna(index('Form Responses 1'!B:P,max(filter(row('Form Responses 1'!B:B),'Form Responses 1'!B:B=A236)),12)),""Data not Found."",index('Form Responses 1'!B:P,max(filter(row('Form Responses 1'!B:B),'Form Responses 1'!B:B=A236)),12))"),"Data not Found.")</f>
        <v>Data not Found.</v>
      </c>
      <c r="G236" s="16">
        <f t="shared" ca="1" si="0"/>
        <v>0</v>
      </c>
    </row>
    <row r="237" spans="1:7" ht="14.25">
      <c r="A237" s="6">
        <v>755319</v>
      </c>
      <c r="B237" s="8" t="s">
        <v>90</v>
      </c>
      <c r="C237" s="11" t="str">
        <f>VLOOKUP(A237,DB_Name!$A$2:$G$93,7,FALSE)</f>
        <v>C17</v>
      </c>
      <c r="D237" s="13" t="str">
        <f>VLOOKUP(A237,DB_Name!$A$2:$D$93,4,FALSE)</f>
        <v>RDMP</v>
      </c>
      <c r="E237" s="17" t="s">
        <v>168</v>
      </c>
      <c r="F237" s="8" t="str">
        <f ca="1">IFERROR(__xludf.DUMMYFUNCTION("if(isna(index('Form Responses 1'!B:P,max(filter(row('Form Responses 1'!B:B),'Form Responses 1'!B:B=A237)),13)),""Data not Found."",index('Form Responses 1'!B:P,max(filter(row('Form Responses 1'!B:B),'Form Responses 1'!B:B=A237)),13))"),"Data not Found.")</f>
        <v>Data not Found.</v>
      </c>
      <c r="G237" s="16">
        <f t="shared" ca="1" si="0"/>
        <v>0</v>
      </c>
    </row>
    <row r="238" spans="1:7" ht="14.25">
      <c r="A238" s="6">
        <v>755319</v>
      </c>
      <c r="B238" s="8" t="s">
        <v>90</v>
      </c>
      <c r="C238" s="11" t="str">
        <f>VLOOKUP(A238,DB_Name!$A$2:$G$93,7,FALSE)</f>
        <v>C17</v>
      </c>
      <c r="D238" s="13" t="str">
        <f>VLOOKUP(A238,DB_Name!$A$2:$D$93,4,FALSE)</f>
        <v>RDMP</v>
      </c>
      <c r="E238" s="17" t="s">
        <v>176</v>
      </c>
      <c r="F238" s="8" t="str">
        <f ca="1">IFERROR(__xludf.DUMMYFUNCTION("if(isna(index('Form Responses 1'!B:P,max(filter(row('Form Responses 1'!B:B),'Form Responses 1'!B:B=A238)),14)),""Data not Found."",index('Form Responses 1'!B:P,max(filter(row('Form Responses 1'!B:B),'Form Responses 1'!B:B=A238)),14))"),"Data not Found.")</f>
        <v>Data not Found.</v>
      </c>
      <c r="G238" s="16">
        <f t="shared" ca="1" si="0"/>
        <v>0</v>
      </c>
    </row>
    <row r="239" spans="1:7" ht="14.25">
      <c r="A239" s="6">
        <v>755319</v>
      </c>
      <c r="B239" s="8" t="s">
        <v>90</v>
      </c>
      <c r="C239" s="11" t="str">
        <f>VLOOKUP(A239,DB_Name!$A$2:$G$93,7,FALSE)</f>
        <v>C17</v>
      </c>
      <c r="D239" s="13" t="str">
        <f>VLOOKUP(A239,DB_Name!$A$2:$D$93,4,FALSE)</f>
        <v>RDMP</v>
      </c>
      <c r="E239" s="17" t="s">
        <v>185</v>
      </c>
      <c r="F239" s="8" t="str">
        <f ca="1">IFERROR(__xludf.DUMMYFUNCTION("if(isna(index('Form Responses 1'!B:P,max(filter(row('Form Responses 1'!B:B),'Form Responses 1'!B:B=A239)),15)),""Data not Found."",index('Form Responses 1'!B:P,max(filter(row('Form Responses 1'!B:B),'Form Responses 1'!B:B=A239)),15))"),"Data not Found.")</f>
        <v>Data not Found.</v>
      </c>
      <c r="G239" s="16">
        <f t="shared" ca="1" si="0"/>
        <v>0</v>
      </c>
    </row>
    <row r="240" spans="1:7" ht="14.25">
      <c r="A240" s="6">
        <v>755320</v>
      </c>
      <c r="B240" s="8" t="s">
        <v>94</v>
      </c>
      <c r="C240" s="11" t="str">
        <f>VLOOKUP(A240,DB_Name!$A$2:$G$93,7,FALSE)</f>
        <v>C18</v>
      </c>
      <c r="D240" s="13" t="str">
        <f>VLOOKUP(A240,DB_Name!$A$2:$D$93,4,FALSE)</f>
        <v>OMS</v>
      </c>
      <c r="E240" s="13" t="s">
        <v>35</v>
      </c>
      <c r="F240" s="8" t="str">
        <f ca="1">IFERROR(__xludf.DUMMYFUNCTION("if(isna(index('Form Responses 1'!B:P,max(filter(row('Form Responses 1'!B:B),'Form Responses 1'!B:B=A240)),2)),""Data not Found."",index('Form Responses 1'!B:P,max(filter(row('Form Responses 1'!B:B),'Form Responses 1'!B:B=A240)),2))"),"Data not Found.")</f>
        <v>Data not Found.</v>
      </c>
      <c r="G240" s="16">
        <f t="shared" ca="1" si="0"/>
        <v>0</v>
      </c>
    </row>
    <row r="241" spans="1:7" ht="14.25">
      <c r="A241" s="6">
        <v>755320</v>
      </c>
      <c r="B241" s="8" t="s">
        <v>94</v>
      </c>
      <c r="C241" s="11" t="str">
        <f>VLOOKUP(A241,DB_Name!$A$2:$G$93,7,FALSE)</f>
        <v>C18</v>
      </c>
      <c r="D241" s="13" t="str">
        <f>VLOOKUP(A241,DB_Name!$A$2:$D$93,4,FALSE)</f>
        <v>OMS</v>
      </c>
      <c r="E241" s="17" t="s">
        <v>68</v>
      </c>
      <c r="F241" s="8" t="str">
        <f ca="1">IFERROR(__xludf.DUMMYFUNCTION("if(isna(index('Form Responses 1'!B:P,max(filter(row('Form Responses 1'!B:B),'Form Responses 1'!B:B=A241)),3)),""Data not Found."",index('Form Responses 1'!B:P,max(filter(row('Form Responses 1'!B:B),'Form Responses 1'!B:B=A241)),3))"),"Data not Found.")</f>
        <v>Data not Found.</v>
      </c>
      <c r="G241" s="16">
        <f t="shared" ca="1" si="0"/>
        <v>0</v>
      </c>
    </row>
    <row r="242" spans="1:7" ht="14.25">
      <c r="A242" s="6">
        <v>755320</v>
      </c>
      <c r="B242" s="8" t="s">
        <v>94</v>
      </c>
      <c r="C242" s="11" t="str">
        <f>VLOOKUP(A242,DB_Name!$A$2:$G$93,7,FALSE)</f>
        <v>C18</v>
      </c>
      <c r="D242" s="13" t="str">
        <f>VLOOKUP(A242,DB_Name!$A$2:$D$93,4,FALSE)</f>
        <v>OMS</v>
      </c>
      <c r="E242" s="17" t="s">
        <v>82</v>
      </c>
      <c r="F242" s="8" t="str">
        <f ca="1">IFERROR(__xludf.DUMMYFUNCTION("if(isna(index('Form Responses 1'!B:P,max(filter(row('Form Responses 1'!B:B),'Form Responses 1'!B:B=A242)),4)),""Data not Found."",index('Form Responses 1'!B:P,max(filter(row('Form Responses 1'!B:B),'Form Responses 1'!B:B=A242)),4))"),"Data not Found.")</f>
        <v>Data not Found.</v>
      </c>
      <c r="G242" s="16">
        <f t="shared" ca="1" si="0"/>
        <v>0</v>
      </c>
    </row>
    <row r="243" spans="1:7" ht="14.25">
      <c r="A243" s="6">
        <v>755320</v>
      </c>
      <c r="B243" s="8" t="s">
        <v>94</v>
      </c>
      <c r="C243" s="11" t="str">
        <f>VLOOKUP(A243,DB_Name!$A$2:$G$93,7,FALSE)</f>
        <v>C18</v>
      </c>
      <c r="D243" s="13" t="str">
        <f>VLOOKUP(A243,DB_Name!$A$2:$D$93,4,FALSE)</f>
        <v>OMS</v>
      </c>
      <c r="E243" s="17" t="s">
        <v>92</v>
      </c>
      <c r="F243" s="8" t="str">
        <f ca="1">IFERROR(__xludf.DUMMYFUNCTION("if(isna(index('Form Responses 1'!B:P,max(filter(row('Form Responses 1'!B:B),'Form Responses 1'!B:B=A243)),5)),""Data not Found."",index('Form Responses 1'!B:P,max(filter(row('Form Responses 1'!B:B),'Form Responses 1'!B:B=A243)),5))"),"Data not Found.")</f>
        <v>Data not Found.</v>
      </c>
      <c r="G243" s="16">
        <f t="shared" ca="1" si="0"/>
        <v>0</v>
      </c>
    </row>
    <row r="244" spans="1:7" ht="14.25">
      <c r="A244" s="6">
        <v>755320</v>
      </c>
      <c r="B244" s="8" t="s">
        <v>94</v>
      </c>
      <c r="C244" s="11" t="str">
        <f>VLOOKUP(A244,DB_Name!$A$2:$G$93,7,FALSE)</f>
        <v>C18</v>
      </c>
      <c r="D244" s="13" t="str">
        <f>VLOOKUP(A244,DB_Name!$A$2:$D$93,4,FALSE)</f>
        <v>OMS</v>
      </c>
      <c r="E244" s="17" t="s">
        <v>99</v>
      </c>
      <c r="F244" s="8" t="str">
        <f ca="1">IFERROR(__xludf.DUMMYFUNCTION("if(isna(index('Form Responses 1'!B:P,max(filter(row('Form Responses 1'!B:B),'Form Responses 1'!B:B=A244)),6)),""Data not Found."",index('Form Responses 1'!B:P,max(filter(row('Form Responses 1'!B:B),'Form Responses 1'!B:B=A244)),6))"),"Data not Found.")</f>
        <v>Data not Found.</v>
      </c>
      <c r="G244" s="16">
        <f t="shared" ca="1" si="0"/>
        <v>0</v>
      </c>
    </row>
    <row r="245" spans="1:7" ht="14.25">
      <c r="A245" s="6">
        <v>755320</v>
      </c>
      <c r="B245" s="8" t="s">
        <v>94</v>
      </c>
      <c r="C245" s="11" t="str">
        <f>VLOOKUP(A245,DB_Name!$A$2:$G$93,7,FALSE)</f>
        <v>C18</v>
      </c>
      <c r="D245" s="13" t="str">
        <f>VLOOKUP(A245,DB_Name!$A$2:$D$93,4,FALSE)</f>
        <v>OMS</v>
      </c>
      <c r="E245" s="17" t="s">
        <v>110</v>
      </c>
      <c r="F245" s="8" t="str">
        <f ca="1">IFERROR(__xludf.DUMMYFUNCTION("if(isna(index('Form Responses 1'!B:P,max(filter(row('Form Responses 1'!B:B),'Form Responses 1'!B:B=A245)),7)),""Data not Found."",index('Form Responses 1'!B:P,max(filter(row('Form Responses 1'!B:B),'Form Responses 1'!B:B=A245)),7))"),"Data not Found.")</f>
        <v>Data not Found.</v>
      </c>
      <c r="G245" s="16">
        <f t="shared" ca="1" si="0"/>
        <v>0</v>
      </c>
    </row>
    <row r="246" spans="1:7" ht="14.25">
      <c r="A246" s="6">
        <v>755320</v>
      </c>
      <c r="B246" s="8" t="s">
        <v>94</v>
      </c>
      <c r="C246" s="11" t="str">
        <f>VLOOKUP(A246,DB_Name!$A$2:$G$93,7,FALSE)</f>
        <v>C18</v>
      </c>
      <c r="D246" s="13" t="str">
        <f>VLOOKUP(A246,DB_Name!$A$2:$D$93,4,FALSE)</f>
        <v>OMS</v>
      </c>
      <c r="E246" s="17" t="s">
        <v>120</v>
      </c>
      <c r="F246" s="8" t="str">
        <f ca="1">IFERROR(__xludf.DUMMYFUNCTION("if(isna(index('Form Responses 1'!B:P,max(filter(row('Form Responses 1'!B:B),'Form Responses 1'!B:B=A246)),8)),""Data not Found."",index('Form Responses 1'!B:P,max(filter(row('Form Responses 1'!B:B),'Form Responses 1'!B:B=A246)),8))"),"Data not Found.")</f>
        <v>Data not Found.</v>
      </c>
      <c r="G246" s="16">
        <f t="shared" ca="1" si="0"/>
        <v>0</v>
      </c>
    </row>
    <row r="247" spans="1:7" ht="14.25">
      <c r="A247" s="6">
        <v>755320</v>
      </c>
      <c r="B247" s="8" t="s">
        <v>94</v>
      </c>
      <c r="C247" s="11" t="str">
        <f>VLOOKUP(A247,DB_Name!$A$2:$G$93,7,FALSE)</f>
        <v>C18</v>
      </c>
      <c r="D247" s="13" t="str">
        <f>VLOOKUP(A247,DB_Name!$A$2:$D$93,4,FALSE)</f>
        <v>OMS</v>
      </c>
      <c r="E247" s="17" t="s">
        <v>130</v>
      </c>
      <c r="F247" s="8" t="str">
        <f ca="1">IFERROR(__xludf.DUMMYFUNCTION("if(isna(index('Form Responses 1'!B:P,max(filter(row('Form Responses 1'!B:B),'Form Responses 1'!B:B=A247)),9)),""Data not Found."",index('Form Responses 1'!B:P,max(filter(row('Form Responses 1'!B:B),'Form Responses 1'!B:B=A247)),9))"),"Data not Found.")</f>
        <v>Data not Found.</v>
      </c>
      <c r="G247" s="16">
        <f t="shared" ca="1" si="0"/>
        <v>0</v>
      </c>
    </row>
    <row r="248" spans="1:7" ht="14.25">
      <c r="A248" s="6">
        <v>755320</v>
      </c>
      <c r="B248" s="8" t="s">
        <v>94</v>
      </c>
      <c r="C248" s="11" t="str">
        <f>VLOOKUP(A248,DB_Name!$A$2:$G$93,7,FALSE)</f>
        <v>C18</v>
      </c>
      <c r="D248" s="13" t="str">
        <f>VLOOKUP(A248,DB_Name!$A$2:$D$93,4,FALSE)</f>
        <v>OMS</v>
      </c>
      <c r="E248" s="17" t="s">
        <v>137</v>
      </c>
      <c r="F248" s="8" t="str">
        <f ca="1">IFERROR(__xludf.DUMMYFUNCTION("if(isna(index('Form Responses 1'!B:P,max(filter(row('Form Responses 1'!B:B),'Form Responses 1'!B:B=A248)),10)),""Data not Found."",index('Form Responses 1'!B:P,max(filter(row('Form Responses 1'!B:B),'Form Responses 1'!B:B=A248)),10))"),"Data not Found.")</f>
        <v>Data not Found.</v>
      </c>
      <c r="G248" s="16">
        <f t="shared" ca="1" si="0"/>
        <v>0</v>
      </c>
    </row>
    <row r="249" spans="1:7" ht="14.25">
      <c r="A249" s="6">
        <v>755320</v>
      </c>
      <c r="B249" s="8" t="s">
        <v>94</v>
      </c>
      <c r="C249" s="11" t="str">
        <f>VLOOKUP(A249,DB_Name!$A$2:$G$93,7,FALSE)</f>
        <v>C18</v>
      </c>
      <c r="D249" s="13" t="str">
        <f>VLOOKUP(A249,DB_Name!$A$2:$D$93,4,FALSE)</f>
        <v>OMS</v>
      </c>
      <c r="E249" s="17" t="s">
        <v>147</v>
      </c>
      <c r="F249" s="8" t="str">
        <f ca="1">IFERROR(__xludf.DUMMYFUNCTION("if(isna(index('Form Responses 1'!B:P,max(filter(row('Form Responses 1'!B:B),'Form Responses 1'!B:B=A249)),11)),""Data not Found."",index('Form Responses 1'!B:P,max(filter(row('Form Responses 1'!B:B),'Form Responses 1'!B:B=A249)),11))"),"Data not Found.")</f>
        <v>Data not Found.</v>
      </c>
      <c r="G249" s="16">
        <f t="shared" ca="1" si="0"/>
        <v>0</v>
      </c>
    </row>
    <row r="250" spans="1:7" ht="14.25">
      <c r="A250" s="6">
        <v>755320</v>
      </c>
      <c r="B250" s="8" t="s">
        <v>94</v>
      </c>
      <c r="C250" s="11" t="str">
        <f>VLOOKUP(A250,DB_Name!$A$2:$G$93,7,FALSE)</f>
        <v>C18</v>
      </c>
      <c r="D250" s="13" t="str">
        <f>VLOOKUP(A250,DB_Name!$A$2:$D$93,4,FALSE)</f>
        <v>OMS</v>
      </c>
      <c r="E250" s="17" t="s">
        <v>157</v>
      </c>
      <c r="F250" s="8" t="str">
        <f ca="1">IFERROR(__xludf.DUMMYFUNCTION("if(isna(index('Form Responses 1'!B:P,max(filter(row('Form Responses 1'!B:B),'Form Responses 1'!B:B=A250)),12)),""Data not Found."",index('Form Responses 1'!B:P,max(filter(row('Form Responses 1'!B:B),'Form Responses 1'!B:B=A250)),12))"),"Data not Found.")</f>
        <v>Data not Found.</v>
      </c>
      <c r="G250" s="16">
        <f t="shared" ca="1" si="0"/>
        <v>0</v>
      </c>
    </row>
    <row r="251" spans="1:7" ht="14.25">
      <c r="A251" s="6">
        <v>755320</v>
      </c>
      <c r="B251" s="8" t="s">
        <v>94</v>
      </c>
      <c r="C251" s="11" t="str">
        <f>VLOOKUP(A251,DB_Name!$A$2:$G$93,7,FALSE)</f>
        <v>C18</v>
      </c>
      <c r="D251" s="13" t="str">
        <f>VLOOKUP(A251,DB_Name!$A$2:$D$93,4,FALSE)</f>
        <v>OMS</v>
      </c>
      <c r="E251" s="17" t="s">
        <v>168</v>
      </c>
      <c r="F251" s="8" t="str">
        <f ca="1">IFERROR(__xludf.DUMMYFUNCTION("if(isna(index('Form Responses 1'!B:P,max(filter(row('Form Responses 1'!B:B),'Form Responses 1'!B:B=A251)),13)),""Data not Found."",index('Form Responses 1'!B:P,max(filter(row('Form Responses 1'!B:B),'Form Responses 1'!B:B=A251)),13))"),"Data not Found.")</f>
        <v>Data not Found.</v>
      </c>
      <c r="G251" s="16">
        <f t="shared" ca="1" si="0"/>
        <v>0</v>
      </c>
    </row>
    <row r="252" spans="1:7" ht="14.25">
      <c r="A252" s="6">
        <v>755320</v>
      </c>
      <c r="B252" s="8" t="s">
        <v>94</v>
      </c>
      <c r="C252" s="11" t="str">
        <f>VLOOKUP(A252,DB_Name!$A$2:$G$93,7,FALSE)</f>
        <v>C18</v>
      </c>
      <c r="D252" s="13" t="str">
        <f>VLOOKUP(A252,DB_Name!$A$2:$D$93,4,FALSE)</f>
        <v>OMS</v>
      </c>
      <c r="E252" s="17" t="s">
        <v>176</v>
      </c>
      <c r="F252" s="8" t="str">
        <f ca="1">IFERROR(__xludf.DUMMYFUNCTION("if(isna(index('Form Responses 1'!B:P,max(filter(row('Form Responses 1'!B:B),'Form Responses 1'!B:B=A252)),14)),""Data not Found."",index('Form Responses 1'!B:P,max(filter(row('Form Responses 1'!B:B),'Form Responses 1'!B:B=A252)),14))"),"Data not Found.")</f>
        <v>Data not Found.</v>
      </c>
      <c r="G252" s="16">
        <f t="shared" ca="1" si="0"/>
        <v>0</v>
      </c>
    </row>
    <row r="253" spans="1:7" ht="14.25">
      <c r="A253" s="6">
        <v>755320</v>
      </c>
      <c r="B253" s="8" t="s">
        <v>94</v>
      </c>
      <c r="C253" s="11" t="str">
        <f>VLOOKUP(A253,DB_Name!$A$2:$G$93,7,FALSE)</f>
        <v>C18</v>
      </c>
      <c r="D253" s="13" t="str">
        <f>VLOOKUP(A253,DB_Name!$A$2:$D$93,4,FALSE)</f>
        <v>OMS</v>
      </c>
      <c r="E253" s="17" t="s">
        <v>185</v>
      </c>
      <c r="F253" s="8" t="str">
        <f ca="1">IFERROR(__xludf.DUMMYFUNCTION("if(isna(index('Form Responses 1'!B:P,max(filter(row('Form Responses 1'!B:B),'Form Responses 1'!B:B=A253)),15)),""Data not Found."",index('Form Responses 1'!B:P,max(filter(row('Form Responses 1'!B:B),'Form Responses 1'!B:B=A253)),15))"),"Data not Found.")</f>
        <v>Data not Found.</v>
      </c>
      <c r="G253" s="16">
        <f t="shared" ca="1" si="0"/>
        <v>0</v>
      </c>
    </row>
    <row r="254" spans="1:7" ht="14.25">
      <c r="A254" s="6">
        <v>755321</v>
      </c>
      <c r="B254" s="8" t="s">
        <v>97</v>
      </c>
      <c r="C254" s="11" t="str">
        <f>VLOOKUP(A254,DB_Name!$A$2:$G$93,7,FALSE)</f>
        <v>C19</v>
      </c>
      <c r="D254" s="13" t="str">
        <f>VLOOKUP(A254,DB_Name!$A$2:$D$93,4,FALSE)</f>
        <v>QAS</v>
      </c>
      <c r="E254" s="13" t="s">
        <v>35</v>
      </c>
      <c r="F254" s="8" t="str">
        <f ca="1">IFERROR(__xludf.DUMMYFUNCTION("if(isna(index('Form Responses 1'!B:P,max(filter(row('Form Responses 1'!B:B),'Form Responses 1'!B:B=A254)),2)),""Data not Found."",index('Form Responses 1'!B:P,max(filter(row('Form Responses 1'!B:B),'Form Responses 1'!B:B=A254)),2))"),"Done. Acc.")</f>
        <v>Done. Acc.</v>
      </c>
      <c r="G254" s="16">
        <f t="shared" ca="1" si="0"/>
        <v>1</v>
      </c>
    </row>
    <row r="255" spans="1:7" ht="14.25">
      <c r="A255" s="6">
        <v>755321</v>
      </c>
      <c r="B255" s="8" t="s">
        <v>97</v>
      </c>
      <c r="C255" s="11" t="str">
        <f>VLOOKUP(A255,DB_Name!$A$2:$G$93,7,FALSE)</f>
        <v>C19</v>
      </c>
      <c r="D255" s="13" t="str">
        <f>VLOOKUP(A255,DB_Name!$A$2:$D$93,4,FALSE)</f>
        <v>QAS</v>
      </c>
      <c r="E255" s="17" t="s">
        <v>68</v>
      </c>
      <c r="F255" s="8" t="str">
        <f ca="1">IFERROR(__xludf.DUMMYFUNCTION("if(isna(index('Form Responses 1'!B:P,max(filter(row('Form Responses 1'!B:B),'Form Responses 1'!B:B=A255)),3)),""Data not Found."",index('Form Responses 1'!B:P,max(filter(row('Form Responses 1'!B:B),'Form Responses 1'!B:B=A255)),3))"),"Done. Acc.")</f>
        <v>Done. Acc.</v>
      </c>
      <c r="G255" s="16">
        <f t="shared" ca="1" si="0"/>
        <v>1</v>
      </c>
    </row>
    <row r="256" spans="1:7" ht="14.25">
      <c r="A256" s="6">
        <v>755321</v>
      </c>
      <c r="B256" s="8" t="s">
        <v>97</v>
      </c>
      <c r="C256" s="11" t="str">
        <f>VLOOKUP(A256,DB_Name!$A$2:$G$93,7,FALSE)</f>
        <v>C19</v>
      </c>
      <c r="D256" s="13" t="str">
        <f>VLOOKUP(A256,DB_Name!$A$2:$D$93,4,FALSE)</f>
        <v>QAS</v>
      </c>
      <c r="E256" s="17" t="s">
        <v>82</v>
      </c>
      <c r="F256" s="8" t="str">
        <f ca="1">IFERROR(__xludf.DUMMYFUNCTION("if(isna(index('Form Responses 1'!B:P,max(filter(row('Form Responses 1'!B:B),'Form Responses 1'!B:B=A256)),4)),""Data not Found."",index('Form Responses 1'!B:P,max(filter(row('Form Responses 1'!B:B),'Form Responses 1'!B:B=A256)),4))"),"Done. Acc.")</f>
        <v>Done. Acc.</v>
      </c>
      <c r="G256" s="16">
        <f t="shared" ca="1" si="0"/>
        <v>1</v>
      </c>
    </row>
    <row r="257" spans="1:7" ht="14.25">
      <c r="A257" s="6">
        <v>755321</v>
      </c>
      <c r="B257" s="8" t="s">
        <v>97</v>
      </c>
      <c r="C257" s="11" t="str">
        <f>VLOOKUP(A257,DB_Name!$A$2:$G$93,7,FALSE)</f>
        <v>C19</v>
      </c>
      <c r="D257" s="13" t="str">
        <f>VLOOKUP(A257,DB_Name!$A$2:$D$93,4,FALSE)</f>
        <v>QAS</v>
      </c>
      <c r="E257" s="17" t="s">
        <v>92</v>
      </c>
      <c r="F257" s="8" t="str">
        <f ca="1">IFERROR(__xludf.DUMMYFUNCTION("if(isna(index('Form Responses 1'!B:P,max(filter(row('Form Responses 1'!B:B),'Form Responses 1'!B:B=A257)),5)),""Data not Found."",index('Form Responses 1'!B:P,max(filter(row('Form Responses 1'!B:B),'Form Responses 1'!B:B=A257)),5))"),"Done. Acc.")</f>
        <v>Done. Acc.</v>
      </c>
      <c r="G257" s="16">
        <f t="shared" ca="1" si="0"/>
        <v>1</v>
      </c>
    </row>
    <row r="258" spans="1:7" ht="14.25">
      <c r="A258" s="6">
        <v>755321</v>
      </c>
      <c r="B258" s="8" t="s">
        <v>97</v>
      </c>
      <c r="C258" s="11" t="str">
        <f>VLOOKUP(A258,DB_Name!$A$2:$G$93,7,FALSE)</f>
        <v>C19</v>
      </c>
      <c r="D258" s="13" t="str">
        <f>VLOOKUP(A258,DB_Name!$A$2:$D$93,4,FALSE)</f>
        <v>QAS</v>
      </c>
      <c r="E258" s="17" t="s">
        <v>99</v>
      </c>
      <c r="F258" s="8" t="str">
        <f ca="1">IFERROR(__xludf.DUMMYFUNCTION("if(isna(index('Form Responses 1'!B:P,max(filter(row('Form Responses 1'!B:B),'Form Responses 1'!B:B=A258)),6)),""Data not Found."",index('Form Responses 1'!B:P,max(filter(row('Form Responses 1'!B:B),'Form Responses 1'!B:B=A258)),6))"),"Done. Acc.")</f>
        <v>Done. Acc.</v>
      </c>
      <c r="G258" s="16">
        <f t="shared" ca="1" si="0"/>
        <v>1</v>
      </c>
    </row>
    <row r="259" spans="1:7" ht="14.25">
      <c r="A259" s="6">
        <v>755321</v>
      </c>
      <c r="B259" s="8" t="s">
        <v>97</v>
      </c>
      <c r="C259" s="11" t="str">
        <f>VLOOKUP(A259,DB_Name!$A$2:$G$93,7,FALSE)</f>
        <v>C19</v>
      </c>
      <c r="D259" s="13" t="str">
        <f>VLOOKUP(A259,DB_Name!$A$2:$D$93,4,FALSE)</f>
        <v>QAS</v>
      </c>
      <c r="E259" s="17" t="s">
        <v>110</v>
      </c>
      <c r="F259" s="8" t="str">
        <f ca="1">IFERROR(__xludf.DUMMYFUNCTION("if(isna(index('Form Responses 1'!B:P,max(filter(row('Form Responses 1'!B:B),'Form Responses 1'!B:B=A259)),7)),""Data not Found."",index('Form Responses 1'!B:P,max(filter(row('Form Responses 1'!B:B),'Form Responses 1'!B:B=A259)),7))"),"Done. Acc.")</f>
        <v>Done. Acc.</v>
      </c>
      <c r="G259" s="16">
        <f t="shared" ca="1" si="0"/>
        <v>1</v>
      </c>
    </row>
    <row r="260" spans="1:7" ht="14.25">
      <c r="A260" s="6">
        <v>755321</v>
      </c>
      <c r="B260" s="8" t="s">
        <v>97</v>
      </c>
      <c r="C260" s="11" t="str">
        <f>VLOOKUP(A260,DB_Name!$A$2:$G$93,7,FALSE)</f>
        <v>C19</v>
      </c>
      <c r="D260" s="13" t="str">
        <f>VLOOKUP(A260,DB_Name!$A$2:$D$93,4,FALSE)</f>
        <v>QAS</v>
      </c>
      <c r="E260" s="17" t="s">
        <v>120</v>
      </c>
      <c r="F260" s="8" t="str">
        <f ca="1">IFERROR(__xludf.DUMMYFUNCTION("if(isna(index('Form Responses 1'!B:P,max(filter(row('Form Responses 1'!B:B),'Form Responses 1'!B:B=A260)),8)),""Data not Found."",index('Form Responses 1'!B:P,max(filter(row('Form Responses 1'!B:B),'Form Responses 1'!B:B=A260)),8))"),"Done. Acc.")</f>
        <v>Done. Acc.</v>
      </c>
      <c r="G260" s="16">
        <f t="shared" ca="1" si="0"/>
        <v>1</v>
      </c>
    </row>
    <row r="261" spans="1:7" ht="14.25">
      <c r="A261" s="6">
        <v>755321</v>
      </c>
      <c r="B261" s="8" t="s">
        <v>97</v>
      </c>
      <c r="C261" s="11" t="str">
        <f>VLOOKUP(A261,DB_Name!$A$2:$G$93,7,FALSE)</f>
        <v>C19</v>
      </c>
      <c r="D261" s="13" t="str">
        <f>VLOOKUP(A261,DB_Name!$A$2:$D$93,4,FALSE)</f>
        <v>QAS</v>
      </c>
      <c r="E261" s="17" t="s">
        <v>130</v>
      </c>
      <c r="F261" s="8" t="str">
        <f ca="1">IFERROR(__xludf.DUMMYFUNCTION("if(isna(index('Form Responses 1'!B:P,max(filter(row('Form Responses 1'!B:B),'Form Responses 1'!B:B=A261)),9)),""Data not Found."",index('Form Responses 1'!B:P,max(filter(row('Form Responses 1'!B:B),'Form Responses 1'!B:B=A261)),9))"),"Done. Acc.")</f>
        <v>Done. Acc.</v>
      </c>
      <c r="G261" s="16">
        <f t="shared" ca="1" si="0"/>
        <v>1</v>
      </c>
    </row>
    <row r="262" spans="1:7" ht="14.25">
      <c r="A262" s="6">
        <v>755321</v>
      </c>
      <c r="B262" s="8" t="s">
        <v>97</v>
      </c>
      <c r="C262" s="11" t="str">
        <f>VLOOKUP(A262,DB_Name!$A$2:$G$93,7,FALSE)</f>
        <v>C19</v>
      </c>
      <c r="D262" s="13" t="str">
        <f>VLOOKUP(A262,DB_Name!$A$2:$D$93,4,FALSE)</f>
        <v>QAS</v>
      </c>
      <c r="E262" s="17" t="s">
        <v>137</v>
      </c>
      <c r="F262" s="8" t="str">
        <f ca="1">IFERROR(__xludf.DUMMYFUNCTION("if(isna(index('Form Responses 1'!B:P,max(filter(row('Form Responses 1'!B:B),'Form Responses 1'!B:B=A262)),10)),""Data not Found."",index('Form Responses 1'!B:P,max(filter(row('Form Responses 1'!B:B),'Form Responses 1'!B:B=A262)),10))"),"Done. Acc.")</f>
        <v>Done. Acc.</v>
      </c>
      <c r="G262" s="16">
        <f t="shared" ca="1" si="0"/>
        <v>1</v>
      </c>
    </row>
    <row r="263" spans="1:7" ht="14.25">
      <c r="A263" s="6">
        <v>755321</v>
      </c>
      <c r="B263" s="8" t="s">
        <v>97</v>
      </c>
      <c r="C263" s="11" t="str">
        <f>VLOOKUP(A263,DB_Name!$A$2:$G$93,7,FALSE)</f>
        <v>C19</v>
      </c>
      <c r="D263" s="13" t="str">
        <f>VLOOKUP(A263,DB_Name!$A$2:$D$93,4,FALSE)</f>
        <v>QAS</v>
      </c>
      <c r="E263" s="17" t="s">
        <v>147</v>
      </c>
      <c r="F263" s="8" t="str">
        <f ca="1">IFERROR(__xludf.DUMMYFUNCTION("if(isna(index('Form Responses 1'!B:P,max(filter(row('Form Responses 1'!B:B),'Form Responses 1'!B:B=A263)),11)),""Data not Found."",index('Form Responses 1'!B:P,max(filter(row('Form Responses 1'!B:B),'Form Responses 1'!B:B=A263)),11))"),"Done. Acc.")</f>
        <v>Done. Acc.</v>
      </c>
      <c r="G263" s="16">
        <f t="shared" ca="1" si="0"/>
        <v>1</v>
      </c>
    </row>
    <row r="264" spans="1:7" ht="14.25">
      <c r="A264" s="6">
        <v>755321</v>
      </c>
      <c r="B264" s="8" t="s">
        <v>97</v>
      </c>
      <c r="C264" s="11" t="str">
        <f>VLOOKUP(A264,DB_Name!$A$2:$G$93,7,FALSE)</f>
        <v>C19</v>
      </c>
      <c r="D264" s="13" t="str">
        <f>VLOOKUP(A264,DB_Name!$A$2:$D$93,4,FALSE)</f>
        <v>QAS</v>
      </c>
      <c r="E264" s="17" t="s">
        <v>157</v>
      </c>
      <c r="F264" s="8" t="str">
        <f ca="1">IFERROR(__xludf.DUMMYFUNCTION("if(isna(index('Form Responses 1'!B:P,max(filter(row('Form Responses 1'!B:B),'Form Responses 1'!B:B=A264)),12)),""Data not Found."",index('Form Responses 1'!B:P,max(filter(row('Form Responses 1'!B:B),'Form Responses 1'!B:B=A264)),12))"),"On Progress.")</f>
        <v>On Progress.</v>
      </c>
      <c r="G264" s="16">
        <f t="shared" ca="1" si="0"/>
        <v>0.5</v>
      </c>
    </row>
    <row r="265" spans="1:7" ht="14.25">
      <c r="A265" s="6">
        <v>755321</v>
      </c>
      <c r="B265" s="8" t="s">
        <v>97</v>
      </c>
      <c r="C265" s="11" t="str">
        <f>VLOOKUP(A265,DB_Name!$A$2:$G$93,7,FALSE)</f>
        <v>C19</v>
      </c>
      <c r="D265" s="13" t="str">
        <f>VLOOKUP(A265,DB_Name!$A$2:$D$93,4,FALSE)</f>
        <v>QAS</v>
      </c>
      <c r="E265" s="17" t="s">
        <v>168</v>
      </c>
      <c r="F265" s="8" t="str">
        <f ca="1">IFERROR(__xludf.DUMMYFUNCTION("if(isna(index('Form Responses 1'!B:P,max(filter(row('Form Responses 1'!B:B),'Form Responses 1'!B:B=A265)),13)),""Data not Found."",index('Form Responses 1'!B:P,max(filter(row('Form Responses 1'!B:B),'Form Responses 1'!B:B=A265)),13))"),"On Progress.")</f>
        <v>On Progress.</v>
      </c>
      <c r="G265" s="16">
        <f t="shared" ca="1" si="0"/>
        <v>0.5</v>
      </c>
    </row>
    <row r="266" spans="1:7" ht="14.25">
      <c r="A266" s="6">
        <v>755321</v>
      </c>
      <c r="B266" s="8" t="s">
        <v>97</v>
      </c>
      <c r="C266" s="11" t="str">
        <f>VLOOKUP(A266,DB_Name!$A$2:$G$93,7,FALSE)</f>
        <v>C19</v>
      </c>
      <c r="D266" s="13" t="str">
        <f>VLOOKUP(A266,DB_Name!$A$2:$D$93,4,FALSE)</f>
        <v>QAS</v>
      </c>
      <c r="E266" s="17" t="s">
        <v>176</v>
      </c>
      <c r="F266" s="8" t="str">
        <f ca="1">IFERROR(__xludf.DUMMYFUNCTION("if(isna(index('Form Responses 1'!B:P,max(filter(row('Form Responses 1'!B:B),'Form Responses 1'!B:B=A266)),14)),""Data not Found."",index('Form Responses 1'!B:P,max(filter(row('Form Responses 1'!B:B),'Form Responses 1'!B:B=A266)),14))"),"On Progress.")</f>
        <v>On Progress.</v>
      </c>
      <c r="G266" s="16">
        <f t="shared" ca="1" si="0"/>
        <v>0.5</v>
      </c>
    </row>
    <row r="267" spans="1:7" ht="14.25">
      <c r="A267" s="6">
        <v>755321</v>
      </c>
      <c r="B267" s="8" t="s">
        <v>97</v>
      </c>
      <c r="C267" s="11" t="str">
        <f>VLOOKUP(A267,DB_Name!$A$2:$G$93,7,FALSE)</f>
        <v>C19</v>
      </c>
      <c r="D267" s="13" t="str">
        <f>VLOOKUP(A267,DB_Name!$A$2:$D$93,4,FALSE)</f>
        <v>QAS</v>
      </c>
      <c r="E267" s="17" t="s">
        <v>185</v>
      </c>
      <c r="F267" s="8" t="str">
        <f ca="1">IFERROR(__xludf.DUMMYFUNCTION("if(isna(index('Form Responses 1'!B:P,max(filter(row('Form Responses 1'!B:B),'Form Responses 1'!B:B=A267)),15)),""Data not Found."",index('Form Responses 1'!B:P,max(filter(row('Form Responses 1'!B:B),'Form Responses 1'!B:B=A267)),15))"),"On Progress.")</f>
        <v>On Progress.</v>
      </c>
      <c r="G267" s="16">
        <f t="shared" ca="1" si="0"/>
        <v>0.5</v>
      </c>
    </row>
    <row r="268" spans="1:7" ht="14.25">
      <c r="A268" s="6">
        <v>755322</v>
      </c>
      <c r="B268" s="8" t="s">
        <v>101</v>
      </c>
      <c r="C268" s="11" t="str">
        <f>VLOOKUP(A268,DB_Name!$A$2:$G$93,7,FALSE)</f>
        <v>C20</v>
      </c>
      <c r="D268" s="13" t="str">
        <f>VLOOKUP(A268,DB_Name!$A$2:$D$93,4,FALSE)</f>
        <v>ES</v>
      </c>
      <c r="E268" s="13" t="s">
        <v>35</v>
      </c>
      <c r="F268" s="8" t="str">
        <f ca="1">IFERROR(__xludf.DUMMYFUNCTION("if(isna(index('Form Responses 1'!B:P,max(filter(row('Form Responses 1'!B:B),'Form Responses 1'!B:B=A268)),2)),""Data not Found."",index('Form Responses 1'!B:P,max(filter(row('Form Responses 1'!B:B),'Form Responses 1'!B:B=A268)),2))"),"Done. Acc.")</f>
        <v>Done. Acc.</v>
      </c>
      <c r="G268" s="16">
        <f t="shared" ca="1" si="0"/>
        <v>1</v>
      </c>
    </row>
    <row r="269" spans="1:7" ht="14.25">
      <c r="A269" s="6">
        <v>755322</v>
      </c>
      <c r="B269" s="8" t="s">
        <v>101</v>
      </c>
      <c r="C269" s="11" t="str">
        <f>VLOOKUP(A269,DB_Name!$A$2:$G$93,7,FALSE)</f>
        <v>C20</v>
      </c>
      <c r="D269" s="13" t="str">
        <f>VLOOKUP(A269,DB_Name!$A$2:$D$93,4,FALSE)</f>
        <v>ES</v>
      </c>
      <c r="E269" s="17" t="s">
        <v>68</v>
      </c>
      <c r="F269" s="8" t="str">
        <f ca="1">IFERROR(__xludf.DUMMYFUNCTION("if(isna(index('Form Responses 1'!B:P,max(filter(row('Form Responses 1'!B:B),'Form Responses 1'!B:B=A269)),3)),""Data not Found."",index('Form Responses 1'!B:P,max(filter(row('Form Responses 1'!B:B),'Form Responses 1'!B:B=A269)),3))"),"Done. Acc.")</f>
        <v>Done. Acc.</v>
      </c>
      <c r="G269" s="16">
        <f t="shared" ca="1" si="0"/>
        <v>1</v>
      </c>
    </row>
    <row r="270" spans="1:7" ht="14.25">
      <c r="A270" s="6">
        <v>755322</v>
      </c>
      <c r="B270" s="8" t="s">
        <v>101</v>
      </c>
      <c r="C270" s="11" t="str">
        <f>VLOOKUP(A270,DB_Name!$A$2:$G$93,7,FALSE)</f>
        <v>C20</v>
      </c>
      <c r="D270" s="13" t="str">
        <f>VLOOKUP(A270,DB_Name!$A$2:$D$93,4,FALSE)</f>
        <v>ES</v>
      </c>
      <c r="E270" s="17" t="s">
        <v>82</v>
      </c>
      <c r="F270" s="8" t="str">
        <f ca="1">IFERROR(__xludf.DUMMYFUNCTION("if(isna(index('Form Responses 1'!B:P,max(filter(row('Form Responses 1'!B:B),'Form Responses 1'!B:B=A270)),4)),""Data not Found."",index('Form Responses 1'!B:P,max(filter(row('Form Responses 1'!B:B),'Form Responses 1'!B:B=A270)),4))"),"Done. Acc.")</f>
        <v>Done. Acc.</v>
      </c>
      <c r="G270" s="16">
        <f t="shared" ca="1" si="0"/>
        <v>1</v>
      </c>
    </row>
    <row r="271" spans="1:7" ht="14.25">
      <c r="A271" s="6">
        <v>755322</v>
      </c>
      <c r="B271" s="8" t="s">
        <v>101</v>
      </c>
      <c r="C271" s="11" t="str">
        <f>VLOOKUP(A271,DB_Name!$A$2:$G$93,7,FALSE)</f>
        <v>C20</v>
      </c>
      <c r="D271" s="13" t="str">
        <f>VLOOKUP(A271,DB_Name!$A$2:$D$93,4,FALSE)</f>
        <v>ES</v>
      </c>
      <c r="E271" s="17" t="s">
        <v>92</v>
      </c>
      <c r="F271" s="8" t="str">
        <f ca="1">IFERROR(__xludf.DUMMYFUNCTION("if(isna(index('Form Responses 1'!B:P,max(filter(row('Form Responses 1'!B:B),'Form Responses 1'!B:B=A271)),5)),""Data not Found."",index('Form Responses 1'!B:P,max(filter(row('Form Responses 1'!B:B),'Form Responses 1'!B:B=A271)),5))"),"Done. Acc.")</f>
        <v>Done. Acc.</v>
      </c>
      <c r="G271" s="16">
        <f t="shared" ca="1" si="0"/>
        <v>1</v>
      </c>
    </row>
    <row r="272" spans="1:7" ht="14.25">
      <c r="A272" s="6">
        <v>755322</v>
      </c>
      <c r="B272" s="8" t="s">
        <v>101</v>
      </c>
      <c r="C272" s="11" t="str">
        <f>VLOOKUP(A272,DB_Name!$A$2:$G$93,7,FALSE)</f>
        <v>C20</v>
      </c>
      <c r="D272" s="13" t="str">
        <f>VLOOKUP(A272,DB_Name!$A$2:$D$93,4,FALSE)</f>
        <v>ES</v>
      </c>
      <c r="E272" s="17" t="s">
        <v>99</v>
      </c>
      <c r="F272" s="8" t="str">
        <f ca="1">IFERROR(__xludf.DUMMYFUNCTION("if(isna(index('Form Responses 1'!B:P,max(filter(row('Form Responses 1'!B:B),'Form Responses 1'!B:B=A272)),6)),""Data not Found."",index('Form Responses 1'!B:P,max(filter(row('Form Responses 1'!B:B),'Form Responses 1'!B:B=A272)),6))"),"Done. Acc.")</f>
        <v>Done. Acc.</v>
      </c>
      <c r="G272" s="16">
        <f t="shared" ca="1" si="0"/>
        <v>1</v>
      </c>
    </row>
    <row r="273" spans="1:7" ht="14.25">
      <c r="A273" s="6">
        <v>755322</v>
      </c>
      <c r="B273" s="8" t="s">
        <v>101</v>
      </c>
      <c r="C273" s="11" t="str">
        <f>VLOOKUP(A273,DB_Name!$A$2:$G$93,7,FALSE)</f>
        <v>C20</v>
      </c>
      <c r="D273" s="13" t="str">
        <f>VLOOKUP(A273,DB_Name!$A$2:$D$93,4,FALSE)</f>
        <v>ES</v>
      </c>
      <c r="E273" s="17" t="s">
        <v>110</v>
      </c>
      <c r="F273" s="8" t="str">
        <f ca="1">IFERROR(__xludf.DUMMYFUNCTION("if(isna(index('Form Responses 1'!B:P,max(filter(row('Form Responses 1'!B:B),'Form Responses 1'!B:B=A273)),7)),""Data not Found."",index('Form Responses 1'!B:P,max(filter(row('Form Responses 1'!B:B),'Form Responses 1'!B:B=A273)),7))"),"Done. Acc.")</f>
        <v>Done. Acc.</v>
      </c>
      <c r="G273" s="16">
        <f t="shared" ca="1" si="0"/>
        <v>1</v>
      </c>
    </row>
    <row r="274" spans="1:7" ht="14.25">
      <c r="A274" s="6">
        <v>755322</v>
      </c>
      <c r="B274" s="8" t="s">
        <v>101</v>
      </c>
      <c r="C274" s="11" t="str">
        <f>VLOOKUP(A274,DB_Name!$A$2:$G$93,7,FALSE)</f>
        <v>C20</v>
      </c>
      <c r="D274" s="13" t="str">
        <f>VLOOKUP(A274,DB_Name!$A$2:$D$93,4,FALSE)</f>
        <v>ES</v>
      </c>
      <c r="E274" s="17" t="s">
        <v>120</v>
      </c>
      <c r="F274" s="8" t="str">
        <f ca="1">IFERROR(__xludf.DUMMYFUNCTION("if(isna(index('Form Responses 1'!B:P,max(filter(row('Form Responses 1'!B:B),'Form Responses 1'!B:B=A274)),8)),""Data not Found."",index('Form Responses 1'!B:P,max(filter(row('Form Responses 1'!B:B),'Form Responses 1'!B:B=A274)),8))"),"Done. Acc.")</f>
        <v>Done. Acc.</v>
      </c>
      <c r="G274" s="16">
        <f t="shared" ca="1" si="0"/>
        <v>1</v>
      </c>
    </row>
    <row r="275" spans="1:7" ht="14.25">
      <c r="A275" s="6">
        <v>755322</v>
      </c>
      <c r="B275" s="8" t="s">
        <v>101</v>
      </c>
      <c r="C275" s="11" t="str">
        <f>VLOOKUP(A275,DB_Name!$A$2:$G$93,7,FALSE)</f>
        <v>C20</v>
      </c>
      <c r="D275" s="13" t="str">
        <f>VLOOKUP(A275,DB_Name!$A$2:$D$93,4,FALSE)</f>
        <v>ES</v>
      </c>
      <c r="E275" s="17" t="s">
        <v>130</v>
      </c>
      <c r="F275" s="8" t="str">
        <f ca="1">IFERROR(__xludf.DUMMYFUNCTION("if(isna(index('Form Responses 1'!B:P,max(filter(row('Form Responses 1'!B:B),'Form Responses 1'!B:B=A275)),9)),""Data not Found."",index('Form Responses 1'!B:P,max(filter(row('Form Responses 1'!B:B),'Form Responses 1'!B:B=A275)),9))"),"Not Yet Started.")</f>
        <v>Not Yet Started.</v>
      </c>
      <c r="G275" s="16">
        <f t="shared" ca="1" si="0"/>
        <v>0</v>
      </c>
    </row>
    <row r="276" spans="1:7" ht="14.25">
      <c r="A276" s="6">
        <v>755322</v>
      </c>
      <c r="B276" s="8" t="s">
        <v>101</v>
      </c>
      <c r="C276" s="11" t="str">
        <f>VLOOKUP(A276,DB_Name!$A$2:$G$93,7,FALSE)</f>
        <v>C20</v>
      </c>
      <c r="D276" s="13" t="str">
        <f>VLOOKUP(A276,DB_Name!$A$2:$D$93,4,FALSE)</f>
        <v>ES</v>
      </c>
      <c r="E276" s="17" t="s">
        <v>137</v>
      </c>
      <c r="F276" s="8" t="str">
        <f ca="1">IFERROR(__xludf.DUMMYFUNCTION("if(isna(index('Form Responses 1'!B:P,max(filter(row('Form Responses 1'!B:B),'Form Responses 1'!B:B=A276)),10)),""Data not Found."",index('Form Responses 1'!B:P,max(filter(row('Form Responses 1'!B:B),'Form Responses 1'!B:B=A276)),10))"),"Not Yet Started.")</f>
        <v>Not Yet Started.</v>
      </c>
      <c r="G276" s="16">
        <f t="shared" ca="1" si="0"/>
        <v>0</v>
      </c>
    </row>
    <row r="277" spans="1:7" ht="14.25">
      <c r="A277" s="6">
        <v>755322</v>
      </c>
      <c r="B277" s="8" t="s">
        <v>101</v>
      </c>
      <c r="C277" s="11" t="str">
        <f>VLOOKUP(A277,DB_Name!$A$2:$G$93,7,FALSE)</f>
        <v>C20</v>
      </c>
      <c r="D277" s="13" t="str">
        <f>VLOOKUP(A277,DB_Name!$A$2:$D$93,4,FALSE)</f>
        <v>ES</v>
      </c>
      <c r="E277" s="17" t="s">
        <v>147</v>
      </c>
      <c r="F277" s="8" t="str">
        <f ca="1">IFERROR(__xludf.DUMMYFUNCTION("if(isna(index('Form Responses 1'!B:P,max(filter(row('Form Responses 1'!B:B),'Form Responses 1'!B:B=A277)),11)),""Data not Found."",index('Form Responses 1'!B:P,max(filter(row('Form Responses 1'!B:B),'Form Responses 1'!B:B=A277)),11))"),"Not Yet Started.")</f>
        <v>Not Yet Started.</v>
      </c>
      <c r="G277" s="16">
        <f t="shared" ca="1" si="0"/>
        <v>0</v>
      </c>
    </row>
    <row r="278" spans="1:7" ht="14.25">
      <c r="A278" s="6">
        <v>755322</v>
      </c>
      <c r="B278" s="8" t="s">
        <v>101</v>
      </c>
      <c r="C278" s="11" t="str">
        <f>VLOOKUP(A278,DB_Name!$A$2:$G$93,7,FALSE)</f>
        <v>C20</v>
      </c>
      <c r="D278" s="13" t="str">
        <f>VLOOKUP(A278,DB_Name!$A$2:$D$93,4,FALSE)</f>
        <v>ES</v>
      </c>
      <c r="E278" s="17" t="s">
        <v>157</v>
      </c>
      <c r="F278" s="8" t="str">
        <f ca="1">IFERROR(__xludf.DUMMYFUNCTION("if(isna(index('Form Responses 1'!B:P,max(filter(row('Form Responses 1'!B:B),'Form Responses 1'!B:B=A278)),12)),""Data not Found."",index('Form Responses 1'!B:P,max(filter(row('Form Responses 1'!B:B),'Form Responses 1'!B:B=A278)),12))"),"Not Yet Started.")</f>
        <v>Not Yet Started.</v>
      </c>
      <c r="G278" s="16">
        <f t="shared" ca="1" si="0"/>
        <v>0</v>
      </c>
    </row>
    <row r="279" spans="1:7" ht="14.25">
      <c r="A279" s="6">
        <v>755322</v>
      </c>
      <c r="B279" s="8" t="s">
        <v>101</v>
      </c>
      <c r="C279" s="11" t="str">
        <f>VLOOKUP(A279,DB_Name!$A$2:$G$93,7,FALSE)</f>
        <v>C20</v>
      </c>
      <c r="D279" s="13" t="str">
        <f>VLOOKUP(A279,DB_Name!$A$2:$D$93,4,FALSE)</f>
        <v>ES</v>
      </c>
      <c r="E279" s="17" t="s">
        <v>168</v>
      </c>
      <c r="F279" s="8" t="str">
        <f ca="1">IFERROR(__xludf.DUMMYFUNCTION("if(isna(index('Form Responses 1'!B:P,max(filter(row('Form Responses 1'!B:B),'Form Responses 1'!B:B=A279)),13)),""Data not Found."",index('Form Responses 1'!B:P,max(filter(row('Form Responses 1'!B:B),'Form Responses 1'!B:B=A279)),13))"),"Not Yet Started.")</f>
        <v>Not Yet Started.</v>
      </c>
      <c r="G279" s="16">
        <f t="shared" ca="1" si="0"/>
        <v>0</v>
      </c>
    </row>
    <row r="280" spans="1:7" ht="14.25">
      <c r="A280" s="6">
        <v>755322</v>
      </c>
      <c r="B280" s="8" t="s">
        <v>101</v>
      </c>
      <c r="C280" s="11" t="str">
        <f>VLOOKUP(A280,DB_Name!$A$2:$G$93,7,FALSE)</f>
        <v>C20</v>
      </c>
      <c r="D280" s="13" t="str">
        <f>VLOOKUP(A280,DB_Name!$A$2:$D$93,4,FALSE)</f>
        <v>ES</v>
      </c>
      <c r="E280" s="17" t="s">
        <v>176</v>
      </c>
      <c r="F280" s="8" t="str">
        <f ca="1">IFERROR(__xludf.DUMMYFUNCTION("if(isna(index('Form Responses 1'!B:P,max(filter(row('Form Responses 1'!B:B),'Form Responses 1'!B:B=A280)),14)),""Data not Found."",index('Form Responses 1'!B:P,max(filter(row('Form Responses 1'!B:B),'Form Responses 1'!B:B=A280)),14))"),"Not Yet Started.")</f>
        <v>Not Yet Started.</v>
      </c>
      <c r="G280" s="16">
        <f t="shared" ca="1" si="0"/>
        <v>0</v>
      </c>
    </row>
    <row r="281" spans="1:7" ht="14.25">
      <c r="A281" s="6">
        <v>755322</v>
      </c>
      <c r="B281" s="8" t="s">
        <v>101</v>
      </c>
      <c r="C281" s="11" t="str">
        <f>VLOOKUP(A281,DB_Name!$A$2:$G$93,7,FALSE)</f>
        <v>C20</v>
      </c>
      <c r="D281" s="13" t="str">
        <f>VLOOKUP(A281,DB_Name!$A$2:$D$93,4,FALSE)</f>
        <v>ES</v>
      </c>
      <c r="E281" s="17" t="s">
        <v>185</v>
      </c>
      <c r="F281" s="8" t="str">
        <f ca="1">IFERROR(__xludf.DUMMYFUNCTION("if(isna(index('Form Responses 1'!B:P,max(filter(row('Form Responses 1'!B:B),'Form Responses 1'!B:B=A281)),15)),""Data not Found."",index('Form Responses 1'!B:P,max(filter(row('Form Responses 1'!B:B),'Form Responses 1'!B:B=A281)),15))"),"Not Yet Started.")</f>
        <v>Not Yet Started.</v>
      </c>
      <c r="G281" s="16">
        <f t="shared" ca="1" si="0"/>
        <v>0</v>
      </c>
    </row>
    <row r="282" spans="1:7" ht="14.25">
      <c r="A282" s="6">
        <v>755323</v>
      </c>
      <c r="B282" s="8" t="s">
        <v>104</v>
      </c>
      <c r="C282" s="11" t="str">
        <f>VLOOKUP(A282,DB_Name!$A$2:$G$93,7,FALSE)</f>
        <v>C21</v>
      </c>
      <c r="D282" s="13" t="str">
        <f>VLOOKUP(A282,DB_Name!$A$2:$D$93,4,FALSE)</f>
        <v>OMS</v>
      </c>
      <c r="E282" s="13" t="s">
        <v>35</v>
      </c>
      <c r="F282" s="8" t="str">
        <f ca="1">IFERROR(__xludf.DUMMYFUNCTION("if(isna(index('Form Responses 1'!B:P,max(filter(row('Form Responses 1'!B:B),'Form Responses 1'!B:B=A282)),2)),""Data not Found."",index('Form Responses 1'!B:P,max(filter(row('Form Responses 1'!B:B),'Form Responses 1'!B:B=A282)),2))"),"Done. Acc.")</f>
        <v>Done. Acc.</v>
      </c>
      <c r="G282" s="16">
        <f t="shared" ca="1" si="0"/>
        <v>1</v>
      </c>
    </row>
    <row r="283" spans="1:7" ht="14.25">
      <c r="A283" s="6">
        <v>755323</v>
      </c>
      <c r="B283" s="8" t="s">
        <v>104</v>
      </c>
      <c r="C283" s="11" t="str">
        <f>VLOOKUP(A283,DB_Name!$A$2:$G$93,7,FALSE)</f>
        <v>C21</v>
      </c>
      <c r="D283" s="13" t="str">
        <f>VLOOKUP(A283,DB_Name!$A$2:$D$93,4,FALSE)</f>
        <v>OMS</v>
      </c>
      <c r="E283" s="17" t="s">
        <v>68</v>
      </c>
      <c r="F283" s="8" t="str">
        <f ca="1">IFERROR(__xludf.DUMMYFUNCTION("if(isna(index('Form Responses 1'!B:P,max(filter(row('Form Responses 1'!B:B),'Form Responses 1'!B:B=A283)),3)),""Data not Found."",index('Form Responses 1'!B:P,max(filter(row('Form Responses 1'!B:B),'Form Responses 1'!B:B=A283)),3))"),"Done. Acc.")</f>
        <v>Done. Acc.</v>
      </c>
      <c r="G283" s="16">
        <f t="shared" ca="1" si="0"/>
        <v>1</v>
      </c>
    </row>
    <row r="284" spans="1:7" ht="14.25">
      <c r="A284" s="6">
        <v>755323</v>
      </c>
      <c r="B284" s="8" t="s">
        <v>104</v>
      </c>
      <c r="C284" s="11" t="str">
        <f>VLOOKUP(A284,DB_Name!$A$2:$G$93,7,FALSE)</f>
        <v>C21</v>
      </c>
      <c r="D284" s="13" t="str">
        <f>VLOOKUP(A284,DB_Name!$A$2:$D$93,4,FALSE)</f>
        <v>OMS</v>
      </c>
      <c r="E284" s="17" t="s">
        <v>82</v>
      </c>
      <c r="F284" s="8" t="str">
        <f ca="1">IFERROR(__xludf.DUMMYFUNCTION("if(isna(index('Form Responses 1'!B:P,max(filter(row('Form Responses 1'!B:B),'Form Responses 1'!B:B=A284)),4)),""Data not Found."",index('Form Responses 1'!B:P,max(filter(row('Form Responses 1'!B:B),'Form Responses 1'!B:B=A284)),4))"),"Not Yet Started.")</f>
        <v>Not Yet Started.</v>
      </c>
      <c r="G284" s="16">
        <f t="shared" ca="1" si="0"/>
        <v>0</v>
      </c>
    </row>
    <row r="285" spans="1:7" ht="14.25">
      <c r="A285" s="6">
        <v>755323</v>
      </c>
      <c r="B285" s="8" t="s">
        <v>104</v>
      </c>
      <c r="C285" s="11" t="str">
        <f>VLOOKUP(A285,DB_Name!$A$2:$G$93,7,FALSE)</f>
        <v>C21</v>
      </c>
      <c r="D285" s="13" t="str">
        <f>VLOOKUP(A285,DB_Name!$A$2:$D$93,4,FALSE)</f>
        <v>OMS</v>
      </c>
      <c r="E285" s="17" t="s">
        <v>92</v>
      </c>
      <c r="F285" s="8" t="str">
        <f ca="1">IFERROR(__xludf.DUMMYFUNCTION("if(isna(index('Form Responses 1'!B:P,max(filter(row('Form Responses 1'!B:B),'Form Responses 1'!B:B=A285)),5)),""Data not Found."",index('Form Responses 1'!B:P,max(filter(row('Form Responses 1'!B:B),'Form Responses 1'!B:B=A285)),5))"),"Not Yet Started.")</f>
        <v>Not Yet Started.</v>
      </c>
      <c r="G285" s="16">
        <f t="shared" ca="1" si="0"/>
        <v>0</v>
      </c>
    </row>
    <row r="286" spans="1:7" ht="14.25">
      <c r="A286" s="6">
        <v>755323</v>
      </c>
      <c r="B286" s="8" t="s">
        <v>104</v>
      </c>
      <c r="C286" s="11" t="str">
        <f>VLOOKUP(A286,DB_Name!$A$2:$G$93,7,FALSE)</f>
        <v>C21</v>
      </c>
      <c r="D286" s="13" t="str">
        <f>VLOOKUP(A286,DB_Name!$A$2:$D$93,4,FALSE)</f>
        <v>OMS</v>
      </c>
      <c r="E286" s="17" t="s">
        <v>99</v>
      </c>
      <c r="F286" s="8" t="str">
        <f ca="1">IFERROR(__xludf.DUMMYFUNCTION("if(isna(index('Form Responses 1'!B:P,max(filter(row('Form Responses 1'!B:B),'Form Responses 1'!B:B=A286)),6)),""Data not Found."",index('Form Responses 1'!B:P,max(filter(row('Form Responses 1'!B:B),'Form Responses 1'!B:B=A286)),6))"),"Not Yet Started.")</f>
        <v>Not Yet Started.</v>
      </c>
      <c r="G286" s="16">
        <f t="shared" ca="1" si="0"/>
        <v>0</v>
      </c>
    </row>
    <row r="287" spans="1:7" ht="14.25">
      <c r="A287" s="6">
        <v>755323</v>
      </c>
      <c r="B287" s="8" t="s">
        <v>104</v>
      </c>
      <c r="C287" s="11" t="str">
        <f>VLOOKUP(A287,DB_Name!$A$2:$G$93,7,FALSE)</f>
        <v>C21</v>
      </c>
      <c r="D287" s="13" t="str">
        <f>VLOOKUP(A287,DB_Name!$A$2:$D$93,4,FALSE)</f>
        <v>OMS</v>
      </c>
      <c r="E287" s="17" t="s">
        <v>110</v>
      </c>
      <c r="F287" s="8" t="str">
        <f ca="1">IFERROR(__xludf.DUMMYFUNCTION("if(isna(index('Form Responses 1'!B:P,max(filter(row('Form Responses 1'!B:B),'Form Responses 1'!B:B=A287)),7)),""Data not Found."",index('Form Responses 1'!B:P,max(filter(row('Form Responses 1'!B:B),'Form Responses 1'!B:B=A287)),7))"),"Not Yet Started.")</f>
        <v>Not Yet Started.</v>
      </c>
      <c r="G287" s="16">
        <f t="shared" ca="1" si="0"/>
        <v>0</v>
      </c>
    </row>
    <row r="288" spans="1:7" ht="14.25">
      <c r="A288" s="6">
        <v>755323</v>
      </c>
      <c r="B288" s="8" t="s">
        <v>104</v>
      </c>
      <c r="C288" s="11" t="str">
        <f>VLOOKUP(A288,DB_Name!$A$2:$G$93,7,FALSE)</f>
        <v>C21</v>
      </c>
      <c r="D288" s="13" t="str">
        <f>VLOOKUP(A288,DB_Name!$A$2:$D$93,4,FALSE)</f>
        <v>OMS</v>
      </c>
      <c r="E288" s="17" t="s">
        <v>120</v>
      </c>
      <c r="F288" s="8" t="str">
        <f ca="1">IFERROR(__xludf.DUMMYFUNCTION("if(isna(index('Form Responses 1'!B:P,max(filter(row('Form Responses 1'!B:B),'Form Responses 1'!B:B=A288)),8)),""Data not Found."",index('Form Responses 1'!B:P,max(filter(row('Form Responses 1'!B:B),'Form Responses 1'!B:B=A288)),8))"),"Not Yet Started.")</f>
        <v>Not Yet Started.</v>
      </c>
      <c r="G288" s="16">
        <f t="shared" ca="1" si="0"/>
        <v>0</v>
      </c>
    </row>
    <row r="289" spans="1:7" ht="14.25">
      <c r="A289" s="6">
        <v>755323</v>
      </c>
      <c r="B289" s="8" t="s">
        <v>104</v>
      </c>
      <c r="C289" s="11" t="str">
        <f>VLOOKUP(A289,DB_Name!$A$2:$G$93,7,FALSE)</f>
        <v>C21</v>
      </c>
      <c r="D289" s="13" t="str">
        <f>VLOOKUP(A289,DB_Name!$A$2:$D$93,4,FALSE)</f>
        <v>OMS</v>
      </c>
      <c r="E289" s="17" t="s">
        <v>130</v>
      </c>
      <c r="F289" s="8" t="str">
        <f ca="1">IFERROR(__xludf.DUMMYFUNCTION("if(isna(index('Form Responses 1'!B:P,max(filter(row('Form Responses 1'!B:B),'Form Responses 1'!B:B=A289)),9)),""Data not Found."",index('Form Responses 1'!B:P,max(filter(row('Form Responses 1'!B:B),'Form Responses 1'!B:B=A289)),9))"),"Not Yet Started.")</f>
        <v>Not Yet Started.</v>
      </c>
      <c r="G289" s="16">
        <f t="shared" ca="1" si="0"/>
        <v>0</v>
      </c>
    </row>
    <row r="290" spans="1:7" ht="14.25">
      <c r="A290" s="6">
        <v>755323</v>
      </c>
      <c r="B290" s="8" t="s">
        <v>104</v>
      </c>
      <c r="C290" s="11" t="str">
        <f>VLOOKUP(A290,DB_Name!$A$2:$G$93,7,FALSE)</f>
        <v>C21</v>
      </c>
      <c r="D290" s="13" t="str">
        <f>VLOOKUP(A290,DB_Name!$A$2:$D$93,4,FALSE)</f>
        <v>OMS</v>
      </c>
      <c r="E290" s="17" t="s">
        <v>137</v>
      </c>
      <c r="F290" s="8" t="str">
        <f ca="1">IFERROR(__xludf.DUMMYFUNCTION("if(isna(index('Form Responses 1'!B:P,max(filter(row('Form Responses 1'!B:B),'Form Responses 1'!B:B=A290)),10)),""Data not Found."",index('Form Responses 1'!B:P,max(filter(row('Form Responses 1'!B:B),'Form Responses 1'!B:B=A290)),10))"),"Not Yet Started.")</f>
        <v>Not Yet Started.</v>
      </c>
      <c r="G290" s="16">
        <f t="shared" ca="1" si="0"/>
        <v>0</v>
      </c>
    </row>
    <row r="291" spans="1:7" ht="14.25">
      <c r="A291" s="6">
        <v>755323</v>
      </c>
      <c r="B291" s="8" t="s">
        <v>104</v>
      </c>
      <c r="C291" s="11" t="str">
        <f>VLOOKUP(A291,DB_Name!$A$2:$G$93,7,FALSE)</f>
        <v>C21</v>
      </c>
      <c r="D291" s="13" t="str">
        <f>VLOOKUP(A291,DB_Name!$A$2:$D$93,4,FALSE)</f>
        <v>OMS</v>
      </c>
      <c r="E291" s="17" t="s">
        <v>147</v>
      </c>
      <c r="F291" s="8" t="str">
        <f ca="1">IFERROR(__xludf.DUMMYFUNCTION("if(isna(index('Form Responses 1'!B:P,max(filter(row('Form Responses 1'!B:B),'Form Responses 1'!B:B=A291)),11)),""Data not Found."",index('Form Responses 1'!B:P,max(filter(row('Form Responses 1'!B:B),'Form Responses 1'!B:B=A291)),11))"),"Not Yet Started.")</f>
        <v>Not Yet Started.</v>
      </c>
      <c r="G291" s="16">
        <f t="shared" ca="1" si="0"/>
        <v>0</v>
      </c>
    </row>
    <row r="292" spans="1:7" ht="14.25">
      <c r="A292" s="6">
        <v>755323</v>
      </c>
      <c r="B292" s="8" t="s">
        <v>104</v>
      </c>
      <c r="C292" s="11" t="str">
        <f>VLOOKUP(A292,DB_Name!$A$2:$G$93,7,FALSE)</f>
        <v>C21</v>
      </c>
      <c r="D292" s="13" t="str">
        <f>VLOOKUP(A292,DB_Name!$A$2:$D$93,4,FALSE)</f>
        <v>OMS</v>
      </c>
      <c r="E292" s="17" t="s">
        <v>157</v>
      </c>
      <c r="F292" s="8" t="str">
        <f ca="1">IFERROR(__xludf.DUMMYFUNCTION("if(isna(index('Form Responses 1'!B:P,max(filter(row('Form Responses 1'!B:B),'Form Responses 1'!B:B=A292)),12)),""Data not Found."",index('Form Responses 1'!B:P,max(filter(row('Form Responses 1'!B:B),'Form Responses 1'!B:B=A292)),12))"),"Not Yet Started.")</f>
        <v>Not Yet Started.</v>
      </c>
      <c r="G292" s="16">
        <f t="shared" ca="1" si="0"/>
        <v>0</v>
      </c>
    </row>
    <row r="293" spans="1:7" ht="14.25">
      <c r="A293" s="6">
        <v>755323</v>
      </c>
      <c r="B293" s="8" t="s">
        <v>104</v>
      </c>
      <c r="C293" s="11" t="str">
        <f>VLOOKUP(A293,DB_Name!$A$2:$G$93,7,FALSE)</f>
        <v>C21</v>
      </c>
      <c r="D293" s="13" t="str">
        <f>VLOOKUP(A293,DB_Name!$A$2:$D$93,4,FALSE)</f>
        <v>OMS</v>
      </c>
      <c r="E293" s="17" t="s">
        <v>168</v>
      </c>
      <c r="F293" s="8" t="str">
        <f ca="1">IFERROR(__xludf.DUMMYFUNCTION("if(isna(index('Form Responses 1'!B:P,max(filter(row('Form Responses 1'!B:B),'Form Responses 1'!B:B=A293)),13)),""Data not Found."",index('Form Responses 1'!B:P,max(filter(row('Form Responses 1'!B:B),'Form Responses 1'!B:B=A293)),13))"),"Not Yet Started.")</f>
        <v>Not Yet Started.</v>
      </c>
      <c r="G293" s="16">
        <f t="shared" ca="1" si="0"/>
        <v>0</v>
      </c>
    </row>
    <row r="294" spans="1:7" ht="14.25">
      <c r="A294" s="6">
        <v>755323</v>
      </c>
      <c r="B294" s="8" t="s">
        <v>104</v>
      </c>
      <c r="C294" s="11" t="str">
        <f>VLOOKUP(A294,DB_Name!$A$2:$G$93,7,FALSE)</f>
        <v>C21</v>
      </c>
      <c r="D294" s="13" t="str">
        <f>VLOOKUP(A294,DB_Name!$A$2:$D$93,4,FALSE)</f>
        <v>OMS</v>
      </c>
      <c r="E294" s="17" t="s">
        <v>176</v>
      </c>
      <c r="F294" s="8" t="str">
        <f ca="1">IFERROR(__xludf.DUMMYFUNCTION("if(isna(index('Form Responses 1'!B:P,max(filter(row('Form Responses 1'!B:B),'Form Responses 1'!B:B=A294)),14)),""Data not Found."",index('Form Responses 1'!B:P,max(filter(row('Form Responses 1'!B:B),'Form Responses 1'!B:B=A294)),14))"),"Not Yet Started.")</f>
        <v>Not Yet Started.</v>
      </c>
      <c r="G294" s="16">
        <f t="shared" ca="1" si="0"/>
        <v>0</v>
      </c>
    </row>
    <row r="295" spans="1:7" ht="14.25">
      <c r="A295" s="6">
        <v>755323</v>
      </c>
      <c r="B295" s="8" t="s">
        <v>104</v>
      </c>
      <c r="C295" s="11" t="str">
        <f>VLOOKUP(A295,DB_Name!$A$2:$G$93,7,FALSE)</f>
        <v>C21</v>
      </c>
      <c r="D295" s="13" t="str">
        <f>VLOOKUP(A295,DB_Name!$A$2:$D$93,4,FALSE)</f>
        <v>OMS</v>
      </c>
      <c r="E295" s="17" t="s">
        <v>185</v>
      </c>
      <c r="F295" s="8" t="str">
        <f ca="1">IFERROR(__xludf.DUMMYFUNCTION("if(isna(index('Form Responses 1'!B:P,max(filter(row('Form Responses 1'!B:B),'Form Responses 1'!B:B=A295)),15)),""Data not Found."",index('Form Responses 1'!B:P,max(filter(row('Form Responses 1'!B:B),'Form Responses 1'!B:B=A295)),15))"),"Not Yet Started.")</f>
        <v>Not Yet Started.</v>
      </c>
      <c r="G295" s="16">
        <f t="shared" ca="1" si="0"/>
        <v>0</v>
      </c>
    </row>
    <row r="296" spans="1:7" ht="14.25">
      <c r="A296" s="6">
        <v>755324</v>
      </c>
      <c r="B296" s="8" t="s">
        <v>107</v>
      </c>
      <c r="C296" s="11" t="str">
        <f>VLOOKUP(A296,DB_Name!$A$2:$G$93,7,FALSE)</f>
        <v>C22</v>
      </c>
      <c r="D296" s="13" t="str">
        <f>VLOOKUP(A296,DB_Name!$A$2:$D$93,4,FALSE)</f>
        <v>PMO</v>
      </c>
      <c r="E296" s="13" t="s">
        <v>35</v>
      </c>
      <c r="F296" s="8" t="str">
        <f ca="1">IFERROR(__xludf.DUMMYFUNCTION("if(isna(index('Form Responses 1'!B:P,max(filter(row('Form Responses 1'!B:B),'Form Responses 1'!B:B=A296)),2)),""Data not Found."",index('Form Responses 1'!B:P,max(filter(row('Form Responses 1'!B:B),'Form Responses 1'!B:B=A296)),2))"),"Not Yet Started.")</f>
        <v>Not Yet Started.</v>
      </c>
      <c r="G296" s="16">
        <f t="shared" ca="1" si="0"/>
        <v>0</v>
      </c>
    </row>
    <row r="297" spans="1:7" ht="14.25">
      <c r="A297" s="6">
        <v>755324</v>
      </c>
      <c r="B297" s="8" t="s">
        <v>107</v>
      </c>
      <c r="C297" s="11" t="str">
        <f>VLOOKUP(A297,DB_Name!$A$2:$G$93,7,FALSE)</f>
        <v>C22</v>
      </c>
      <c r="D297" s="13" t="str">
        <f>VLOOKUP(A297,DB_Name!$A$2:$D$93,4,FALSE)</f>
        <v>PMO</v>
      </c>
      <c r="E297" s="17" t="s">
        <v>68</v>
      </c>
      <c r="F297" s="8" t="str">
        <f ca="1">IFERROR(__xludf.DUMMYFUNCTION("if(isna(index('Form Responses 1'!B:P,max(filter(row('Form Responses 1'!B:B),'Form Responses 1'!B:B=A297)),3)),""Data not Found."",index('Form Responses 1'!B:P,max(filter(row('Form Responses 1'!B:B),'Form Responses 1'!B:B=A297)),3))"),"Not Yet Started.")</f>
        <v>Not Yet Started.</v>
      </c>
      <c r="G297" s="16">
        <f t="shared" ca="1" si="0"/>
        <v>0</v>
      </c>
    </row>
    <row r="298" spans="1:7" ht="14.25">
      <c r="A298" s="6">
        <v>755324</v>
      </c>
      <c r="B298" s="8" t="s">
        <v>107</v>
      </c>
      <c r="C298" s="11" t="str">
        <f>VLOOKUP(A298,DB_Name!$A$2:$G$93,7,FALSE)</f>
        <v>C22</v>
      </c>
      <c r="D298" s="13" t="str">
        <f>VLOOKUP(A298,DB_Name!$A$2:$D$93,4,FALSE)</f>
        <v>PMO</v>
      </c>
      <c r="E298" s="17" t="s">
        <v>82</v>
      </c>
      <c r="F298" s="8" t="str">
        <f ca="1">IFERROR(__xludf.DUMMYFUNCTION("if(isna(index('Form Responses 1'!B:P,max(filter(row('Form Responses 1'!B:B),'Form Responses 1'!B:B=A298)),4)),""Data not Found."",index('Form Responses 1'!B:P,max(filter(row('Form Responses 1'!B:B),'Form Responses 1'!B:B=A298)),4))"),"Not Yet Started.")</f>
        <v>Not Yet Started.</v>
      </c>
      <c r="G298" s="16">
        <f t="shared" ca="1" si="0"/>
        <v>0</v>
      </c>
    </row>
    <row r="299" spans="1:7" ht="14.25">
      <c r="A299" s="6">
        <v>755324</v>
      </c>
      <c r="B299" s="8" t="s">
        <v>107</v>
      </c>
      <c r="C299" s="11" t="str">
        <f>VLOOKUP(A299,DB_Name!$A$2:$G$93,7,FALSE)</f>
        <v>C22</v>
      </c>
      <c r="D299" s="13" t="str">
        <f>VLOOKUP(A299,DB_Name!$A$2:$D$93,4,FALSE)</f>
        <v>PMO</v>
      </c>
      <c r="E299" s="17" t="s">
        <v>92</v>
      </c>
      <c r="F299" s="8" t="str">
        <f ca="1">IFERROR(__xludf.DUMMYFUNCTION("if(isna(index('Form Responses 1'!B:P,max(filter(row('Form Responses 1'!B:B),'Form Responses 1'!B:B=A299)),5)),""Data not Found."",index('Form Responses 1'!B:P,max(filter(row('Form Responses 1'!B:B),'Form Responses 1'!B:B=A299)),5))"),"Not Yet Started.")</f>
        <v>Not Yet Started.</v>
      </c>
      <c r="G299" s="16">
        <f t="shared" ca="1" si="0"/>
        <v>0</v>
      </c>
    </row>
    <row r="300" spans="1:7" ht="14.25">
      <c r="A300" s="6">
        <v>755324</v>
      </c>
      <c r="B300" s="8" t="s">
        <v>107</v>
      </c>
      <c r="C300" s="11" t="str">
        <f>VLOOKUP(A300,DB_Name!$A$2:$G$93,7,FALSE)</f>
        <v>C22</v>
      </c>
      <c r="D300" s="13" t="str">
        <f>VLOOKUP(A300,DB_Name!$A$2:$D$93,4,FALSE)</f>
        <v>PMO</v>
      </c>
      <c r="E300" s="17" t="s">
        <v>99</v>
      </c>
      <c r="F300" s="8" t="str">
        <f ca="1">IFERROR(__xludf.DUMMYFUNCTION("if(isna(index('Form Responses 1'!B:P,max(filter(row('Form Responses 1'!B:B),'Form Responses 1'!B:B=A300)),6)),""Data not Found."",index('Form Responses 1'!B:P,max(filter(row('Form Responses 1'!B:B),'Form Responses 1'!B:B=A300)),6))"),"Done. Acc.")</f>
        <v>Done. Acc.</v>
      </c>
      <c r="G300" s="16">
        <f t="shared" ca="1" si="0"/>
        <v>1</v>
      </c>
    </row>
    <row r="301" spans="1:7" ht="14.25">
      <c r="A301" s="6">
        <v>755324</v>
      </c>
      <c r="B301" s="8" t="s">
        <v>107</v>
      </c>
      <c r="C301" s="11" t="str">
        <f>VLOOKUP(A301,DB_Name!$A$2:$G$93,7,FALSE)</f>
        <v>C22</v>
      </c>
      <c r="D301" s="13" t="str">
        <f>VLOOKUP(A301,DB_Name!$A$2:$D$93,4,FALSE)</f>
        <v>PMO</v>
      </c>
      <c r="E301" s="17" t="s">
        <v>110</v>
      </c>
      <c r="F301" s="8" t="str">
        <f ca="1">IFERROR(__xludf.DUMMYFUNCTION("if(isna(index('Form Responses 1'!B:P,max(filter(row('Form Responses 1'!B:B),'Form Responses 1'!B:B=A301)),7)),""Data not Found."",index('Form Responses 1'!B:P,max(filter(row('Form Responses 1'!B:B),'Form Responses 1'!B:B=A301)),7))"),"Done. Acc.")</f>
        <v>Done. Acc.</v>
      </c>
      <c r="G301" s="16">
        <f t="shared" ca="1" si="0"/>
        <v>1</v>
      </c>
    </row>
    <row r="302" spans="1:7" ht="14.25">
      <c r="A302" s="6">
        <v>755324</v>
      </c>
      <c r="B302" s="8" t="s">
        <v>107</v>
      </c>
      <c r="C302" s="11" t="str">
        <f>VLOOKUP(A302,DB_Name!$A$2:$G$93,7,FALSE)</f>
        <v>C22</v>
      </c>
      <c r="D302" s="13" t="str">
        <f>VLOOKUP(A302,DB_Name!$A$2:$D$93,4,FALSE)</f>
        <v>PMO</v>
      </c>
      <c r="E302" s="17" t="s">
        <v>120</v>
      </c>
      <c r="F302" s="8" t="str">
        <f ca="1">IFERROR(__xludf.DUMMYFUNCTION("if(isna(index('Form Responses 1'!B:P,max(filter(row('Form Responses 1'!B:B),'Form Responses 1'!B:B=A302)),8)),""Data not Found."",index('Form Responses 1'!B:P,max(filter(row('Form Responses 1'!B:B),'Form Responses 1'!B:B=A302)),8))"),"Not Yet Started.")</f>
        <v>Not Yet Started.</v>
      </c>
      <c r="G302" s="16">
        <f t="shared" ca="1" si="0"/>
        <v>0</v>
      </c>
    </row>
    <row r="303" spans="1:7" ht="14.25">
      <c r="A303" s="6">
        <v>755324</v>
      </c>
      <c r="B303" s="8" t="s">
        <v>107</v>
      </c>
      <c r="C303" s="11" t="str">
        <f>VLOOKUP(A303,DB_Name!$A$2:$G$93,7,FALSE)</f>
        <v>C22</v>
      </c>
      <c r="D303" s="13" t="str">
        <f>VLOOKUP(A303,DB_Name!$A$2:$D$93,4,FALSE)</f>
        <v>PMO</v>
      </c>
      <c r="E303" s="17" t="s">
        <v>130</v>
      </c>
      <c r="F303" s="8" t="str">
        <f ca="1">IFERROR(__xludf.DUMMYFUNCTION("if(isna(index('Form Responses 1'!B:P,max(filter(row('Form Responses 1'!B:B),'Form Responses 1'!B:B=A303)),9)),""Data not Found."",index('Form Responses 1'!B:P,max(filter(row('Form Responses 1'!B:B),'Form Responses 1'!B:B=A303)),9))"),"Not Yet Started.")</f>
        <v>Not Yet Started.</v>
      </c>
      <c r="G303" s="16">
        <f t="shared" ca="1" si="0"/>
        <v>0</v>
      </c>
    </row>
    <row r="304" spans="1:7" ht="14.25">
      <c r="A304" s="6">
        <v>755324</v>
      </c>
      <c r="B304" s="8" t="s">
        <v>107</v>
      </c>
      <c r="C304" s="11" t="str">
        <f>VLOOKUP(A304,DB_Name!$A$2:$G$93,7,FALSE)</f>
        <v>C22</v>
      </c>
      <c r="D304" s="13" t="str">
        <f>VLOOKUP(A304,DB_Name!$A$2:$D$93,4,FALSE)</f>
        <v>PMO</v>
      </c>
      <c r="E304" s="17" t="s">
        <v>137</v>
      </c>
      <c r="F304" s="8" t="str">
        <f ca="1">IFERROR(__xludf.DUMMYFUNCTION("if(isna(index('Form Responses 1'!B:P,max(filter(row('Form Responses 1'!B:B),'Form Responses 1'!B:B=A304)),10)),""Data not Found."",index('Form Responses 1'!B:P,max(filter(row('Form Responses 1'!B:B),'Form Responses 1'!B:B=A304)),10))"),"Not Yet Started.")</f>
        <v>Not Yet Started.</v>
      </c>
      <c r="G304" s="16">
        <f t="shared" ca="1" si="0"/>
        <v>0</v>
      </c>
    </row>
    <row r="305" spans="1:7" ht="14.25">
      <c r="A305" s="6">
        <v>755324</v>
      </c>
      <c r="B305" s="8" t="s">
        <v>107</v>
      </c>
      <c r="C305" s="11" t="str">
        <f>VLOOKUP(A305,DB_Name!$A$2:$G$93,7,FALSE)</f>
        <v>C22</v>
      </c>
      <c r="D305" s="13" t="str">
        <f>VLOOKUP(A305,DB_Name!$A$2:$D$93,4,FALSE)</f>
        <v>PMO</v>
      </c>
      <c r="E305" s="17" t="s">
        <v>147</v>
      </c>
      <c r="F305" s="8" t="str">
        <f ca="1">IFERROR(__xludf.DUMMYFUNCTION("if(isna(index('Form Responses 1'!B:P,max(filter(row('Form Responses 1'!B:B),'Form Responses 1'!B:B=A305)),11)),""Data not Found."",index('Form Responses 1'!B:P,max(filter(row('Form Responses 1'!B:B),'Form Responses 1'!B:B=A305)),11))"),"Not Yet Started.")</f>
        <v>Not Yet Started.</v>
      </c>
      <c r="G305" s="16">
        <f t="shared" ca="1" si="0"/>
        <v>0</v>
      </c>
    </row>
    <row r="306" spans="1:7" ht="14.25">
      <c r="A306" s="6">
        <v>755324</v>
      </c>
      <c r="B306" s="8" t="s">
        <v>107</v>
      </c>
      <c r="C306" s="11" t="str">
        <f>VLOOKUP(A306,DB_Name!$A$2:$G$93,7,FALSE)</f>
        <v>C22</v>
      </c>
      <c r="D306" s="13" t="str">
        <f>VLOOKUP(A306,DB_Name!$A$2:$D$93,4,FALSE)</f>
        <v>PMO</v>
      </c>
      <c r="E306" s="17" t="s">
        <v>157</v>
      </c>
      <c r="F306" s="8" t="str">
        <f ca="1">IFERROR(__xludf.DUMMYFUNCTION("if(isna(index('Form Responses 1'!B:P,max(filter(row('Form Responses 1'!B:B),'Form Responses 1'!B:B=A306)),12)),""Data not Found."",index('Form Responses 1'!B:P,max(filter(row('Form Responses 1'!B:B),'Form Responses 1'!B:B=A306)),12))"),"Not Yet Started.")</f>
        <v>Not Yet Started.</v>
      </c>
      <c r="G306" s="16">
        <f t="shared" ca="1" si="0"/>
        <v>0</v>
      </c>
    </row>
    <row r="307" spans="1:7" ht="14.25">
      <c r="A307" s="6">
        <v>755324</v>
      </c>
      <c r="B307" s="8" t="s">
        <v>107</v>
      </c>
      <c r="C307" s="11" t="str">
        <f>VLOOKUP(A307,DB_Name!$A$2:$G$93,7,FALSE)</f>
        <v>C22</v>
      </c>
      <c r="D307" s="13" t="str">
        <f>VLOOKUP(A307,DB_Name!$A$2:$D$93,4,FALSE)</f>
        <v>PMO</v>
      </c>
      <c r="E307" s="17" t="s">
        <v>168</v>
      </c>
      <c r="F307" s="8" t="str">
        <f ca="1">IFERROR(__xludf.DUMMYFUNCTION("if(isna(index('Form Responses 1'!B:P,max(filter(row('Form Responses 1'!B:B),'Form Responses 1'!B:B=A307)),13)),""Data not Found."",index('Form Responses 1'!B:P,max(filter(row('Form Responses 1'!B:B),'Form Responses 1'!B:B=A307)),13))"),"Not Yet Started.")</f>
        <v>Not Yet Started.</v>
      </c>
      <c r="G307" s="16">
        <f t="shared" ca="1" si="0"/>
        <v>0</v>
      </c>
    </row>
    <row r="308" spans="1:7" ht="14.25">
      <c r="A308" s="6">
        <v>755324</v>
      </c>
      <c r="B308" s="8" t="s">
        <v>107</v>
      </c>
      <c r="C308" s="11" t="str">
        <f>VLOOKUP(A308,DB_Name!$A$2:$G$93,7,FALSE)</f>
        <v>C22</v>
      </c>
      <c r="D308" s="13" t="str">
        <f>VLOOKUP(A308,DB_Name!$A$2:$D$93,4,FALSE)</f>
        <v>PMO</v>
      </c>
      <c r="E308" s="17" t="s">
        <v>176</v>
      </c>
      <c r="F308" s="8" t="str">
        <f ca="1">IFERROR(__xludf.DUMMYFUNCTION("if(isna(index('Form Responses 1'!B:P,max(filter(row('Form Responses 1'!B:B),'Form Responses 1'!B:B=A308)),14)),""Data not Found."",index('Form Responses 1'!B:P,max(filter(row('Form Responses 1'!B:B),'Form Responses 1'!B:B=A308)),14))"),"Not Yet Started.")</f>
        <v>Not Yet Started.</v>
      </c>
      <c r="G308" s="16">
        <f t="shared" ca="1" si="0"/>
        <v>0</v>
      </c>
    </row>
    <row r="309" spans="1:7" ht="14.25">
      <c r="A309" s="6">
        <v>755324</v>
      </c>
      <c r="B309" s="8" t="s">
        <v>107</v>
      </c>
      <c r="C309" s="11" t="str">
        <f>VLOOKUP(A309,DB_Name!$A$2:$G$93,7,FALSE)</f>
        <v>C22</v>
      </c>
      <c r="D309" s="13" t="str">
        <f>VLOOKUP(A309,DB_Name!$A$2:$D$93,4,FALSE)</f>
        <v>PMO</v>
      </c>
      <c r="E309" s="17" t="s">
        <v>185</v>
      </c>
      <c r="F309" s="8" t="str">
        <f ca="1">IFERROR(__xludf.DUMMYFUNCTION("if(isna(index('Form Responses 1'!B:P,max(filter(row('Form Responses 1'!B:B),'Form Responses 1'!B:B=A309)),15)),""Data not Found."",index('Form Responses 1'!B:P,max(filter(row('Form Responses 1'!B:B),'Form Responses 1'!B:B=A309)),15))"),"Not Yet Started.")</f>
        <v>Not Yet Started.</v>
      </c>
      <c r="G309" s="16">
        <f t="shared" ca="1" si="0"/>
        <v>0</v>
      </c>
    </row>
    <row r="310" spans="1:7" ht="14.25">
      <c r="A310" s="6">
        <v>755325</v>
      </c>
      <c r="B310" s="8" t="s">
        <v>112</v>
      </c>
      <c r="C310" s="11" t="str">
        <f>VLOOKUP(A310,DB_Name!$A$2:$G$93,7,FALSE)</f>
        <v>C23</v>
      </c>
      <c r="D310" s="13" t="str">
        <f>VLOOKUP(A310,DB_Name!$A$2:$D$93,4,FALSE)</f>
        <v>OMS</v>
      </c>
      <c r="E310" s="13" t="s">
        <v>35</v>
      </c>
      <c r="F310" s="8" t="str">
        <f ca="1">IFERROR(__xludf.DUMMYFUNCTION("if(isna(index('Form Responses 1'!B:P,max(filter(row('Form Responses 1'!B:B),'Form Responses 1'!B:B=A310)),2)),""Data not Found."",index('Form Responses 1'!B:P,max(filter(row('Form Responses 1'!B:B),'Form Responses 1'!B:B=A310)),2))"),"Done. Acc.")</f>
        <v>Done. Acc.</v>
      </c>
      <c r="G310" s="16">
        <f t="shared" ca="1" si="0"/>
        <v>1</v>
      </c>
    </row>
    <row r="311" spans="1:7" ht="14.25">
      <c r="A311" s="6">
        <v>755325</v>
      </c>
      <c r="B311" s="8" t="s">
        <v>112</v>
      </c>
      <c r="C311" s="11" t="str">
        <f>VLOOKUP(A311,DB_Name!$A$2:$G$93,7,FALSE)</f>
        <v>C23</v>
      </c>
      <c r="D311" s="13" t="str">
        <f>VLOOKUP(A311,DB_Name!$A$2:$D$93,4,FALSE)</f>
        <v>OMS</v>
      </c>
      <c r="E311" s="17" t="s">
        <v>68</v>
      </c>
      <c r="F311" s="8" t="str">
        <f ca="1">IFERROR(__xludf.DUMMYFUNCTION("if(isna(index('Form Responses 1'!B:P,max(filter(row('Form Responses 1'!B:B),'Form Responses 1'!B:B=A311)),3)),""Data not Found."",index('Form Responses 1'!B:P,max(filter(row('Form Responses 1'!B:B),'Form Responses 1'!B:B=A311)),3))"),"Done. Acc.")</f>
        <v>Done. Acc.</v>
      </c>
      <c r="G311" s="16">
        <f t="shared" ca="1" si="0"/>
        <v>1</v>
      </c>
    </row>
    <row r="312" spans="1:7" ht="14.25">
      <c r="A312" s="6">
        <v>755325</v>
      </c>
      <c r="B312" s="8" t="s">
        <v>112</v>
      </c>
      <c r="C312" s="11" t="str">
        <f>VLOOKUP(A312,DB_Name!$A$2:$G$93,7,FALSE)</f>
        <v>C23</v>
      </c>
      <c r="D312" s="13" t="str">
        <f>VLOOKUP(A312,DB_Name!$A$2:$D$93,4,FALSE)</f>
        <v>OMS</v>
      </c>
      <c r="E312" s="17" t="s">
        <v>82</v>
      </c>
      <c r="F312" s="8" t="str">
        <f ca="1">IFERROR(__xludf.DUMMYFUNCTION("if(isna(index('Form Responses 1'!B:P,max(filter(row('Form Responses 1'!B:B),'Form Responses 1'!B:B=A312)),4)),""Data not Found."",index('Form Responses 1'!B:P,max(filter(row('Form Responses 1'!B:B),'Form Responses 1'!B:B=A312)),4))"),"Done. Acc.")</f>
        <v>Done. Acc.</v>
      </c>
      <c r="G312" s="16">
        <f t="shared" ca="1" si="0"/>
        <v>1</v>
      </c>
    </row>
    <row r="313" spans="1:7" ht="14.25">
      <c r="A313" s="6">
        <v>755325</v>
      </c>
      <c r="B313" s="8" t="s">
        <v>112</v>
      </c>
      <c r="C313" s="11" t="str">
        <f>VLOOKUP(A313,DB_Name!$A$2:$G$93,7,FALSE)</f>
        <v>C23</v>
      </c>
      <c r="D313" s="13" t="str">
        <f>VLOOKUP(A313,DB_Name!$A$2:$D$93,4,FALSE)</f>
        <v>OMS</v>
      </c>
      <c r="E313" s="17" t="s">
        <v>92</v>
      </c>
      <c r="F313" s="8" t="str">
        <f ca="1">IFERROR(__xludf.DUMMYFUNCTION("if(isna(index('Form Responses 1'!B:P,max(filter(row('Form Responses 1'!B:B),'Form Responses 1'!B:B=A313)),5)),""Data not Found."",index('Form Responses 1'!B:P,max(filter(row('Form Responses 1'!B:B),'Form Responses 1'!B:B=A313)),5))"),"Done. Acc.")</f>
        <v>Done. Acc.</v>
      </c>
      <c r="G313" s="16">
        <f t="shared" ca="1" si="0"/>
        <v>1</v>
      </c>
    </row>
    <row r="314" spans="1:7" ht="14.25">
      <c r="A314" s="6">
        <v>755325</v>
      </c>
      <c r="B314" s="8" t="s">
        <v>112</v>
      </c>
      <c r="C314" s="11" t="str">
        <f>VLOOKUP(A314,DB_Name!$A$2:$G$93,7,FALSE)</f>
        <v>C23</v>
      </c>
      <c r="D314" s="13" t="str">
        <f>VLOOKUP(A314,DB_Name!$A$2:$D$93,4,FALSE)</f>
        <v>OMS</v>
      </c>
      <c r="E314" s="17" t="s">
        <v>99</v>
      </c>
      <c r="F314" s="8" t="str">
        <f ca="1">IFERROR(__xludf.DUMMYFUNCTION("if(isna(index('Form Responses 1'!B:P,max(filter(row('Form Responses 1'!B:B),'Form Responses 1'!B:B=A314)),6)),""Data not Found."",index('Form Responses 1'!B:P,max(filter(row('Form Responses 1'!B:B),'Form Responses 1'!B:B=A314)),6))"),"Done. Acc.")</f>
        <v>Done. Acc.</v>
      </c>
      <c r="G314" s="16">
        <f t="shared" ca="1" si="0"/>
        <v>1</v>
      </c>
    </row>
    <row r="315" spans="1:7" ht="14.25">
      <c r="A315" s="6">
        <v>755325</v>
      </c>
      <c r="B315" s="8" t="s">
        <v>112</v>
      </c>
      <c r="C315" s="11" t="str">
        <f>VLOOKUP(A315,DB_Name!$A$2:$G$93,7,FALSE)</f>
        <v>C23</v>
      </c>
      <c r="D315" s="13" t="str">
        <f>VLOOKUP(A315,DB_Name!$A$2:$D$93,4,FALSE)</f>
        <v>OMS</v>
      </c>
      <c r="E315" s="17" t="s">
        <v>110</v>
      </c>
      <c r="F315" s="8" t="str">
        <f ca="1">IFERROR(__xludf.DUMMYFUNCTION("if(isna(index('Form Responses 1'!B:P,max(filter(row('Form Responses 1'!B:B),'Form Responses 1'!B:B=A315)),7)),""Data not Found."",index('Form Responses 1'!B:P,max(filter(row('Form Responses 1'!B:B),'Form Responses 1'!B:B=A315)),7))"),"Done. Acc.")</f>
        <v>Done. Acc.</v>
      </c>
      <c r="G315" s="16">
        <f t="shared" ca="1" si="0"/>
        <v>1</v>
      </c>
    </row>
    <row r="316" spans="1:7" ht="14.25">
      <c r="A316" s="6">
        <v>755325</v>
      </c>
      <c r="B316" s="8" t="s">
        <v>112</v>
      </c>
      <c r="C316" s="11" t="str">
        <f>VLOOKUP(A316,DB_Name!$A$2:$G$93,7,FALSE)</f>
        <v>C23</v>
      </c>
      <c r="D316" s="13" t="str">
        <f>VLOOKUP(A316,DB_Name!$A$2:$D$93,4,FALSE)</f>
        <v>OMS</v>
      </c>
      <c r="E316" s="17" t="s">
        <v>120</v>
      </c>
      <c r="F316" s="8" t="str">
        <f ca="1">IFERROR(__xludf.DUMMYFUNCTION("if(isna(index('Form Responses 1'!B:P,max(filter(row('Form Responses 1'!B:B),'Form Responses 1'!B:B=A316)),8)),""Data not Found."",index('Form Responses 1'!B:P,max(filter(row('Form Responses 1'!B:B),'Form Responses 1'!B:B=A316)),8))"),"Done. Acc.")</f>
        <v>Done. Acc.</v>
      </c>
      <c r="G316" s="16">
        <f t="shared" ca="1" si="0"/>
        <v>1</v>
      </c>
    </row>
    <row r="317" spans="1:7" ht="14.25">
      <c r="A317" s="6">
        <v>755325</v>
      </c>
      <c r="B317" s="8" t="s">
        <v>112</v>
      </c>
      <c r="C317" s="11" t="str">
        <f>VLOOKUP(A317,DB_Name!$A$2:$G$93,7,FALSE)</f>
        <v>C23</v>
      </c>
      <c r="D317" s="13" t="str">
        <f>VLOOKUP(A317,DB_Name!$A$2:$D$93,4,FALSE)</f>
        <v>OMS</v>
      </c>
      <c r="E317" s="17" t="s">
        <v>130</v>
      </c>
      <c r="F317" s="8" t="str">
        <f ca="1">IFERROR(__xludf.DUMMYFUNCTION("if(isna(index('Form Responses 1'!B:P,max(filter(row('Form Responses 1'!B:B),'Form Responses 1'!B:B=A317)),9)),""Data not Found."",index('Form Responses 1'!B:P,max(filter(row('Form Responses 1'!B:B),'Form Responses 1'!B:B=A317)),9))"),"Not Yet Started.")</f>
        <v>Not Yet Started.</v>
      </c>
      <c r="G317" s="16">
        <f t="shared" ca="1" si="0"/>
        <v>0</v>
      </c>
    </row>
    <row r="318" spans="1:7" ht="14.25">
      <c r="A318" s="6">
        <v>755325</v>
      </c>
      <c r="B318" s="8" t="s">
        <v>112</v>
      </c>
      <c r="C318" s="11" t="str">
        <f>VLOOKUP(A318,DB_Name!$A$2:$G$93,7,FALSE)</f>
        <v>C23</v>
      </c>
      <c r="D318" s="13" t="str">
        <f>VLOOKUP(A318,DB_Name!$A$2:$D$93,4,FALSE)</f>
        <v>OMS</v>
      </c>
      <c r="E318" s="17" t="s">
        <v>137</v>
      </c>
      <c r="F318" s="8" t="str">
        <f ca="1">IFERROR(__xludf.DUMMYFUNCTION("if(isna(index('Form Responses 1'!B:P,max(filter(row('Form Responses 1'!B:B),'Form Responses 1'!B:B=A318)),10)),""Data not Found."",index('Form Responses 1'!B:P,max(filter(row('Form Responses 1'!B:B),'Form Responses 1'!B:B=A318)),10))"),"Not Yet Started.")</f>
        <v>Not Yet Started.</v>
      </c>
      <c r="G318" s="16">
        <f t="shared" ca="1" si="0"/>
        <v>0</v>
      </c>
    </row>
    <row r="319" spans="1:7" ht="14.25">
      <c r="A319" s="6">
        <v>755325</v>
      </c>
      <c r="B319" s="8" t="s">
        <v>112</v>
      </c>
      <c r="C319" s="11" t="str">
        <f>VLOOKUP(A319,DB_Name!$A$2:$G$93,7,FALSE)</f>
        <v>C23</v>
      </c>
      <c r="D319" s="13" t="str">
        <f>VLOOKUP(A319,DB_Name!$A$2:$D$93,4,FALSE)</f>
        <v>OMS</v>
      </c>
      <c r="E319" s="17" t="s">
        <v>147</v>
      </c>
      <c r="F319" s="8" t="str">
        <f ca="1">IFERROR(__xludf.DUMMYFUNCTION("if(isna(index('Form Responses 1'!B:P,max(filter(row('Form Responses 1'!B:B),'Form Responses 1'!B:B=A319)),11)),""Data not Found."",index('Form Responses 1'!B:P,max(filter(row('Form Responses 1'!B:B),'Form Responses 1'!B:B=A319)),11))"),"Not Yet Started.")</f>
        <v>Not Yet Started.</v>
      </c>
      <c r="G319" s="16">
        <f t="shared" ca="1" si="0"/>
        <v>0</v>
      </c>
    </row>
    <row r="320" spans="1:7" ht="14.25">
      <c r="A320" s="6">
        <v>755325</v>
      </c>
      <c r="B320" s="8" t="s">
        <v>112</v>
      </c>
      <c r="C320" s="11" t="str">
        <f>VLOOKUP(A320,DB_Name!$A$2:$G$93,7,FALSE)</f>
        <v>C23</v>
      </c>
      <c r="D320" s="13" t="str">
        <f>VLOOKUP(A320,DB_Name!$A$2:$D$93,4,FALSE)</f>
        <v>OMS</v>
      </c>
      <c r="E320" s="17" t="s">
        <v>157</v>
      </c>
      <c r="F320" s="8" t="str">
        <f ca="1">IFERROR(__xludf.DUMMYFUNCTION("if(isna(index('Form Responses 1'!B:P,max(filter(row('Form Responses 1'!B:B),'Form Responses 1'!B:B=A320)),12)),""Data not Found."",index('Form Responses 1'!B:P,max(filter(row('Form Responses 1'!B:B),'Form Responses 1'!B:B=A320)),12))"),"Not Yet Started.")</f>
        <v>Not Yet Started.</v>
      </c>
      <c r="G320" s="16">
        <f t="shared" ca="1" si="0"/>
        <v>0</v>
      </c>
    </row>
    <row r="321" spans="1:7" ht="14.25">
      <c r="A321" s="6">
        <v>755325</v>
      </c>
      <c r="B321" s="8" t="s">
        <v>112</v>
      </c>
      <c r="C321" s="11" t="str">
        <f>VLOOKUP(A321,DB_Name!$A$2:$G$93,7,FALSE)</f>
        <v>C23</v>
      </c>
      <c r="D321" s="13" t="str">
        <f>VLOOKUP(A321,DB_Name!$A$2:$D$93,4,FALSE)</f>
        <v>OMS</v>
      </c>
      <c r="E321" s="17" t="s">
        <v>168</v>
      </c>
      <c r="F321" s="8" t="str">
        <f ca="1">IFERROR(__xludf.DUMMYFUNCTION("if(isna(index('Form Responses 1'!B:P,max(filter(row('Form Responses 1'!B:B),'Form Responses 1'!B:B=A321)),13)),""Data not Found."",index('Form Responses 1'!B:P,max(filter(row('Form Responses 1'!B:B),'Form Responses 1'!B:B=A321)),13))"),"Not Yet Started.")</f>
        <v>Not Yet Started.</v>
      </c>
      <c r="G321" s="16">
        <f t="shared" ca="1" si="0"/>
        <v>0</v>
      </c>
    </row>
    <row r="322" spans="1:7" ht="14.25">
      <c r="A322" s="6">
        <v>755325</v>
      </c>
      <c r="B322" s="8" t="s">
        <v>112</v>
      </c>
      <c r="C322" s="11" t="str">
        <f>VLOOKUP(A322,DB_Name!$A$2:$G$93,7,FALSE)</f>
        <v>C23</v>
      </c>
      <c r="D322" s="13" t="str">
        <f>VLOOKUP(A322,DB_Name!$A$2:$D$93,4,FALSE)</f>
        <v>OMS</v>
      </c>
      <c r="E322" s="17" t="s">
        <v>176</v>
      </c>
      <c r="F322" s="8" t="str">
        <f ca="1">IFERROR(__xludf.DUMMYFUNCTION("if(isna(index('Form Responses 1'!B:P,max(filter(row('Form Responses 1'!B:B),'Form Responses 1'!B:B=A322)),14)),""Data not Found."",index('Form Responses 1'!B:P,max(filter(row('Form Responses 1'!B:B),'Form Responses 1'!B:B=A322)),14))"),"Not Yet Started.")</f>
        <v>Not Yet Started.</v>
      </c>
      <c r="G322" s="16">
        <f t="shared" ca="1" si="0"/>
        <v>0</v>
      </c>
    </row>
    <row r="323" spans="1:7" ht="14.25">
      <c r="A323" s="6">
        <v>755325</v>
      </c>
      <c r="B323" s="8" t="s">
        <v>112</v>
      </c>
      <c r="C323" s="11" t="str">
        <f>VLOOKUP(A323,DB_Name!$A$2:$G$93,7,FALSE)</f>
        <v>C23</v>
      </c>
      <c r="D323" s="13" t="str">
        <f>VLOOKUP(A323,DB_Name!$A$2:$D$93,4,FALSE)</f>
        <v>OMS</v>
      </c>
      <c r="E323" s="17" t="s">
        <v>185</v>
      </c>
      <c r="F323" s="8" t="str">
        <f ca="1">IFERROR(__xludf.DUMMYFUNCTION("if(isna(index('Form Responses 1'!B:P,max(filter(row('Form Responses 1'!B:B),'Form Responses 1'!B:B=A323)),15)),""Data not Found."",index('Form Responses 1'!B:P,max(filter(row('Form Responses 1'!B:B),'Form Responses 1'!B:B=A323)),15))"),"Not Yet Started.")</f>
        <v>Not Yet Started.</v>
      </c>
      <c r="G323" s="16">
        <f t="shared" ca="1" si="0"/>
        <v>0</v>
      </c>
    </row>
    <row r="324" spans="1:7" ht="14.25">
      <c r="A324" s="6">
        <v>755326</v>
      </c>
      <c r="B324" s="8" t="s">
        <v>115</v>
      </c>
      <c r="C324" s="11" t="str">
        <f>VLOOKUP(A324,DB_Name!$A$2:$G$93,7,FALSE)</f>
        <v>C24</v>
      </c>
      <c r="D324" s="13" t="str">
        <f>VLOOKUP(A324,DB_Name!$A$2:$D$93,4,FALSE)</f>
        <v>ES</v>
      </c>
      <c r="E324" s="13" t="s">
        <v>35</v>
      </c>
      <c r="F324" s="8" t="str">
        <f ca="1">IFERROR(__xludf.DUMMYFUNCTION("if(isna(index('Form Responses 1'!B:P,max(filter(row('Form Responses 1'!B:B),'Form Responses 1'!B:B=A324)),2)),""Data not Found."",index('Form Responses 1'!B:P,max(filter(row('Form Responses 1'!B:B),'Form Responses 1'!B:B=A324)),2))"),"Done. Acc.")</f>
        <v>Done. Acc.</v>
      </c>
      <c r="G324" s="16">
        <f t="shared" ca="1" si="0"/>
        <v>1</v>
      </c>
    </row>
    <row r="325" spans="1:7" ht="14.25">
      <c r="A325" s="6">
        <v>755326</v>
      </c>
      <c r="B325" s="8" t="s">
        <v>115</v>
      </c>
      <c r="C325" s="11" t="str">
        <f>VLOOKUP(A325,DB_Name!$A$2:$G$93,7,FALSE)</f>
        <v>C24</v>
      </c>
      <c r="D325" s="13" t="str">
        <f>VLOOKUP(A325,DB_Name!$A$2:$D$93,4,FALSE)</f>
        <v>ES</v>
      </c>
      <c r="E325" s="17" t="s">
        <v>68</v>
      </c>
      <c r="F325" s="8" t="str">
        <f ca="1">IFERROR(__xludf.DUMMYFUNCTION("if(isna(index('Form Responses 1'!B:P,max(filter(row('Form Responses 1'!B:B),'Form Responses 1'!B:B=A325)),3)),""Data not Found."",index('Form Responses 1'!B:P,max(filter(row('Form Responses 1'!B:B),'Form Responses 1'!B:B=A325)),3))"),"Done. Acc.")</f>
        <v>Done. Acc.</v>
      </c>
      <c r="G325" s="16">
        <f t="shared" ca="1" si="0"/>
        <v>1</v>
      </c>
    </row>
    <row r="326" spans="1:7" ht="14.25">
      <c r="A326" s="6">
        <v>755326</v>
      </c>
      <c r="B326" s="8" t="s">
        <v>115</v>
      </c>
      <c r="C326" s="11" t="str">
        <f>VLOOKUP(A326,DB_Name!$A$2:$G$93,7,FALSE)</f>
        <v>C24</v>
      </c>
      <c r="D326" s="13" t="str">
        <f>VLOOKUP(A326,DB_Name!$A$2:$D$93,4,FALSE)</f>
        <v>ES</v>
      </c>
      <c r="E326" s="17" t="s">
        <v>82</v>
      </c>
      <c r="F326" s="8" t="str">
        <f ca="1">IFERROR(__xludf.DUMMYFUNCTION("if(isna(index('Form Responses 1'!B:P,max(filter(row('Form Responses 1'!B:B),'Form Responses 1'!B:B=A326)),4)),""Data not Found."",index('Form Responses 1'!B:P,max(filter(row('Form Responses 1'!B:B),'Form Responses 1'!B:B=A326)),4))"),"Done. Acc.")</f>
        <v>Done. Acc.</v>
      </c>
      <c r="G326" s="16">
        <f t="shared" ca="1" si="0"/>
        <v>1</v>
      </c>
    </row>
    <row r="327" spans="1:7" ht="14.25">
      <c r="A327" s="6">
        <v>755326</v>
      </c>
      <c r="B327" s="8" t="s">
        <v>115</v>
      </c>
      <c r="C327" s="11" t="str">
        <f>VLOOKUP(A327,DB_Name!$A$2:$G$93,7,FALSE)</f>
        <v>C24</v>
      </c>
      <c r="D327" s="13" t="str">
        <f>VLOOKUP(A327,DB_Name!$A$2:$D$93,4,FALSE)</f>
        <v>ES</v>
      </c>
      <c r="E327" s="17" t="s">
        <v>92</v>
      </c>
      <c r="F327" s="8" t="str">
        <f ca="1">IFERROR(__xludf.DUMMYFUNCTION("if(isna(index('Form Responses 1'!B:P,max(filter(row('Form Responses 1'!B:B),'Form Responses 1'!B:B=A327)),5)),""Data not Found."",index('Form Responses 1'!B:P,max(filter(row('Form Responses 1'!B:B),'Form Responses 1'!B:B=A327)),5))"),"Done. Acc.")</f>
        <v>Done. Acc.</v>
      </c>
      <c r="G327" s="16">
        <f t="shared" ca="1" si="0"/>
        <v>1</v>
      </c>
    </row>
    <row r="328" spans="1:7" ht="14.25">
      <c r="A328" s="6">
        <v>755326</v>
      </c>
      <c r="B328" s="8" t="s">
        <v>115</v>
      </c>
      <c r="C328" s="11" t="str">
        <f>VLOOKUP(A328,DB_Name!$A$2:$G$93,7,FALSE)</f>
        <v>C24</v>
      </c>
      <c r="D328" s="13" t="str">
        <f>VLOOKUP(A328,DB_Name!$A$2:$D$93,4,FALSE)</f>
        <v>ES</v>
      </c>
      <c r="E328" s="17" t="s">
        <v>99</v>
      </c>
      <c r="F328" s="8" t="str">
        <f ca="1">IFERROR(__xludf.DUMMYFUNCTION("if(isna(index('Form Responses 1'!B:P,max(filter(row('Form Responses 1'!B:B),'Form Responses 1'!B:B=A328)),6)),""Data not Found."",index('Form Responses 1'!B:P,max(filter(row('Form Responses 1'!B:B),'Form Responses 1'!B:B=A328)),6))"),"Done. Acc.")</f>
        <v>Done. Acc.</v>
      </c>
      <c r="G328" s="16">
        <f t="shared" ca="1" si="0"/>
        <v>1</v>
      </c>
    </row>
    <row r="329" spans="1:7" ht="14.25">
      <c r="A329" s="6">
        <v>755326</v>
      </c>
      <c r="B329" s="8" t="s">
        <v>115</v>
      </c>
      <c r="C329" s="11" t="str">
        <f>VLOOKUP(A329,DB_Name!$A$2:$G$93,7,FALSE)</f>
        <v>C24</v>
      </c>
      <c r="D329" s="13" t="str">
        <f>VLOOKUP(A329,DB_Name!$A$2:$D$93,4,FALSE)</f>
        <v>ES</v>
      </c>
      <c r="E329" s="17" t="s">
        <v>110</v>
      </c>
      <c r="F329" s="8" t="str">
        <f ca="1">IFERROR(__xludf.DUMMYFUNCTION("if(isna(index('Form Responses 1'!B:P,max(filter(row('Form Responses 1'!B:B),'Form Responses 1'!B:B=A329)),7)),""Data not Found."",index('Form Responses 1'!B:P,max(filter(row('Form Responses 1'!B:B),'Form Responses 1'!B:B=A329)),7))"),"Done. Acc.")</f>
        <v>Done. Acc.</v>
      </c>
      <c r="G329" s="16">
        <f t="shared" ca="1" si="0"/>
        <v>1</v>
      </c>
    </row>
    <row r="330" spans="1:7" ht="14.25">
      <c r="A330" s="6">
        <v>755326</v>
      </c>
      <c r="B330" s="8" t="s">
        <v>115</v>
      </c>
      <c r="C330" s="11" t="str">
        <f>VLOOKUP(A330,DB_Name!$A$2:$G$93,7,FALSE)</f>
        <v>C24</v>
      </c>
      <c r="D330" s="13" t="str">
        <f>VLOOKUP(A330,DB_Name!$A$2:$D$93,4,FALSE)</f>
        <v>ES</v>
      </c>
      <c r="E330" s="17" t="s">
        <v>120</v>
      </c>
      <c r="F330" s="8" t="str">
        <f ca="1">IFERROR(__xludf.DUMMYFUNCTION("if(isna(index('Form Responses 1'!B:P,max(filter(row('Form Responses 1'!B:B),'Form Responses 1'!B:B=A330)),8)),""Data not Found."",index('Form Responses 1'!B:P,max(filter(row('Form Responses 1'!B:B),'Form Responses 1'!B:B=A330)),8))"),"Done. Acc.")</f>
        <v>Done. Acc.</v>
      </c>
      <c r="G330" s="16">
        <f t="shared" ca="1" si="0"/>
        <v>1</v>
      </c>
    </row>
    <row r="331" spans="1:7" ht="14.25">
      <c r="A331" s="6">
        <v>755326</v>
      </c>
      <c r="B331" s="8" t="s">
        <v>115</v>
      </c>
      <c r="C331" s="11" t="str">
        <f>VLOOKUP(A331,DB_Name!$A$2:$G$93,7,FALSE)</f>
        <v>C24</v>
      </c>
      <c r="D331" s="13" t="str">
        <f>VLOOKUP(A331,DB_Name!$A$2:$D$93,4,FALSE)</f>
        <v>ES</v>
      </c>
      <c r="E331" s="17" t="s">
        <v>130</v>
      </c>
      <c r="F331" s="8" t="str">
        <f ca="1">IFERROR(__xludf.DUMMYFUNCTION("if(isna(index('Form Responses 1'!B:P,max(filter(row('Form Responses 1'!B:B),'Form Responses 1'!B:B=A331)),9)),""Data not Found."",index('Form Responses 1'!B:P,max(filter(row('Form Responses 1'!B:B),'Form Responses 1'!B:B=A331)),9))"),"On Progress.")</f>
        <v>On Progress.</v>
      </c>
      <c r="G331" s="16">
        <f t="shared" ca="1" si="0"/>
        <v>0.5</v>
      </c>
    </row>
    <row r="332" spans="1:7" ht="14.25">
      <c r="A332" s="6">
        <v>755326</v>
      </c>
      <c r="B332" s="8" t="s">
        <v>115</v>
      </c>
      <c r="C332" s="11" t="str">
        <f>VLOOKUP(A332,DB_Name!$A$2:$G$93,7,FALSE)</f>
        <v>C24</v>
      </c>
      <c r="D332" s="13" t="str">
        <f>VLOOKUP(A332,DB_Name!$A$2:$D$93,4,FALSE)</f>
        <v>ES</v>
      </c>
      <c r="E332" s="17" t="s">
        <v>137</v>
      </c>
      <c r="F332" s="8" t="str">
        <f ca="1">IFERROR(__xludf.DUMMYFUNCTION("if(isna(index('Form Responses 1'!B:P,max(filter(row('Form Responses 1'!B:B),'Form Responses 1'!B:B=A332)),10)),""Data not Found."",index('Form Responses 1'!B:P,max(filter(row('Form Responses 1'!B:B),'Form Responses 1'!B:B=A332)),10))"),"On Progress.")</f>
        <v>On Progress.</v>
      </c>
      <c r="G332" s="16">
        <f t="shared" ca="1" si="0"/>
        <v>0.5</v>
      </c>
    </row>
    <row r="333" spans="1:7" ht="14.25">
      <c r="A333" s="6">
        <v>755326</v>
      </c>
      <c r="B333" s="8" t="s">
        <v>115</v>
      </c>
      <c r="C333" s="11" t="str">
        <f>VLOOKUP(A333,DB_Name!$A$2:$G$93,7,FALSE)</f>
        <v>C24</v>
      </c>
      <c r="D333" s="13" t="str">
        <f>VLOOKUP(A333,DB_Name!$A$2:$D$93,4,FALSE)</f>
        <v>ES</v>
      </c>
      <c r="E333" s="17" t="s">
        <v>147</v>
      </c>
      <c r="F333" s="8" t="str">
        <f ca="1">IFERROR(__xludf.DUMMYFUNCTION("if(isna(index('Form Responses 1'!B:P,max(filter(row('Form Responses 1'!B:B),'Form Responses 1'!B:B=A333)),11)),""Data not Found."",index('Form Responses 1'!B:P,max(filter(row('Form Responses 1'!B:B),'Form Responses 1'!B:B=A333)),11))"),"On Progress.")</f>
        <v>On Progress.</v>
      </c>
      <c r="G333" s="16">
        <f t="shared" ca="1" si="0"/>
        <v>0.5</v>
      </c>
    </row>
    <row r="334" spans="1:7" ht="14.25">
      <c r="A334" s="6">
        <v>755326</v>
      </c>
      <c r="B334" s="8" t="s">
        <v>115</v>
      </c>
      <c r="C334" s="11" t="str">
        <f>VLOOKUP(A334,DB_Name!$A$2:$G$93,7,FALSE)</f>
        <v>C24</v>
      </c>
      <c r="D334" s="13" t="str">
        <f>VLOOKUP(A334,DB_Name!$A$2:$D$93,4,FALSE)</f>
        <v>ES</v>
      </c>
      <c r="E334" s="17" t="s">
        <v>157</v>
      </c>
      <c r="F334" s="8" t="str">
        <f ca="1">IFERROR(__xludf.DUMMYFUNCTION("if(isna(index('Form Responses 1'!B:P,max(filter(row('Form Responses 1'!B:B),'Form Responses 1'!B:B=A334)),12)),""Data not Found."",index('Form Responses 1'!B:P,max(filter(row('Form Responses 1'!B:B),'Form Responses 1'!B:B=A334)),12))"),"On Progress.")</f>
        <v>On Progress.</v>
      </c>
      <c r="G334" s="16">
        <f t="shared" ca="1" si="0"/>
        <v>0.5</v>
      </c>
    </row>
    <row r="335" spans="1:7" ht="14.25">
      <c r="A335" s="6">
        <v>755326</v>
      </c>
      <c r="B335" s="8" t="s">
        <v>115</v>
      </c>
      <c r="C335" s="11" t="str">
        <f>VLOOKUP(A335,DB_Name!$A$2:$G$93,7,FALSE)</f>
        <v>C24</v>
      </c>
      <c r="D335" s="13" t="str">
        <f>VLOOKUP(A335,DB_Name!$A$2:$D$93,4,FALSE)</f>
        <v>ES</v>
      </c>
      <c r="E335" s="17" t="s">
        <v>168</v>
      </c>
      <c r="F335" s="8" t="str">
        <f ca="1">IFERROR(__xludf.DUMMYFUNCTION("if(isna(index('Form Responses 1'!B:P,max(filter(row('Form Responses 1'!B:B),'Form Responses 1'!B:B=A335)),13)),""Data not Found."",index('Form Responses 1'!B:P,max(filter(row('Form Responses 1'!B:B),'Form Responses 1'!B:B=A335)),13))"),"Not Yet Started.")</f>
        <v>Not Yet Started.</v>
      </c>
      <c r="G335" s="16">
        <f t="shared" ca="1" si="0"/>
        <v>0</v>
      </c>
    </row>
    <row r="336" spans="1:7" ht="14.25">
      <c r="A336" s="6">
        <v>755326</v>
      </c>
      <c r="B336" s="8" t="s">
        <v>115</v>
      </c>
      <c r="C336" s="11" t="str">
        <f>VLOOKUP(A336,DB_Name!$A$2:$G$93,7,FALSE)</f>
        <v>C24</v>
      </c>
      <c r="D336" s="13" t="str">
        <f>VLOOKUP(A336,DB_Name!$A$2:$D$93,4,FALSE)</f>
        <v>ES</v>
      </c>
      <c r="E336" s="17" t="s">
        <v>176</v>
      </c>
      <c r="F336" s="8" t="str">
        <f ca="1">IFERROR(__xludf.DUMMYFUNCTION("if(isna(index('Form Responses 1'!B:P,max(filter(row('Form Responses 1'!B:B),'Form Responses 1'!B:B=A336)),14)),""Data not Found."",index('Form Responses 1'!B:P,max(filter(row('Form Responses 1'!B:B),'Form Responses 1'!B:B=A336)),14))"),"Not Yet Started.")</f>
        <v>Not Yet Started.</v>
      </c>
      <c r="G336" s="16">
        <f t="shared" ca="1" si="0"/>
        <v>0</v>
      </c>
    </row>
    <row r="337" spans="1:7" ht="14.25">
      <c r="A337" s="6">
        <v>755326</v>
      </c>
      <c r="B337" s="8" t="s">
        <v>115</v>
      </c>
      <c r="C337" s="11" t="str">
        <f>VLOOKUP(A337,DB_Name!$A$2:$G$93,7,FALSE)</f>
        <v>C24</v>
      </c>
      <c r="D337" s="13" t="str">
        <f>VLOOKUP(A337,DB_Name!$A$2:$D$93,4,FALSE)</f>
        <v>ES</v>
      </c>
      <c r="E337" s="17" t="s">
        <v>185</v>
      </c>
      <c r="F337" s="8" t="str">
        <f ca="1">IFERROR(__xludf.DUMMYFUNCTION("if(isna(index('Form Responses 1'!B:P,max(filter(row('Form Responses 1'!B:B),'Form Responses 1'!B:B=A337)),15)),""Data not Found."",index('Form Responses 1'!B:P,max(filter(row('Form Responses 1'!B:B),'Form Responses 1'!B:B=A337)),15))"),"Not Yet Started.")</f>
        <v>Not Yet Started.</v>
      </c>
      <c r="G337" s="16">
        <f t="shared" ca="1" si="0"/>
        <v>0</v>
      </c>
    </row>
    <row r="338" spans="1:7" ht="14.25">
      <c r="A338" s="6">
        <v>755327</v>
      </c>
      <c r="B338" s="8" t="s">
        <v>118</v>
      </c>
      <c r="C338" s="11" t="str">
        <f>VLOOKUP(A338,DB_Name!$A$2:$G$93,7,FALSE)</f>
        <v>C25</v>
      </c>
      <c r="D338" s="13" t="str">
        <f>VLOOKUP(A338,DB_Name!$A$2:$D$93,4,FALSE)</f>
        <v>PCMS</v>
      </c>
      <c r="E338" s="13" t="s">
        <v>35</v>
      </c>
      <c r="F338" s="8" t="str">
        <f ca="1">IFERROR(__xludf.DUMMYFUNCTION("if(isna(index('Form Responses 1'!B:P,max(filter(row('Form Responses 1'!B:B),'Form Responses 1'!B:B=A338)),2)),""Data not Found."",index('Form Responses 1'!B:P,max(filter(row('Form Responses 1'!B:B),'Form Responses 1'!B:B=A338)),2))"),"Done. Acc.")</f>
        <v>Done. Acc.</v>
      </c>
      <c r="G338" s="16">
        <f t="shared" ca="1" si="0"/>
        <v>1</v>
      </c>
    </row>
    <row r="339" spans="1:7" ht="14.25">
      <c r="A339" s="6">
        <v>755327</v>
      </c>
      <c r="B339" s="8" t="s">
        <v>118</v>
      </c>
      <c r="C339" s="11" t="str">
        <f>VLOOKUP(A339,DB_Name!$A$2:$G$93,7,FALSE)</f>
        <v>C25</v>
      </c>
      <c r="D339" s="13" t="str">
        <f>VLOOKUP(A339,DB_Name!$A$2:$D$93,4,FALSE)</f>
        <v>PCMS</v>
      </c>
      <c r="E339" s="17" t="s">
        <v>68</v>
      </c>
      <c r="F339" s="8" t="str">
        <f ca="1">IFERROR(__xludf.DUMMYFUNCTION("if(isna(index('Form Responses 1'!B:P,max(filter(row('Form Responses 1'!B:B),'Form Responses 1'!B:B=A339)),3)),""Data not Found."",index('Form Responses 1'!B:P,max(filter(row('Form Responses 1'!B:B),'Form Responses 1'!B:B=A339)),3))"),"Done. Acc.")</f>
        <v>Done. Acc.</v>
      </c>
      <c r="G339" s="16">
        <f t="shared" ca="1" si="0"/>
        <v>1</v>
      </c>
    </row>
    <row r="340" spans="1:7" ht="14.25">
      <c r="A340" s="6">
        <v>755327</v>
      </c>
      <c r="B340" s="8" t="s">
        <v>118</v>
      </c>
      <c r="C340" s="11" t="str">
        <f>VLOOKUP(A340,DB_Name!$A$2:$G$93,7,FALSE)</f>
        <v>C25</v>
      </c>
      <c r="D340" s="13" t="str">
        <f>VLOOKUP(A340,DB_Name!$A$2:$D$93,4,FALSE)</f>
        <v>PCMS</v>
      </c>
      <c r="E340" s="17" t="s">
        <v>82</v>
      </c>
      <c r="F340" s="8" t="str">
        <f ca="1">IFERROR(__xludf.DUMMYFUNCTION("if(isna(index('Form Responses 1'!B:P,max(filter(row('Form Responses 1'!B:B),'Form Responses 1'!B:B=A340)),4)),""Data not Found."",index('Form Responses 1'!B:P,max(filter(row('Form Responses 1'!B:B),'Form Responses 1'!B:B=A340)),4))"),"On Progress.")</f>
        <v>On Progress.</v>
      </c>
      <c r="G340" s="16">
        <f t="shared" ca="1" si="0"/>
        <v>0.5</v>
      </c>
    </row>
    <row r="341" spans="1:7" ht="14.25">
      <c r="A341" s="6">
        <v>755327</v>
      </c>
      <c r="B341" s="8" t="s">
        <v>118</v>
      </c>
      <c r="C341" s="11" t="str">
        <f>VLOOKUP(A341,DB_Name!$A$2:$G$93,7,FALSE)</f>
        <v>C25</v>
      </c>
      <c r="D341" s="13" t="str">
        <f>VLOOKUP(A341,DB_Name!$A$2:$D$93,4,FALSE)</f>
        <v>PCMS</v>
      </c>
      <c r="E341" s="17" t="s">
        <v>92</v>
      </c>
      <c r="F341" s="8" t="str">
        <f ca="1">IFERROR(__xludf.DUMMYFUNCTION("if(isna(index('Form Responses 1'!B:P,max(filter(row('Form Responses 1'!B:B),'Form Responses 1'!B:B=A341)),5)),""Data not Found."",index('Form Responses 1'!B:P,max(filter(row('Form Responses 1'!B:B),'Form Responses 1'!B:B=A341)),5))"),"On Progress.")</f>
        <v>On Progress.</v>
      </c>
      <c r="G341" s="16">
        <f t="shared" ca="1" si="0"/>
        <v>0.5</v>
      </c>
    </row>
    <row r="342" spans="1:7" ht="14.25">
      <c r="A342" s="6">
        <v>755327</v>
      </c>
      <c r="B342" s="8" t="s">
        <v>118</v>
      </c>
      <c r="C342" s="11" t="str">
        <f>VLOOKUP(A342,DB_Name!$A$2:$G$93,7,FALSE)</f>
        <v>C25</v>
      </c>
      <c r="D342" s="13" t="str">
        <f>VLOOKUP(A342,DB_Name!$A$2:$D$93,4,FALSE)</f>
        <v>PCMS</v>
      </c>
      <c r="E342" s="17" t="s">
        <v>99</v>
      </c>
      <c r="F342" s="8" t="str">
        <f ca="1">IFERROR(__xludf.DUMMYFUNCTION("if(isna(index('Form Responses 1'!B:P,max(filter(row('Form Responses 1'!B:B),'Form Responses 1'!B:B=A342)),6)),""Data not Found."",index('Form Responses 1'!B:P,max(filter(row('Form Responses 1'!B:B),'Form Responses 1'!B:B=A342)),6))"),"Done. Acc.")</f>
        <v>Done. Acc.</v>
      </c>
      <c r="G342" s="16">
        <f t="shared" ca="1" si="0"/>
        <v>1</v>
      </c>
    </row>
    <row r="343" spans="1:7" ht="14.25">
      <c r="A343" s="6">
        <v>755327</v>
      </c>
      <c r="B343" s="8" t="s">
        <v>118</v>
      </c>
      <c r="C343" s="11" t="str">
        <f>VLOOKUP(A343,DB_Name!$A$2:$G$93,7,FALSE)</f>
        <v>C25</v>
      </c>
      <c r="D343" s="13" t="str">
        <f>VLOOKUP(A343,DB_Name!$A$2:$D$93,4,FALSE)</f>
        <v>PCMS</v>
      </c>
      <c r="E343" s="17" t="s">
        <v>110</v>
      </c>
      <c r="F343" s="8" t="str">
        <f ca="1">IFERROR(__xludf.DUMMYFUNCTION("if(isna(index('Form Responses 1'!B:P,max(filter(row('Form Responses 1'!B:B),'Form Responses 1'!B:B=A343)),7)),""Data not Found."",index('Form Responses 1'!B:P,max(filter(row('Form Responses 1'!B:B),'Form Responses 1'!B:B=A343)),7))"),"Done. Acc.")</f>
        <v>Done. Acc.</v>
      </c>
      <c r="G343" s="16">
        <f t="shared" ca="1" si="0"/>
        <v>1</v>
      </c>
    </row>
    <row r="344" spans="1:7" ht="14.25">
      <c r="A344" s="6">
        <v>755327</v>
      </c>
      <c r="B344" s="8" t="s">
        <v>118</v>
      </c>
      <c r="C344" s="11" t="str">
        <f>VLOOKUP(A344,DB_Name!$A$2:$G$93,7,FALSE)</f>
        <v>C25</v>
      </c>
      <c r="D344" s="13" t="str">
        <f>VLOOKUP(A344,DB_Name!$A$2:$D$93,4,FALSE)</f>
        <v>PCMS</v>
      </c>
      <c r="E344" s="17" t="s">
        <v>120</v>
      </c>
      <c r="F344" s="8" t="str">
        <f ca="1">IFERROR(__xludf.DUMMYFUNCTION("if(isna(index('Form Responses 1'!B:P,max(filter(row('Form Responses 1'!B:B),'Form Responses 1'!B:B=A344)),8)),""Data not Found."",index('Form Responses 1'!B:P,max(filter(row('Form Responses 1'!B:B),'Form Responses 1'!B:B=A344)),8))"),"Done. Acc.")</f>
        <v>Done. Acc.</v>
      </c>
      <c r="G344" s="16">
        <f t="shared" ca="1" si="0"/>
        <v>1</v>
      </c>
    </row>
    <row r="345" spans="1:7" ht="14.25">
      <c r="A345" s="6">
        <v>755327</v>
      </c>
      <c r="B345" s="8" t="s">
        <v>118</v>
      </c>
      <c r="C345" s="11" t="str">
        <f>VLOOKUP(A345,DB_Name!$A$2:$G$93,7,FALSE)</f>
        <v>C25</v>
      </c>
      <c r="D345" s="13" t="str">
        <f>VLOOKUP(A345,DB_Name!$A$2:$D$93,4,FALSE)</f>
        <v>PCMS</v>
      </c>
      <c r="E345" s="17" t="s">
        <v>130</v>
      </c>
      <c r="F345" s="8" t="str">
        <f ca="1">IFERROR(__xludf.DUMMYFUNCTION("if(isna(index('Form Responses 1'!B:P,max(filter(row('Form Responses 1'!B:B),'Form Responses 1'!B:B=A345)),9)),""Data not Found."",index('Form Responses 1'!B:P,max(filter(row('Form Responses 1'!B:B),'Form Responses 1'!B:B=A345)),9))"),"Not Yet Started.")</f>
        <v>Not Yet Started.</v>
      </c>
      <c r="G345" s="16">
        <f t="shared" ca="1" si="0"/>
        <v>0</v>
      </c>
    </row>
    <row r="346" spans="1:7" ht="14.25">
      <c r="A346" s="6">
        <v>755327</v>
      </c>
      <c r="B346" s="8" t="s">
        <v>118</v>
      </c>
      <c r="C346" s="11" t="str">
        <f>VLOOKUP(A346,DB_Name!$A$2:$G$93,7,FALSE)</f>
        <v>C25</v>
      </c>
      <c r="D346" s="13" t="str">
        <f>VLOOKUP(A346,DB_Name!$A$2:$D$93,4,FALSE)</f>
        <v>PCMS</v>
      </c>
      <c r="E346" s="17" t="s">
        <v>137</v>
      </c>
      <c r="F346" s="8" t="str">
        <f ca="1">IFERROR(__xludf.DUMMYFUNCTION("if(isna(index('Form Responses 1'!B:P,max(filter(row('Form Responses 1'!B:B),'Form Responses 1'!B:B=A346)),10)),""Data not Found."",index('Form Responses 1'!B:P,max(filter(row('Form Responses 1'!B:B),'Form Responses 1'!B:B=A346)),10))"),"Not Yet Started.")</f>
        <v>Not Yet Started.</v>
      </c>
      <c r="G346" s="16">
        <f t="shared" ca="1" si="0"/>
        <v>0</v>
      </c>
    </row>
    <row r="347" spans="1:7" ht="14.25">
      <c r="A347" s="6">
        <v>755327</v>
      </c>
      <c r="B347" s="8" t="s">
        <v>118</v>
      </c>
      <c r="C347" s="11" t="str">
        <f>VLOOKUP(A347,DB_Name!$A$2:$G$93,7,FALSE)</f>
        <v>C25</v>
      </c>
      <c r="D347" s="13" t="str">
        <f>VLOOKUP(A347,DB_Name!$A$2:$D$93,4,FALSE)</f>
        <v>PCMS</v>
      </c>
      <c r="E347" s="17" t="s">
        <v>147</v>
      </c>
      <c r="F347" s="8" t="str">
        <f ca="1">IFERROR(__xludf.DUMMYFUNCTION("if(isna(index('Form Responses 1'!B:P,max(filter(row('Form Responses 1'!B:B),'Form Responses 1'!B:B=A347)),11)),""Data not Found."",index('Form Responses 1'!B:P,max(filter(row('Form Responses 1'!B:B),'Form Responses 1'!B:B=A347)),11))"),"Not Yet Started.")</f>
        <v>Not Yet Started.</v>
      </c>
      <c r="G347" s="16">
        <f t="shared" ca="1" si="0"/>
        <v>0</v>
      </c>
    </row>
    <row r="348" spans="1:7" ht="14.25">
      <c r="A348" s="6">
        <v>755327</v>
      </c>
      <c r="B348" s="8" t="s">
        <v>118</v>
      </c>
      <c r="C348" s="11" t="str">
        <f>VLOOKUP(A348,DB_Name!$A$2:$G$93,7,FALSE)</f>
        <v>C25</v>
      </c>
      <c r="D348" s="13" t="str">
        <f>VLOOKUP(A348,DB_Name!$A$2:$D$93,4,FALSE)</f>
        <v>PCMS</v>
      </c>
      <c r="E348" s="17" t="s">
        <v>157</v>
      </c>
      <c r="F348" s="8" t="str">
        <f ca="1">IFERROR(__xludf.DUMMYFUNCTION("if(isna(index('Form Responses 1'!B:P,max(filter(row('Form Responses 1'!B:B),'Form Responses 1'!B:B=A348)),12)),""Data not Found."",index('Form Responses 1'!B:P,max(filter(row('Form Responses 1'!B:B),'Form Responses 1'!B:B=A348)),12))"),"Not Yet Started.")</f>
        <v>Not Yet Started.</v>
      </c>
      <c r="G348" s="16">
        <f t="shared" ca="1" si="0"/>
        <v>0</v>
      </c>
    </row>
    <row r="349" spans="1:7" ht="14.25">
      <c r="A349" s="6">
        <v>755327</v>
      </c>
      <c r="B349" s="8" t="s">
        <v>118</v>
      </c>
      <c r="C349" s="11" t="str">
        <f>VLOOKUP(A349,DB_Name!$A$2:$G$93,7,FALSE)</f>
        <v>C25</v>
      </c>
      <c r="D349" s="13" t="str">
        <f>VLOOKUP(A349,DB_Name!$A$2:$D$93,4,FALSE)</f>
        <v>PCMS</v>
      </c>
      <c r="E349" s="17" t="s">
        <v>168</v>
      </c>
      <c r="F349" s="8" t="str">
        <f ca="1">IFERROR(__xludf.DUMMYFUNCTION("if(isna(index('Form Responses 1'!B:P,max(filter(row('Form Responses 1'!B:B),'Form Responses 1'!B:B=A349)),13)),""Data not Found."",index('Form Responses 1'!B:P,max(filter(row('Form Responses 1'!B:B),'Form Responses 1'!B:B=A349)),13))"),"Not Yet Started.")</f>
        <v>Not Yet Started.</v>
      </c>
      <c r="G349" s="16">
        <f t="shared" ca="1" si="0"/>
        <v>0</v>
      </c>
    </row>
    <row r="350" spans="1:7" ht="14.25">
      <c r="A350" s="6">
        <v>755327</v>
      </c>
      <c r="B350" s="8" t="s">
        <v>118</v>
      </c>
      <c r="C350" s="11" t="str">
        <f>VLOOKUP(A350,DB_Name!$A$2:$G$93,7,FALSE)</f>
        <v>C25</v>
      </c>
      <c r="D350" s="13" t="str">
        <f>VLOOKUP(A350,DB_Name!$A$2:$D$93,4,FALSE)</f>
        <v>PCMS</v>
      </c>
      <c r="E350" s="17" t="s">
        <v>176</v>
      </c>
      <c r="F350" s="8" t="str">
        <f ca="1">IFERROR(__xludf.DUMMYFUNCTION("if(isna(index('Form Responses 1'!B:P,max(filter(row('Form Responses 1'!B:B),'Form Responses 1'!B:B=A350)),14)),""Data not Found."",index('Form Responses 1'!B:P,max(filter(row('Form Responses 1'!B:B),'Form Responses 1'!B:B=A350)),14))"),"Not Yet Started.")</f>
        <v>Not Yet Started.</v>
      </c>
      <c r="G350" s="16">
        <f t="shared" ca="1" si="0"/>
        <v>0</v>
      </c>
    </row>
    <row r="351" spans="1:7" ht="14.25">
      <c r="A351" s="6">
        <v>755327</v>
      </c>
      <c r="B351" s="8" t="s">
        <v>118</v>
      </c>
      <c r="C351" s="11" t="str">
        <f>VLOOKUP(A351,DB_Name!$A$2:$G$93,7,FALSE)</f>
        <v>C25</v>
      </c>
      <c r="D351" s="13" t="str">
        <f>VLOOKUP(A351,DB_Name!$A$2:$D$93,4,FALSE)</f>
        <v>PCMS</v>
      </c>
      <c r="E351" s="17" t="s">
        <v>185</v>
      </c>
      <c r="F351" s="8" t="str">
        <f ca="1">IFERROR(__xludf.DUMMYFUNCTION("if(isna(index('Form Responses 1'!B:P,max(filter(row('Form Responses 1'!B:B),'Form Responses 1'!B:B=A351)),15)),""Data not Found."",index('Form Responses 1'!B:P,max(filter(row('Form Responses 1'!B:B),'Form Responses 1'!B:B=A351)),15))"),"Not Yet Started.")</f>
        <v>Not Yet Started.</v>
      </c>
      <c r="G351" s="16">
        <f t="shared" ca="1" si="0"/>
        <v>0</v>
      </c>
    </row>
    <row r="352" spans="1:7" ht="14.25">
      <c r="A352" s="6">
        <v>755328</v>
      </c>
      <c r="B352" s="8" t="s">
        <v>122</v>
      </c>
      <c r="C352" s="11" t="str">
        <f>VLOOKUP(A352,DB_Name!$A$2:$G$93,7,FALSE)</f>
        <v>C26</v>
      </c>
      <c r="D352" s="13" t="str">
        <f>VLOOKUP(A352,DB_Name!$A$2:$D$93,4,FALSE)</f>
        <v>PCMS</v>
      </c>
      <c r="E352" s="13" t="s">
        <v>35</v>
      </c>
      <c r="F352" s="8" t="str">
        <f ca="1">IFERROR(__xludf.DUMMYFUNCTION("if(isna(index('Form Responses 1'!B:P,max(filter(row('Form Responses 1'!B:B),'Form Responses 1'!B:B=A352)),2)),""Data not Found."",index('Form Responses 1'!B:P,max(filter(row('Form Responses 1'!B:B),'Form Responses 1'!B:B=A352)),2))"),"Done. Acc.")</f>
        <v>Done. Acc.</v>
      </c>
      <c r="G352" s="16">
        <f t="shared" ca="1" si="0"/>
        <v>1</v>
      </c>
    </row>
    <row r="353" spans="1:7" ht="14.25">
      <c r="A353" s="6">
        <v>755328</v>
      </c>
      <c r="B353" s="8" t="s">
        <v>122</v>
      </c>
      <c r="C353" s="11" t="str">
        <f>VLOOKUP(A353,DB_Name!$A$2:$G$93,7,FALSE)</f>
        <v>C26</v>
      </c>
      <c r="D353" s="13" t="str">
        <f>VLOOKUP(A353,DB_Name!$A$2:$D$93,4,FALSE)</f>
        <v>PCMS</v>
      </c>
      <c r="E353" s="17" t="s">
        <v>68</v>
      </c>
      <c r="F353" s="8" t="str">
        <f ca="1">IFERROR(__xludf.DUMMYFUNCTION("if(isna(index('Form Responses 1'!B:P,max(filter(row('Form Responses 1'!B:B),'Form Responses 1'!B:B=A353)),3)),""Data not Found."",index('Form Responses 1'!B:P,max(filter(row('Form Responses 1'!B:B),'Form Responses 1'!B:B=A353)),3))"),"Done. Acc.")</f>
        <v>Done. Acc.</v>
      </c>
      <c r="G353" s="16">
        <f t="shared" ca="1" si="0"/>
        <v>1</v>
      </c>
    </row>
    <row r="354" spans="1:7" ht="14.25">
      <c r="A354" s="6">
        <v>755328</v>
      </c>
      <c r="B354" s="8" t="s">
        <v>122</v>
      </c>
      <c r="C354" s="11" t="str">
        <f>VLOOKUP(A354,DB_Name!$A$2:$G$93,7,FALSE)</f>
        <v>C26</v>
      </c>
      <c r="D354" s="13" t="str">
        <f>VLOOKUP(A354,DB_Name!$A$2:$D$93,4,FALSE)</f>
        <v>PCMS</v>
      </c>
      <c r="E354" s="17" t="s">
        <v>82</v>
      </c>
      <c r="F354" s="8" t="str">
        <f ca="1">IFERROR(__xludf.DUMMYFUNCTION("if(isna(index('Form Responses 1'!B:P,max(filter(row('Form Responses 1'!B:B),'Form Responses 1'!B:B=A354)),4)),""Data not Found."",index('Form Responses 1'!B:P,max(filter(row('Form Responses 1'!B:B),'Form Responses 1'!B:B=A354)),4))"),"Not Yet Started.")</f>
        <v>Not Yet Started.</v>
      </c>
      <c r="G354" s="16">
        <f t="shared" ca="1" si="0"/>
        <v>0</v>
      </c>
    </row>
    <row r="355" spans="1:7" ht="14.25">
      <c r="A355" s="6">
        <v>755328</v>
      </c>
      <c r="B355" s="8" t="s">
        <v>122</v>
      </c>
      <c r="C355" s="11" t="str">
        <f>VLOOKUP(A355,DB_Name!$A$2:$G$93,7,FALSE)</f>
        <v>C26</v>
      </c>
      <c r="D355" s="13" t="str">
        <f>VLOOKUP(A355,DB_Name!$A$2:$D$93,4,FALSE)</f>
        <v>PCMS</v>
      </c>
      <c r="E355" s="17" t="s">
        <v>92</v>
      </c>
      <c r="F355" s="8" t="str">
        <f ca="1">IFERROR(__xludf.DUMMYFUNCTION("if(isna(index('Form Responses 1'!B:P,max(filter(row('Form Responses 1'!B:B),'Form Responses 1'!B:B=A355)),5)),""Data not Found."",index('Form Responses 1'!B:P,max(filter(row('Form Responses 1'!B:B),'Form Responses 1'!B:B=A355)),5))"),"Not Yet Started.")</f>
        <v>Not Yet Started.</v>
      </c>
      <c r="G355" s="16">
        <f t="shared" ca="1" si="0"/>
        <v>0</v>
      </c>
    </row>
    <row r="356" spans="1:7" ht="14.25">
      <c r="A356" s="6">
        <v>755328</v>
      </c>
      <c r="B356" s="8" t="s">
        <v>122</v>
      </c>
      <c r="C356" s="11" t="str">
        <f>VLOOKUP(A356,DB_Name!$A$2:$G$93,7,FALSE)</f>
        <v>C26</v>
      </c>
      <c r="D356" s="13" t="str">
        <f>VLOOKUP(A356,DB_Name!$A$2:$D$93,4,FALSE)</f>
        <v>PCMS</v>
      </c>
      <c r="E356" s="17" t="s">
        <v>99</v>
      </c>
      <c r="F356" s="8" t="str">
        <f ca="1">IFERROR(__xludf.DUMMYFUNCTION("if(isna(index('Form Responses 1'!B:P,max(filter(row('Form Responses 1'!B:B),'Form Responses 1'!B:B=A356)),6)),""Data not Found."",index('Form Responses 1'!B:P,max(filter(row('Form Responses 1'!B:B),'Form Responses 1'!B:B=A356)),6))"),"Not Yet Started.")</f>
        <v>Not Yet Started.</v>
      </c>
      <c r="G356" s="16">
        <f t="shared" ca="1" si="0"/>
        <v>0</v>
      </c>
    </row>
    <row r="357" spans="1:7" ht="14.25">
      <c r="A357" s="6">
        <v>755328</v>
      </c>
      <c r="B357" s="8" t="s">
        <v>122</v>
      </c>
      <c r="C357" s="11" t="str">
        <f>VLOOKUP(A357,DB_Name!$A$2:$G$93,7,FALSE)</f>
        <v>C26</v>
      </c>
      <c r="D357" s="13" t="str">
        <f>VLOOKUP(A357,DB_Name!$A$2:$D$93,4,FALSE)</f>
        <v>PCMS</v>
      </c>
      <c r="E357" s="17" t="s">
        <v>110</v>
      </c>
      <c r="F357" s="8" t="str">
        <f ca="1">IFERROR(__xludf.DUMMYFUNCTION("if(isna(index('Form Responses 1'!B:P,max(filter(row('Form Responses 1'!B:B),'Form Responses 1'!B:B=A357)),7)),""Data not Found."",index('Form Responses 1'!B:P,max(filter(row('Form Responses 1'!B:B),'Form Responses 1'!B:B=A357)),7))"),"Not Yet Started.")</f>
        <v>Not Yet Started.</v>
      </c>
      <c r="G357" s="16">
        <f t="shared" ca="1" si="0"/>
        <v>0</v>
      </c>
    </row>
    <row r="358" spans="1:7" ht="14.25">
      <c r="A358" s="6">
        <v>755328</v>
      </c>
      <c r="B358" s="8" t="s">
        <v>122</v>
      </c>
      <c r="C358" s="11" t="str">
        <f>VLOOKUP(A358,DB_Name!$A$2:$G$93,7,FALSE)</f>
        <v>C26</v>
      </c>
      <c r="D358" s="13" t="str">
        <f>VLOOKUP(A358,DB_Name!$A$2:$D$93,4,FALSE)</f>
        <v>PCMS</v>
      </c>
      <c r="E358" s="17" t="s">
        <v>120</v>
      </c>
      <c r="F358" s="8" t="str">
        <f ca="1">IFERROR(__xludf.DUMMYFUNCTION("if(isna(index('Form Responses 1'!B:P,max(filter(row('Form Responses 1'!B:B),'Form Responses 1'!B:B=A358)),8)),""Data not Found."",index('Form Responses 1'!B:P,max(filter(row('Form Responses 1'!B:B),'Form Responses 1'!B:B=A358)),8))"),"Not Yet Started.")</f>
        <v>Not Yet Started.</v>
      </c>
      <c r="G358" s="16">
        <f t="shared" ca="1" si="0"/>
        <v>0</v>
      </c>
    </row>
    <row r="359" spans="1:7" ht="14.25">
      <c r="A359" s="6">
        <v>755328</v>
      </c>
      <c r="B359" s="8" t="s">
        <v>122</v>
      </c>
      <c r="C359" s="11" t="str">
        <f>VLOOKUP(A359,DB_Name!$A$2:$G$93,7,FALSE)</f>
        <v>C26</v>
      </c>
      <c r="D359" s="13" t="str">
        <f>VLOOKUP(A359,DB_Name!$A$2:$D$93,4,FALSE)</f>
        <v>PCMS</v>
      </c>
      <c r="E359" s="17" t="s">
        <v>130</v>
      </c>
      <c r="F359" s="8" t="str">
        <f ca="1">IFERROR(__xludf.DUMMYFUNCTION("if(isna(index('Form Responses 1'!B:P,max(filter(row('Form Responses 1'!B:B),'Form Responses 1'!B:B=A359)),9)),""Data not Found."",index('Form Responses 1'!B:P,max(filter(row('Form Responses 1'!B:B),'Form Responses 1'!B:B=A359)),9))"),"Not Yet Started.")</f>
        <v>Not Yet Started.</v>
      </c>
      <c r="G359" s="16">
        <f t="shared" ca="1" si="0"/>
        <v>0</v>
      </c>
    </row>
    <row r="360" spans="1:7" ht="14.25">
      <c r="A360" s="6">
        <v>755328</v>
      </c>
      <c r="B360" s="8" t="s">
        <v>122</v>
      </c>
      <c r="C360" s="11" t="str">
        <f>VLOOKUP(A360,DB_Name!$A$2:$G$93,7,FALSE)</f>
        <v>C26</v>
      </c>
      <c r="D360" s="13" t="str">
        <f>VLOOKUP(A360,DB_Name!$A$2:$D$93,4,FALSE)</f>
        <v>PCMS</v>
      </c>
      <c r="E360" s="17" t="s">
        <v>137</v>
      </c>
      <c r="F360" s="8" t="str">
        <f ca="1">IFERROR(__xludf.DUMMYFUNCTION("if(isna(index('Form Responses 1'!B:P,max(filter(row('Form Responses 1'!B:B),'Form Responses 1'!B:B=A360)),10)),""Data not Found."",index('Form Responses 1'!B:P,max(filter(row('Form Responses 1'!B:B),'Form Responses 1'!B:B=A360)),10))"),"Not Yet Started.")</f>
        <v>Not Yet Started.</v>
      </c>
      <c r="G360" s="16">
        <f t="shared" ca="1" si="0"/>
        <v>0</v>
      </c>
    </row>
    <row r="361" spans="1:7" ht="14.25">
      <c r="A361" s="6">
        <v>755328</v>
      </c>
      <c r="B361" s="8" t="s">
        <v>122</v>
      </c>
      <c r="C361" s="11" t="str">
        <f>VLOOKUP(A361,DB_Name!$A$2:$G$93,7,FALSE)</f>
        <v>C26</v>
      </c>
      <c r="D361" s="13" t="str">
        <f>VLOOKUP(A361,DB_Name!$A$2:$D$93,4,FALSE)</f>
        <v>PCMS</v>
      </c>
      <c r="E361" s="17" t="s">
        <v>147</v>
      </c>
      <c r="F361" s="8" t="str">
        <f ca="1">IFERROR(__xludf.DUMMYFUNCTION("if(isna(index('Form Responses 1'!B:P,max(filter(row('Form Responses 1'!B:B),'Form Responses 1'!B:B=A361)),11)),""Data not Found."",index('Form Responses 1'!B:P,max(filter(row('Form Responses 1'!B:B),'Form Responses 1'!B:B=A361)),11))"),"Not Yet Started.")</f>
        <v>Not Yet Started.</v>
      </c>
      <c r="G361" s="16">
        <f t="shared" ca="1" si="0"/>
        <v>0</v>
      </c>
    </row>
    <row r="362" spans="1:7" ht="14.25">
      <c r="A362" s="6">
        <v>755328</v>
      </c>
      <c r="B362" s="8" t="s">
        <v>122</v>
      </c>
      <c r="C362" s="11" t="str">
        <f>VLOOKUP(A362,DB_Name!$A$2:$G$93,7,FALSE)</f>
        <v>C26</v>
      </c>
      <c r="D362" s="13" t="str">
        <f>VLOOKUP(A362,DB_Name!$A$2:$D$93,4,FALSE)</f>
        <v>PCMS</v>
      </c>
      <c r="E362" s="17" t="s">
        <v>157</v>
      </c>
      <c r="F362" s="8" t="str">
        <f ca="1">IFERROR(__xludf.DUMMYFUNCTION("if(isna(index('Form Responses 1'!B:P,max(filter(row('Form Responses 1'!B:B),'Form Responses 1'!B:B=A362)),12)),""Data not Found."",index('Form Responses 1'!B:P,max(filter(row('Form Responses 1'!B:B),'Form Responses 1'!B:B=A362)),12))"),"Not Yet Started.")</f>
        <v>Not Yet Started.</v>
      </c>
      <c r="G362" s="16">
        <f t="shared" ca="1" si="0"/>
        <v>0</v>
      </c>
    </row>
    <row r="363" spans="1:7" ht="14.25">
      <c r="A363" s="6">
        <v>755328</v>
      </c>
      <c r="B363" s="8" t="s">
        <v>122</v>
      </c>
      <c r="C363" s="11" t="str">
        <f>VLOOKUP(A363,DB_Name!$A$2:$G$93,7,FALSE)</f>
        <v>C26</v>
      </c>
      <c r="D363" s="13" t="str">
        <f>VLOOKUP(A363,DB_Name!$A$2:$D$93,4,FALSE)</f>
        <v>PCMS</v>
      </c>
      <c r="E363" s="17" t="s">
        <v>168</v>
      </c>
      <c r="F363" s="8" t="str">
        <f ca="1">IFERROR(__xludf.DUMMYFUNCTION("if(isna(index('Form Responses 1'!B:P,max(filter(row('Form Responses 1'!B:B),'Form Responses 1'!B:B=A363)),13)),""Data not Found."",index('Form Responses 1'!B:P,max(filter(row('Form Responses 1'!B:B),'Form Responses 1'!B:B=A363)),13))"),"Not Yet Started.")</f>
        <v>Not Yet Started.</v>
      </c>
      <c r="G363" s="16">
        <f t="shared" ca="1" si="0"/>
        <v>0</v>
      </c>
    </row>
    <row r="364" spans="1:7" ht="14.25">
      <c r="A364" s="6">
        <v>755328</v>
      </c>
      <c r="B364" s="8" t="s">
        <v>122</v>
      </c>
      <c r="C364" s="11" t="str">
        <f>VLOOKUP(A364,DB_Name!$A$2:$G$93,7,FALSE)</f>
        <v>C26</v>
      </c>
      <c r="D364" s="13" t="str">
        <f>VLOOKUP(A364,DB_Name!$A$2:$D$93,4,FALSE)</f>
        <v>PCMS</v>
      </c>
      <c r="E364" s="17" t="s">
        <v>176</v>
      </c>
      <c r="F364" s="8" t="str">
        <f ca="1">IFERROR(__xludf.DUMMYFUNCTION("if(isna(index('Form Responses 1'!B:P,max(filter(row('Form Responses 1'!B:B),'Form Responses 1'!B:B=A364)),14)),""Data not Found."",index('Form Responses 1'!B:P,max(filter(row('Form Responses 1'!B:B),'Form Responses 1'!B:B=A364)),14))"),"Not Yet Started.")</f>
        <v>Not Yet Started.</v>
      </c>
      <c r="G364" s="16">
        <f t="shared" ca="1" si="0"/>
        <v>0</v>
      </c>
    </row>
    <row r="365" spans="1:7" ht="14.25">
      <c r="A365" s="6">
        <v>755328</v>
      </c>
      <c r="B365" s="8" t="s">
        <v>122</v>
      </c>
      <c r="C365" s="11" t="str">
        <f>VLOOKUP(A365,DB_Name!$A$2:$G$93,7,FALSE)</f>
        <v>C26</v>
      </c>
      <c r="D365" s="13" t="str">
        <f>VLOOKUP(A365,DB_Name!$A$2:$D$93,4,FALSE)</f>
        <v>PCMS</v>
      </c>
      <c r="E365" s="17" t="s">
        <v>185</v>
      </c>
      <c r="F365" s="8" t="str">
        <f ca="1">IFERROR(__xludf.DUMMYFUNCTION("if(isna(index('Form Responses 1'!B:P,max(filter(row('Form Responses 1'!B:B),'Form Responses 1'!B:B=A365)),15)),""Data not Found."",index('Form Responses 1'!B:P,max(filter(row('Form Responses 1'!B:B),'Form Responses 1'!B:B=A365)),15))"),"Not Yet Started.")</f>
        <v>Not Yet Started.</v>
      </c>
      <c r="G365" s="16">
        <f t="shared" ca="1" si="0"/>
        <v>0</v>
      </c>
    </row>
    <row r="366" spans="1:7" ht="14.25">
      <c r="A366" s="6">
        <v>755330</v>
      </c>
      <c r="B366" s="8" t="s">
        <v>125</v>
      </c>
      <c r="C366" s="11" t="str">
        <f>VLOOKUP(A366,DB_Name!$A$2:$G$93,7,FALSE)</f>
        <v>C27</v>
      </c>
      <c r="D366" s="13" t="str">
        <f>VLOOKUP(A366,DB_Name!$A$2:$D$93,4,FALSE)</f>
        <v>RDMP</v>
      </c>
      <c r="E366" s="13" t="s">
        <v>35</v>
      </c>
      <c r="F366" s="8" t="str">
        <f ca="1">IFERROR(__xludf.DUMMYFUNCTION("if(isna(index('Form Responses 1'!B:P,max(filter(row('Form Responses 1'!B:B),'Form Responses 1'!B:B=A366)),2)),""Data not Found."",index('Form Responses 1'!B:P,max(filter(row('Form Responses 1'!B:B),'Form Responses 1'!B:B=A366)),2))"),"Done. Acc.")</f>
        <v>Done. Acc.</v>
      </c>
      <c r="G366" s="16">
        <f t="shared" ca="1" si="0"/>
        <v>1</v>
      </c>
    </row>
    <row r="367" spans="1:7" ht="14.25">
      <c r="A367" s="6">
        <v>755330</v>
      </c>
      <c r="B367" s="8" t="s">
        <v>125</v>
      </c>
      <c r="C367" s="11" t="str">
        <f>VLOOKUP(A367,DB_Name!$A$2:$G$93,7,FALSE)</f>
        <v>C27</v>
      </c>
      <c r="D367" s="13" t="str">
        <f>VLOOKUP(A367,DB_Name!$A$2:$D$93,4,FALSE)</f>
        <v>RDMP</v>
      </c>
      <c r="E367" s="17" t="s">
        <v>68</v>
      </c>
      <c r="F367" s="8" t="str">
        <f ca="1">IFERROR(__xludf.DUMMYFUNCTION("if(isna(index('Form Responses 1'!B:P,max(filter(row('Form Responses 1'!B:B),'Form Responses 1'!B:B=A367)),3)),""Data not Found."",index('Form Responses 1'!B:P,max(filter(row('Form Responses 1'!B:B),'Form Responses 1'!B:B=A367)),3))"),"Done. Acc.")</f>
        <v>Done. Acc.</v>
      </c>
      <c r="G367" s="16">
        <f t="shared" ca="1" si="0"/>
        <v>1</v>
      </c>
    </row>
    <row r="368" spans="1:7" ht="14.25">
      <c r="A368" s="6">
        <v>755330</v>
      </c>
      <c r="B368" s="8" t="s">
        <v>125</v>
      </c>
      <c r="C368" s="11" t="str">
        <f>VLOOKUP(A368,DB_Name!$A$2:$G$93,7,FALSE)</f>
        <v>C27</v>
      </c>
      <c r="D368" s="13" t="str">
        <f>VLOOKUP(A368,DB_Name!$A$2:$D$93,4,FALSE)</f>
        <v>RDMP</v>
      </c>
      <c r="E368" s="17" t="s">
        <v>82</v>
      </c>
      <c r="F368" s="8" t="str">
        <f ca="1">IFERROR(__xludf.DUMMYFUNCTION("if(isna(index('Form Responses 1'!B:P,max(filter(row('Form Responses 1'!B:B),'Form Responses 1'!B:B=A368)),4)),""Data not Found."",index('Form Responses 1'!B:P,max(filter(row('Form Responses 1'!B:B),'Form Responses 1'!B:B=A368)),4))"),"Done. Acc.")</f>
        <v>Done. Acc.</v>
      </c>
      <c r="G368" s="16">
        <f t="shared" ca="1" si="0"/>
        <v>1</v>
      </c>
    </row>
    <row r="369" spans="1:7" ht="14.25">
      <c r="A369" s="6">
        <v>755330</v>
      </c>
      <c r="B369" s="8" t="s">
        <v>125</v>
      </c>
      <c r="C369" s="11" t="str">
        <f>VLOOKUP(A369,DB_Name!$A$2:$G$93,7,FALSE)</f>
        <v>C27</v>
      </c>
      <c r="D369" s="13" t="str">
        <f>VLOOKUP(A369,DB_Name!$A$2:$D$93,4,FALSE)</f>
        <v>RDMP</v>
      </c>
      <c r="E369" s="17" t="s">
        <v>92</v>
      </c>
      <c r="F369" s="8" t="str">
        <f ca="1">IFERROR(__xludf.DUMMYFUNCTION("if(isna(index('Form Responses 1'!B:P,max(filter(row('Form Responses 1'!B:B),'Form Responses 1'!B:B=A369)),5)),""Data not Found."",index('Form Responses 1'!B:P,max(filter(row('Form Responses 1'!B:B),'Form Responses 1'!B:B=A369)),5))"),"Done. Acc.")</f>
        <v>Done. Acc.</v>
      </c>
      <c r="G369" s="16">
        <f t="shared" ca="1" si="0"/>
        <v>1</v>
      </c>
    </row>
    <row r="370" spans="1:7" ht="14.25">
      <c r="A370" s="6">
        <v>755330</v>
      </c>
      <c r="B370" s="8" t="s">
        <v>125</v>
      </c>
      <c r="C370" s="11" t="str">
        <f>VLOOKUP(A370,DB_Name!$A$2:$G$93,7,FALSE)</f>
        <v>C27</v>
      </c>
      <c r="D370" s="13" t="str">
        <f>VLOOKUP(A370,DB_Name!$A$2:$D$93,4,FALSE)</f>
        <v>RDMP</v>
      </c>
      <c r="E370" s="17" t="s">
        <v>99</v>
      </c>
      <c r="F370" s="8" t="str">
        <f ca="1">IFERROR(__xludf.DUMMYFUNCTION("if(isna(index('Form Responses 1'!B:P,max(filter(row('Form Responses 1'!B:B),'Form Responses 1'!B:B=A370)),6)),""Data not Found."",index('Form Responses 1'!B:P,max(filter(row('Form Responses 1'!B:B),'Form Responses 1'!B:B=A370)),6))"),"Done. Acc.")</f>
        <v>Done. Acc.</v>
      </c>
      <c r="G370" s="16">
        <f t="shared" ca="1" si="0"/>
        <v>1</v>
      </c>
    </row>
    <row r="371" spans="1:7" ht="14.25">
      <c r="A371" s="6">
        <v>755330</v>
      </c>
      <c r="B371" s="8" t="s">
        <v>125</v>
      </c>
      <c r="C371" s="11" t="str">
        <f>VLOOKUP(A371,DB_Name!$A$2:$G$93,7,FALSE)</f>
        <v>C27</v>
      </c>
      <c r="D371" s="13" t="str">
        <f>VLOOKUP(A371,DB_Name!$A$2:$D$93,4,FALSE)</f>
        <v>RDMP</v>
      </c>
      <c r="E371" s="17" t="s">
        <v>110</v>
      </c>
      <c r="F371" s="8" t="str">
        <f ca="1">IFERROR(__xludf.DUMMYFUNCTION("if(isna(index('Form Responses 1'!B:P,max(filter(row('Form Responses 1'!B:B),'Form Responses 1'!B:B=A371)),7)),""Data not Found."",index('Form Responses 1'!B:P,max(filter(row('Form Responses 1'!B:B),'Form Responses 1'!B:B=A371)),7))"),"Done. Acc.")</f>
        <v>Done. Acc.</v>
      </c>
      <c r="G371" s="16">
        <f t="shared" ca="1" si="0"/>
        <v>1</v>
      </c>
    </row>
    <row r="372" spans="1:7" ht="14.25">
      <c r="A372" s="6">
        <v>755330</v>
      </c>
      <c r="B372" s="8" t="s">
        <v>125</v>
      </c>
      <c r="C372" s="11" t="str">
        <f>VLOOKUP(A372,DB_Name!$A$2:$G$93,7,FALSE)</f>
        <v>C27</v>
      </c>
      <c r="D372" s="13" t="str">
        <f>VLOOKUP(A372,DB_Name!$A$2:$D$93,4,FALSE)</f>
        <v>RDMP</v>
      </c>
      <c r="E372" s="17" t="s">
        <v>120</v>
      </c>
      <c r="F372" s="8" t="str">
        <f ca="1">IFERROR(__xludf.DUMMYFUNCTION("if(isna(index('Form Responses 1'!B:P,max(filter(row('Form Responses 1'!B:B),'Form Responses 1'!B:B=A372)),8)),""Data not Found."",index('Form Responses 1'!B:P,max(filter(row('Form Responses 1'!B:B),'Form Responses 1'!B:B=A372)),8))"),"Not Yet Started.")</f>
        <v>Not Yet Started.</v>
      </c>
      <c r="G372" s="16">
        <f t="shared" ca="1" si="0"/>
        <v>0</v>
      </c>
    </row>
    <row r="373" spans="1:7" ht="14.25">
      <c r="A373" s="6">
        <v>755330</v>
      </c>
      <c r="B373" s="8" t="s">
        <v>125</v>
      </c>
      <c r="C373" s="11" t="str">
        <f>VLOOKUP(A373,DB_Name!$A$2:$G$93,7,FALSE)</f>
        <v>C27</v>
      </c>
      <c r="D373" s="13" t="str">
        <f>VLOOKUP(A373,DB_Name!$A$2:$D$93,4,FALSE)</f>
        <v>RDMP</v>
      </c>
      <c r="E373" s="17" t="s">
        <v>130</v>
      </c>
      <c r="F373" s="8" t="str">
        <f ca="1">IFERROR(__xludf.DUMMYFUNCTION("if(isna(index('Form Responses 1'!B:P,max(filter(row('Form Responses 1'!B:B),'Form Responses 1'!B:B=A373)),9)),""Data not Found."",index('Form Responses 1'!B:P,max(filter(row('Form Responses 1'!B:B),'Form Responses 1'!B:B=A373)),9))"),"Not Yet Started.")</f>
        <v>Not Yet Started.</v>
      </c>
      <c r="G373" s="16">
        <f t="shared" ca="1" si="0"/>
        <v>0</v>
      </c>
    </row>
    <row r="374" spans="1:7" ht="14.25">
      <c r="A374" s="6">
        <v>755330</v>
      </c>
      <c r="B374" s="8" t="s">
        <v>125</v>
      </c>
      <c r="C374" s="11" t="str">
        <f>VLOOKUP(A374,DB_Name!$A$2:$G$93,7,FALSE)</f>
        <v>C27</v>
      </c>
      <c r="D374" s="13" t="str">
        <f>VLOOKUP(A374,DB_Name!$A$2:$D$93,4,FALSE)</f>
        <v>RDMP</v>
      </c>
      <c r="E374" s="17" t="s">
        <v>137</v>
      </c>
      <c r="F374" s="8" t="str">
        <f ca="1">IFERROR(__xludf.DUMMYFUNCTION("if(isna(index('Form Responses 1'!B:P,max(filter(row('Form Responses 1'!B:B),'Form Responses 1'!B:B=A374)),10)),""Data not Found."",index('Form Responses 1'!B:P,max(filter(row('Form Responses 1'!B:B),'Form Responses 1'!B:B=A374)),10))"),"Not Yet Started.")</f>
        <v>Not Yet Started.</v>
      </c>
      <c r="G374" s="16">
        <f t="shared" ca="1" si="0"/>
        <v>0</v>
      </c>
    </row>
    <row r="375" spans="1:7" ht="14.25">
      <c r="A375" s="6">
        <v>755330</v>
      </c>
      <c r="B375" s="8" t="s">
        <v>125</v>
      </c>
      <c r="C375" s="11" t="str">
        <f>VLOOKUP(A375,DB_Name!$A$2:$G$93,7,FALSE)</f>
        <v>C27</v>
      </c>
      <c r="D375" s="13" t="str">
        <f>VLOOKUP(A375,DB_Name!$A$2:$D$93,4,FALSE)</f>
        <v>RDMP</v>
      </c>
      <c r="E375" s="17" t="s">
        <v>147</v>
      </c>
      <c r="F375" s="8" t="str">
        <f ca="1">IFERROR(__xludf.DUMMYFUNCTION("if(isna(index('Form Responses 1'!B:P,max(filter(row('Form Responses 1'!B:B),'Form Responses 1'!B:B=A375)),11)),""Data not Found."",index('Form Responses 1'!B:P,max(filter(row('Form Responses 1'!B:B),'Form Responses 1'!B:B=A375)),11))"),"Not Yet Started.")</f>
        <v>Not Yet Started.</v>
      </c>
      <c r="G375" s="16">
        <f t="shared" ca="1" si="0"/>
        <v>0</v>
      </c>
    </row>
    <row r="376" spans="1:7" ht="14.25">
      <c r="A376" s="6">
        <v>755330</v>
      </c>
      <c r="B376" s="8" t="s">
        <v>125</v>
      </c>
      <c r="C376" s="11" t="str">
        <f>VLOOKUP(A376,DB_Name!$A$2:$G$93,7,FALSE)</f>
        <v>C27</v>
      </c>
      <c r="D376" s="13" t="str">
        <f>VLOOKUP(A376,DB_Name!$A$2:$D$93,4,FALSE)</f>
        <v>RDMP</v>
      </c>
      <c r="E376" s="17" t="s">
        <v>157</v>
      </c>
      <c r="F376" s="8" t="str">
        <f ca="1">IFERROR(__xludf.DUMMYFUNCTION("if(isna(index('Form Responses 1'!B:P,max(filter(row('Form Responses 1'!B:B),'Form Responses 1'!B:B=A376)),12)),""Data not Found."",index('Form Responses 1'!B:P,max(filter(row('Form Responses 1'!B:B),'Form Responses 1'!B:B=A376)),12))"),"Not Yet Started.")</f>
        <v>Not Yet Started.</v>
      </c>
      <c r="G376" s="16">
        <f t="shared" ca="1" si="0"/>
        <v>0</v>
      </c>
    </row>
    <row r="377" spans="1:7" ht="14.25">
      <c r="A377" s="6">
        <v>755330</v>
      </c>
      <c r="B377" s="8" t="s">
        <v>125</v>
      </c>
      <c r="C377" s="11" t="str">
        <f>VLOOKUP(A377,DB_Name!$A$2:$G$93,7,FALSE)</f>
        <v>C27</v>
      </c>
      <c r="D377" s="13" t="str">
        <f>VLOOKUP(A377,DB_Name!$A$2:$D$93,4,FALSE)</f>
        <v>RDMP</v>
      </c>
      <c r="E377" s="17" t="s">
        <v>168</v>
      </c>
      <c r="F377" s="8" t="str">
        <f ca="1">IFERROR(__xludf.DUMMYFUNCTION("if(isna(index('Form Responses 1'!B:P,max(filter(row('Form Responses 1'!B:B),'Form Responses 1'!B:B=A377)),13)),""Data not Found."",index('Form Responses 1'!B:P,max(filter(row('Form Responses 1'!B:B),'Form Responses 1'!B:B=A377)),13))"),"Not Yet Started.")</f>
        <v>Not Yet Started.</v>
      </c>
      <c r="G377" s="16">
        <f t="shared" ca="1" si="0"/>
        <v>0</v>
      </c>
    </row>
    <row r="378" spans="1:7" ht="14.25">
      <c r="A378" s="6">
        <v>755330</v>
      </c>
      <c r="B378" s="8" t="s">
        <v>125</v>
      </c>
      <c r="C378" s="11" t="str">
        <f>VLOOKUP(A378,DB_Name!$A$2:$G$93,7,FALSE)</f>
        <v>C27</v>
      </c>
      <c r="D378" s="13" t="str">
        <f>VLOOKUP(A378,DB_Name!$A$2:$D$93,4,FALSE)</f>
        <v>RDMP</v>
      </c>
      <c r="E378" s="17" t="s">
        <v>176</v>
      </c>
      <c r="F378" s="8" t="str">
        <f ca="1">IFERROR(__xludf.DUMMYFUNCTION("if(isna(index('Form Responses 1'!B:P,max(filter(row('Form Responses 1'!B:B),'Form Responses 1'!B:B=A378)),14)),""Data not Found."",index('Form Responses 1'!B:P,max(filter(row('Form Responses 1'!B:B),'Form Responses 1'!B:B=A378)),14))"),"Not Yet Started.")</f>
        <v>Not Yet Started.</v>
      </c>
      <c r="G378" s="16">
        <f t="shared" ca="1" si="0"/>
        <v>0</v>
      </c>
    </row>
    <row r="379" spans="1:7" ht="14.25">
      <c r="A379" s="6">
        <v>755330</v>
      </c>
      <c r="B379" s="8" t="s">
        <v>125</v>
      </c>
      <c r="C379" s="11" t="str">
        <f>VLOOKUP(A379,DB_Name!$A$2:$G$93,7,FALSE)</f>
        <v>C27</v>
      </c>
      <c r="D379" s="13" t="str">
        <f>VLOOKUP(A379,DB_Name!$A$2:$D$93,4,FALSE)</f>
        <v>RDMP</v>
      </c>
      <c r="E379" s="17" t="s">
        <v>185</v>
      </c>
      <c r="F379" s="8" t="str">
        <f ca="1">IFERROR(__xludf.DUMMYFUNCTION("if(isna(index('Form Responses 1'!B:P,max(filter(row('Form Responses 1'!B:B),'Form Responses 1'!B:B=A379)),15)),""Data not Found."",index('Form Responses 1'!B:P,max(filter(row('Form Responses 1'!B:B),'Form Responses 1'!B:B=A379)),15))"),"Not Yet Started.")</f>
        <v>Not Yet Started.</v>
      </c>
      <c r="G379" s="16">
        <f t="shared" ca="1" si="0"/>
        <v>0</v>
      </c>
    </row>
    <row r="380" spans="1:7" ht="14.25">
      <c r="A380" s="6">
        <v>755331</v>
      </c>
      <c r="B380" s="8" t="s">
        <v>128</v>
      </c>
      <c r="C380" s="11" t="str">
        <f>VLOOKUP(A380,DB_Name!$A$2:$G$93,7,FALSE)</f>
        <v>C28</v>
      </c>
      <c r="D380" s="13" t="str">
        <f>VLOOKUP(A380,DB_Name!$A$2:$D$93,4,FALSE)</f>
        <v>RDMP</v>
      </c>
      <c r="E380" s="13" t="s">
        <v>35</v>
      </c>
      <c r="F380" s="8" t="str">
        <f ca="1">IFERROR(__xludf.DUMMYFUNCTION("if(isna(index('Form Responses 1'!B:P,max(filter(row('Form Responses 1'!B:B),'Form Responses 1'!B:B=A380)),2)),""Data not Found."",index('Form Responses 1'!B:P,max(filter(row('Form Responses 1'!B:B),'Form Responses 1'!B:B=A380)),2))"),"Done. Acc.")</f>
        <v>Done. Acc.</v>
      </c>
      <c r="G380" s="16">
        <f t="shared" ca="1" si="0"/>
        <v>1</v>
      </c>
    </row>
    <row r="381" spans="1:7" ht="14.25">
      <c r="A381" s="6">
        <v>755331</v>
      </c>
      <c r="B381" s="8" t="s">
        <v>128</v>
      </c>
      <c r="C381" s="11" t="str">
        <f>VLOOKUP(A381,DB_Name!$A$2:$G$93,7,FALSE)</f>
        <v>C28</v>
      </c>
      <c r="D381" s="13" t="str">
        <f>VLOOKUP(A381,DB_Name!$A$2:$D$93,4,FALSE)</f>
        <v>RDMP</v>
      </c>
      <c r="E381" s="17" t="s">
        <v>68</v>
      </c>
      <c r="F381" s="8" t="str">
        <f ca="1">IFERROR(__xludf.DUMMYFUNCTION("if(isna(index('Form Responses 1'!B:P,max(filter(row('Form Responses 1'!B:B),'Form Responses 1'!B:B=A381)),3)),""Data not Found."",index('Form Responses 1'!B:P,max(filter(row('Form Responses 1'!B:B),'Form Responses 1'!B:B=A381)),3))"),"Done. Acc.")</f>
        <v>Done. Acc.</v>
      </c>
      <c r="G381" s="16">
        <f t="shared" ca="1" si="0"/>
        <v>1</v>
      </c>
    </row>
    <row r="382" spans="1:7" ht="14.25">
      <c r="A382" s="6">
        <v>755331</v>
      </c>
      <c r="B382" s="8" t="s">
        <v>128</v>
      </c>
      <c r="C382" s="11" t="str">
        <f>VLOOKUP(A382,DB_Name!$A$2:$G$93,7,FALSE)</f>
        <v>C28</v>
      </c>
      <c r="D382" s="13" t="str">
        <f>VLOOKUP(A382,DB_Name!$A$2:$D$93,4,FALSE)</f>
        <v>RDMP</v>
      </c>
      <c r="E382" s="17" t="s">
        <v>82</v>
      </c>
      <c r="F382" s="8" t="str">
        <f ca="1">IFERROR(__xludf.DUMMYFUNCTION("if(isna(index('Form Responses 1'!B:P,max(filter(row('Form Responses 1'!B:B),'Form Responses 1'!B:B=A382)),4)),""Data not Found."",index('Form Responses 1'!B:P,max(filter(row('Form Responses 1'!B:B),'Form Responses 1'!B:B=A382)),4))"),"Done. Acc.")</f>
        <v>Done. Acc.</v>
      </c>
      <c r="G382" s="16">
        <f t="shared" ca="1" si="0"/>
        <v>1</v>
      </c>
    </row>
    <row r="383" spans="1:7" ht="14.25">
      <c r="A383" s="6">
        <v>755331</v>
      </c>
      <c r="B383" s="8" t="s">
        <v>128</v>
      </c>
      <c r="C383" s="11" t="str">
        <f>VLOOKUP(A383,DB_Name!$A$2:$G$93,7,FALSE)</f>
        <v>C28</v>
      </c>
      <c r="D383" s="13" t="str">
        <f>VLOOKUP(A383,DB_Name!$A$2:$D$93,4,FALSE)</f>
        <v>RDMP</v>
      </c>
      <c r="E383" s="17" t="s">
        <v>92</v>
      </c>
      <c r="F383" s="8" t="str">
        <f ca="1">IFERROR(__xludf.DUMMYFUNCTION("if(isna(index('Form Responses 1'!B:P,max(filter(row('Form Responses 1'!B:B),'Form Responses 1'!B:B=A383)),5)),""Data not Found."",index('Form Responses 1'!B:P,max(filter(row('Form Responses 1'!B:B),'Form Responses 1'!B:B=A383)),5))"),"Done. Acc.")</f>
        <v>Done. Acc.</v>
      </c>
      <c r="G383" s="16">
        <f t="shared" ca="1" si="0"/>
        <v>1</v>
      </c>
    </row>
    <row r="384" spans="1:7" ht="14.25">
      <c r="A384" s="6">
        <v>755331</v>
      </c>
      <c r="B384" s="8" t="s">
        <v>128</v>
      </c>
      <c r="C384" s="11" t="str">
        <f>VLOOKUP(A384,DB_Name!$A$2:$G$93,7,FALSE)</f>
        <v>C28</v>
      </c>
      <c r="D384" s="13" t="str">
        <f>VLOOKUP(A384,DB_Name!$A$2:$D$93,4,FALSE)</f>
        <v>RDMP</v>
      </c>
      <c r="E384" s="17" t="s">
        <v>99</v>
      </c>
      <c r="F384" s="8" t="str">
        <f ca="1">IFERROR(__xludf.DUMMYFUNCTION("if(isna(index('Form Responses 1'!B:P,max(filter(row('Form Responses 1'!B:B),'Form Responses 1'!B:B=A384)),6)),""Data not Found."",index('Form Responses 1'!B:P,max(filter(row('Form Responses 1'!B:B),'Form Responses 1'!B:B=A384)),6))"),"Done. Acc.")</f>
        <v>Done. Acc.</v>
      </c>
      <c r="G384" s="16">
        <f t="shared" ca="1" si="0"/>
        <v>1</v>
      </c>
    </row>
    <row r="385" spans="1:7" ht="14.25">
      <c r="A385" s="6">
        <v>755331</v>
      </c>
      <c r="B385" s="8" t="s">
        <v>128</v>
      </c>
      <c r="C385" s="11" t="str">
        <f>VLOOKUP(A385,DB_Name!$A$2:$G$93,7,FALSE)</f>
        <v>C28</v>
      </c>
      <c r="D385" s="13" t="str">
        <f>VLOOKUP(A385,DB_Name!$A$2:$D$93,4,FALSE)</f>
        <v>RDMP</v>
      </c>
      <c r="E385" s="17" t="s">
        <v>110</v>
      </c>
      <c r="F385" s="8" t="str">
        <f ca="1">IFERROR(__xludf.DUMMYFUNCTION("if(isna(index('Form Responses 1'!B:P,max(filter(row('Form Responses 1'!B:B),'Form Responses 1'!B:B=A385)),7)),""Data not Found."",index('Form Responses 1'!B:P,max(filter(row('Form Responses 1'!B:B),'Form Responses 1'!B:B=A385)),7))"),"Done. Acc.")</f>
        <v>Done. Acc.</v>
      </c>
      <c r="G385" s="16">
        <f t="shared" ca="1" si="0"/>
        <v>1</v>
      </c>
    </row>
    <row r="386" spans="1:7" ht="14.25">
      <c r="A386" s="6">
        <v>755331</v>
      </c>
      <c r="B386" s="8" t="s">
        <v>128</v>
      </c>
      <c r="C386" s="11" t="str">
        <f>VLOOKUP(A386,DB_Name!$A$2:$G$93,7,FALSE)</f>
        <v>C28</v>
      </c>
      <c r="D386" s="13" t="str">
        <f>VLOOKUP(A386,DB_Name!$A$2:$D$93,4,FALSE)</f>
        <v>RDMP</v>
      </c>
      <c r="E386" s="17" t="s">
        <v>120</v>
      </c>
      <c r="F386" s="8" t="str">
        <f ca="1">IFERROR(__xludf.DUMMYFUNCTION("if(isna(index('Form Responses 1'!B:P,max(filter(row('Form Responses 1'!B:B),'Form Responses 1'!B:B=A386)),8)),""Data not Found."",index('Form Responses 1'!B:P,max(filter(row('Form Responses 1'!B:B),'Form Responses 1'!B:B=A386)),8))"),"Done. Acc.")</f>
        <v>Done. Acc.</v>
      </c>
      <c r="G386" s="16">
        <f t="shared" ca="1" si="0"/>
        <v>1</v>
      </c>
    </row>
    <row r="387" spans="1:7" ht="14.25">
      <c r="A387" s="6">
        <v>755331</v>
      </c>
      <c r="B387" s="8" t="s">
        <v>128</v>
      </c>
      <c r="C387" s="11" t="str">
        <f>VLOOKUP(A387,DB_Name!$A$2:$G$93,7,FALSE)</f>
        <v>C28</v>
      </c>
      <c r="D387" s="13" t="str">
        <f>VLOOKUP(A387,DB_Name!$A$2:$D$93,4,FALSE)</f>
        <v>RDMP</v>
      </c>
      <c r="E387" s="17" t="s">
        <v>130</v>
      </c>
      <c r="F387" s="8" t="str">
        <f ca="1">IFERROR(__xludf.DUMMYFUNCTION("if(isna(index('Form Responses 1'!B:P,max(filter(row('Form Responses 1'!B:B),'Form Responses 1'!B:B=A387)),9)),""Data not Found."",index('Form Responses 1'!B:P,max(filter(row('Form Responses 1'!B:B),'Form Responses 1'!B:B=A387)),9))"),"Not Yet Started.")</f>
        <v>Not Yet Started.</v>
      </c>
      <c r="G387" s="16">
        <f t="shared" ca="1" si="0"/>
        <v>0</v>
      </c>
    </row>
    <row r="388" spans="1:7" ht="14.25">
      <c r="A388" s="6">
        <v>755331</v>
      </c>
      <c r="B388" s="8" t="s">
        <v>128</v>
      </c>
      <c r="C388" s="11" t="str">
        <f>VLOOKUP(A388,DB_Name!$A$2:$G$93,7,FALSE)</f>
        <v>C28</v>
      </c>
      <c r="D388" s="13" t="str">
        <f>VLOOKUP(A388,DB_Name!$A$2:$D$93,4,FALSE)</f>
        <v>RDMP</v>
      </c>
      <c r="E388" s="17" t="s">
        <v>137</v>
      </c>
      <c r="F388" s="8" t="str">
        <f ca="1">IFERROR(__xludf.DUMMYFUNCTION("if(isna(index('Form Responses 1'!B:P,max(filter(row('Form Responses 1'!B:B),'Form Responses 1'!B:B=A388)),10)),""Data not Found."",index('Form Responses 1'!B:P,max(filter(row('Form Responses 1'!B:B),'Form Responses 1'!B:B=A388)),10))"),"Not Yet Started.")</f>
        <v>Not Yet Started.</v>
      </c>
      <c r="G388" s="16">
        <f t="shared" ca="1" si="0"/>
        <v>0</v>
      </c>
    </row>
    <row r="389" spans="1:7" ht="14.25">
      <c r="A389" s="6">
        <v>755331</v>
      </c>
      <c r="B389" s="8" t="s">
        <v>128</v>
      </c>
      <c r="C389" s="11" t="str">
        <f>VLOOKUP(A389,DB_Name!$A$2:$G$93,7,FALSE)</f>
        <v>C28</v>
      </c>
      <c r="D389" s="13" t="str">
        <f>VLOOKUP(A389,DB_Name!$A$2:$D$93,4,FALSE)</f>
        <v>RDMP</v>
      </c>
      <c r="E389" s="17" t="s">
        <v>147</v>
      </c>
      <c r="F389" s="8" t="str">
        <f ca="1">IFERROR(__xludf.DUMMYFUNCTION("if(isna(index('Form Responses 1'!B:P,max(filter(row('Form Responses 1'!B:B),'Form Responses 1'!B:B=A389)),11)),""Data not Found."",index('Form Responses 1'!B:P,max(filter(row('Form Responses 1'!B:B),'Form Responses 1'!B:B=A389)),11))"),"Not Yet Started.")</f>
        <v>Not Yet Started.</v>
      </c>
      <c r="G389" s="16">
        <f t="shared" ca="1" si="0"/>
        <v>0</v>
      </c>
    </row>
    <row r="390" spans="1:7" ht="14.25">
      <c r="A390" s="6">
        <v>755331</v>
      </c>
      <c r="B390" s="8" t="s">
        <v>128</v>
      </c>
      <c r="C390" s="11" t="str">
        <f>VLOOKUP(A390,DB_Name!$A$2:$G$93,7,FALSE)</f>
        <v>C28</v>
      </c>
      <c r="D390" s="13" t="str">
        <f>VLOOKUP(A390,DB_Name!$A$2:$D$93,4,FALSE)</f>
        <v>RDMP</v>
      </c>
      <c r="E390" s="17" t="s">
        <v>157</v>
      </c>
      <c r="F390" s="8" t="str">
        <f ca="1">IFERROR(__xludf.DUMMYFUNCTION("if(isna(index('Form Responses 1'!B:P,max(filter(row('Form Responses 1'!B:B),'Form Responses 1'!B:B=A390)),12)),""Data not Found."",index('Form Responses 1'!B:P,max(filter(row('Form Responses 1'!B:B),'Form Responses 1'!B:B=A390)),12))"),"Not Yet Started.")</f>
        <v>Not Yet Started.</v>
      </c>
      <c r="G390" s="16">
        <f t="shared" ca="1" si="0"/>
        <v>0</v>
      </c>
    </row>
    <row r="391" spans="1:7" ht="14.25">
      <c r="A391" s="6">
        <v>755331</v>
      </c>
      <c r="B391" s="8" t="s">
        <v>128</v>
      </c>
      <c r="C391" s="11" t="str">
        <f>VLOOKUP(A391,DB_Name!$A$2:$G$93,7,FALSE)</f>
        <v>C28</v>
      </c>
      <c r="D391" s="13" t="str">
        <f>VLOOKUP(A391,DB_Name!$A$2:$D$93,4,FALSE)</f>
        <v>RDMP</v>
      </c>
      <c r="E391" s="17" t="s">
        <v>168</v>
      </c>
      <c r="F391" s="8" t="str">
        <f ca="1">IFERROR(__xludf.DUMMYFUNCTION("if(isna(index('Form Responses 1'!B:P,max(filter(row('Form Responses 1'!B:B),'Form Responses 1'!B:B=A391)),13)),""Data not Found."",index('Form Responses 1'!B:P,max(filter(row('Form Responses 1'!B:B),'Form Responses 1'!B:B=A391)),13))"),"Not Yet Started.")</f>
        <v>Not Yet Started.</v>
      </c>
      <c r="G391" s="16">
        <f t="shared" ca="1" si="0"/>
        <v>0</v>
      </c>
    </row>
    <row r="392" spans="1:7" ht="14.25">
      <c r="A392" s="6">
        <v>755331</v>
      </c>
      <c r="B392" s="8" t="s">
        <v>128</v>
      </c>
      <c r="C392" s="11" t="str">
        <f>VLOOKUP(A392,DB_Name!$A$2:$G$93,7,FALSE)</f>
        <v>C28</v>
      </c>
      <c r="D392" s="13" t="str">
        <f>VLOOKUP(A392,DB_Name!$A$2:$D$93,4,FALSE)</f>
        <v>RDMP</v>
      </c>
      <c r="E392" s="17" t="s">
        <v>176</v>
      </c>
      <c r="F392" s="8" t="str">
        <f ca="1">IFERROR(__xludf.DUMMYFUNCTION("if(isna(index('Form Responses 1'!B:P,max(filter(row('Form Responses 1'!B:B),'Form Responses 1'!B:B=A392)),14)),""Data not Found."",index('Form Responses 1'!B:P,max(filter(row('Form Responses 1'!B:B),'Form Responses 1'!B:B=A392)),14))"),"Not Yet Started.")</f>
        <v>Not Yet Started.</v>
      </c>
      <c r="G392" s="16">
        <f t="shared" ca="1" si="0"/>
        <v>0</v>
      </c>
    </row>
    <row r="393" spans="1:7" ht="14.25">
      <c r="A393" s="6">
        <v>755331</v>
      </c>
      <c r="B393" s="8" t="s">
        <v>128</v>
      </c>
      <c r="C393" s="11" t="str">
        <f>VLOOKUP(A393,DB_Name!$A$2:$G$93,7,FALSE)</f>
        <v>C28</v>
      </c>
      <c r="D393" s="13" t="str">
        <f>VLOOKUP(A393,DB_Name!$A$2:$D$93,4,FALSE)</f>
        <v>RDMP</v>
      </c>
      <c r="E393" s="17" t="s">
        <v>185</v>
      </c>
      <c r="F393" s="8" t="str">
        <f ca="1">IFERROR(__xludf.DUMMYFUNCTION("if(isna(index('Form Responses 1'!B:P,max(filter(row('Form Responses 1'!B:B),'Form Responses 1'!B:B=A393)),15)),""Data not Found."",index('Form Responses 1'!B:P,max(filter(row('Form Responses 1'!B:B),'Form Responses 1'!B:B=A393)),15))"),"Not Yet Started.")</f>
        <v>Not Yet Started.</v>
      </c>
      <c r="G393" s="16">
        <f t="shared" ca="1" si="0"/>
        <v>0</v>
      </c>
    </row>
    <row r="394" spans="1:7" ht="14.25">
      <c r="A394" s="6">
        <v>755332</v>
      </c>
      <c r="B394" s="8" t="s">
        <v>132</v>
      </c>
      <c r="C394" s="11" t="str">
        <f>VLOOKUP(A394,DB_Name!$A$2:$G$93,7,FALSE)</f>
        <v>C29</v>
      </c>
      <c r="D394" s="13" t="str">
        <f>VLOOKUP(A394,DB_Name!$A$2:$D$93,4,FALSE)</f>
        <v>RDMP</v>
      </c>
      <c r="E394" s="13" t="s">
        <v>35</v>
      </c>
      <c r="F394" s="8" t="str">
        <f ca="1">IFERROR(__xludf.DUMMYFUNCTION("if(isna(index('Form Responses 1'!B:P,max(filter(row('Form Responses 1'!B:B),'Form Responses 1'!B:B=A394)),2)),""Data not Found."",index('Form Responses 1'!B:P,max(filter(row('Form Responses 1'!B:B),'Form Responses 1'!B:B=A394)),2))"),"Done. Acc.")</f>
        <v>Done. Acc.</v>
      </c>
      <c r="G394" s="16">
        <f t="shared" ca="1" si="0"/>
        <v>1</v>
      </c>
    </row>
    <row r="395" spans="1:7" ht="14.25">
      <c r="A395" s="6">
        <v>755332</v>
      </c>
      <c r="B395" s="8" t="s">
        <v>132</v>
      </c>
      <c r="C395" s="11" t="str">
        <f>VLOOKUP(A395,DB_Name!$A$2:$G$93,7,FALSE)</f>
        <v>C29</v>
      </c>
      <c r="D395" s="13" t="str">
        <f>VLOOKUP(A395,DB_Name!$A$2:$D$93,4,FALSE)</f>
        <v>RDMP</v>
      </c>
      <c r="E395" s="17" t="s">
        <v>68</v>
      </c>
      <c r="F395" s="8" t="str">
        <f ca="1">IFERROR(__xludf.DUMMYFUNCTION("if(isna(index('Form Responses 1'!B:P,max(filter(row('Form Responses 1'!B:B),'Form Responses 1'!B:B=A395)),3)),""Data not Found."",index('Form Responses 1'!B:P,max(filter(row('Form Responses 1'!B:B),'Form Responses 1'!B:B=A395)),3))"),"Done. Acc.")</f>
        <v>Done. Acc.</v>
      </c>
      <c r="G395" s="16">
        <f t="shared" ca="1" si="0"/>
        <v>1</v>
      </c>
    </row>
    <row r="396" spans="1:7" ht="14.25">
      <c r="A396" s="6">
        <v>755332</v>
      </c>
      <c r="B396" s="8" t="s">
        <v>132</v>
      </c>
      <c r="C396" s="11" t="str">
        <f>VLOOKUP(A396,DB_Name!$A$2:$G$93,7,FALSE)</f>
        <v>C29</v>
      </c>
      <c r="D396" s="13" t="str">
        <f>VLOOKUP(A396,DB_Name!$A$2:$D$93,4,FALSE)</f>
        <v>RDMP</v>
      </c>
      <c r="E396" s="17" t="s">
        <v>82</v>
      </c>
      <c r="F396" s="8" t="str">
        <f ca="1">IFERROR(__xludf.DUMMYFUNCTION("if(isna(index('Form Responses 1'!B:P,max(filter(row('Form Responses 1'!B:B),'Form Responses 1'!B:B=A396)),4)),""Data not Found."",index('Form Responses 1'!B:P,max(filter(row('Form Responses 1'!B:B),'Form Responses 1'!B:B=A396)),4))"),"Done. Acc.")</f>
        <v>Done. Acc.</v>
      </c>
      <c r="G396" s="16">
        <f t="shared" ca="1" si="0"/>
        <v>1</v>
      </c>
    </row>
    <row r="397" spans="1:7" ht="14.25">
      <c r="A397" s="6">
        <v>755332</v>
      </c>
      <c r="B397" s="8" t="s">
        <v>132</v>
      </c>
      <c r="C397" s="11" t="str">
        <f>VLOOKUP(A397,DB_Name!$A$2:$G$93,7,FALSE)</f>
        <v>C29</v>
      </c>
      <c r="D397" s="13" t="str">
        <f>VLOOKUP(A397,DB_Name!$A$2:$D$93,4,FALSE)</f>
        <v>RDMP</v>
      </c>
      <c r="E397" s="17" t="s">
        <v>92</v>
      </c>
      <c r="F397" s="8" t="str">
        <f ca="1">IFERROR(__xludf.DUMMYFUNCTION("if(isna(index('Form Responses 1'!B:P,max(filter(row('Form Responses 1'!B:B),'Form Responses 1'!B:B=A397)),5)),""Data not Found."",index('Form Responses 1'!B:P,max(filter(row('Form Responses 1'!B:B),'Form Responses 1'!B:B=A397)),5))"),"Done. Acc.")</f>
        <v>Done. Acc.</v>
      </c>
      <c r="G397" s="16">
        <f t="shared" ca="1" si="0"/>
        <v>1</v>
      </c>
    </row>
    <row r="398" spans="1:7" ht="14.25">
      <c r="A398" s="6">
        <v>755332</v>
      </c>
      <c r="B398" s="8" t="s">
        <v>132</v>
      </c>
      <c r="C398" s="11" t="str">
        <f>VLOOKUP(A398,DB_Name!$A$2:$G$93,7,FALSE)</f>
        <v>C29</v>
      </c>
      <c r="D398" s="13" t="str">
        <f>VLOOKUP(A398,DB_Name!$A$2:$D$93,4,FALSE)</f>
        <v>RDMP</v>
      </c>
      <c r="E398" s="17" t="s">
        <v>99</v>
      </c>
      <c r="F398" s="8" t="str">
        <f ca="1">IFERROR(__xludf.DUMMYFUNCTION("if(isna(index('Form Responses 1'!B:P,max(filter(row('Form Responses 1'!B:B),'Form Responses 1'!B:B=A398)),6)),""Data not Found."",index('Form Responses 1'!B:P,max(filter(row('Form Responses 1'!B:B),'Form Responses 1'!B:B=A398)),6))"),"Done. Acc.")</f>
        <v>Done. Acc.</v>
      </c>
      <c r="G398" s="16">
        <f t="shared" ca="1" si="0"/>
        <v>1</v>
      </c>
    </row>
    <row r="399" spans="1:7" ht="14.25">
      <c r="A399" s="6">
        <v>755332</v>
      </c>
      <c r="B399" s="8" t="s">
        <v>132</v>
      </c>
      <c r="C399" s="11" t="str">
        <f>VLOOKUP(A399,DB_Name!$A$2:$G$93,7,FALSE)</f>
        <v>C29</v>
      </c>
      <c r="D399" s="13" t="str">
        <f>VLOOKUP(A399,DB_Name!$A$2:$D$93,4,FALSE)</f>
        <v>RDMP</v>
      </c>
      <c r="E399" s="17" t="s">
        <v>110</v>
      </c>
      <c r="F399" s="8" t="str">
        <f ca="1">IFERROR(__xludf.DUMMYFUNCTION("if(isna(index('Form Responses 1'!B:P,max(filter(row('Form Responses 1'!B:B),'Form Responses 1'!B:B=A399)),7)),""Data not Found."",index('Form Responses 1'!B:P,max(filter(row('Form Responses 1'!B:B),'Form Responses 1'!B:B=A399)),7))"),"Done. Acc.")</f>
        <v>Done. Acc.</v>
      </c>
      <c r="G399" s="16">
        <f t="shared" ca="1" si="0"/>
        <v>1</v>
      </c>
    </row>
    <row r="400" spans="1:7" ht="14.25">
      <c r="A400" s="6">
        <v>755332</v>
      </c>
      <c r="B400" s="8" t="s">
        <v>132</v>
      </c>
      <c r="C400" s="11" t="str">
        <f>VLOOKUP(A400,DB_Name!$A$2:$G$93,7,FALSE)</f>
        <v>C29</v>
      </c>
      <c r="D400" s="13" t="str">
        <f>VLOOKUP(A400,DB_Name!$A$2:$D$93,4,FALSE)</f>
        <v>RDMP</v>
      </c>
      <c r="E400" s="17" t="s">
        <v>120</v>
      </c>
      <c r="F400" s="8" t="str">
        <f ca="1">IFERROR(__xludf.DUMMYFUNCTION("if(isna(index('Form Responses 1'!B:P,max(filter(row('Form Responses 1'!B:B),'Form Responses 1'!B:B=A400)),8)),""Data not Found."",index('Form Responses 1'!B:P,max(filter(row('Form Responses 1'!B:B),'Form Responses 1'!B:B=A400)),8))"),"Done. Acc.")</f>
        <v>Done. Acc.</v>
      </c>
      <c r="G400" s="16">
        <f t="shared" ca="1" si="0"/>
        <v>1</v>
      </c>
    </row>
    <row r="401" spans="1:7" ht="14.25">
      <c r="A401" s="6">
        <v>755332</v>
      </c>
      <c r="B401" s="8" t="s">
        <v>132</v>
      </c>
      <c r="C401" s="11" t="str">
        <f>VLOOKUP(A401,DB_Name!$A$2:$G$93,7,FALSE)</f>
        <v>C29</v>
      </c>
      <c r="D401" s="13" t="str">
        <f>VLOOKUP(A401,DB_Name!$A$2:$D$93,4,FALSE)</f>
        <v>RDMP</v>
      </c>
      <c r="E401" s="17" t="s">
        <v>130</v>
      </c>
      <c r="F401" s="8" t="str">
        <f ca="1">IFERROR(__xludf.DUMMYFUNCTION("if(isna(index('Form Responses 1'!B:P,max(filter(row('Form Responses 1'!B:B),'Form Responses 1'!B:B=A401)),9)),""Data not Found."",index('Form Responses 1'!B:P,max(filter(row('Form Responses 1'!B:B),'Form Responses 1'!B:B=A401)),9))"),"Not Yet Started.")</f>
        <v>Not Yet Started.</v>
      </c>
      <c r="G401" s="16">
        <f t="shared" ca="1" si="0"/>
        <v>0</v>
      </c>
    </row>
    <row r="402" spans="1:7" ht="14.25">
      <c r="A402" s="6">
        <v>755332</v>
      </c>
      <c r="B402" s="8" t="s">
        <v>132</v>
      </c>
      <c r="C402" s="11" t="str">
        <f>VLOOKUP(A402,DB_Name!$A$2:$G$93,7,FALSE)</f>
        <v>C29</v>
      </c>
      <c r="D402" s="13" t="str">
        <f>VLOOKUP(A402,DB_Name!$A$2:$D$93,4,FALSE)</f>
        <v>RDMP</v>
      </c>
      <c r="E402" s="17" t="s">
        <v>137</v>
      </c>
      <c r="F402" s="8" t="str">
        <f ca="1">IFERROR(__xludf.DUMMYFUNCTION("if(isna(index('Form Responses 1'!B:P,max(filter(row('Form Responses 1'!B:B),'Form Responses 1'!B:B=A402)),10)),""Data not Found."",index('Form Responses 1'!B:P,max(filter(row('Form Responses 1'!B:B),'Form Responses 1'!B:B=A402)),10))"),"Not Yet Started.")</f>
        <v>Not Yet Started.</v>
      </c>
      <c r="G402" s="16">
        <f t="shared" ca="1" si="0"/>
        <v>0</v>
      </c>
    </row>
    <row r="403" spans="1:7" ht="14.25">
      <c r="A403" s="6">
        <v>755332</v>
      </c>
      <c r="B403" s="8" t="s">
        <v>132</v>
      </c>
      <c r="C403" s="11" t="str">
        <f>VLOOKUP(A403,DB_Name!$A$2:$G$93,7,FALSE)</f>
        <v>C29</v>
      </c>
      <c r="D403" s="13" t="str">
        <f>VLOOKUP(A403,DB_Name!$A$2:$D$93,4,FALSE)</f>
        <v>RDMP</v>
      </c>
      <c r="E403" s="17" t="s">
        <v>147</v>
      </c>
      <c r="F403" s="8" t="str">
        <f ca="1">IFERROR(__xludf.DUMMYFUNCTION("if(isna(index('Form Responses 1'!B:P,max(filter(row('Form Responses 1'!B:B),'Form Responses 1'!B:B=A403)),11)),""Data not Found."",index('Form Responses 1'!B:P,max(filter(row('Form Responses 1'!B:B),'Form Responses 1'!B:B=A403)),11))"),"Not Yet Started.")</f>
        <v>Not Yet Started.</v>
      </c>
      <c r="G403" s="16">
        <f t="shared" ca="1" si="0"/>
        <v>0</v>
      </c>
    </row>
    <row r="404" spans="1:7" ht="14.25">
      <c r="A404" s="6">
        <v>755332</v>
      </c>
      <c r="B404" s="8" t="s">
        <v>132</v>
      </c>
      <c r="C404" s="11" t="str">
        <f>VLOOKUP(A404,DB_Name!$A$2:$G$93,7,FALSE)</f>
        <v>C29</v>
      </c>
      <c r="D404" s="13" t="str">
        <f>VLOOKUP(A404,DB_Name!$A$2:$D$93,4,FALSE)</f>
        <v>RDMP</v>
      </c>
      <c r="E404" s="17" t="s">
        <v>157</v>
      </c>
      <c r="F404" s="8" t="str">
        <f ca="1">IFERROR(__xludf.DUMMYFUNCTION("if(isna(index('Form Responses 1'!B:P,max(filter(row('Form Responses 1'!B:B),'Form Responses 1'!B:B=A404)),12)),""Data not Found."",index('Form Responses 1'!B:P,max(filter(row('Form Responses 1'!B:B),'Form Responses 1'!B:B=A404)),12))"),"Not Yet Started.")</f>
        <v>Not Yet Started.</v>
      </c>
      <c r="G404" s="16">
        <f t="shared" ca="1" si="0"/>
        <v>0</v>
      </c>
    </row>
    <row r="405" spans="1:7" ht="14.25">
      <c r="A405" s="6">
        <v>755332</v>
      </c>
      <c r="B405" s="8" t="s">
        <v>132</v>
      </c>
      <c r="C405" s="11" t="str">
        <f>VLOOKUP(A405,DB_Name!$A$2:$G$93,7,FALSE)</f>
        <v>C29</v>
      </c>
      <c r="D405" s="13" t="str">
        <f>VLOOKUP(A405,DB_Name!$A$2:$D$93,4,FALSE)</f>
        <v>RDMP</v>
      </c>
      <c r="E405" s="17" t="s">
        <v>168</v>
      </c>
      <c r="F405" s="8" t="str">
        <f ca="1">IFERROR(__xludf.DUMMYFUNCTION("if(isna(index('Form Responses 1'!B:P,max(filter(row('Form Responses 1'!B:B),'Form Responses 1'!B:B=A405)),13)),""Data not Found."",index('Form Responses 1'!B:P,max(filter(row('Form Responses 1'!B:B),'Form Responses 1'!B:B=A405)),13))"),"Not Yet Started.")</f>
        <v>Not Yet Started.</v>
      </c>
      <c r="G405" s="16">
        <f t="shared" ca="1" si="0"/>
        <v>0</v>
      </c>
    </row>
    <row r="406" spans="1:7" ht="14.25">
      <c r="A406" s="6">
        <v>755332</v>
      </c>
      <c r="B406" s="8" t="s">
        <v>132</v>
      </c>
      <c r="C406" s="11" t="str">
        <f>VLOOKUP(A406,DB_Name!$A$2:$G$93,7,FALSE)</f>
        <v>C29</v>
      </c>
      <c r="D406" s="13" t="str">
        <f>VLOOKUP(A406,DB_Name!$A$2:$D$93,4,FALSE)</f>
        <v>RDMP</v>
      </c>
      <c r="E406" s="17" t="s">
        <v>176</v>
      </c>
      <c r="F406" s="8" t="str">
        <f ca="1">IFERROR(__xludf.DUMMYFUNCTION("if(isna(index('Form Responses 1'!B:P,max(filter(row('Form Responses 1'!B:B),'Form Responses 1'!B:B=A406)),14)),""Data not Found."",index('Form Responses 1'!B:P,max(filter(row('Form Responses 1'!B:B),'Form Responses 1'!B:B=A406)),14))"),"Not Yet Started.")</f>
        <v>Not Yet Started.</v>
      </c>
      <c r="G406" s="16">
        <f t="shared" ca="1" si="0"/>
        <v>0</v>
      </c>
    </row>
    <row r="407" spans="1:7" ht="14.25">
      <c r="A407" s="6">
        <v>755332</v>
      </c>
      <c r="B407" s="8" t="s">
        <v>132</v>
      </c>
      <c r="C407" s="11" t="str">
        <f>VLOOKUP(A407,DB_Name!$A$2:$G$93,7,FALSE)</f>
        <v>C29</v>
      </c>
      <c r="D407" s="13" t="str">
        <f>VLOOKUP(A407,DB_Name!$A$2:$D$93,4,FALSE)</f>
        <v>RDMP</v>
      </c>
      <c r="E407" s="17" t="s">
        <v>185</v>
      </c>
      <c r="F407" s="8" t="str">
        <f ca="1">IFERROR(__xludf.DUMMYFUNCTION("if(isna(index('Form Responses 1'!B:P,max(filter(row('Form Responses 1'!B:B),'Form Responses 1'!B:B=A407)),15)),""Data not Found."",index('Form Responses 1'!B:P,max(filter(row('Form Responses 1'!B:B),'Form Responses 1'!B:B=A407)),15))"),"Not Yet Started.")</f>
        <v>Not Yet Started.</v>
      </c>
      <c r="G407" s="16">
        <f t="shared" ca="1" si="0"/>
        <v>0</v>
      </c>
    </row>
    <row r="408" spans="1:7" ht="14.25">
      <c r="A408" s="6">
        <v>755333</v>
      </c>
      <c r="B408" s="8" t="s">
        <v>135</v>
      </c>
      <c r="C408" s="11" t="str">
        <f>VLOOKUP(A408,DB_Name!$A$2:$G$93,7,FALSE)</f>
        <v>C30</v>
      </c>
      <c r="D408" s="13" t="str">
        <f>VLOOKUP(A408,DB_Name!$A$2:$D$93,4,FALSE)</f>
        <v>CPS</v>
      </c>
      <c r="E408" s="13" t="s">
        <v>35</v>
      </c>
      <c r="F408" s="8" t="str">
        <f ca="1">IFERROR(__xludf.DUMMYFUNCTION("if(isna(index('Form Responses 1'!B:P,max(filter(row('Form Responses 1'!B:B),'Form Responses 1'!B:B=A408)),2)),""Data not Found."",index('Form Responses 1'!B:P,max(filter(row('Form Responses 1'!B:B),'Form Responses 1'!B:B=A408)),2))"),"Done. Acc.")</f>
        <v>Done. Acc.</v>
      </c>
      <c r="G408" s="16">
        <f t="shared" ca="1" si="0"/>
        <v>1</v>
      </c>
    </row>
    <row r="409" spans="1:7" ht="14.25">
      <c r="A409" s="6">
        <v>755333</v>
      </c>
      <c r="B409" s="8" t="s">
        <v>135</v>
      </c>
      <c r="C409" s="11" t="str">
        <f>VLOOKUP(A409,DB_Name!$A$2:$G$93,7,FALSE)</f>
        <v>C30</v>
      </c>
      <c r="D409" s="13" t="str">
        <f>VLOOKUP(A409,DB_Name!$A$2:$D$93,4,FALSE)</f>
        <v>CPS</v>
      </c>
      <c r="E409" s="17" t="s">
        <v>68</v>
      </c>
      <c r="F409" s="8" t="str">
        <f ca="1">IFERROR(__xludf.DUMMYFUNCTION("if(isna(index('Form Responses 1'!B:P,max(filter(row('Form Responses 1'!B:B),'Form Responses 1'!B:B=A409)),3)),""Data not Found."",index('Form Responses 1'!B:P,max(filter(row('Form Responses 1'!B:B),'Form Responses 1'!B:B=A409)),3))"),"Done. Acc.")</f>
        <v>Done. Acc.</v>
      </c>
      <c r="G409" s="16">
        <f t="shared" ca="1" si="0"/>
        <v>1</v>
      </c>
    </row>
    <row r="410" spans="1:7" ht="14.25">
      <c r="A410" s="6">
        <v>755333</v>
      </c>
      <c r="B410" s="8" t="s">
        <v>135</v>
      </c>
      <c r="C410" s="11" t="str">
        <f>VLOOKUP(A410,DB_Name!$A$2:$G$93,7,FALSE)</f>
        <v>C30</v>
      </c>
      <c r="D410" s="13" t="str">
        <f>VLOOKUP(A410,DB_Name!$A$2:$D$93,4,FALSE)</f>
        <v>CPS</v>
      </c>
      <c r="E410" s="17" t="s">
        <v>82</v>
      </c>
      <c r="F410" s="8" t="str">
        <f ca="1">IFERROR(__xludf.DUMMYFUNCTION("if(isna(index('Form Responses 1'!B:P,max(filter(row('Form Responses 1'!B:B),'Form Responses 1'!B:B=A410)),4)),""Data not Found."",index('Form Responses 1'!B:P,max(filter(row('Form Responses 1'!B:B),'Form Responses 1'!B:B=A410)),4))"),"On Progress.")</f>
        <v>On Progress.</v>
      </c>
      <c r="G410" s="16">
        <f t="shared" ca="1" si="0"/>
        <v>0.5</v>
      </c>
    </row>
    <row r="411" spans="1:7" ht="14.25">
      <c r="A411" s="6">
        <v>755333</v>
      </c>
      <c r="B411" s="8" t="s">
        <v>135</v>
      </c>
      <c r="C411" s="11" t="str">
        <f>VLOOKUP(A411,DB_Name!$A$2:$G$93,7,FALSE)</f>
        <v>C30</v>
      </c>
      <c r="D411" s="13" t="str">
        <f>VLOOKUP(A411,DB_Name!$A$2:$D$93,4,FALSE)</f>
        <v>CPS</v>
      </c>
      <c r="E411" s="17" t="s">
        <v>92</v>
      </c>
      <c r="F411" s="8" t="str">
        <f ca="1">IFERROR(__xludf.DUMMYFUNCTION("if(isna(index('Form Responses 1'!B:P,max(filter(row('Form Responses 1'!B:B),'Form Responses 1'!B:B=A411)),5)),""Data not Found."",index('Form Responses 1'!B:P,max(filter(row('Form Responses 1'!B:B),'Form Responses 1'!B:B=A411)),5))"),"On Progress.")</f>
        <v>On Progress.</v>
      </c>
      <c r="G411" s="16">
        <f t="shared" ca="1" si="0"/>
        <v>0.5</v>
      </c>
    </row>
    <row r="412" spans="1:7" ht="14.25">
      <c r="A412" s="6">
        <v>755333</v>
      </c>
      <c r="B412" s="8" t="s">
        <v>135</v>
      </c>
      <c r="C412" s="11" t="str">
        <f>VLOOKUP(A412,DB_Name!$A$2:$G$93,7,FALSE)</f>
        <v>C30</v>
      </c>
      <c r="D412" s="13" t="str">
        <f>VLOOKUP(A412,DB_Name!$A$2:$D$93,4,FALSE)</f>
        <v>CPS</v>
      </c>
      <c r="E412" s="17" t="s">
        <v>99</v>
      </c>
      <c r="F412" s="8" t="str">
        <f ca="1">IFERROR(__xludf.DUMMYFUNCTION("if(isna(index('Form Responses 1'!B:P,max(filter(row('Form Responses 1'!B:B),'Form Responses 1'!B:B=A412)),6)),""Data not Found."",index('Form Responses 1'!B:P,max(filter(row('Form Responses 1'!B:B),'Form Responses 1'!B:B=A412)),6))"),"Not Yet Started.")</f>
        <v>Not Yet Started.</v>
      </c>
      <c r="G412" s="16">
        <f t="shared" ca="1" si="0"/>
        <v>0</v>
      </c>
    </row>
    <row r="413" spans="1:7" ht="14.25">
      <c r="A413" s="6">
        <v>755333</v>
      </c>
      <c r="B413" s="8" t="s">
        <v>135</v>
      </c>
      <c r="C413" s="11" t="str">
        <f>VLOOKUP(A413,DB_Name!$A$2:$G$93,7,FALSE)</f>
        <v>C30</v>
      </c>
      <c r="D413" s="13" t="str">
        <f>VLOOKUP(A413,DB_Name!$A$2:$D$93,4,FALSE)</f>
        <v>CPS</v>
      </c>
      <c r="E413" s="17" t="s">
        <v>110</v>
      </c>
      <c r="F413" s="8" t="str">
        <f ca="1">IFERROR(__xludf.DUMMYFUNCTION("if(isna(index('Form Responses 1'!B:P,max(filter(row('Form Responses 1'!B:B),'Form Responses 1'!B:B=A413)),7)),""Data not Found."",index('Form Responses 1'!B:P,max(filter(row('Form Responses 1'!B:B),'Form Responses 1'!B:B=A413)),7))"),"Not Yet Started.")</f>
        <v>Not Yet Started.</v>
      </c>
      <c r="G413" s="16">
        <f t="shared" ca="1" si="0"/>
        <v>0</v>
      </c>
    </row>
    <row r="414" spans="1:7" ht="14.25">
      <c r="A414" s="6">
        <v>755333</v>
      </c>
      <c r="B414" s="8" t="s">
        <v>135</v>
      </c>
      <c r="C414" s="11" t="str">
        <f>VLOOKUP(A414,DB_Name!$A$2:$G$93,7,FALSE)</f>
        <v>C30</v>
      </c>
      <c r="D414" s="13" t="str">
        <f>VLOOKUP(A414,DB_Name!$A$2:$D$93,4,FALSE)</f>
        <v>CPS</v>
      </c>
      <c r="E414" s="17" t="s">
        <v>120</v>
      </c>
      <c r="F414" s="8" t="str">
        <f ca="1">IFERROR(__xludf.DUMMYFUNCTION("if(isna(index('Form Responses 1'!B:P,max(filter(row('Form Responses 1'!B:B),'Form Responses 1'!B:B=A414)),8)),""Data not Found."",index('Form Responses 1'!B:P,max(filter(row('Form Responses 1'!B:B),'Form Responses 1'!B:B=A414)),8))"),"Not Yet Started.")</f>
        <v>Not Yet Started.</v>
      </c>
      <c r="G414" s="16">
        <f t="shared" ca="1" si="0"/>
        <v>0</v>
      </c>
    </row>
    <row r="415" spans="1:7" ht="14.25">
      <c r="A415" s="6">
        <v>755333</v>
      </c>
      <c r="B415" s="8" t="s">
        <v>135</v>
      </c>
      <c r="C415" s="11" t="str">
        <f>VLOOKUP(A415,DB_Name!$A$2:$G$93,7,FALSE)</f>
        <v>C30</v>
      </c>
      <c r="D415" s="13" t="str">
        <f>VLOOKUP(A415,DB_Name!$A$2:$D$93,4,FALSE)</f>
        <v>CPS</v>
      </c>
      <c r="E415" s="17" t="s">
        <v>130</v>
      </c>
      <c r="F415" s="8" t="str">
        <f ca="1">IFERROR(__xludf.DUMMYFUNCTION("if(isna(index('Form Responses 1'!B:P,max(filter(row('Form Responses 1'!B:B),'Form Responses 1'!B:B=A415)),9)),""Data not Found."",index('Form Responses 1'!B:P,max(filter(row('Form Responses 1'!B:B),'Form Responses 1'!B:B=A415)),9))"),"Not Yet Started.")</f>
        <v>Not Yet Started.</v>
      </c>
      <c r="G415" s="16">
        <f t="shared" ca="1" si="0"/>
        <v>0</v>
      </c>
    </row>
    <row r="416" spans="1:7" ht="14.25">
      <c r="A416" s="6">
        <v>755333</v>
      </c>
      <c r="B416" s="8" t="s">
        <v>135</v>
      </c>
      <c r="C416" s="11" t="str">
        <f>VLOOKUP(A416,DB_Name!$A$2:$G$93,7,FALSE)</f>
        <v>C30</v>
      </c>
      <c r="D416" s="13" t="str">
        <f>VLOOKUP(A416,DB_Name!$A$2:$D$93,4,FALSE)</f>
        <v>CPS</v>
      </c>
      <c r="E416" s="17" t="s">
        <v>137</v>
      </c>
      <c r="F416" s="8" t="str">
        <f ca="1">IFERROR(__xludf.DUMMYFUNCTION("if(isna(index('Form Responses 1'!B:P,max(filter(row('Form Responses 1'!B:B),'Form Responses 1'!B:B=A416)),10)),""Data not Found."",index('Form Responses 1'!B:P,max(filter(row('Form Responses 1'!B:B),'Form Responses 1'!B:B=A416)),10))"),"Not Yet Started.")</f>
        <v>Not Yet Started.</v>
      </c>
      <c r="G416" s="16">
        <f t="shared" ca="1" si="0"/>
        <v>0</v>
      </c>
    </row>
    <row r="417" spans="1:7" ht="14.25">
      <c r="A417" s="6">
        <v>755333</v>
      </c>
      <c r="B417" s="8" t="s">
        <v>135</v>
      </c>
      <c r="C417" s="11" t="str">
        <f>VLOOKUP(A417,DB_Name!$A$2:$G$93,7,FALSE)</f>
        <v>C30</v>
      </c>
      <c r="D417" s="13" t="str">
        <f>VLOOKUP(A417,DB_Name!$A$2:$D$93,4,FALSE)</f>
        <v>CPS</v>
      </c>
      <c r="E417" s="17" t="s">
        <v>147</v>
      </c>
      <c r="F417" s="8" t="str">
        <f ca="1">IFERROR(__xludf.DUMMYFUNCTION("if(isna(index('Form Responses 1'!B:P,max(filter(row('Form Responses 1'!B:B),'Form Responses 1'!B:B=A417)),11)),""Data not Found."",index('Form Responses 1'!B:P,max(filter(row('Form Responses 1'!B:B),'Form Responses 1'!B:B=A417)),11))"),"Not Yet Started.")</f>
        <v>Not Yet Started.</v>
      </c>
      <c r="G417" s="16">
        <f t="shared" ca="1" si="0"/>
        <v>0</v>
      </c>
    </row>
    <row r="418" spans="1:7" ht="14.25">
      <c r="A418" s="6">
        <v>755333</v>
      </c>
      <c r="B418" s="8" t="s">
        <v>135</v>
      </c>
      <c r="C418" s="11" t="str">
        <f>VLOOKUP(A418,DB_Name!$A$2:$G$93,7,FALSE)</f>
        <v>C30</v>
      </c>
      <c r="D418" s="13" t="str">
        <f>VLOOKUP(A418,DB_Name!$A$2:$D$93,4,FALSE)</f>
        <v>CPS</v>
      </c>
      <c r="E418" s="17" t="s">
        <v>157</v>
      </c>
      <c r="F418" s="8" t="str">
        <f ca="1">IFERROR(__xludf.DUMMYFUNCTION("if(isna(index('Form Responses 1'!B:P,max(filter(row('Form Responses 1'!B:B),'Form Responses 1'!B:B=A418)),12)),""Data not Found."",index('Form Responses 1'!B:P,max(filter(row('Form Responses 1'!B:B),'Form Responses 1'!B:B=A418)),12))"),"Not Yet Started.")</f>
        <v>Not Yet Started.</v>
      </c>
      <c r="G418" s="16">
        <f t="shared" ca="1" si="0"/>
        <v>0</v>
      </c>
    </row>
    <row r="419" spans="1:7" ht="14.25">
      <c r="A419" s="6">
        <v>755333</v>
      </c>
      <c r="B419" s="8" t="s">
        <v>135</v>
      </c>
      <c r="C419" s="11" t="str">
        <f>VLOOKUP(A419,DB_Name!$A$2:$G$93,7,FALSE)</f>
        <v>C30</v>
      </c>
      <c r="D419" s="13" t="str">
        <f>VLOOKUP(A419,DB_Name!$A$2:$D$93,4,FALSE)</f>
        <v>CPS</v>
      </c>
      <c r="E419" s="17" t="s">
        <v>168</v>
      </c>
      <c r="F419" s="8" t="str">
        <f ca="1">IFERROR(__xludf.DUMMYFUNCTION("if(isna(index('Form Responses 1'!B:P,max(filter(row('Form Responses 1'!B:B),'Form Responses 1'!B:B=A419)),13)),""Data not Found."",index('Form Responses 1'!B:P,max(filter(row('Form Responses 1'!B:B),'Form Responses 1'!B:B=A419)),13))"),"Not Yet Started.")</f>
        <v>Not Yet Started.</v>
      </c>
      <c r="G419" s="16">
        <f t="shared" ca="1" si="0"/>
        <v>0</v>
      </c>
    </row>
    <row r="420" spans="1:7" ht="14.25">
      <c r="A420" s="6">
        <v>755333</v>
      </c>
      <c r="B420" s="8" t="s">
        <v>135</v>
      </c>
      <c r="C420" s="11" t="str">
        <f>VLOOKUP(A420,DB_Name!$A$2:$G$93,7,FALSE)</f>
        <v>C30</v>
      </c>
      <c r="D420" s="13" t="str">
        <f>VLOOKUP(A420,DB_Name!$A$2:$D$93,4,FALSE)</f>
        <v>CPS</v>
      </c>
      <c r="E420" s="17" t="s">
        <v>176</v>
      </c>
      <c r="F420" s="8" t="str">
        <f ca="1">IFERROR(__xludf.DUMMYFUNCTION("if(isna(index('Form Responses 1'!B:P,max(filter(row('Form Responses 1'!B:B),'Form Responses 1'!B:B=A420)),14)),""Data not Found."",index('Form Responses 1'!B:P,max(filter(row('Form Responses 1'!B:B),'Form Responses 1'!B:B=A420)),14))"),"Not Yet Started.")</f>
        <v>Not Yet Started.</v>
      </c>
      <c r="G420" s="16">
        <f t="shared" ca="1" si="0"/>
        <v>0</v>
      </c>
    </row>
    <row r="421" spans="1:7" ht="14.25">
      <c r="A421" s="6">
        <v>755333</v>
      </c>
      <c r="B421" s="8" t="s">
        <v>135</v>
      </c>
      <c r="C421" s="11" t="str">
        <f>VLOOKUP(A421,DB_Name!$A$2:$G$93,7,FALSE)</f>
        <v>C30</v>
      </c>
      <c r="D421" s="13" t="str">
        <f>VLOOKUP(A421,DB_Name!$A$2:$D$93,4,FALSE)</f>
        <v>CPS</v>
      </c>
      <c r="E421" s="17" t="s">
        <v>185</v>
      </c>
      <c r="F421" s="8" t="str">
        <f ca="1">IFERROR(__xludf.DUMMYFUNCTION("if(isna(index('Form Responses 1'!B:P,max(filter(row('Form Responses 1'!B:B),'Form Responses 1'!B:B=A421)),15)),""Data not Found."",index('Form Responses 1'!B:P,max(filter(row('Form Responses 1'!B:B),'Form Responses 1'!B:B=A421)),15))"),"Not Yet Started.")</f>
        <v>Not Yet Started.</v>
      </c>
      <c r="G421" s="16">
        <f t="shared" ca="1" si="0"/>
        <v>0</v>
      </c>
    </row>
    <row r="422" spans="1:7" ht="14.25">
      <c r="A422" s="6">
        <v>755334</v>
      </c>
      <c r="B422" s="8" t="s">
        <v>139</v>
      </c>
      <c r="C422" s="11" t="str">
        <f>VLOOKUP(A422,DB_Name!$A$2:$G$93,7,FALSE)</f>
        <v>C31</v>
      </c>
      <c r="D422" s="13" t="str">
        <f>VLOOKUP(A422,DB_Name!$A$2:$D$93,4,FALSE)</f>
        <v>ES</v>
      </c>
      <c r="E422" s="13" t="s">
        <v>35</v>
      </c>
      <c r="F422" s="8" t="str">
        <f ca="1">IFERROR(__xludf.DUMMYFUNCTION("if(isna(index('Form Responses 1'!B:P,max(filter(row('Form Responses 1'!B:B),'Form Responses 1'!B:B=A422)),2)),""Data not Found."",index('Form Responses 1'!B:P,max(filter(row('Form Responses 1'!B:B),'Form Responses 1'!B:B=A422)),2))"),"Data not Found.")</f>
        <v>Data not Found.</v>
      </c>
      <c r="G422" s="16">
        <f t="shared" ca="1" si="0"/>
        <v>0</v>
      </c>
    </row>
    <row r="423" spans="1:7" ht="14.25">
      <c r="A423" s="6">
        <v>755334</v>
      </c>
      <c r="B423" s="8" t="s">
        <v>139</v>
      </c>
      <c r="C423" s="11" t="str">
        <f>VLOOKUP(A423,DB_Name!$A$2:$G$93,7,FALSE)</f>
        <v>C31</v>
      </c>
      <c r="D423" s="13" t="str">
        <f>VLOOKUP(A423,DB_Name!$A$2:$D$93,4,FALSE)</f>
        <v>ES</v>
      </c>
      <c r="E423" s="17" t="s">
        <v>68</v>
      </c>
      <c r="F423" s="8" t="str">
        <f ca="1">IFERROR(__xludf.DUMMYFUNCTION("if(isna(index('Form Responses 1'!B:P,max(filter(row('Form Responses 1'!B:B),'Form Responses 1'!B:B=A423)),3)),""Data not Found."",index('Form Responses 1'!B:P,max(filter(row('Form Responses 1'!B:B),'Form Responses 1'!B:B=A423)),3))"),"Data not Found.")</f>
        <v>Data not Found.</v>
      </c>
      <c r="G423" s="16">
        <f t="shared" ca="1" si="0"/>
        <v>0</v>
      </c>
    </row>
    <row r="424" spans="1:7" ht="14.25">
      <c r="A424" s="6">
        <v>755334</v>
      </c>
      <c r="B424" s="8" t="s">
        <v>139</v>
      </c>
      <c r="C424" s="11" t="str">
        <f>VLOOKUP(A424,DB_Name!$A$2:$G$93,7,FALSE)</f>
        <v>C31</v>
      </c>
      <c r="D424" s="13" t="str">
        <f>VLOOKUP(A424,DB_Name!$A$2:$D$93,4,FALSE)</f>
        <v>ES</v>
      </c>
      <c r="E424" s="17" t="s">
        <v>82</v>
      </c>
      <c r="F424" s="8" t="str">
        <f ca="1">IFERROR(__xludf.DUMMYFUNCTION("if(isna(index('Form Responses 1'!B:P,max(filter(row('Form Responses 1'!B:B),'Form Responses 1'!B:B=A424)),4)),""Data not Found."",index('Form Responses 1'!B:P,max(filter(row('Form Responses 1'!B:B),'Form Responses 1'!B:B=A424)),4))"),"Data not Found.")</f>
        <v>Data not Found.</v>
      </c>
      <c r="G424" s="16">
        <f t="shared" ca="1" si="0"/>
        <v>0</v>
      </c>
    </row>
    <row r="425" spans="1:7" ht="14.25">
      <c r="A425" s="6">
        <v>755334</v>
      </c>
      <c r="B425" s="8" t="s">
        <v>139</v>
      </c>
      <c r="C425" s="11" t="str">
        <f>VLOOKUP(A425,DB_Name!$A$2:$G$93,7,FALSE)</f>
        <v>C31</v>
      </c>
      <c r="D425" s="13" t="str">
        <f>VLOOKUP(A425,DB_Name!$A$2:$D$93,4,FALSE)</f>
        <v>ES</v>
      </c>
      <c r="E425" s="17" t="s">
        <v>92</v>
      </c>
      <c r="F425" s="8" t="str">
        <f ca="1">IFERROR(__xludf.DUMMYFUNCTION("if(isna(index('Form Responses 1'!B:P,max(filter(row('Form Responses 1'!B:B),'Form Responses 1'!B:B=A425)),5)),""Data not Found."",index('Form Responses 1'!B:P,max(filter(row('Form Responses 1'!B:B),'Form Responses 1'!B:B=A425)),5))"),"Data not Found.")</f>
        <v>Data not Found.</v>
      </c>
      <c r="G425" s="16">
        <f t="shared" ca="1" si="0"/>
        <v>0</v>
      </c>
    </row>
    <row r="426" spans="1:7" ht="14.25">
      <c r="A426" s="6">
        <v>755334</v>
      </c>
      <c r="B426" s="8" t="s">
        <v>139</v>
      </c>
      <c r="C426" s="11" t="str">
        <f>VLOOKUP(A426,DB_Name!$A$2:$G$93,7,FALSE)</f>
        <v>C31</v>
      </c>
      <c r="D426" s="13" t="str">
        <f>VLOOKUP(A426,DB_Name!$A$2:$D$93,4,FALSE)</f>
        <v>ES</v>
      </c>
      <c r="E426" s="17" t="s">
        <v>99</v>
      </c>
      <c r="F426" s="8" t="str">
        <f ca="1">IFERROR(__xludf.DUMMYFUNCTION("if(isna(index('Form Responses 1'!B:P,max(filter(row('Form Responses 1'!B:B),'Form Responses 1'!B:B=A426)),6)),""Data not Found."",index('Form Responses 1'!B:P,max(filter(row('Form Responses 1'!B:B),'Form Responses 1'!B:B=A426)),6))"),"Data not Found.")</f>
        <v>Data not Found.</v>
      </c>
      <c r="G426" s="16">
        <f t="shared" ca="1" si="0"/>
        <v>0</v>
      </c>
    </row>
    <row r="427" spans="1:7" ht="14.25">
      <c r="A427" s="6">
        <v>755334</v>
      </c>
      <c r="B427" s="8" t="s">
        <v>139</v>
      </c>
      <c r="C427" s="11" t="str">
        <f>VLOOKUP(A427,DB_Name!$A$2:$G$93,7,FALSE)</f>
        <v>C31</v>
      </c>
      <c r="D427" s="13" t="str">
        <f>VLOOKUP(A427,DB_Name!$A$2:$D$93,4,FALSE)</f>
        <v>ES</v>
      </c>
      <c r="E427" s="17" t="s">
        <v>110</v>
      </c>
      <c r="F427" s="8" t="str">
        <f ca="1">IFERROR(__xludf.DUMMYFUNCTION("if(isna(index('Form Responses 1'!B:P,max(filter(row('Form Responses 1'!B:B),'Form Responses 1'!B:B=A427)),7)),""Data not Found."",index('Form Responses 1'!B:P,max(filter(row('Form Responses 1'!B:B),'Form Responses 1'!B:B=A427)),7))"),"Data not Found.")</f>
        <v>Data not Found.</v>
      </c>
      <c r="G427" s="16">
        <f t="shared" ca="1" si="0"/>
        <v>0</v>
      </c>
    </row>
    <row r="428" spans="1:7" ht="14.25">
      <c r="A428" s="6">
        <v>755334</v>
      </c>
      <c r="B428" s="8" t="s">
        <v>139</v>
      </c>
      <c r="C428" s="11" t="str">
        <f>VLOOKUP(A428,DB_Name!$A$2:$G$93,7,FALSE)</f>
        <v>C31</v>
      </c>
      <c r="D428" s="13" t="str">
        <f>VLOOKUP(A428,DB_Name!$A$2:$D$93,4,FALSE)</f>
        <v>ES</v>
      </c>
      <c r="E428" s="17" t="s">
        <v>120</v>
      </c>
      <c r="F428" s="8" t="str">
        <f ca="1">IFERROR(__xludf.DUMMYFUNCTION("if(isna(index('Form Responses 1'!B:P,max(filter(row('Form Responses 1'!B:B),'Form Responses 1'!B:B=A428)),8)),""Data not Found."",index('Form Responses 1'!B:P,max(filter(row('Form Responses 1'!B:B),'Form Responses 1'!B:B=A428)),8))"),"Data not Found.")</f>
        <v>Data not Found.</v>
      </c>
      <c r="G428" s="16">
        <f t="shared" ca="1" si="0"/>
        <v>0</v>
      </c>
    </row>
    <row r="429" spans="1:7" ht="14.25">
      <c r="A429" s="6">
        <v>755334</v>
      </c>
      <c r="B429" s="8" t="s">
        <v>139</v>
      </c>
      <c r="C429" s="11" t="str">
        <f>VLOOKUP(A429,DB_Name!$A$2:$G$93,7,FALSE)</f>
        <v>C31</v>
      </c>
      <c r="D429" s="13" t="str">
        <f>VLOOKUP(A429,DB_Name!$A$2:$D$93,4,FALSE)</f>
        <v>ES</v>
      </c>
      <c r="E429" s="17" t="s">
        <v>130</v>
      </c>
      <c r="F429" s="8" t="str">
        <f ca="1">IFERROR(__xludf.DUMMYFUNCTION("if(isna(index('Form Responses 1'!B:P,max(filter(row('Form Responses 1'!B:B),'Form Responses 1'!B:B=A429)),9)),""Data not Found."",index('Form Responses 1'!B:P,max(filter(row('Form Responses 1'!B:B),'Form Responses 1'!B:B=A429)),9))"),"Data not Found.")</f>
        <v>Data not Found.</v>
      </c>
      <c r="G429" s="16">
        <f t="shared" ca="1" si="0"/>
        <v>0</v>
      </c>
    </row>
    <row r="430" spans="1:7" ht="14.25">
      <c r="A430" s="6">
        <v>755334</v>
      </c>
      <c r="B430" s="8" t="s">
        <v>139</v>
      </c>
      <c r="C430" s="11" t="str">
        <f>VLOOKUP(A430,DB_Name!$A$2:$G$93,7,FALSE)</f>
        <v>C31</v>
      </c>
      <c r="D430" s="13" t="str">
        <f>VLOOKUP(A430,DB_Name!$A$2:$D$93,4,FALSE)</f>
        <v>ES</v>
      </c>
      <c r="E430" s="17" t="s">
        <v>137</v>
      </c>
      <c r="F430" s="8" t="str">
        <f ca="1">IFERROR(__xludf.DUMMYFUNCTION("if(isna(index('Form Responses 1'!B:P,max(filter(row('Form Responses 1'!B:B),'Form Responses 1'!B:B=A430)),10)),""Data not Found."",index('Form Responses 1'!B:P,max(filter(row('Form Responses 1'!B:B),'Form Responses 1'!B:B=A430)),10))"),"Data not Found.")</f>
        <v>Data not Found.</v>
      </c>
      <c r="G430" s="16">
        <f t="shared" ca="1" si="0"/>
        <v>0</v>
      </c>
    </row>
    <row r="431" spans="1:7" ht="14.25">
      <c r="A431" s="6">
        <v>755334</v>
      </c>
      <c r="B431" s="8" t="s">
        <v>139</v>
      </c>
      <c r="C431" s="11" t="str">
        <f>VLOOKUP(A431,DB_Name!$A$2:$G$93,7,FALSE)</f>
        <v>C31</v>
      </c>
      <c r="D431" s="13" t="str">
        <f>VLOOKUP(A431,DB_Name!$A$2:$D$93,4,FALSE)</f>
        <v>ES</v>
      </c>
      <c r="E431" s="17" t="s">
        <v>147</v>
      </c>
      <c r="F431" s="8" t="str">
        <f ca="1">IFERROR(__xludf.DUMMYFUNCTION("if(isna(index('Form Responses 1'!B:P,max(filter(row('Form Responses 1'!B:B),'Form Responses 1'!B:B=A431)),11)),""Data not Found."",index('Form Responses 1'!B:P,max(filter(row('Form Responses 1'!B:B),'Form Responses 1'!B:B=A431)),11))"),"Data not Found.")</f>
        <v>Data not Found.</v>
      </c>
      <c r="G431" s="16">
        <f t="shared" ca="1" si="0"/>
        <v>0</v>
      </c>
    </row>
    <row r="432" spans="1:7" ht="14.25">
      <c r="A432" s="6">
        <v>755334</v>
      </c>
      <c r="B432" s="8" t="s">
        <v>139</v>
      </c>
      <c r="C432" s="11" t="str">
        <f>VLOOKUP(A432,DB_Name!$A$2:$G$93,7,FALSE)</f>
        <v>C31</v>
      </c>
      <c r="D432" s="13" t="str">
        <f>VLOOKUP(A432,DB_Name!$A$2:$D$93,4,FALSE)</f>
        <v>ES</v>
      </c>
      <c r="E432" s="17" t="s">
        <v>157</v>
      </c>
      <c r="F432" s="8" t="str">
        <f ca="1">IFERROR(__xludf.DUMMYFUNCTION("if(isna(index('Form Responses 1'!B:P,max(filter(row('Form Responses 1'!B:B),'Form Responses 1'!B:B=A432)),12)),""Data not Found."",index('Form Responses 1'!B:P,max(filter(row('Form Responses 1'!B:B),'Form Responses 1'!B:B=A432)),12))"),"Data not Found.")</f>
        <v>Data not Found.</v>
      </c>
      <c r="G432" s="16">
        <f t="shared" ca="1" si="0"/>
        <v>0</v>
      </c>
    </row>
    <row r="433" spans="1:7" ht="14.25">
      <c r="A433" s="6">
        <v>755334</v>
      </c>
      <c r="B433" s="8" t="s">
        <v>139</v>
      </c>
      <c r="C433" s="11" t="str">
        <f>VLOOKUP(A433,DB_Name!$A$2:$G$93,7,FALSE)</f>
        <v>C31</v>
      </c>
      <c r="D433" s="13" t="str">
        <f>VLOOKUP(A433,DB_Name!$A$2:$D$93,4,FALSE)</f>
        <v>ES</v>
      </c>
      <c r="E433" s="17" t="s">
        <v>168</v>
      </c>
      <c r="F433" s="8" t="str">
        <f ca="1">IFERROR(__xludf.DUMMYFUNCTION("if(isna(index('Form Responses 1'!B:P,max(filter(row('Form Responses 1'!B:B),'Form Responses 1'!B:B=A433)),13)),""Data not Found."",index('Form Responses 1'!B:P,max(filter(row('Form Responses 1'!B:B),'Form Responses 1'!B:B=A433)),13))"),"Data not Found.")</f>
        <v>Data not Found.</v>
      </c>
      <c r="G433" s="16">
        <f t="shared" ca="1" si="0"/>
        <v>0</v>
      </c>
    </row>
    <row r="434" spans="1:7" ht="14.25">
      <c r="A434" s="6">
        <v>755334</v>
      </c>
      <c r="B434" s="8" t="s">
        <v>139</v>
      </c>
      <c r="C434" s="11" t="str">
        <f>VLOOKUP(A434,DB_Name!$A$2:$G$93,7,FALSE)</f>
        <v>C31</v>
      </c>
      <c r="D434" s="13" t="str">
        <f>VLOOKUP(A434,DB_Name!$A$2:$D$93,4,FALSE)</f>
        <v>ES</v>
      </c>
      <c r="E434" s="17" t="s">
        <v>176</v>
      </c>
      <c r="F434" s="8" t="str">
        <f ca="1">IFERROR(__xludf.DUMMYFUNCTION("if(isna(index('Form Responses 1'!B:P,max(filter(row('Form Responses 1'!B:B),'Form Responses 1'!B:B=A434)),14)),""Data not Found."",index('Form Responses 1'!B:P,max(filter(row('Form Responses 1'!B:B),'Form Responses 1'!B:B=A434)),14))"),"Data not Found.")</f>
        <v>Data not Found.</v>
      </c>
      <c r="G434" s="16">
        <f t="shared" ca="1" si="0"/>
        <v>0</v>
      </c>
    </row>
    <row r="435" spans="1:7" ht="14.25">
      <c r="A435" s="6">
        <v>755334</v>
      </c>
      <c r="B435" s="8" t="s">
        <v>139</v>
      </c>
      <c r="C435" s="11" t="str">
        <f>VLOOKUP(A435,DB_Name!$A$2:$G$93,7,FALSE)</f>
        <v>C31</v>
      </c>
      <c r="D435" s="13" t="str">
        <f>VLOOKUP(A435,DB_Name!$A$2:$D$93,4,FALSE)</f>
        <v>ES</v>
      </c>
      <c r="E435" s="17" t="s">
        <v>185</v>
      </c>
      <c r="F435" s="8" t="str">
        <f ca="1">IFERROR(__xludf.DUMMYFUNCTION("if(isna(index('Form Responses 1'!B:P,max(filter(row('Form Responses 1'!B:B),'Form Responses 1'!B:B=A435)),15)),""Data not Found."",index('Form Responses 1'!B:P,max(filter(row('Form Responses 1'!B:B),'Form Responses 1'!B:B=A435)),15))"),"Data not Found.")</f>
        <v>Data not Found.</v>
      </c>
      <c r="G435" s="16">
        <f t="shared" ca="1" si="0"/>
        <v>0</v>
      </c>
    </row>
    <row r="436" spans="1:7" ht="14.25">
      <c r="A436" s="6">
        <v>755335</v>
      </c>
      <c r="B436" s="8" t="s">
        <v>142</v>
      </c>
      <c r="C436" s="11" t="str">
        <f>VLOOKUP(A436,DB_Name!$A$2:$G$93,7,FALSE)</f>
        <v>C32</v>
      </c>
      <c r="D436" s="13" t="str">
        <f>VLOOKUP(A436,DB_Name!$A$2:$D$93,4,FALSE)</f>
        <v>QAS</v>
      </c>
      <c r="E436" s="13" t="s">
        <v>35</v>
      </c>
      <c r="F436" s="8" t="str">
        <f ca="1">IFERROR(__xludf.DUMMYFUNCTION("if(isna(index('Form Responses 1'!B:P,max(filter(row('Form Responses 1'!B:B),'Form Responses 1'!B:B=A436)),2)),""Data not Found."",index('Form Responses 1'!B:P,max(filter(row('Form Responses 1'!B:B),'Form Responses 1'!B:B=A436)),2))"),"Done. Acc.")</f>
        <v>Done. Acc.</v>
      </c>
      <c r="G436" s="16">
        <f t="shared" ca="1" si="0"/>
        <v>1</v>
      </c>
    </row>
    <row r="437" spans="1:7" ht="14.25">
      <c r="A437" s="6">
        <v>755335</v>
      </c>
      <c r="B437" s="8" t="s">
        <v>142</v>
      </c>
      <c r="C437" s="11" t="str">
        <f>VLOOKUP(A437,DB_Name!$A$2:$G$93,7,FALSE)</f>
        <v>C32</v>
      </c>
      <c r="D437" s="13" t="str">
        <f>VLOOKUP(A437,DB_Name!$A$2:$D$93,4,FALSE)</f>
        <v>QAS</v>
      </c>
      <c r="E437" s="17" t="s">
        <v>68</v>
      </c>
      <c r="F437" s="8" t="str">
        <f ca="1">IFERROR(__xludf.DUMMYFUNCTION("if(isna(index('Form Responses 1'!B:P,max(filter(row('Form Responses 1'!B:B),'Form Responses 1'!B:B=A437)),3)),""Data not Found."",index('Form Responses 1'!B:P,max(filter(row('Form Responses 1'!B:B),'Form Responses 1'!B:B=A437)),3))"),"Done. Acc.")</f>
        <v>Done. Acc.</v>
      </c>
      <c r="G437" s="16">
        <f t="shared" ca="1" si="0"/>
        <v>1</v>
      </c>
    </row>
    <row r="438" spans="1:7" ht="14.25">
      <c r="A438" s="6">
        <v>755335</v>
      </c>
      <c r="B438" s="8" t="s">
        <v>142</v>
      </c>
      <c r="C438" s="11" t="str">
        <f>VLOOKUP(A438,DB_Name!$A$2:$G$93,7,FALSE)</f>
        <v>C32</v>
      </c>
      <c r="D438" s="13" t="str">
        <f>VLOOKUP(A438,DB_Name!$A$2:$D$93,4,FALSE)</f>
        <v>QAS</v>
      </c>
      <c r="E438" s="17" t="s">
        <v>82</v>
      </c>
      <c r="F438" s="8" t="str">
        <f ca="1">IFERROR(__xludf.DUMMYFUNCTION("if(isna(index('Form Responses 1'!B:P,max(filter(row('Form Responses 1'!B:B),'Form Responses 1'!B:B=A438)),4)),""Data not Found."",index('Form Responses 1'!B:P,max(filter(row('Form Responses 1'!B:B),'Form Responses 1'!B:B=A438)),4))"),"Done. Acc.")</f>
        <v>Done. Acc.</v>
      </c>
      <c r="G438" s="16">
        <f t="shared" ca="1" si="0"/>
        <v>1</v>
      </c>
    </row>
    <row r="439" spans="1:7" ht="14.25">
      <c r="A439" s="6">
        <v>755335</v>
      </c>
      <c r="B439" s="8" t="s">
        <v>142</v>
      </c>
      <c r="C439" s="11" t="str">
        <f>VLOOKUP(A439,DB_Name!$A$2:$G$93,7,FALSE)</f>
        <v>C32</v>
      </c>
      <c r="D439" s="13" t="str">
        <f>VLOOKUP(A439,DB_Name!$A$2:$D$93,4,FALSE)</f>
        <v>QAS</v>
      </c>
      <c r="E439" s="17" t="s">
        <v>92</v>
      </c>
      <c r="F439" s="8" t="str">
        <f ca="1">IFERROR(__xludf.DUMMYFUNCTION("if(isna(index('Form Responses 1'!B:P,max(filter(row('Form Responses 1'!B:B),'Form Responses 1'!B:B=A439)),5)),""Data not Found."",index('Form Responses 1'!B:P,max(filter(row('Form Responses 1'!B:B),'Form Responses 1'!B:B=A439)),5))"),"Done. Acc.")</f>
        <v>Done. Acc.</v>
      </c>
      <c r="G439" s="16">
        <f t="shared" ca="1" si="0"/>
        <v>1</v>
      </c>
    </row>
    <row r="440" spans="1:7" ht="14.25">
      <c r="A440" s="6">
        <v>755335</v>
      </c>
      <c r="B440" s="8" t="s">
        <v>142</v>
      </c>
      <c r="C440" s="11" t="str">
        <f>VLOOKUP(A440,DB_Name!$A$2:$G$93,7,FALSE)</f>
        <v>C32</v>
      </c>
      <c r="D440" s="13" t="str">
        <f>VLOOKUP(A440,DB_Name!$A$2:$D$93,4,FALSE)</f>
        <v>QAS</v>
      </c>
      <c r="E440" s="17" t="s">
        <v>99</v>
      </c>
      <c r="F440" s="8" t="str">
        <f ca="1">IFERROR(__xludf.DUMMYFUNCTION("if(isna(index('Form Responses 1'!B:P,max(filter(row('Form Responses 1'!B:B),'Form Responses 1'!B:B=A440)),6)),""Data not Found."",index('Form Responses 1'!B:P,max(filter(row('Form Responses 1'!B:B),'Form Responses 1'!B:B=A440)),6))"),"Done. Acc.")</f>
        <v>Done. Acc.</v>
      </c>
      <c r="G440" s="16">
        <f t="shared" ca="1" si="0"/>
        <v>1</v>
      </c>
    </row>
    <row r="441" spans="1:7" ht="14.25">
      <c r="A441" s="6">
        <v>755335</v>
      </c>
      <c r="B441" s="8" t="s">
        <v>142</v>
      </c>
      <c r="C441" s="11" t="str">
        <f>VLOOKUP(A441,DB_Name!$A$2:$G$93,7,FALSE)</f>
        <v>C32</v>
      </c>
      <c r="D441" s="13" t="str">
        <f>VLOOKUP(A441,DB_Name!$A$2:$D$93,4,FALSE)</f>
        <v>QAS</v>
      </c>
      <c r="E441" s="17" t="s">
        <v>110</v>
      </c>
      <c r="F441" s="8" t="str">
        <f ca="1">IFERROR(__xludf.DUMMYFUNCTION("if(isna(index('Form Responses 1'!B:P,max(filter(row('Form Responses 1'!B:B),'Form Responses 1'!B:B=A441)),7)),""Data not Found."",index('Form Responses 1'!B:P,max(filter(row('Form Responses 1'!B:B),'Form Responses 1'!B:B=A441)),7))"),"Done. Acc.")</f>
        <v>Done. Acc.</v>
      </c>
      <c r="G441" s="16">
        <f t="shared" ca="1" si="0"/>
        <v>1</v>
      </c>
    </row>
    <row r="442" spans="1:7" ht="14.25">
      <c r="A442" s="6">
        <v>755335</v>
      </c>
      <c r="B442" s="8" t="s">
        <v>142</v>
      </c>
      <c r="C442" s="11" t="str">
        <f>VLOOKUP(A442,DB_Name!$A$2:$G$93,7,FALSE)</f>
        <v>C32</v>
      </c>
      <c r="D442" s="13" t="str">
        <f>VLOOKUP(A442,DB_Name!$A$2:$D$93,4,FALSE)</f>
        <v>QAS</v>
      </c>
      <c r="E442" s="17" t="s">
        <v>120</v>
      </c>
      <c r="F442" s="8" t="str">
        <f ca="1">IFERROR(__xludf.DUMMYFUNCTION("if(isna(index('Form Responses 1'!B:P,max(filter(row('Form Responses 1'!B:B),'Form Responses 1'!B:B=A442)),8)),""Data not Found."",index('Form Responses 1'!B:P,max(filter(row('Form Responses 1'!B:B),'Form Responses 1'!B:B=A442)),8))"),"Done. Acc.")</f>
        <v>Done. Acc.</v>
      </c>
      <c r="G442" s="16">
        <f t="shared" ca="1" si="0"/>
        <v>1</v>
      </c>
    </row>
    <row r="443" spans="1:7" ht="14.25">
      <c r="A443" s="6">
        <v>755335</v>
      </c>
      <c r="B443" s="8" t="s">
        <v>142</v>
      </c>
      <c r="C443" s="11" t="str">
        <f>VLOOKUP(A443,DB_Name!$A$2:$G$93,7,FALSE)</f>
        <v>C32</v>
      </c>
      <c r="D443" s="13" t="str">
        <f>VLOOKUP(A443,DB_Name!$A$2:$D$93,4,FALSE)</f>
        <v>QAS</v>
      </c>
      <c r="E443" s="17" t="s">
        <v>130</v>
      </c>
      <c r="F443" s="8" t="str">
        <f ca="1">IFERROR(__xludf.DUMMYFUNCTION("if(isna(index('Form Responses 1'!B:P,max(filter(row('Form Responses 1'!B:B),'Form Responses 1'!B:B=A443)),9)),""Data not Found."",index('Form Responses 1'!B:P,max(filter(row('Form Responses 1'!B:B),'Form Responses 1'!B:B=A443)),9))"),"Done. Acc.")</f>
        <v>Done. Acc.</v>
      </c>
      <c r="G443" s="16">
        <f t="shared" ca="1" si="0"/>
        <v>1</v>
      </c>
    </row>
    <row r="444" spans="1:7" ht="14.25">
      <c r="A444" s="6">
        <v>755335</v>
      </c>
      <c r="B444" s="8" t="s">
        <v>142</v>
      </c>
      <c r="C444" s="11" t="str">
        <f>VLOOKUP(A444,DB_Name!$A$2:$G$93,7,FALSE)</f>
        <v>C32</v>
      </c>
      <c r="D444" s="13" t="str">
        <f>VLOOKUP(A444,DB_Name!$A$2:$D$93,4,FALSE)</f>
        <v>QAS</v>
      </c>
      <c r="E444" s="17" t="s">
        <v>137</v>
      </c>
      <c r="F444" s="8" t="str">
        <f ca="1">IFERROR(__xludf.DUMMYFUNCTION("if(isna(index('Form Responses 1'!B:P,max(filter(row('Form Responses 1'!B:B),'Form Responses 1'!B:B=A444)),10)),""Data not Found."",index('Form Responses 1'!B:P,max(filter(row('Form Responses 1'!B:B),'Form Responses 1'!B:B=A444)),10))"),"Done. Acc.")</f>
        <v>Done. Acc.</v>
      </c>
      <c r="G444" s="16">
        <f t="shared" ca="1" si="0"/>
        <v>1</v>
      </c>
    </row>
    <row r="445" spans="1:7" ht="14.25">
      <c r="A445" s="6">
        <v>755335</v>
      </c>
      <c r="B445" s="8" t="s">
        <v>142</v>
      </c>
      <c r="C445" s="11" t="str">
        <f>VLOOKUP(A445,DB_Name!$A$2:$G$93,7,FALSE)</f>
        <v>C32</v>
      </c>
      <c r="D445" s="13" t="str">
        <f>VLOOKUP(A445,DB_Name!$A$2:$D$93,4,FALSE)</f>
        <v>QAS</v>
      </c>
      <c r="E445" s="17" t="s">
        <v>147</v>
      </c>
      <c r="F445" s="8" t="str">
        <f ca="1">IFERROR(__xludf.DUMMYFUNCTION("if(isna(index('Form Responses 1'!B:P,max(filter(row('Form Responses 1'!B:B),'Form Responses 1'!B:B=A445)),11)),""Data not Found."",index('Form Responses 1'!B:P,max(filter(row('Form Responses 1'!B:B),'Form Responses 1'!B:B=A445)),11))"),"Done. Acc.")</f>
        <v>Done. Acc.</v>
      </c>
      <c r="G445" s="16">
        <f t="shared" ca="1" si="0"/>
        <v>1</v>
      </c>
    </row>
    <row r="446" spans="1:7" ht="14.25">
      <c r="A446" s="6">
        <v>755335</v>
      </c>
      <c r="B446" s="8" t="s">
        <v>142</v>
      </c>
      <c r="C446" s="11" t="str">
        <f>VLOOKUP(A446,DB_Name!$A$2:$G$93,7,FALSE)</f>
        <v>C32</v>
      </c>
      <c r="D446" s="13" t="str">
        <f>VLOOKUP(A446,DB_Name!$A$2:$D$93,4,FALSE)</f>
        <v>QAS</v>
      </c>
      <c r="E446" s="17" t="s">
        <v>157</v>
      </c>
      <c r="F446" s="8" t="str">
        <f ca="1">IFERROR(__xludf.DUMMYFUNCTION("if(isna(index('Form Responses 1'!B:P,max(filter(row('Form Responses 1'!B:B),'Form Responses 1'!B:B=A446)),12)),""Data not Found."",index('Form Responses 1'!B:P,max(filter(row('Form Responses 1'!B:B),'Form Responses 1'!B:B=A446)),12))"),"On Progress.")</f>
        <v>On Progress.</v>
      </c>
      <c r="G446" s="16">
        <f t="shared" ca="1" si="0"/>
        <v>0.5</v>
      </c>
    </row>
    <row r="447" spans="1:7" ht="14.25">
      <c r="A447" s="6">
        <v>755335</v>
      </c>
      <c r="B447" s="8" t="s">
        <v>142</v>
      </c>
      <c r="C447" s="11" t="str">
        <f>VLOOKUP(A447,DB_Name!$A$2:$G$93,7,FALSE)</f>
        <v>C32</v>
      </c>
      <c r="D447" s="13" t="str">
        <f>VLOOKUP(A447,DB_Name!$A$2:$D$93,4,FALSE)</f>
        <v>QAS</v>
      </c>
      <c r="E447" s="17" t="s">
        <v>168</v>
      </c>
      <c r="F447" s="8" t="str">
        <f ca="1">IFERROR(__xludf.DUMMYFUNCTION("if(isna(index('Form Responses 1'!B:P,max(filter(row('Form Responses 1'!B:B),'Form Responses 1'!B:B=A447)),13)),""Data not Found."",index('Form Responses 1'!B:P,max(filter(row('Form Responses 1'!B:B),'Form Responses 1'!B:B=A447)),13))"),"On Progress.")</f>
        <v>On Progress.</v>
      </c>
      <c r="G447" s="16">
        <f t="shared" ca="1" si="0"/>
        <v>0.5</v>
      </c>
    </row>
    <row r="448" spans="1:7" ht="14.25">
      <c r="A448" s="6">
        <v>755335</v>
      </c>
      <c r="B448" s="8" t="s">
        <v>142</v>
      </c>
      <c r="C448" s="11" t="str">
        <f>VLOOKUP(A448,DB_Name!$A$2:$G$93,7,FALSE)</f>
        <v>C32</v>
      </c>
      <c r="D448" s="13" t="str">
        <f>VLOOKUP(A448,DB_Name!$A$2:$D$93,4,FALSE)</f>
        <v>QAS</v>
      </c>
      <c r="E448" s="17" t="s">
        <v>176</v>
      </c>
      <c r="F448" s="8" t="str">
        <f ca="1">IFERROR(__xludf.DUMMYFUNCTION("if(isna(index('Form Responses 1'!B:P,max(filter(row('Form Responses 1'!B:B),'Form Responses 1'!B:B=A448)),14)),""Data not Found."",index('Form Responses 1'!B:P,max(filter(row('Form Responses 1'!B:B),'Form Responses 1'!B:B=A448)),14))"),"On Progress.")</f>
        <v>On Progress.</v>
      </c>
      <c r="G448" s="16">
        <f t="shared" ca="1" si="0"/>
        <v>0.5</v>
      </c>
    </row>
    <row r="449" spans="1:7" ht="14.25">
      <c r="A449" s="6">
        <v>755335</v>
      </c>
      <c r="B449" s="8" t="s">
        <v>142</v>
      </c>
      <c r="C449" s="11" t="str">
        <f>VLOOKUP(A449,DB_Name!$A$2:$G$93,7,FALSE)</f>
        <v>C32</v>
      </c>
      <c r="D449" s="13" t="str">
        <f>VLOOKUP(A449,DB_Name!$A$2:$D$93,4,FALSE)</f>
        <v>QAS</v>
      </c>
      <c r="E449" s="17" t="s">
        <v>185</v>
      </c>
      <c r="F449" s="8" t="str">
        <f ca="1">IFERROR(__xludf.DUMMYFUNCTION("if(isna(index('Form Responses 1'!B:P,max(filter(row('Form Responses 1'!B:B),'Form Responses 1'!B:B=A449)),15)),""Data not Found."",index('Form Responses 1'!B:P,max(filter(row('Form Responses 1'!B:B),'Form Responses 1'!B:B=A449)),15))"),"On Progress.")</f>
        <v>On Progress.</v>
      </c>
      <c r="G449" s="16">
        <f t="shared" ca="1" si="0"/>
        <v>0.5</v>
      </c>
    </row>
    <row r="450" spans="1:7" ht="14.25">
      <c r="A450" s="6">
        <v>755336</v>
      </c>
      <c r="B450" s="8" t="s">
        <v>145</v>
      </c>
      <c r="C450" s="11" t="str">
        <f>VLOOKUP(A450,DB_Name!$A$2:$G$93,7,FALSE)</f>
        <v>C33</v>
      </c>
      <c r="D450" s="13" t="str">
        <f>VLOOKUP(A450,DB_Name!$A$2:$D$93,4,FALSE)</f>
        <v>ES</v>
      </c>
      <c r="E450" s="13" t="s">
        <v>35</v>
      </c>
      <c r="F450" s="8" t="str">
        <f ca="1">IFERROR(__xludf.DUMMYFUNCTION("if(isna(index('Form Responses 1'!B:P,max(filter(row('Form Responses 1'!B:B),'Form Responses 1'!B:B=A450)),2)),""Data not Found."",index('Form Responses 1'!B:P,max(filter(row('Form Responses 1'!B:B),'Form Responses 1'!B:B=A450)),2))"),"Done. Acc.")</f>
        <v>Done. Acc.</v>
      </c>
      <c r="G450" s="16">
        <f t="shared" ca="1" si="0"/>
        <v>1</v>
      </c>
    </row>
    <row r="451" spans="1:7" ht="14.25">
      <c r="A451" s="6">
        <v>755336</v>
      </c>
      <c r="B451" s="8" t="s">
        <v>145</v>
      </c>
      <c r="C451" s="11" t="str">
        <f>VLOOKUP(A451,DB_Name!$A$2:$G$93,7,FALSE)</f>
        <v>C33</v>
      </c>
      <c r="D451" s="13" t="str">
        <f>VLOOKUP(A451,DB_Name!$A$2:$D$93,4,FALSE)</f>
        <v>ES</v>
      </c>
      <c r="E451" s="17" t="s">
        <v>68</v>
      </c>
      <c r="F451" s="8" t="str">
        <f ca="1">IFERROR(__xludf.DUMMYFUNCTION("if(isna(index('Form Responses 1'!B:P,max(filter(row('Form Responses 1'!B:B),'Form Responses 1'!B:B=A451)),3)),""Data not Found."",index('Form Responses 1'!B:P,max(filter(row('Form Responses 1'!B:B),'Form Responses 1'!B:B=A451)),3))"),"Done. Acc.")</f>
        <v>Done. Acc.</v>
      </c>
      <c r="G451" s="16">
        <f t="shared" ca="1" si="0"/>
        <v>1</v>
      </c>
    </row>
    <row r="452" spans="1:7" ht="14.25">
      <c r="A452" s="6">
        <v>755336</v>
      </c>
      <c r="B452" s="8" t="s">
        <v>145</v>
      </c>
      <c r="C452" s="11" t="str">
        <f>VLOOKUP(A452,DB_Name!$A$2:$G$93,7,FALSE)</f>
        <v>C33</v>
      </c>
      <c r="D452" s="13" t="str">
        <f>VLOOKUP(A452,DB_Name!$A$2:$D$93,4,FALSE)</f>
        <v>ES</v>
      </c>
      <c r="E452" s="17" t="s">
        <v>82</v>
      </c>
      <c r="F452" s="8" t="str">
        <f ca="1">IFERROR(__xludf.DUMMYFUNCTION("if(isna(index('Form Responses 1'!B:P,max(filter(row('Form Responses 1'!B:B),'Form Responses 1'!B:B=A452)),4)),""Data not Found."",index('Form Responses 1'!B:P,max(filter(row('Form Responses 1'!B:B),'Form Responses 1'!B:B=A452)),4))"),"Done. Acc.")</f>
        <v>Done. Acc.</v>
      </c>
      <c r="G452" s="16">
        <f t="shared" ca="1" si="0"/>
        <v>1</v>
      </c>
    </row>
    <row r="453" spans="1:7" ht="14.25">
      <c r="A453" s="6">
        <v>755336</v>
      </c>
      <c r="B453" s="8" t="s">
        <v>145</v>
      </c>
      <c r="C453" s="11" t="str">
        <f>VLOOKUP(A453,DB_Name!$A$2:$G$93,7,FALSE)</f>
        <v>C33</v>
      </c>
      <c r="D453" s="13" t="str">
        <f>VLOOKUP(A453,DB_Name!$A$2:$D$93,4,FALSE)</f>
        <v>ES</v>
      </c>
      <c r="E453" s="17" t="s">
        <v>92</v>
      </c>
      <c r="F453" s="8" t="str">
        <f ca="1">IFERROR(__xludf.DUMMYFUNCTION("if(isna(index('Form Responses 1'!B:P,max(filter(row('Form Responses 1'!B:B),'Form Responses 1'!B:B=A453)),5)),""Data not Found."",index('Form Responses 1'!B:P,max(filter(row('Form Responses 1'!B:B),'Form Responses 1'!B:B=A453)),5))"),"Done. Acc.")</f>
        <v>Done. Acc.</v>
      </c>
      <c r="G453" s="16">
        <f t="shared" ca="1" si="0"/>
        <v>1</v>
      </c>
    </row>
    <row r="454" spans="1:7" ht="14.25">
      <c r="A454" s="6">
        <v>755336</v>
      </c>
      <c r="B454" s="8" t="s">
        <v>145</v>
      </c>
      <c r="C454" s="11" t="str">
        <f>VLOOKUP(A454,DB_Name!$A$2:$G$93,7,FALSE)</f>
        <v>C33</v>
      </c>
      <c r="D454" s="13" t="str">
        <f>VLOOKUP(A454,DB_Name!$A$2:$D$93,4,FALSE)</f>
        <v>ES</v>
      </c>
      <c r="E454" s="17" t="s">
        <v>99</v>
      </c>
      <c r="F454" s="8" t="str">
        <f ca="1">IFERROR(__xludf.DUMMYFUNCTION("if(isna(index('Form Responses 1'!B:P,max(filter(row('Form Responses 1'!B:B),'Form Responses 1'!B:B=A454)),6)),""Data not Found."",index('Form Responses 1'!B:P,max(filter(row('Form Responses 1'!B:B),'Form Responses 1'!B:B=A454)),6))"),"Done. Acc.")</f>
        <v>Done. Acc.</v>
      </c>
      <c r="G454" s="16">
        <f t="shared" ca="1" si="0"/>
        <v>1</v>
      </c>
    </row>
    <row r="455" spans="1:7" ht="14.25">
      <c r="A455" s="6">
        <v>755336</v>
      </c>
      <c r="B455" s="8" t="s">
        <v>145</v>
      </c>
      <c r="C455" s="11" t="str">
        <f>VLOOKUP(A455,DB_Name!$A$2:$G$93,7,FALSE)</f>
        <v>C33</v>
      </c>
      <c r="D455" s="13" t="str">
        <f>VLOOKUP(A455,DB_Name!$A$2:$D$93,4,FALSE)</f>
        <v>ES</v>
      </c>
      <c r="E455" s="17" t="s">
        <v>110</v>
      </c>
      <c r="F455" s="8" t="str">
        <f ca="1">IFERROR(__xludf.DUMMYFUNCTION("if(isna(index('Form Responses 1'!B:P,max(filter(row('Form Responses 1'!B:B),'Form Responses 1'!B:B=A455)),7)),""Data not Found."",index('Form Responses 1'!B:P,max(filter(row('Form Responses 1'!B:B),'Form Responses 1'!B:B=A455)),7))"),"Done. Acc.")</f>
        <v>Done. Acc.</v>
      </c>
      <c r="G455" s="16">
        <f t="shared" ca="1" si="0"/>
        <v>1</v>
      </c>
    </row>
    <row r="456" spans="1:7" ht="14.25">
      <c r="A456" s="6">
        <v>755336</v>
      </c>
      <c r="B456" s="8" t="s">
        <v>145</v>
      </c>
      <c r="C456" s="11" t="str">
        <f>VLOOKUP(A456,DB_Name!$A$2:$G$93,7,FALSE)</f>
        <v>C33</v>
      </c>
      <c r="D456" s="13" t="str">
        <f>VLOOKUP(A456,DB_Name!$A$2:$D$93,4,FALSE)</f>
        <v>ES</v>
      </c>
      <c r="E456" s="17" t="s">
        <v>120</v>
      </c>
      <c r="F456" s="8" t="str">
        <f ca="1">IFERROR(__xludf.DUMMYFUNCTION("if(isna(index('Form Responses 1'!B:P,max(filter(row('Form Responses 1'!B:B),'Form Responses 1'!B:B=A456)),8)),""Data not Found."",index('Form Responses 1'!B:P,max(filter(row('Form Responses 1'!B:B),'Form Responses 1'!B:B=A456)),8))"),"Done. Acc.")</f>
        <v>Done. Acc.</v>
      </c>
      <c r="G456" s="16">
        <f t="shared" ca="1" si="0"/>
        <v>1</v>
      </c>
    </row>
    <row r="457" spans="1:7" ht="14.25">
      <c r="A457" s="6">
        <v>755336</v>
      </c>
      <c r="B457" s="8" t="s">
        <v>145</v>
      </c>
      <c r="C457" s="11" t="str">
        <f>VLOOKUP(A457,DB_Name!$A$2:$G$93,7,FALSE)</f>
        <v>C33</v>
      </c>
      <c r="D457" s="13" t="str">
        <f>VLOOKUP(A457,DB_Name!$A$2:$D$93,4,FALSE)</f>
        <v>ES</v>
      </c>
      <c r="E457" s="17" t="s">
        <v>130</v>
      </c>
      <c r="F457" s="8" t="str">
        <f ca="1">IFERROR(__xludf.DUMMYFUNCTION("if(isna(index('Form Responses 1'!B:P,max(filter(row('Form Responses 1'!B:B),'Form Responses 1'!B:B=A457)),9)),""Data not Found."",index('Form Responses 1'!B:P,max(filter(row('Form Responses 1'!B:B),'Form Responses 1'!B:B=A457)),9))"),"Not Yet Started.")</f>
        <v>Not Yet Started.</v>
      </c>
      <c r="G457" s="16">
        <f t="shared" ca="1" si="0"/>
        <v>0</v>
      </c>
    </row>
    <row r="458" spans="1:7" ht="14.25">
      <c r="A458" s="6">
        <v>755336</v>
      </c>
      <c r="B458" s="8" t="s">
        <v>145</v>
      </c>
      <c r="C458" s="11" t="str">
        <f>VLOOKUP(A458,DB_Name!$A$2:$G$93,7,FALSE)</f>
        <v>C33</v>
      </c>
      <c r="D458" s="13" t="str">
        <f>VLOOKUP(A458,DB_Name!$A$2:$D$93,4,FALSE)</f>
        <v>ES</v>
      </c>
      <c r="E458" s="17" t="s">
        <v>137</v>
      </c>
      <c r="F458" s="8" t="str">
        <f ca="1">IFERROR(__xludf.DUMMYFUNCTION("if(isna(index('Form Responses 1'!B:P,max(filter(row('Form Responses 1'!B:B),'Form Responses 1'!B:B=A458)),10)),""Data not Found."",index('Form Responses 1'!B:P,max(filter(row('Form Responses 1'!B:B),'Form Responses 1'!B:B=A458)),10))"),"Not Yet Started.")</f>
        <v>Not Yet Started.</v>
      </c>
      <c r="G458" s="16">
        <f t="shared" ca="1" si="0"/>
        <v>0</v>
      </c>
    </row>
    <row r="459" spans="1:7" ht="14.25">
      <c r="A459" s="6">
        <v>755336</v>
      </c>
      <c r="B459" s="8" t="s">
        <v>145</v>
      </c>
      <c r="C459" s="11" t="str">
        <f>VLOOKUP(A459,DB_Name!$A$2:$G$93,7,FALSE)</f>
        <v>C33</v>
      </c>
      <c r="D459" s="13" t="str">
        <f>VLOOKUP(A459,DB_Name!$A$2:$D$93,4,FALSE)</f>
        <v>ES</v>
      </c>
      <c r="E459" s="17" t="s">
        <v>147</v>
      </c>
      <c r="F459" s="8" t="str">
        <f ca="1">IFERROR(__xludf.DUMMYFUNCTION("if(isna(index('Form Responses 1'!B:P,max(filter(row('Form Responses 1'!B:B),'Form Responses 1'!B:B=A459)),11)),""Data not Found."",index('Form Responses 1'!B:P,max(filter(row('Form Responses 1'!B:B),'Form Responses 1'!B:B=A459)),11))"),"Not Yet Started.")</f>
        <v>Not Yet Started.</v>
      </c>
      <c r="G459" s="16">
        <f t="shared" ca="1" si="0"/>
        <v>0</v>
      </c>
    </row>
    <row r="460" spans="1:7" ht="14.25">
      <c r="A460" s="6">
        <v>755336</v>
      </c>
      <c r="B460" s="8" t="s">
        <v>145</v>
      </c>
      <c r="C460" s="11" t="str">
        <f>VLOOKUP(A460,DB_Name!$A$2:$G$93,7,FALSE)</f>
        <v>C33</v>
      </c>
      <c r="D460" s="13" t="str">
        <f>VLOOKUP(A460,DB_Name!$A$2:$D$93,4,FALSE)</f>
        <v>ES</v>
      </c>
      <c r="E460" s="17" t="s">
        <v>157</v>
      </c>
      <c r="F460" s="8" t="str">
        <f ca="1">IFERROR(__xludf.DUMMYFUNCTION("if(isna(index('Form Responses 1'!B:P,max(filter(row('Form Responses 1'!B:B),'Form Responses 1'!B:B=A460)),12)),""Data not Found."",index('Form Responses 1'!B:P,max(filter(row('Form Responses 1'!B:B),'Form Responses 1'!B:B=A460)),12))"),"Not Yet Started.")</f>
        <v>Not Yet Started.</v>
      </c>
      <c r="G460" s="16">
        <f t="shared" ca="1" si="0"/>
        <v>0</v>
      </c>
    </row>
    <row r="461" spans="1:7" ht="14.25">
      <c r="A461" s="6">
        <v>755336</v>
      </c>
      <c r="B461" s="8" t="s">
        <v>145</v>
      </c>
      <c r="C461" s="11" t="str">
        <f>VLOOKUP(A461,DB_Name!$A$2:$G$93,7,FALSE)</f>
        <v>C33</v>
      </c>
      <c r="D461" s="13" t="str">
        <f>VLOOKUP(A461,DB_Name!$A$2:$D$93,4,FALSE)</f>
        <v>ES</v>
      </c>
      <c r="E461" s="17" t="s">
        <v>168</v>
      </c>
      <c r="F461" s="8" t="str">
        <f ca="1">IFERROR(__xludf.DUMMYFUNCTION("if(isna(index('Form Responses 1'!B:P,max(filter(row('Form Responses 1'!B:B),'Form Responses 1'!B:B=A461)),13)),""Data not Found."",index('Form Responses 1'!B:P,max(filter(row('Form Responses 1'!B:B),'Form Responses 1'!B:B=A461)),13))"),"Not Yet Started.")</f>
        <v>Not Yet Started.</v>
      </c>
      <c r="G461" s="16">
        <f t="shared" ca="1" si="0"/>
        <v>0</v>
      </c>
    </row>
    <row r="462" spans="1:7" ht="14.25">
      <c r="A462" s="6">
        <v>755336</v>
      </c>
      <c r="B462" s="8" t="s">
        <v>145</v>
      </c>
      <c r="C462" s="11" t="str">
        <f>VLOOKUP(A462,DB_Name!$A$2:$G$93,7,FALSE)</f>
        <v>C33</v>
      </c>
      <c r="D462" s="13" t="str">
        <f>VLOOKUP(A462,DB_Name!$A$2:$D$93,4,FALSE)</f>
        <v>ES</v>
      </c>
      <c r="E462" s="17" t="s">
        <v>176</v>
      </c>
      <c r="F462" s="8" t="str">
        <f ca="1">IFERROR(__xludf.DUMMYFUNCTION("if(isna(index('Form Responses 1'!B:P,max(filter(row('Form Responses 1'!B:B),'Form Responses 1'!B:B=A462)),14)),""Data not Found."",index('Form Responses 1'!B:P,max(filter(row('Form Responses 1'!B:B),'Form Responses 1'!B:B=A462)),14))"),"Not Yet Started.")</f>
        <v>Not Yet Started.</v>
      </c>
      <c r="G462" s="16">
        <f t="shared" ca="1" si="0"/>
        <v>0</v>
      </c>
    </row>
    <row r="463" spans="1:7" ht="14.25">
      <c r="A463" s="6">
        <v>755336</v>
      </c>
      <c r="B463" s="8" t="s">
        <v>145</v>
      </c>
      <c r="C463" s="11" t="str">
        <f>VLOOKUP(A463,DB_Name!$A$2:$G$93,7,FALSE)</f>
        <v>C33</v>
      </c>
      <c r="D463" s="13" t="str">
        <f>VLOOKUP(A463,DB_Name!$A$2:$D$93,4,FALSE)</f>
        <v>ES</v>
      </c>
      <c r="E463" s="17" t="s">
        <v>185</v>
      </c>
      <c r="F463" s="8" t="str">
        <f ca="1">IFERROR(__xludf.DUMMYFUNCTION("if(isna(index('Form Responses 1'!B:P,max(filter(row('Form Responses 1'!B:B),'Form Responses 1'!B:B=A463)),15)),""Data not Found."",index('Form Responses 1'!B:P,max(filter(row('Form Responses 1'!B:B),'Form Responses 1'!B:B=A463)),15))"),"Not Yet Started.")</f>
        <v>Not Yet Started.</v>
      </c>
      <c r="G463" s="16">
        <f t="shared" ca="1" si="0"/>
        <v>0</v>
      </c>
    </row>
    <row r="464" spans="1:7" ht="14.25">
      <c r="A464" s="6">
        <v>755337</v>
      </c>
      <c r="B464" s="8" t="s">
        <v>149</v>
      </c>
      <c r="C464" s="11" t="str">
        <f>VLOOKUP(A464,DB_Name!$A$2:$G$93,7,FALSE)</f>
        <v>C34</v>
      </c>
      <c r="D464" s="13" t="str">
        <f>VLOOKUP(A464,DB_Name!$A$2:$D$93,4,FALSE)</f>
        <v>ES</v>
      </c>
      <c r="E464" s="13" t="s">
        <v>35</v>
      </c>
      <c r="F464" s="8" t="str">
        <f ca="1">IFERROR(__xludf.DUMMYFUNCTION("if(isna(index('Form Responses 1'!B:P,max(filter(row('Form Responses 1'!B:B),'Form Responses 1'!B:B=A464)),2)),""Data not Found."",index('Form Responses 1'!B:P,max(filter(row('Form Responses 1'!B:B),'Form Responses 1'!B:B=A464)),2))"),"Done. Acc.")</f>
        <v>Done. Acc.</v>
      </c>
      <c r="G464" s="16">
        <f t="shared" ca="1" si="0"/>
        <v>1</v>
      </c>
    </row>
    <row r="465" spans="1:7" ht="14.25">
      <c r="A465" s="6">
        <v>755337</v>
      </c>
      <c r="B465" s="8" t="s">
        <v>149</v>
      </c>
      <c r="C465" s="11" t="str">
        <f>VLOOKUP(A465,DB_Name!$A$2:$G$93,7,FALSE)</f>
        <v>C34</v>
      </c>
      <c r="D465" s="13" t="str">
        <f>VLOOKUP(A465,DB_Name!$A$2:$D$93,4,FALSE)</f>
        <v>ES</v>
      </c>
      <c r="E465" s="17" t="s">
        <v>68</v>
      </c>
      <c r="F465" s="8" t="str">
        <f ca="1">IFERROR(__xludf.DUMMYFUNCTION("if(isna(index('Form Responses 1'!B:P,max(filter(row('Form Responses 1'!B:B),'Form Responses 1'!B:B=A465)),3)),""Data not Found."",index('Form Responses 1'!B:P,max(filter(row('Form Responses 1'!B:B),'Form Responses 1'!B:B=A465)),3))"),"Done. Acc.")</f>
        <v>Done. Acc.</v>
      </c>
      <c r="G465" s="16">
        <f t="shared" ca="1" si="0"/>
        <v>1</v>
      </c>
    </row>
    <row r="466" spans="1:7" ht="14.25">
      <c r="A466" s="6">
        <v>755337</v>
      </c>
      <c r="B466" s="8" t="s">
        <v>149</v>
      </c>
      <c r="C466" s="11" t="str">
        <f>VLOOKUP(A466,DB_Name!$A$2:$G$93,7,FALSE)</f>
        <v>C34</v>
      </c>
      <c r="D466" s="13" t="str">
        <f>VLOOKUP(A466,DB_Name!$A$2:$D$93,4,FALSE)</f>
        <v>ES</v>
      </c>
      <c r="E466" s="17" t="s">
        <v>82</v>
      </c>
      <c r="F466" s="8" t="str">
        <f ca="1">IFERROR(__xludf.DUMMYFUNCTION("if(isna(index('Form Responses 1'!B:P,max(filter(row('Form Responses 1'!B:B),'Form Responses 1'!B:B=A466)),4)),""Data not Found."",index('Form Responses 1'!B:P,max(filter(row('Form Responses 1'!B:B),'Form Responses 1'!B:B=A466)),4))"),"Done. Acc.")</f>
        <v>Done. Acc.</v>
      </c>
      <c r="G466" s="16">
        <f t="shared" ca="1" si="0"/>
        <v>1</v>
      </c>
    </row>
    <row r="467" spans="1:7" ht="14.25">
      <c r="A467" s="6">
        <v>755337</v>
      </c>
      <c r="B467" s="8" t="s">
        <v>149</v>
      </c>
      <c r="C467" s="11" t="str">
        <f>VLOOKUP(A467,DB_Name!$A$2:$G$93,7,FALSE)</f>
        <v>C34</v>
      </c>
      <c r="D467" s="13" t="str">
        <f>VLOOKUP(A467,DB_Name!$A$2:$D$93,4,FALSE)</f>
        <v>ES</v>
      </c>
      <c r="E467" s="17" t="s">
        <v>92</v>
      </c>
      <c r="F467" s="8" t="str">
        <f ca="1">IFERROR(__xludf.DUMMYFUNCTION("if(isna(index('Form Responses 1'!B:P,max(filter(row('Form Responses 1'!B:B),'Form Responses 1'!B:B=A467)),5)),""Data not Found."",index('Form Responses 1'!B:P,max(filter(row('Form Responses 1'!B:B),'Form Responses 1'!B:B=A467)),5))"),"Done. Acc.")</f>
        <v>Done. Acc.</v>
      </c>
      <c r="G467" s="16">
        <f t="shared" ca="1" si="0"/>
        <v>1</v>
      </c>
    </row>
    <row r="468" spans="1:7" ht="14.25">
      <c r="A468" s="6">
        <v>755337</v>
      </c>
      <c r="B468" s="8" t="s">
        <v>149</v>
      </c>
      <c r="C468" s="11" t="str">
        <f>VLOOKUP(A468,DB_Name!$A$2:$G$93,7,FALSE)</f>
        <v>C34</v>
      </c>
      <c r="D468" s="13" t="str">
        <f>VLOOKUP(A468,DB_Name!$A$2:$D$93,4,FALSE)</f>
        <v>ES</v>
      </c>
      <c r="E468" s="17" t="s">
        <v>99</v>
      </c>
      <c r="F468" s="8" t="str">
        <f ca="1">IFERROR(__xludf.DUMMYFUNCTION("if(isna(index('Form Responses 1'!B:P,max(filter(row('Form Responses 1'!B:B),'Form Responses 1'!B:B=A468)),6)),""Data not Found."",index('Form Responses 1'!B:P,max(filter(row('Form Responses 1'!B:B),'Form Responses 1'!B:B=A468)),6))"),"Done. Acc.")</f>
        <v>Done. Acc.</v>
      </c>
      <c r="G468" s="16">
        <f t="shared" ca="1" si="0"/>
        <v>1</v>
      </c>
    </row>
    <row r="469" spans="1:7" ht="14.25">
      <c r="A469" s="6">
        <v>755337</v>
      </c>
      <c r="B469" s="8" t="s">
        <v>149</v>
      </c>
      <c r="C469" s="11" t="str">
        <f>VLOOKUP(A469,DB_Name!$A$2:$G$93,7,FALSE)</f>
        <v>C34</v>
      </c>
      <c r="D469" s="13" t="str">
        <f>VLOOKUP(A469,DB_Name!$A$2:$D$93,4,FALSE)</f>
        <v>ES</v>
      </c>
      <c r="E469" s="17" t="s">
        <v>110</v>
      </c>
      <c r="F469" s="8" t="str">
        <f ca="1">IFERROR(__xludf.DUMMYFUNCTION("if(isna(index('Form Responses 1'!B:P,max(filter(row('Form Responses 1'!B:B),'Form Responses 1'!B:B=A469)),7)),""Data not Found."",index('Form Responses 1'!B:P,max(filter(row('Form Responses 1'!B:B),'Form Responses 1'!B:B=A469)),7))"),"Done. Acc.")</f>
        <v>Done. Acc.</v>
      </c>
      <c r="G469" s="16">
        <f t="shared" ca="1" si="0"/>
        <v>1</v>
      </c>
    </row>
    <row r="470" spans="1:7" ht="14.25">
      <c r="A470" s="6">
        <v>755337</v>
      </c>
      <c r="B470" s="8" t="s">
        <v>149</v>
      </c>
      <c r="C470" s="11" t="str">
        <f>VLOOKUP(A470,DB_Name!$A$2:$G$93,7,FALSE)</f>
        <v>C34</v>
      </c>
      <c r="D470" s="13" t="str">
        <f>VLOOKUP(A470,DB_Name!$A$2:$D$93,4,FALSE)</f>
        <v>ES</v>
      </c>
      <c r="E470" s="17" t="s">
        <v>120</v>
      </c>
      <c r="F470" s="8" t="str">
        <f ca="1">IFERROR(__xludf.DUMMYFUNCTION("if(isna(index('Form Responses 1'!B:P,max(filter(row('Form Responses 1'!B:B),'Form Responses 1'!B:B=A470)),8)),""Data not Found."",index('Form Responses 1'!B:P,max(filter(row('Form Responses 1'!B:B),'Form Responses 1'!B:B=A470)),8))"),"Done. Acc.")</f>
        <v>Done. Acc.</v>
      </c>
      <c r="G470" s="16">
        <f t="shared" ca="1" si="0"/>
        <v>1</v>
      </c>
    </row>
    <row r="471" spans="1:7" ht="14.25">
      <c r="A471" s="6">
        <v>755337</v>
      </c>
      <c r="B471" s="8" t="s">
        <v>149</v>
      </c>
      <c r="C471" s="11" t="str">
        <f>VLOOKUP(A471,DB_Name!$A$2:$G$93,7,FALSE)</f>
        <v>C34</v>
      </c>
      <c r="D471" s="13" t="str">
        <f>VLOOKUP(A471,DB_Name!$A$2:$D$93,4,FALSE)</f>
        <v>ES</v>
      </c>
      <c r="E471" s="17" t="s">
        <v>130</v>
      </c>
      <c r="F471" s="8" t="str">
        <f ca="1">IFERROR(__xludf.DUMMYFUNCTION("if(isna(index('Form Responses 1'!B:P,max(filter(row('Form Responses 1'!B:B),'Form Responses 1'!B:B=A471)),9)),""Data not Found."",index('Form Responses 1'!B:P,max(filter(row('Form Responses 1'!B:B),'Form Responses 1'!B:B=A471)),9))"),"Not Yet Started.")</f>
        <v>Not Yet Started.</v>
      </c>
      <c r="G471" s="16">
        <f t="shared" ca="1" si="0"/>
        <v>0</v>
      </c>
    </row>
    <row r="472" spans="1:7" ht="14.25">
      <c r="A472" s="6">
        <v>755337</v>
      </c>
      <c r="B472" s="8" t="s">
        <v>149</v>
      </c>
      <c r="C472" s="11" t="str">
        <f>VLOOKUP(A472,DB_Name!$A$2:$G$93,7,FALSE)</f>
        <v>C34</v>
      </c>
      <c r="D472" s="13" t="str">
        <f>VLOOKUP(A472,DB_Name!$A$2:$D$93,4,FALSE)</f>
        <v>ES</v>
      </c>
      <c r="E472" s="17" t="s">
        <v>137</v>
      </c>
      <c r="F472" s="8" t="str">
        <f ca="1">IFERROR(__xludf.DUMMYFUNCTION("if(isna(index('Form Responses 1'!B:P,max(filter(row('Form Responses 1'!B:B),'Form Responses 1'!B:B=A472)),10)),""Data not Found."",index('Form Responses 1'!B:P,max(filter(row('Form Responses 1'!B:B),'Form Responses 1'!B:B=A472)),10))"),"Not Yet Started.")</f>
        <v>Not Yet Started.</v>
      </c>
      <c r="G472" s="16">
        <f t="shared" ca="1" si="0"/>
        <v>0</v>
      </c>
    </row>
    <row r="473" spans="1:7" ht="14.25">
      <c r="A473" s="6">
        <v>755337</v>
      </c>
      <c r="B473" s="8" t="s">
        <v>149</v>
      </c>
      <c r="C473" s="11" t="str">
        <f>VLOOKUP(A473,DB_Name!$A$2:$G$93,7,FALSE)</f>
        <v>C34</v>
      </c>
      <c r="D473" s="13" t="str">
        <f>VLOOKUP(A473,DB_Name!$A$2:$D$93,4,FALSE)</f>
        <v>ES</v>
      </c>
      <c r="E473" s="17" t="s">
        <v>147</v>
      </c>
      <c r="F473" s="8" t="str">
        <f ca="1">IFERROR(__xludf.DUMMYFUNCTION("if(isna(index('Form Responses 1'!B:P,max(filter(row('Form Responses 1'!B:B),'Form Responses 1'!B:B=A473)),11)),""Data not Found."",index('Form Responses 1'!B:P,max(filter(row('Form Responses 1'!B:B),'Form Responses 1'!B:B=A473)),11))"),"Not Yet Started.")</f>
        <v>Not Yet Started.</v>
      </c>
      <c r="G473" s="16">
        <f t="shared" ca="1" si="0"/>
        <v>0</v>
      </c>
    </row>
    <row r="474" spans="1:7" ht="14.25">
      <c r="A474" s="6">
        <v>755337</v>
      </c>
      <c r="B474" s="8" t="s">
        <v>149</v>
      </c>
      <c r="C474" s="11" t="str">
        <f>VLOOKUP(A474,DB_Name!$A$2:$G$93,7,FALSE)</f>
        <v>C34</v>
      </c>
      <c r="D474" s="13" t="str">
        <f>VLOOKUP(A474,DB_Name!$A$2:$D$93,4,FALSE)</f>
        <v>ES</v>
      </c>
      <c r="E474" s="17" t="s">
        <v>157</v>
      </c>
      <c r="F474" s="8" t="str">
        <f ca="1">IFERROR(__xludf.DUMMYFUNCTION("if(isna(index('Form Responses 1'!B:P,max(filter(row('Form Responses 1'!B:B),'Form Responses 1'!B:B=A474)),12)),""Data not Found."",index('Form Responses 1'!B:P,max(filter(row('Form Responses 1'!B:B),'Form Responses 1'!B:B=A474)),12))"),"Not Yet Started.")</f>
        <v>Not Yet Started.</v>
      </c>
      <c r="G474" s="16">
        <f t="shared" ca="1" si="0"/>
        <v>0</v>
      </c>
    </row>
    <row r="475" spans="1:7" ht="14.25">
      <c r="A475" s="6">
        <v>755337</v>
      </c>
      <c r="B475" s="8" t="s">
        <v>149</v>
      </c>
      <c r="C475" s="11" t="str">
        <f>VLOOKUP(A475,DB_Name!$A$2:$G$93,7,FALSE)</f>
        <v>C34</v>
      </c>
      <c r="D475" s="13" t="str">
        <f>VLOOKUP(A475,DB_Name!$A$2:$D$93,4,FALSE)</f>
        <v>ES</v>
      </c>
      <c r="E475" s="17" t="s">
        <v>168</v>
      </c>
      <c r="F475" s="8" t="str">
        <f ca="1">IFERROR(__xludf.DUMMYFUNCTION("if(isna(index('Form Responses 1'!B:P,max(filter(row('Form Responses 1'!B:B),'Form Responses 1'!B:B=A475)),13)),""Data not Found."",index('Form Responses 1'!B:P,max(filter(row('Form Responses 1'!B:B),'Form Responses 1'!B:B=A475)),13))"),"Not Yet Started.")</f>
        <v>Not Yet Started.</v>
      </c>
      <c r="G475" s="16">
        <f t="shared" ca="1" si="0"/>
        <v>0</v>
      </c>
    </row>
    <row r="476" spans="1:7" ht="14.25">
      <c r="A476" s="6">
        <v>755337</v>
      </c>
      <c r="B476" s="8" t="s">
        <v>149</v>
      </c>
      <c r="C476" s="11" t="str">
        <f>VLOOKUP(A476,DB_Name!$A$2:$G$93,7,FALSE)</f>
        <v>C34</v>
      </c>
      <c r="D476" s="13" t="str">
        <f>VLOOKUP(A476,DB_Name!$A$2:$D$93,4,FALSE)</f>
        <v>ES</v>
      </c>
      <c r="E476" s="17" t="s">
        <v>176</v>
      </c>
      <c r="F476" s="8" t="str">
        <f ca="1">IFERROR(__xludf.DUMMYFUNCTION("if(isna(index('Form Responses 1'!B:P,max(filter(row('Form Responses 1'!B:B),'Form Responses 1'!B:B=A476)),14)),""Data not Found."",index('Form Responses 1'!B:P,max(filter(row('Form Responses 1'!B:B),'Form Responses 1'!B:B=A476)),14))"),"Not Yet Started.")</f>
        <v>Not Yet Started.</v>
      </c>
      <c r="G476" s="16">
        <f t="shared" ca="1" si="0"/>
        <v>0</v>
      </c>
    </row>
    <row r="477" spans="1:7" ht="14.25">
      <c r="A477" s="6">
        <v>755337</v>
      </c>
      <c r="B477" s="8" t="s">
        <v>149</v>
      </c>
      <c r="C477" s="11" t="str">
        <f>VLOOKUP(A477,DB_Name!$A$2:$G$93,7,FALSE)</f>
        <v>C34</v>
      </c>
      <c r="D477" s="13" t="str">
        <f>VLOOKUP(A477,DB_Name!$A$2:$D$93,4,FALSE)</f>
        <v>ES</v>
      </c>
      <c r="E477" s="17" t="s">
        <v>185</v>
      </c>
      <c r="F477" s="8" t="str">
        <f ca="1">IFERROR(__xludf.DUMMYFUNCTION("if(isna(index('Form Responses 1'!B:P,max(filter(row('Form Responses 1'!B:B),'Form Responses 1'!B:B=A477)),15)),""Data not Found."",index('Form Responses 1'!B:P,max(filter(row('Form Responses 1'!B:B),'Form Responses 1'!B:B=A477)),15))"),"Not Yet Started.")</f>
        <v>Not Yet Started.</v>
      </c>
      <c r="G477" s="16">
        <f t="shared" ca="1" si="0"/>
        <v>0</v>
      </c>
    </row>
    <row r="478" spans="1:7" ht="14.25">
      <c r="A478" s="6">
        <v>755338</v>
      </c>
      <c r="B478" s="8" t="s">
        <v>152</v>
      </c>
      <c r="C478" s="11" t="str">
        <f>VLOOKUP(A478,DB_Name!$A$2:$G$93,7,FALSE)</f>
        <v>C35</v>
      </c>
      <c r="D478" s="13" t="str">
        <f>VLOOKUP(A478,DB_Name!$A$2:$D$93,4,FALSE)</f>
        <v>QAS</v>
      </c>
      <c r="E478" s="13" t="s">
        <v>35</v>
      </c>
      <c r="F478" s="8" t="str">
        <f ca="1">IFERROR(__xludf.DUMMYFUNCTION("if(isna(index('Form Responses 1'!B:P,max(filter(row('Form Responses 1'!B:B),'Form Responses 1'!B:B=A478)),2)),""Data not Found."",index('Form Responses 1'!B:P,max(filter(row('Form Responses 1'!B:B),'Form Responses 1'!B:B=A478)),2))"),"Done. Acc.")</f>
        <v>Done. Acc.</v>
      </c>
      <c r="G478" s="16">
        <f t="shared" ca="1" si="0"/>
        <v>1</v>
      </c>
    </row>
    <row r="479" spans="1:7" ht="14.25">
      <c r="A479" s="6">
        <v>755338</v>
      </c>
      <c r="B479" s="8" t="s">
        <v>152</v>
      </c>
      <c r="C479" s="11" t="str">
        <f>VLOOKUP(A479,DB_Name!$A$2:$G$93,7,FALSE)</f>
        <v>C35</v>
      </c>
      <c r="D479" s="13" t="str">
        <f>VLOOKUP(A479,DB_Name!$A$2:$D$93,4,FALSE)</f>
        <v>QAS</v>
      </c>
      <c r="E479" s="17" t="s">
        <v>68</v>
      </c>
      <c r="F479" s="8" t="str">
        <f ca="1">IFERROR(__xludf.DUMMYFUNCTION("if(isna(index('Form Responses 1'!B:P,max(filter(row('Form Responses 1'!B:B),'Form Responses 1'!B:B=A479)),3)),""Data not Found."",index('Form Responses 1'!B:P,max(filter(row('Form Responses 1'!B:B),'Form Responses 1'!B:B=A479)),3))"),"Done. Acc.")</f>
        <v>Done. Acc.</v>
      </c>
      <c r="G479" s="16">
        <f t="shared" ca="1" si="0"/>
        <v>1</v>
      </c>
    </row>
    <row r="480" spans="1:7" ht="14.25">
      <c r="A480" s="6">
        <v>755338</v>
      </c>
      <c r="B480" s="8" t="s">
        <v>152</v>
      </c>
      <c r="C480" s="11" t="str">
        <f>VLOOKUP(A480,DB_Name!$A$2:$G$93,7,FALSE)</f>
        <v>C35</v>
      </c>
      <c r="D480" s="13" t="str">
        <f>VLOOKUP(A480,DB_Name!$A$2:$D$93,4,FALSE)</f>
        <v>QAS</v>
      </c>
      <c r="E480" s="17" t="s">
        <v>82</v>
      </c>
      <c r="F480" s="8" t="str">
        <f ca="1">IFERROR(__xludf.DUMMYFUNCTION("if(isna(index('Form Responses 1'!B:P,max(filter(row('Form Responses 1'!B:B),'Form Responses 1'!B:B=A480)),4)),""Data not Found."",index('Form Responses 1'!B:P,max(filter(row('Form Responses 1'!B:B),'Form Responses 1'!B:B=A480)),4))"),"Done. Acc.")</f>
        <v>Done. Acc.</v>
      </c>
      <c r="G480" s="16">
        <f t="shared" ca="1" si="0"/>
        <v>1</v>
      </c>
    </row>
    <row r="481" spans="1:7" ht="14.25">
      <c r="A481" s="6">
        <v>755338</v>
      </c>
      <c r="B481" s="8" t="s">
        <v>152</v>
      </c>
      <c r="C481" s="11" t="str">
        <f>VLOOKUP(A481,DB_Name!$A$2:$G$93,7,FALSE)</f>
        <v>C35</v>
      </c>
      <c r="D481" s="13" t="str">
        <f>VLOOKUP(A481,DB_Name!$A$2:$D$93,4,FALSE)</f>
        <v>QAS</v>
      </c>
      <c r="E481" s="17" t="s">
        <v>92</v>
      </c>
      <c r="F481" s="8" t="str">
        <f ca="1">IFERROR(__xludf.DUMMYFUNCTION("if(isna(index('Form Responses 1'!B:P,max(filter(row('Form Responses 1'!B:B),'Form Responses 1'!B:B=A481)),5)),""Data not Found."",index('Form Responses 1'!B:P,max(filter(row('Form Responses 1'!B:B),'Form Responses 1'!B:B=A481)),5))"),"Done. Acc.")</f>
        <v>Done. Acc.</v>
      </c>
      <c r="G481" s="16">
        <f t="shared" ca="1" si="0"/>
        <v>1</v>
      </c>
    </row>
    <row r="482" spans="1:7" ht="14.25">
      <c r="A482" s="6">
        <v>755338</v>
      </c>
      <c r="B482" s="8" t="s">
        <v>152</v>
      </c>
      <c r="C482" s="11" t="str">
        <f>VLOOKUP(A482,DB_Name!$A$2:$G$93,7,FALSE)</f>
        <v>C35</v>
      </c>
      <c r="D482" s="13" t="str">
        <f>VLOOKUP(A482,DB_Name!$A$2:$D$93,4,FALSE)</f>
        <v>QAS</v>
      </c>
      <c r="E482" s="17" t="s">
        <v>99</v>
      </c>
      <c r="F482" s="8" t="str">
        <f ca="1">IFERROR(__xludf.DUMMYFUNCTION("if(isna(index('Form Responses 1'!B:P,max(filter(row('Form Responses 1'!B:B),'Form Responses 1'!B:B=A482)),6)),""Data not Found."",index('Form Responses 1'!B:P,max(filter(row('Form Responses 1'!B:B),'Form Responses 1'!B:B=A482)),6))"),"Done. Acc.")</f>
        <v>Done. Acc.</v>
      </c>
      <c r="G482" s="16">
        <f t="shared" ca="1" si="0"/>
        <v>1</v>
      </c>
    </row>
    <row r="483" spans="1:7" ht="14.25">
      <c r="A483" s="6">
        <v>755338</v>
      </c>
      <c r="B483" s="8" t="s">
        <v>152</v>
      </c>
      <c r="C483" s="11" t="str">
        <f>VLOOKUP(A483,DB_Name!$A$2:$G$93,7,FALSE)</f>
        <v>C35</v>
      </c>
      <c r="D483" s="13" t="str">
        <f>VLOOKUP(A483,DB_Name!$A$2:$D$93,4,FALSE)</f>
        <v>QAS</v>
      </c>
      <c r="E483" s="17" t="s">
        <v>110</v>
      </c>
      <c r="F483" s="8" t="str">
        <f ca="1">IFERROR(__xludf.DUMMYFUNCTION("if(isna(index('Form Responses 1'!B:P,max(filter(row('Form Responses 1'!B:B),'Form Responses 1'!B:B=A483)),7)),""Data not Found."",index('Form Responses 1'!B:P,max(filter(row('Form Responses 1'!B:B),'Form Responses 1'!B:B=A483)),7))"),"Done. Acc.")</f>
        <v>Done. Acc.</v>
      </c>
      <c r="G483" s="16">
        <f t="shared" ca="1" si="0"/>
        <v>1</v>
      </c>
    </row>
    <row r="484" spans="1:7" ht="14.25">
      <c r="A484" s="6">
        <v>755338</v>
      </c>
      <c r="B484" s="8" t="s">
        <v>152</v>
      </c>
      <c r="C484" s="11" t="str">
        <f>VLOOKUP(A484,DB_Name!$A$2:$G$93,7,FALSE)</f>
        <v>C35</v>
      </c>
      <c r="D484" s="13" t="str">
        <f>VLOOKUP(A484,DB_Name!$A$2:$D$93,4,FALSE)</f>
        <v>QAS</v>
      </c>
      <c r="E484" s="17" t="s">
        <v>120</v>
      </c>
      <c r="F484" s="8" t="str">
        <f ca="1">IFERROR(__xludf.DUMMYFUNCTION("if(isna(index('Form Responses 1'!B:P,max(filter(row('Form Responses 1'!B:B),'Form Responses 1'!B:B=A484)),8)),""Data not Found."",index('Form Responses 1'!B:P,max(filter(row('Form Responses 1'!B:B),'Form Responses 1'!B:B=A484)),8))"),"Done. Acc.")</f>
        <v>Done. Acc.</v>
      </c>
      <c r="G484" s="16">
        <f t="shared" ca="1" si="0"/>
        <v>1</v>
      </c>
    </row>
    <row r="485" spans="1:7" ht="14.25">
      <c r="A485" s="6">
        <v>755338</v>
      </c>
      <c r="B485" s="8" t="s">
        <v>152</v>
      </c>
      <c r="C485" s="11" t="str">
        <f>VLOOKUP(A485,DB_Name!$A$2:$G$93,7,FALSE)</f>
        <v>C35</v>
      </c>
      <c r="D485" s="13" t="str">
        <f>VLOOKUP(A485,DB_Name!$A$2:$D$93,4,FALSE)</f>
        <v>QAS</v>
      </c>
      <c r="E485" s="17" t="s">
        <v>130</v>
      </c>
      <c r="F485" s="8" t="str">
        <f ca="1">IFERROR(__xludf.DUMMYFUNCTION("if(isna(index('Form Responses 1'!B:P,max(filter(row('Form Responses 1'!B:B),'Form Responses 1'!B:B=A485)),9)),""Data not Found."",index('Form Responses 1'!B:P,max(filter(row('Form Responses 1'!B:B),'Form Responses 1'!B:B=A485)),9))"),"Done. Acc.")</f>
        <v>Done. Acc.</v>
      </c>
      <c r="G485" s="16">
        <f t="shared" ca="1" si="0"/>
        <v>1</v>
      </c>
    </row>
    <row r="486" spans="1:7" ht="14.25">
      <c r="A486" s="6">
        <v>755338</v>
      </c>
      <c r="B486" s="8" t="s">
        <v>152</v>
      </c>
      <c r="C486" s="11" t="str">
        <f>VLOOKUP(A486,DB_Name!$A$2:$G$93,7,FALSE)</f>
        <v>C35</v>
      </c>
      <c r="D486" s="13" t="str">
        <f>VLOOKUP(A486,DB_Name!$A$2:$D$93,4,FALSE)</f>
        <v>QAS</v>
      </c>
      <c r="E486" s="17" t="s">
        <v>137</v>
      </c>
      <c r="F486" s="8" t="str">
        <f ca="1">IFERROR(__xludf.DUMMYFUNCTION("if(isna(index('Form Responses 1'!B:P,max(filter(row('Form Responses 1'!B:B),'Form Responses 1'!B:B=A486)),10)),""Data not Found."",index('Form Responses 1'!B:P,max(filter(row('Form Responses 1'!B:B),'Form Responses 1'!B:B=A486)),10))"),"Done. Acc.")</f>
        <v>Done. Acc.</v>
      </c>
      <c r="G486" s="16">
        <f t="shared" ca="1" si="0"/>
        <v>1</v>
      </c>
    </row>
    <row r="487" spans="1:7" ht="14.25">
      <c r="A487" s="6">
        <v>755338</v>
      </c>
      <c r="B487" s="8" t="s">
        <v>152</v>
      </c>
      <c r="C487" s="11" t="str">
        <f>VLOOKUP(A487,DB_Name!$A$2:$G$93,7,FALSE)</f>
        <v>C35</v>
      </c>
      <c r="D487" s="13" t="str">
        <f>VLOOKUP(A487,DB_Name!$A$2:$D$93,4,FALSE)</f>
        <v>QAS</v>
      </c>
      <c r="E487" s="17" t="s">
        <v>147</v>
      </c>
      <c r="F487" s="8" t="str">
        <f ca="1">IFERROR(__xludf.DUMMYFUNCTION("if(isna(index('Form Responses 1'!B:P,max(filter(row('Form Responses 1'!B:B),'Form Responses 1'!B:B=A487)),11)),""Data not Found."",index('Form Responses 1'!B:P,max(filter(row('Form Responses 1'!B:B),'Form Responses 1'!B:B=A487)),11))"),"Done. Acc.")</f>
        <v>Done. Acc.</v>
      </c>
      <c r="G487" s="16">
        <f t="shared" ca="1" si="0"/>
        <v>1</v>
      </c>
    </row>
    <row r="488" spans="1:7" ht="14.25">
      <c r="A488" s="6">
        <v>755338</v>
      </c>
      <c r="B488" s="8" t="s">
        <v>152</v>
      </c>
      <c r="C488" s="11" t="str">
        <f>VLOOKUP(A488,DB_Name!$A$2:$G$93,7,FALSE)</f>
        <v>C35</v>
      </c>
      <c r="D488" s="13" t="str">
        <f>VLOOKUP(A488,DB_Name!$A$2:$D$93,4,FALSE)</f>
        <v>QAS</v>
      </c>
      <c r="E488" s="17" t="s">
        <v>157</v>
      </c>
      <c r="F488" s="8" t="str">
        <f ca="1">IFERROR(__xludf.DUMMYFUNCTION("if(isna(index('Form Responses 1'!B:P,max(filter(row('Form Responses 1'!B:B),'Form Responses 1'!B:B=A488)),12)),""Data not Found."",index('Form Responses 1'!B:P,max(filter(row('Form Responses 1'!B:B),'Form Responses 1'!B:B=A488)),12))"),"On Progress.")</f>
        <v>On Progress.</v>
      </c>
      <c r="G488" s="16">
        <f t="shared" ca="1" si="0"/>
        <v>0.5</v>
      </c>
    </row>
    <row r="489" spans="1:7" ht="14.25">
      <c r="A489" s="6">
        <v>755338</v>
      </c>
      <c r="B489" s="8" t="s">
        <v>152</v>
      </c>
      <c r="C489" s="11" t="str">
        <f>VLOOKUP(A489,DB_Name!$A$2:$G$93,7,FALSE)</f>
        <v>C35</v>
      </c>
      <c r="D489" s="13" t="str">
        <f>VLOOKUP(A489,DB_Name!$A$2:$D$93,4,FALSE)</f>
        <v>QAS</v>
      </c>
      <c r="E489" s="17" t="s">
        <v>168</v>
      </c>
      <c r="F489" s="8" t="str">
        <f ca="1">IFERROR(__xludf.DUMMYFUNCTION("if(isna(index('Form Responses 1'!B:P,max(filter(row('Form Responses 1'!B:B),'Form Responses 1'!B:B=A489)),13)),""Data not Found."",index('Form Responses 1'!B:P,max(filter(row('Form Responses 1'!B:B),'Form Responses 1'!B:B=A489)),13))"),"On Progress.")</f>
        <v>On Progress.</v>
      </c>
      <c r="G489" s="16">
        <f t="shared" ca="1" si="0"/>
        <v>0.5</v>
      </c>
    </row>
    <row r="490" spans="1:7" ht="14.25">
      <c r="A490" s="6">
        <v>755338</v>
      </c>
      <c r="B490" s="8" t="s">
        <v>152</v>
      </c>
      <c r="C490" s="11" t="str">
        <f>VLOOKUP(A490,DB_Name!$A$2:$G$93,7,FALSE)</f>
        <v>C35</v>
      </c>
      <c r="D490" s="13" t="str">
        <f>VLOOKUP(A490,DB_Name!$A$2:$D$93,4,FALSE)</f>
        <v>QAS</v>
      </c>
      <c r="E490" s="17" t="s">
        <v>176</v>
      </c>
      <c r="F490" s="8" t="str">
        <f ca="1">IFERROR(__xludf.DUMMYFUNCTION("if(isna(index('Form Responses 1'!B:P,max(filter(row('Form Responses 1'!B:B),'Form Responses 1'!B:B=A490)),14)),""Data not Found."",index('Form Responses 1'!B:P,max(filter(row('Form Responses 1'!B:B),'Form Responses 1'!B:B=A490)),14))"),"On Progress.")</f>
        <v>On Progress.</v>
      </c>
      <c r="G490" s="16">
        <f t="shared" ca="1" si="0"/>
        <v>0.5</v>
      </c>
    </row>
    <row r="491" spans="1:7" ht="14.25">
      <c r="A491" s="6">
        <v>755338</v>
      </c>
      <c r="B491" s="8" t="s">
        <v>152</v>
      </c>
      <c r="C491" s="11" t="str">
        <f>VLOOKUP(A491,DB_Name!$A$2:$G$93,7,FALSE)</f>
        <v>C35</v>
      </c>
      <c r="D491" s="13" t="str">
        <f>VLOOKUP(A491,DB_Name!$A$2:$D$93,4,FALSE)</f>
        <v>QAS</v>
      </c>
      <c r="E491" s="17" t="s">
        <v>185</v>
      </c>
      <c r="F491" s="8" t="str">
        <f ca="1">IFERROR(__xludf.DUMMYFUNCTION("if(isna(index('Form Responses 1'!B:P,max(filter(row('Form Responses 1'!B:B),'Form Responses 1'!B:B=A491)),15)),""Data not Found."",index('Form Responses 1'!B:P,max(filter(row('Form Responses 1'!B:B),'Form Responses 1'!B:B=A491)),15))"),"On Progress.")</f>
        <v>On Progress.</v>
      </c>
      <c r="G491" s="16">
        <f t="shared" ca="1" si="0"/>
        <v>0.5</v>
      </c>
    </row>
    <row r="492" spans="1:7" ht="14.25">
      <c r="A492" s="6">
        <v>755339</v>
      </c>
      <c r="B492" s="8" t="s">
        <v>155</v>
      </c>
      <c r="C492" s="11" t="str">
        <f>VLOOKUP(A492,DB_Name!$A$2:$G$93,7,FALSE)</f>
        <v>C36</v>
      </c>
      <c r="D492" s="13" t="str">
        <f>VLOOKUP(A492,DB_Name!$A$2:$D$93,4,FALSE)</f>
        <v>PMO</v>
      </c>
      <c r="E492" s="13" t="s">
        <v>35</v>
      </c>
      <c r="F492" s="8" t="str">
        <f ca="1">IFERROR(__xludf.DUMMYFUNCTION("if(isna(index('Form Responses 1'!B:P,max(filter(row('Form Responses 1'!B:B),'Form Responses 1'!B:B=A492)),2)),""Data not Found."",index('Form Responses 1'!B:P,max(filter(row('Form Responses 1'!B:B),'Form Responses 1'!B:B=A492)),2))"),"Done. Acc.")</f>
        <v>Done. Acc.</v>
      </c>
      <c r="G492" s="16">
        <f t="shared" ca="1" si="0"/>
        <v>1</v>
      </c>
    </row>
    <row r="493" spans="1:7" ht="14.25">
      <c r="A493" s="6">
        <v>755339</v>
      </c>
      <c r="B493" s="8" t="s">
        <v>155</v>
      </c>
      <c r="C493" s="11" t="str">
        <f>VLOOKUP(A493,DB_Name!$A$2:$G$93,7,FALSE)</f>
        <v>C36</v>
      </c>
      <c r="D493" s="13" t="str">
        <f>VLOOKUP(A493,DB_Name!$A$2:$D$93,4,FALSE)</f>
        <v>PMO</v>
      </c>
      <c r="E493" s="17" t="s">
        <v>68</v>
      </c>
      <c r="F493" s="8" t="str">
        <f ca="1">IFERROR(__xludf.DUMMYFUNCTION("if(isna(index('Form Responses 1'!B:P,max(filter(row('Form Responses 1'!B:B),'Form Responses 1'!B:B=A493)),3)),""Data not Found."",index('Form Responses 1'!B:P,max(filter(row('Form Responses 1'!B:B),'Form Responses 1'!B:B=A493)),3))"),"Done. Acc.")</f>
        <v>Done. Acc.</v>
      </c>
      <c r="G493" s="16">
        <f t="shared" ca="1" si="0"/>
        <v>1</v>
      </c>
    </row>
    <row r="494" spans="1:7" ht="14.25">
      <c r="A494" s="6">
        <v>755339</v>
      </c>
      <c r="B494" s="8" t="s">
        <v>155</v>
      </c>
      <c r="C494" s="11" t="str">
        <f>VLOOKUP(A494,DB_Name!$A$2:$G$93,7,FALSE)</f>
        <v>C36</v>
      </c>
      <c r="D494" s="13" t="str">
        <f>VLOOKUP(A494,DB_Name!$A$2:$D$93,4,FALSE)</f>
        <v>PMO</v>
      </c>
      <c r="E494" s="17" t="s">
        <v>82</v>
      </c>
      <c r="F494" s="8" t="str">
        <f ca="1">IFERROR(__xludf.DUMMYFUNCTION("if(isna(index('Form Responses 1'!B:P,max(filter(row('Form Responses 1'!B:B),'Form Responses 1'!B:B=A494)),4)),""Data not Found."",index('Form Responses 1'!B:P,max(filter(row('Form Responses 1'!B:B),'Form Responses 1'!B:B=A494)),4))"),"Done. Acc.")</f>
        <v>Done. Acc.</v>
      </c>
      <c r="G494" s="16">
        <f t="shared" ca="1" si="0"/>
        <v>1</v>
      </c>
    </row>
    <row r="495" spans="1:7" ht="14.25">
      <c r="A495" s="6">
        <v>755339</v>
      </c>
      <c r="B495" s="8" t="s">
        <v>155</v>
      </c>
      <c r="C495" s="11" t="str">
        <f>VLOOKUP(A495,DB_Name!$A$2:$G$93,7,FALSE)</f>
        <v>C36</v>
      </c>
      <c r="D495" s="13" t="str">
        <f>VLOOKUP(A495,DB_Name!$A$2:$D$93,4,FALSE)</f>
        <v>PMO</v>
      </c>
      <c r="E495" s="17" t="s">
        <v>92</v>
      </c>
      <c r="F495" s="8" t="str">
        <f ca="1">IFERROR(__xludf.DUMMYFUNCTION("if(isna(index('Form Responses 1'!B:P,max(filter(row('Form Responses 1'!B:B),'Form Responses 1'!B:B=A495)),5)),""Data not Found."",index('Form Responses 1'!B:P,max(filter(row('Form Responses 1'!B:B),'Form Responses 1'!B:B=A495)),5))"),"Done. Acc.")</f>
        <v>Done. Acc.</v>
      </c>
      <c r="G495" s="16">
        <f t="shared" ca="1" si="0"/>
        <v>1</v>
      </c>
    </row>
    <row r="496" spans="1:7" ht="14.25">
      <c r="A496" s="6">
        <v>755339</v>
      </c>
      <c r="B496" s="8" t="s">
        <v>155</v>
      </c>
      <c r="C496" s="11" t="str">
        <f>VLOOKUP(A496,DB_Name!$A$2:$G$93,7,FALSE)</f>
        <v>C36</v>
      </c>
      <c r="D496" s="13" t="str">
        <f>VLOOKUP(A496,DB_Name!$A$2:$D$93,4,FALSE)</f>
        <v>PMO</v>
      </c>
      <c r="E496" s="17" t="s">
        <v>99</v>
      </c>
      <c r="F496" s="8" t="str">
        <f ca="1">IFERROR(__xludf.DUMMYFUNCTION("if(isna(index('Form Responses 1'!B:P,max(filter(row('Form Responses 1'!B:B),'Form Responses 1'!B:B=A496)),6)),""Data not Found."",index('Form Responses 1'!B:P,max(filter(row('Form Responses 1'!B:B),'Form Responses 1'!B:B=A496)),6))"),"Done. Acc.")</f>
        <v>Done. Acc.</v>
      </c>
      <c r="G496" s="16">
        <f t="shared" ca="1" si="0"/>
        <v>1</v>
      </c>
    </row>
    <row r="497" spans="1:7" ht="14.25">
      <c r="A497" s="6">
        <v>755339</v>
      </c>
      <c r="B497" s="8" t="s">
        <v>155</v>
      </c>
      <c r="C497" s="11" t="str">
        <f>VLOOKUP(A497,DB_Name!$A$2:$G$93,7,FALSE)</f>
        <v>C36</v>
      </c>
      <c r="D497" s="13" t="str">
        <f>VLOOKUP(A497,DB_Name!$A$2:$D$93,4,FALSE)</f>
        <v>PMO</v>
      </c>
      <c r="E497" s="17" t="s">
        <v>110</v>
      </c>
      <c r="F497" s="8" t="str">
        <f ca="1">IFERROR(__xludf.DUMMYFUNCTION("if(isna(index('Form Responses 1'!B:P,max(filter(row('Form Responses 1'!B:B),'Form Responses 1'!B:B=A497)),7)),""Data not Found."",index('Form Responses 1'!B:P,max(filter(row('Form Responses 1'!B:B),'Form Responses 1'!B:B=A497)),7))"),"Done. Acc.")</f>
        <v>Done. Acc.</v>
      </c>
      <c r="G497" s="16">
        <f t="shared" ca="1" si="0"/>
        <v>1</v>
      </c>
    </row>
    <row r="498" spans="1:7" ht="14.25">
      <c r="A498" s="6">
        <v>755339</v>
      </c>
      <c r="B498" s="8" t="s">
        <v>155</v>
      </c>
      <c r="C498" s="11" t="str">
        <f>VLOOKUP(A498,DB_Name!$A$2:$G$93,7,FALSE)</f>
        <v>C36</v>
      </c>
      <c r="D498" s="13" t="str">
        <f>VLOOKUP(A498,DB_Name!$A$2:$D$93,4,FALSE)</f>
        <v>PMO</v>
      </c>
      <c r="E498" s="17" t="s">
        <v>120</v>
      </c>
      <c r="F498" s="8" t="str">
        <f ca="1">IFERROR(__xludf.DUMMYFUNCTION("if(isna(index('Form Responses 1'!B:P,max(filter(row('Form Responses 1'!B:B),'Form Responses 1'!B:B=A498)),8)),""Data not Found."",index('Form Responses 1'!B:P,max(filter(row('Form Responses 1'!B:B),'Form Responses 1'!B:B=A498)),8))"),"Done. Acc.")</f>
        <v>Done. Acc.</v>
      </c>
      <c r="G498" s="16">
        <f t="shared" ca="1" si="0"/>
        <v>1</v>
      </c>
    </row>
    <row r="499" spans="1:7" ht="14.25">
      <c r="A499" s="6">
        <v>755339</v>
      </c>
      <c r="B499" s="8" t="s">
        <v>155</v>
      </c>
      <c r="C499" s="11" t="str">
        <f>VLOOKUP(A499,DB_Name!$A$2:$G$93,7,FALSE)</f>
        <v>C36</v>
      </c>
      <c r="D499" s="13" t="str">
        <f>VLOOKUP(A499,DB_Name!$A$2:$D$93,4,FALSE)</f>
        <v>PMO</v>
      </c>
      <c r="E499" s="17" t="s">
        <v>130</v>
      </c>
      <c r="F499" s="8" t="str">
        <f ca="1">IFERROR(__xludf.DUMMYFUNCTION("if(isna(index('Form Responses 1'!B:P,max(filter(row('Form Responses 1'!B:B),'Form Responses 1'!B:B=A499)),9)),""Data not Found."",index('Form Responses 1'!B:P,max(filter(row('Form Responses 1'!B:B),'Form Responses 1'!B:B=A499)),9))"),"On Progress.")</f>
        <v>On Progress.</v>
      </c>
      <c r="G499" s="16">
        <f t="shared" ca="1" si="0"/>
        <v>0.5</v>
      </c>
    </row>
    <row r="500" spans="1:7" ht="14.25">
      <c r="A500" s="6">
        <v>755339</v>
      </c>
      <c r="B500" s="8" t="s">
        <v>155</v>
      </c>
      <c r="C500" s="11" t="str">
        <f>VLOOKUP(A500,DB_Name!$A$2:$G$93,7,FALSE)</f>
        <v>C36</v>
      </c>
      <c r="D500" s="13" t="str">
        <f>VLOOKUP(A500,DB_Name!$A$2:$D$93,4,FALSE)</f>
        <v>PMO</v>
      </c>
      <c r="E500" s="17" t="s">
        <v>137</v>
      </c>
      <c r="F500" s="8" t="str">
        <f ca="1">IFERROR(__xludf.DUMMYFUNCTION("if(isna(index('Form Responses 1'!B:P,max(filter(row('Form Responses 1'!B:B),'Form Responses 1'!B:B=A500)),10)),""Data not Found."",index('Form Responses 1'!B:P,max(filter(row('Form Responses 1'!B:B),'Form Responses 1'!B:B=A500)),10))"),"On Progress.")</f>
        <v>On Progress.</v>
      </c>
      <c r="G500" s="16">
        <f t="shared" ca="1" si="0"/>
        <v>0.5</v>
      </c>
    </row>
    <row r="501" spans="1:7" ht="14.25">
      <c r="A501" s="6">
        <v>755339</v>
      </c>
      <c r="B501" s="8" t="s">
        <v>155</v>
      </c>
      <c r="C501" s="11" t="str">
        <f>VLOOKUP(A501,DB_Name!$A$2:$G$93,7,FALSE)</f>
        <v>C36</v>
      </c>
      <c r="D501" s="13" t="str">
        <f>VLOOKUP(A501,DB_Name!$A$2:$D$93,4,FALSE)</f>
        <v>PMO</v>
      </c>
      <c r="E501" s="17" t="s">
        <v>147</v>
      </c>
      <c r="F501" s="8" t="str">
        <f ca="1">IFERROR(__xludf.DUMMYFUNCTION("if(isna(index('Form Responses 1'!B:P,max(filter(row('Form Responses 1'!B:B),'Form Responses 1'!B:B=A501)),11)),""Data not Found."",index('Form Responses 1'!B:P,max(filter(row('Form Responses 1'!B:B),'Form Responses 1'!B:B=A501)),11))"),"On Progress.")</f>
        <v>On Progress.</v>
      </c>
      <c r="G501" s="16">
        <f t="shared" ca="1" si="0"/>
        <v>0.5</v>
      </c>
    </row>
    <row r="502" spans="1:7" ht="14.25">
      <c r="A502" s="6">
        <v>755339</v>
      </c>
      <c r="B502" s="8" t="s">
        <v>155</v>
      </c>
      <c r="C502" s="11" t="str">
        <f>VLOOKUP(A502,DB_Name!$A$2:$G$93,7,FALSE)</f>
        <v>C36</v>
      </c>
      <c r="D502" s="13" t="str">
        <f>VLOOKUP(A502,DB_Name!$A$2:$D$93,4,FALSE)</f>
        <v>PMO</v>
      </c>
      <c r="E502" s="17" t="s">
        <v>157</v>
      </c>
      <c r="F502" s="8" t="str">
        <f ca="1">IFERROR(__xludf.DUMMYFUNCTION("if(isna(index('Form Responses 1'!B:P,max(filter(row('Form Responses 1'!B:B),'Form Responses 1'!B:B=A502)),12)),""Data not Found."",index('Form Responses 1'!B:P,max(filter(row('Form Responses 1'!B:B),'Form Responses 1'!B:B=A502)),12))"),"Not Yet Started.")</f>
        <v>Not Yet Started.</v>
      </c>
      <c r="G502" s="16">
        <f t="shared" ca="1" si="0"/>
        <v>0</v>
      </c>
    </row>
    <row r="503" spans="1:7" ht="14.25">
      <c r="A503" s="6">
        <v>755339</v>
      </c>
      <c r="B503" s="8" t="s">
        <v>155</v>
      </c>
      <c r="C503" s="11" t="str">
        <f>VLOOKUP(A503,DB_Name!$A$2:$G$93,7,FALSE)</f>
        <v>C36</v>
      </c>
      <c r="D503" s="13" t="str">
        <f>VLOOKUP(A503,DB_Name!$A$2:$D$93,4,FALSE)</f>
        <v>PMO</v>
      </c>
      <c r="E503" s="17" t="s">
        <v>168</v>
      </c>
      <c r="F503" s="8" t="str">
        <f ca="1">IFERROR(__xludf.DUMMYFUNCTION("if(isna(index('Form Responses 1'!B:P,max(filter(row('Form Responses 1'!B:B),'Form Responses 1'!B:B=A503)),13)),""Data not Found."",index('Form Responses 1'!B:P,max(filter(row('Form Responses 1'!B:B),'Form Responses 1'!B:B=A503)),13))"),"Not Yet Started.")</f>
        <v>Not Yet Started.</v>
      </c>
      <c r="G503" s="16">
        <f t="shared" ca="1" si="0"/>
        <v>0</v>
      </c>
    </row>
    <row r="504" spans="1:7" ht="14.25">
      <c r="A504" s="6">
        <v>755339</v>
      </c>
      <c r="B504" s="8" t="s">
        <v>155</v>
      </c>
      <c r="C504" s="11" t="str">
        <f>VLOOKUP(A504,DB_Name!$A$2:$G$93,7,FALSE)</f>
        <v>C36</v>
      </c>
      <c r="D504" s="13" t="str">
        <f>VLOOKUP(A504,DB_Name!$A$2:$D$93,4,FALSE)</f>
        <v>PMO</v>
      </c>
      <c r="E504" s="17" t="s">
        <v>176</v>
      </c>
      <c r="F504" s="8" t="str">
        <f ca="1">IFERROR(__xludf.DUMMYFUNCTION("if(isna(index('Form Responses 1'!B:P,max(filter(row('Form Responses 1'!B:B),'Form Responses 1'!B:B=A504)),14)),""Data not Found."",index('Form Responses 1'!B:P,max(filter(row('Form Responses 1'!B:B),'Form Responses 1'!B:B=A504)),14))"),"Not Yet Started.")</f>
        <v>Not Yet Started.</v>
      </c>
      <c r="G504" s="16">
        <f t="shared" ca="1" si="0"/>
        <v>0</v>
      </c>
    </row>
    <row r="505" spans="1:7" ht="14.25">
      <c r="A505" s="6">
        <v>755339</v>
      </c>
      <c r="B505" s="8" t="s">
        <v>155</v>
      </c>
      <c r="C505" s="11" t="str">
        <f>VLOOKUP(A505,DB_Name!$A$2:$G$93,7,FALSE)</f>
        <v>C36</v>
      </c>
      <c r="D505" s="13" t="str">
        <f>VLOOKUP(A505,DB_Name!$A$2:$D$93,4,FALSE)</f>
        <v>PMO</v>
      </c>
      <c r="E505" s="17" t="s">
        <v>185</v>
      </c>
      <c r="F505" s="8" t="str">
        <f ca="1">IFERROR(__xludf.DUMMYFUNCTION("if(isna(index('Form Responses 1'!B:P,max(filter(row('Form Responses 1'!B:B),'Form Responses 1'!B:B=A505)),15)),""Data not Found."",index('Form Responses 1'!B:P,max(filter(row('Form Responses 1'!B:B),'Form Responses 1'!B:B=A505)),15))"),"Not Yet Started.")</f>
        <v>Not Yet Started.</v>
      </c>
      <c r="G505" s="16">
        <f t="shared" ca="1" si="0"/>
        <v>0</v>
      </c>
    </row>
    <row r="506" spans="1:7" ht="14.25">
      <c r="A506" s="6">
        <v>755340</v>
      </c>
      <c r="B506" s="8" t="s">
        <v>159</v>
      </c>
      <c r="C506" s="11" t="str">
        <f>VLOOKUP(A506,DB_Name!$A$2:$G$93,7,FALSE)</f>
        <v>C37</v>
      </c>
      <c r="D506" s="13" t="str">
        <f>VLOOKUP(A506,DB_Name!$A$2:$D$93,4,FALSE)</f>
        <v>ES</v>
      </c>
      <c r="E506" s="13" t="s">
        <v>35</v>
      </c>
      <c r="F506" s="8" t="str">
        <f ca="1">IFERROR(__xludf.DUMMYFUNCTION("if(isna(index('Form Responses 1'!B:P,max(filter(row('Form Responses 1'!B:B),'Form Responses 1'!B:B=A506)),2)),""Data not Found."",index('Form Responses 1'!B:P,max(filter(row('Form Responses 1'!B:B),'Form Responses 1'!B:B=A506)),2))"),"On Progress.")</f>
        <v>On Progress.</v>
      </c>
      <c r="G506" s="16">
        <f t="shared" ca="1" si="0"/>
        <v>0.5</v>
      </c>
    </row>
    <row r="507" spans="1:7" ht="14.25">
      <c r="A507" s="6">
        <v>755340</v>
      </c>
      <c r="B507" s="8" t="s">
        <v>159</v>
      </c>
      <c r="C507" s="11" t="str">
        <f>VLOOKUP(A507,DB_Name!$A$2:$G$93,7,FALSE)</f>
        <v>C37</v>
      </c>
      <c r="D507" s="13" t="str">
        <f>VLOOKUP(A507,DB_Name!$A$2:$D$93,4,FALSE)</f>
        <v>ES</v>
      </c>
      <c r="E507" s="17" t="s">
        <v>68</v>
      </c>
      <c r="F507" s="8" t="str">
        <f ca="1">IFERROR(__xludf.DUMMYFUNCTION("if(isna(index('Form Responses 1'!B:P,max(filter(row('Form Responses 1'!B:B),'Form Responses 1'!B:B=A507)),3)),""Data not Found."",index('Form Responses 1'!B:P,max(filter(row('Form Responses 1'!B:B),'Form Responses 1'!B:B=A507)),3))"),"On Progress.")</f>
        <v>On Progress.</v>
      </c>
      <c r="G507" s="16">
        <f t="shared" ca="1" si="0"/>
        <v>0.5</v>
      </c>
    </row>
    <row r="508" spans="1:7" ht="14.25">
      <c r="A508" s="6">
        <v>755340</v>
      </c>
      <c r="B508" s="8" t="s">
        <v>159</v>
      </c>
      <c r="C508" s="11" t="str">
        <f>VLOOKUP(A508,DB_Name!$A$2:$G$93,7,FALSE)</f>
        <v>C37</v>
      </c>
      <c r="D508" s="13" t="str">
        <f>VLOOKUP(A508,DB_Name!$A$2:$D$93,4,FALSE)</f>
        <v>ES</v>
      </c>
      <c r="E508" s="17" t="s">
        <v>82</v>
      </c>
      <c r="F508" s="8" t="str">
        <f ca="1">IFERROR(__xludf.DUMMYFUNCTION("if(isna(index('Form Responses 1'!B:P,max(filter(row('Form Responses 1'!B:B),'Form Responses 1'!B:B=A508)),4)),""Data not Found."",index('Form Responses 1'!B:P,max(filter(row('Form Responses 1'!B:B),'Form Responses 1'!B:B=A508)),4))"),"Not Yet Started.")</f>
        <v>Not Yet Started.</v>
      </c>
      <c r="G508" s="16">
        <f t="shared" ca="1" si="0"/>
        <v>0</v>
      </c>
    </row>
    <row r="509" spans="1:7" ht="14.25">
      <c r="A509" s="6">
        <v>755340</v>
      </c>
      <c r="B509" s="8" t="s">
        <v>159</v>
      </c>
      <c r="C509" s="11" t="str">
        <f>VLOOKUP(A509,DB_Name!$A$2:$G$93,7,FALSE)</f>
        <v>C37</v>
      </c>
      <c r="D509" s="13" t="str">
        <f>VLOOKUP(A509,DB_Name!$A$2:$D$93,4,FALSE)</f>
        <v>ES</v>
      </c>
      <c r="E509" s="17" t="s">
        <v>92</v>
      </c>
      <c r="F509" s="8" t="str">
        <f ca="1">IFERROR(__xludf.DUMMYFUNCTION("if(isna(index('Form Responses 1'!B:P,max(filter(row('Form Responses 1'!B:B),'Form Responses 1'!B:B=A509)),5)),""Data not Found."",index('Form Responses 1'!B:P,max(filter(row('Form Responses 1'!B:B),'Form Responses 1'!B:B=A509)),5))"),"Not Yet Started.")</f>
        <v>Not Yet Started.</v>
      </c>
      <c r="G509" s="16">
        <f t="shared" ca="1" si="0"/>
        <v>0</v>
      </c>
    </row>
    <row r="510" spans="1:7" ht="14.25">
      <c r="A510" s="6">
        <v>755340</v>
      </c>
      <c r="B510" s="8" t="s">
        <v>159</v>
      </c>
      <c r="C510" s="11" t="str">
        <f>VLOOKUP(A510,DB_Name!$A$2:$G$93,7,FALSE)</f>
        <v>C37</v>
      </c>
      <c r="D510" s="13" t="str">
        <f>VLOOKUP(A510,DB_Name!$A$2:$D$93,4,FALSE)</f>
        <v>ES</v>
      </c>
      <c r="E510" s="17" t="s">
        <v>99</v>
      </c>
      <c r="F510" s="8" t="str">
        <f ca="1">IFERROR(__xludf.DUMMYFUNCTION("if(isna(index('Form Responses 1'!B:P,max(filter(row('Form Responses 1'!B:B),'Form Responses 1'!B:B=A510)),6)),""Data not Found."",index('Form Responses 1'!B:P,max(filter(row('Form Responses 1'!B:B),'Form Responses 1'!B:B=A510)),6))"),"Not Yet Started.")</f>
        <v>Not Yet Started.</v>
      </c>
      <c r="G510" s="16">
        <f t="shared" ca="1" si="0"/>
        <v>0</v>
      </c>
    </row>
    <row r="511" spans="1:7" ht="14.25">
      <c r="A511" s="6">
        <v>755340</v>
      </c>
      <c r="B511" s="8" t="s">
        <v>159</v>
      </c>
      <c r="C511" s="11" t="str">
        <f>VLOOKUP(A511,DB_Name!$A$2:$G$93,7,FALSE)</f>
        <v>C37</v>
      </c>
      <c r="D511" s="13" t="str">
        <f>VLOOKUP(A511,DB_Name!$A$2:$D$93,4,FALSE)</f>
        <v>ES</v>
      </c>
      <c r="E511" s="17" t="s">
        <v>110</v>
      </c>
      <c r="F511" s="8" t="str">
        <f ca="1">IFERROR(__xludf.DUMMYFUNCTION("if(isna(index('Form Responses 1'!B:P,max(filter(row('Form Responses 1'!B:B),'Form Responses 1'!B:B=A511)),7)),""Data not Found."",index('Form Responses 1'!B:P,max(filter(row('Form Responses 1'!B:B),'Form Responses 1'!B:B=A511)),7))"),"Not Yet Started.")</f>
        <v>Not Yet Started.</v>
      </c>
      <c r="G511" s="16">
        <f t="shared" ca="1" si="0"/>
        <v>0</v>
      </c>
    </row>
    <row r="512" spans="1:7" ht="14.25">
      <c r="A512" s="6">
        <v>755340</v>
      </c>
      <c r="B512" s="8" t="s">
        <v>159</v>
      </c>
      <c r="C512" s="11" t="str">
        <f>VLOOKUP(A512,DB_Name!$A$2:$G$93,7,FALSE)</f>
        <v>C37</v>
      </c>
      <c r="D512" s="13" t="str">
        <f>VLOOKUP(A512,DB_Name!$A$2:$D$93,4,FALSE)</f>
        <v>ES</v>
      </c>
      <c r="E512" s="17" t="s">
        <v>120</v>
      </c>
      <c r="F512" s="8" t="str">
        <f ca="1">IFERROR(__xludf.DUMMYFUNCTION("if(isna(index('Form Responses 1'!B:P,max(filter(row('Form Responses 1'!B:B),'Form Responses 1'!B:B=A512)),8)),""Data not Found."",index('Form Responses 1'!B:P,max(filter(row('Form Responses 1'!B:B),'Form Responses 1'!B:B=A512)),8))"),"Not Yet Started.")</f>
        <v>Not Yet Started.</v>
      </c>
      <c r="G512" s="16">
        <f t="shared" ca="1" si="0"/>
        <v>0</v>
      </c>
    </row>
    <row r="513" spans="1:7" ht="14.25">
      <c r="A513" s="6">
        <v>755340</v>
      </c>
      <c r="B513" s="8" t="s">
        <v>159</v>
      </c>
      <c r="C513" s="11" t="str">
        <f>VLOOKUP(A513,DB_Name!$A$2:$G$93,7,FALSE)</f>
        <v>C37</v>
      </c>
      <c r="D513" s="13" t="str">
        <f>VLOOKUP(A513,DB_Name!$A$2:$D$93,4,FALSE)</f>
        <v>ES</v>
      </c>
      <c r="E513" s="17" t="s">
        <v>130</v>
      </c>
      <c r="F513" s="8" t="str">
        <f ca="1">IFERROR(__xludf.DUMMYFUNCTION("if(isna(index('Form Responses 1'!B:P,max(filter(row('Form Responses 1'!B:B),'Form Responses 1'!B:B=A513)),9)),""Data not Found."",index('Form Responses 1'!B:P,max(filter(row('Form Responses 1'!B:B),'Form Responses 1'!B:B=A513)),9))"),"Not Yet Started.")</f>
        <v>Not Yet Started.</v>
      </c>
      <c r="G513" s="16">
        <f t="shared" ca="1" si="0"/>
        <v>0</v>
      </c>
    </row>
    <row r="514" spans="1:7" ht="14.25">
      <c r="A514" s="6">
        <v>755340</v>
      </c>
      <c r="B514" s="8" t="s">
        <v>159</v>
      </c>
      <c r="C514" s="11" t="str">
        <f>VLOOKUP(A514,DB_Name!$A$2:$G$93,7,FALSE)</f>
        <v>C37</v>
      </c>
      <c r="D514" s="13" t="str">
        <f>VLOOKUP(A514,DB_Name!$A$2:$D$93,4,FALSE)</f>
        <v>ES</v>
      </c>
      <c r="E514" s="17" t="s">
        <v>137</v>
      </c>
      <c r="F514" s="8" t="str">
        <f ca="1">IFERROR(__xludf.DUMMYFUNCTION("if(isna(index('Form Responses 1'!B:P,max(filter(row('Form Responses 1'!B:B),'Form Responses 1'!B:B=A514)),10)),""Data not Found."",index('Form Responses 1'!B:P,max(filter(row('Form Responses 1'!B:B),'Form Responses 1'!B:B=A514)),10))"),"Not Yet Started.")</f>
        <v>Not Yet Started.</v>
      </c>
      <c r="G514" s="16">
        <f t="shared" ca="1" si="0"/>
        <v>0</v>
      </c>
    </row>
    <row r="515" spans="1:7" ht="14.25">
      <c r="A515" s="6">
        <v>755340</v>
      </c>
      <c r="B515" s="8" t="s">
        <v>159</v>
      </c>
      <c r="C515" s="11" t="str">
        <f>VLOOKUP(A515,DB_Name!$A$2:$G$93,7,FALSE)</f>
        <v>C37</v>
      </c>
      <c r="D515" s="13" t="str">
        <f>VLOOKUP(A515,DB_Name!$A$2:$D$93,4,FALSE)</f>
        <v>ES</v>
      </c>
      <c r="E515" s="17" t="s">
        <v>147</v>
      </c>
      <c r="F515" s="8" t="str">
        <f ca="1">IFERROR(__xludf.DUMMYFUNCTION("if(isna(index('Form Responses 1'!B:P,max(filter(row('Form Responses 1'!B:B),'Form Responses 1'!B:B=A515)),11)),""Data not Found."",index('Form Responses 1'!B:P,max(filter(row('Form Responses 1'!B:B),'Form Responses 1'!B:B=A515)),11))"),"Not Yet Started.")</f>
        <v>Not Yet Started.</v>
      </c>
      <c r="G515" s="16">
        <f t="shared" ca="1" si="0"/>
        <v>0</v>
      </c>
    </row>
    <row r="516" spans="1:7" ht="14.25">
      <c r="A516" s="6">
        <v>755340</v>
      </c>
      <c r="B516" s="8" t="s">
        <v>159</v>
      </c>
      <c r="C516" s="11" t="str">
        <f>VLOOKUP(A516,DB_Name!$A$2:$G$93,7,FALSE)</f>
        <v>C37</v>
      </c>
      <c r="D516" s="13" t="str">
        <f>VLOOKUP(A516,DB_Name!$A$2:$D$93,4,FALSE)</f>
        <v>ES</v>
      </c>
      <c r="E516" s="17" t="s">
        <v>157</v>
      </c>
      <c r="F516" s="8" t="str">
        <f ca="1">IFERROR(__xludf.DUMMYFUNCTION("if(isna(index('Form Responses 1'!B:P,max(filter(row('Form Responses 1'!B:B),'Form Responses 1'!B:B=A516)),12)),""Data not Found."",index('Form Responses 1'!B:P,max(filter(row('Form Responses 1'!B:B),'Form Responses 1'!B:B=A516)),12))"),"Not Yet Started.")</f>
        <v>Not Yet Started.</v>
      </c>
      <c r="G516" s="16">
        <f t="shared" ca="1" si="0"/>
        <v>0</v>
      </c>
    </row>
    <row r="517" spans="1:7" ht="14.25">
      <c r="A517" s="6">
        <v>755340</v>
      </c>
      <c r="B517" s="8" t="s">
        <v>159</v>
      </c>
      <c r="C517" s="11" t="str">
        <f>VLOOKUP(A517,DB_Name!$A$2:$G$93,7,FALSE)</f>
        <v>C37</v>
      </c>
      <c r="D517" s="13" t="str">
        <f>VLOOKUP(A517,DB_Name!$A$2:$D$93,4,FALSE)</f>
        <v>ES</v>
      </c>
      <c r="E517" s="17" t="s">
        <v>168</v>
      </c>
      <c r="F517" s="8" t="str">
        <f ca="1">IFERROR(__xludf.DUMMYFUNCTION("if(isna(index('Form Responses 1'!B:P,max(filter(row('Form Responses 1'!B:B),'Form Responses 1'!B:B=A517)),13)),""Data not Found."",index('Form Responses 1'!B:P,max(filter(row('Form Responses 1'!B:B),'Form Responses 1'!B:B=A517)),13))"),"Not Yet Started.")</f>
        <v>Not Yet Started.</v>
      </c>
      <c r="G517" s="16">
        <f t="shared" ca="1" si="0"/>
        <v>0</v>
      </c>
    </row>
    <row r="518" spans="1:7" ht="14.25">
      <c r="A518" s="6">
        <v>755340</v>
      </c>
      <c r="B518" s="8" t="s">
        <v>159</v>
      </c>
      <c r="C518" s="11" t="str">
        <f>VLOOKUP(A518,DB_Name!$A$2:$G$93,7,FALSE)</f>
        <v>C37</v>
      </c>
      <c r="D518" s="13" t="str">
        <f>VLOOKUP(A518,DB_Name!$A$2:$D$93,4,FALSE)</f>
        <v>ES</v>
      </c>
      <c r="E518" s="17" t="s">
        <v>176</v>
      </c>
      <c r="F518" s="8" t="str">
        <f ca="1">IFERROR(__xludf.DUMMYFUNCTION("if(isna(index('Form Responses 1'!B:P,max(filter(row('Form Responses 1'!B:B),'Form Responses 1'!B:B=A518)),14)),""Data not Found."",index('Form Responses 1'!B:P,max(filter(row('Form Responses 1'!B:B),'Form Responses 1'!B:B=A518)),14))"),"Not Yet Started.")</f>
        <v>Not Yet Started.</v>
      </c>
      <c r="G518" s="16">
        <f t="shared" ca="1" si="0"/>
        <v>0</v>
      </c>
    </row>
    <row r="519" spans="1:7" ht="14.25">
      <c r="A519" s="6">
        <v>755340</v>
      </c>
      <c r="B519" s="8" t="s">
        <v>159</v>
      </c>
      <c r="C519" s="11" t="str">
        <f>VLOOKUP(A519,DB_Name!$A$2:$G$93,7,FALSE)</f>
        <v>C37</v>
      </c>
      <c r="D519" s="13" t="str">
        <f>VLOOKUP(A519,DB_Name!$A$2:$D$93,4,FALSE)</f>
        <v>ES</v>
      </c>
      <c r="E519" s="17" t="s">
        <v>185</v>
      </c>
      <c r="F519" s="8" t="str">
        <f ca="1">IFERROR(__xludf.DUMMYFUNCTION("if(isna(index('Form Responses 1'!B:P,max(filter(row('Form Responses 1'!B:B),'Form Responses 1'!B:B=A519)),15)),""Data not Found."",index('Form Responses 1'!B:P,max(filter(row('Form Responses 1'!B:B),'Form Responses 1'!B:B=A519)),15))"),"Not Yet Started.")</f>
        <v>Not Yet Started.</v>
      </c>
      <c r="G519" s="16">
        <f t="shared" ca="1" si="0"/>
        <v>0</v>
      </c>
    </row>
    <row r="520" spans="1:7" ht="14.25">
      <c r="A520" s="6">
        <v>755341</v>
      </c>
      <c r="B520" s="8" t="s">
        <v>162</v>
      </c>
      <c r="C520" s="11" t="str">
        <f>VLOOKUP(A520,DB_Name!$A$2:$G$93,7,FALSE)</f>
        <v>C38</v>
      </c>
      <c r="D520" s="13" t="str">
        <f>VLOOKUP(A520,DB_Name!$A$2:$D$93,4,FALSE)</f>
        <v>HSSE</v>
      </c>
      <c r="E520" s="13" t="s">
        <v>35</v>
      </c>
      <c r="F520" s="8" t="str">
        <f ca="1">IFERROR(__xludf.DUMMYFUNCTION("if(isna(index('Form Responses 1'!B:P,max(filter(row('Form Responses 1'!B:B),'Form Responses 1'!B:B=A520)),2)),""Data not Found."",index('Form Responses 1'!B:P,max(filter(row('Form Responses 1'!B:B),'Form Responses 1'!B:B=A520)),2))"),"Done. Acc.")</f>
        <v>Done. Acc.</v>
      </c>
      <c r="G520" s="16">
        <f t="shared" ca="1" si="0"/>
        <v>1</v>
      </c>
    </row>
    <row r="521" spans="1:7" ht="14.25">
      <c r="A521" s="6">
        <v>755341</v>
      </c>
      <c r="B521" s="8" t="s">
        <v>162</v>
      </c>
      <c r="C521" s="11" t="str">
        <f>VLOOKUP(A521,DB_Name!$A$2:$G$93,7,FALSE)</f>
        <v>C38</v>
      </c>
      <c r="D521" s="13" t="str">
        <f>VLOOKUP(A521,DB_Name!$A$2:$D$93,4,FALSE)</f>
        <v>HSSE</v>
      </c>
      <c r="E521" s="17" t="s">
        <v>68</v>
      </c>
      <c r="F521" s="8" t="str">
        <f ca="1">IFERROR(__xludf.DUMMYFUNCTION("if(isna(index('Form Responses 1'!B:P,max(filter(row('Form Responses 1'!B:B),'Form Responses 1'!B:B=A521)),3)),""Data not Found."",index('Form Responses 1'!B:P,max(filter(row('Form Responses 1'!B:B),'Form Responses 1'!B:B=A521)),3))"),"On Progress.")</f>
        <v>On Progress.</v>
      </c>
      <c r="G521" s="16">
        <f t="shared" ca="1" si="0"/>
        <v>0.5</v>
      </c>
    </row>
    <row r="522" spans="1:7" ht="14.25">
      <c r="A522" s="6">
        <v>755341</v>
      </c>
      <c r="B522" s="8" t="s">
        <v>162</v>
      </c>
      <c r="C522" s="11" t="str">
        <f>VLOOKUP(A522,DB_Name!$A$2:$G$93,7,FALSE)</f>
        <v>C38</v>
      </c>
      <c r="D522" s="13" t="str">
        <f>VLOOKUP(A522,DB_Name!$A$2:$D$93,4,FALSE)</f>
        <v>HSSE</v>
      </c>
      <c r="E522" s="17" t="s">
        <v>82</v>
      </c>
      <c r="F522" s="8" t="str">
        <f ca="1">IFERROR(__xludf.DUMMYFUNCTION("if(isna(index('Form Responses 1'!B:P,max(filter(row('Form Responses 1'!B:B),'Form Responses 1'!B:B=A522)),4)),""Data not Found."",index('Form Responses 1'!B:P,max(filter(row('Form Responses 1'!B:B),'Form Responses 1'!B:B=A522)),4))"),"Not Yet Started.")</f>
        <v>Not Yet Started.</v>
      </c>
      <c r="G522" s="16">
        <f t="shared" ca="1" si="0"/>
        <v>0</v>
      </c>
    </row>
    <row r="523" spans="1:7" ht="14.25">
      <c r="A523" s="6">
        <v>755341</v>
      </c>
      <c r="B523" s="8" t="s">
        <v>162</v>
      </c>
      <c r="C523" s="11" t="str">
        <f>VLOOKUP(A523,DB_Name!$A$2:$G$93,7,FALSE)</f>
        <v>C38</v>
      </c>
      <c r="D523" s="13" t="str">
        <f>VLOOKUP(A523,DB_Name!$A$2:$D$93,4,FALSE)</f>
        <v>HSSE</v>
      </c>
      <c r="E523" s="17" t="s">
        <v>92</v>
      </c>
      <c r="F523" s="8" t="str">
        <f ca="1">IFERROR(__xludf.DUMMYFUNCTION("if(isna(index('Form Responses 1'!B:P,max(filter(row('Form Responses 1'!B:B),'Form Responses 1'!B:B=A523)),5)),""Data not Found."",index('Form Responses 1'!B:P,max(filter(row('Form Responses 1'!B:B),'Form Responses 1'!B:B=A523)),5))"),"On Progress.")</f>
        <v>On Progress.</v>
      </c>
      <c r="G523" s="16">
        <f t="shared" ca="1" si="0"/>
        <v>0.5</v>
      </c>
    </row>
    <row r="524" spans="1:7" ht="14.25">
      <c r="A524" s="6">
        <v>755341</v>
      </c>
      <c r="B524" s="8" t="s">
        <v>162</v>
      </c>
      <c r="C524" s="11" t="str">
        <f>VLOOKUP(A524,DB_Name!$A$2:$G$93,7,FALSE)</f>
        <v>C38</v>
      </c>
      <c r="D524" s="13" t="str">
        <f>VLOOKUP(A524,DB_Name!$A$2:$D$93,4,FALSE)</f>
        <v>HSSE</v>
      </c>
      <c r="E524" s="17" t="s">
        <v>99</v>
      </c>
      <c r="F524" s="8" t="str">
        <f ca="1">IFERROR(__xludf.DUMMYFUNCTION("if(isna(index('Form Responses 1'!B:P,max(filter(row('Form Responses 1'!B:B),'Form Responses 1'!B:B=A524)),6)),""Data not Found."",index('Form Responses 1'!B:P,max(filter(row('Form Responses 1'!B:B),'Form Responses 1'!B:B=A524)),6))"),"On Progress.")</f>
        <v>On Progress.</v>
      </c>
      <c r="G524" s="16">
        <f t="shared" ca="1" si="0"/>
        <v>0.5</v>
      </c>
    </row>
    <row r="525" spans="1:7" ht="14.25">
      <c r="A525" s="6">
        <v>755341</v>
      </c>
      <c r="B525" s="8" t="s">
        <v>162</v>
      </c>
      <c r="C525" s="11" t="str">
        <f>VLOOKUP(A525,DB_Name!$A$2:$G$93,7,FALSE)</f>
        <v>C38</v>
      </c>
      <c r="D525" s="13" t="str">
        <f>VLOOKUP(A525,DB_Name!$A$2:$D$93,4,FALSE)</f>
        <v>HSSE</v>
      </c>
      <c r="E525" s="17" t="s">
        <v>110</v>
      </c>
      <c r="F525" s="8" t="str">
        <f ca="1">IFERROR(__xludf.DUMMYFUNCTION("if(isna(index('Form Responses 1'!B:P,max(filter(row('Form Responses 1'!B:B),'Form Responses 1'!B:B=A525)),7)),""Data not Found."",index('Form Responses 1'!B:P,max(filter(row('Form Responses 1'!B:B),'Form Responses 1'!B:B=A525)),7))"),"On Progress.")</f>
        <v>On Progress.</v>
      </c>
      <c r="G525" s="16">
        <f t="shared" ca="1" si="0"/>
        <v>0.5</v>
      </c>
    </row>
    <row r="526" spans="1:7" ht="14.25">
      <c r="A526" s="6">
        <v>755341</v>
      </c>
      <c r="B526" s="8" t="s">
        <v>162</v>
      </c>
      <c r="C526" s="11" t="str">
        <f>VLOOKUP(A526,DB_Name!$A$2:$G$93,7,FALSE)</f>
        <v>C38</v>
      </c>
      <c r="D526" s="13" t="str">
        <f>VLOOKUP(A526,DB_Name!$A$2:$D$93,4,FALSE)</f>
        <v>HSSE</v>
      </c>
      <c r="E526" s="17" t="s">
        <v>120</v>
      </c>
      <c r="F526" s="8" t="str">
        <f ca="1">IFERROR(__xludf.DUMMYFUNCTION("if(isna(index('Form Responses 1'!B:P,max(filter(row('Form Responses 1'!B:B),'Form Responses 1'!B:B=A526)),8)),""Data not Found."",index('Form Responses 1'!B:P,max(filter(row('Form Responses 1'!B:B),'Form Responses 1'!B:B=A526)),8))"),"On Progress.")</f>
        <v>On Progress.</v>
      </c>
      <c r="G526" s="16">
        <f t="shared" ca="1" si="0"/>
        <v>0.5</v>
      </c>
    </row>
    <row r="527" spans="1:7" ht="14.25">
      <c r="A527" s="6">
        <v>755341</v>
      </c>
      <c r="B527" s="8" t="s">
        <v>162</v>
      </c>
      <c r="C527" s="11" t="str">
        <f>VLOOKUP(A527,DB_Name!$A$2:$G$93,7,FALSE)</f>
        <v>C38</v>
      </c>
      <c r="D527" s="13" t="str">
        <f>VLOOKUP(A527,DB_Name!$A$2:$D$93,4,FALSE)</f>
        <v>HSSE</v>
      </c>
      <c r="E527" s="17" t="s">
        <v>130</v>
      </c>
      <c r="F527" s="8" t="str">
        <f ca="1">IFERROR(__xludf.DUMMYFUNCTION("if(isna(index('Form Responses 1'!B:P,max(filter(row('Form Responses 1'!B:B),'Form Responses 1'!B:B=A527)),9)),""Data not Found."",index('Form Responses 1'!B:P,max(filter(row('Form Responses 1'!B:B),'Form Responses 1'!B:B=A527)),9))"),"Not Yet Started.")</f>
        <v>Not Yet Started.</v>
      </c>
      <c r="G527" s="16">
        <f t="shared" ca="1" si="0"/>
        <v>0</v>
      </c>
    </row>
    <row r="528" spans="1:7" ht="14.25">
      <c r="A528" s="6">
        <v>755341</v>
      </c>
      <c r="B528" s="8" t="s">
        <v>162</v>
      </c>
      <c r="C528" s="11" t="str">
        <f>VLOOKUP(A528,DB_Name!$A$2:$G$93,7,FALSE)</f>
        <v>C38</v>
      </c>
      <c r="D528" s="13" t="str">
        <f>VLOOKUP(A528,DB_Name!$A$2:$D$93,4,FALSE)</f>
        <v>HSSE</v>
      </c>
      <c r="E528" s="17" t="s">
        <v>137</v>
      </c>
      <c r="F528" s="8" t="str">
        <f ca="1">IFERROR(__xludf.DUMMYFUNCTION("if(isna(index('Form Responses 1'!B:P,max(filter(row('Form Responses 1'!B:B),'Form Responses 1'!B:B=A528)),10)),""Data not Found."",index('Form Responses 1'!B:P,max(filter(row('Form Responses 1'!B:B),'Form Responses 1'!B:B=A528)),10))"),"On Progress.")</f>
        <v>On Progress.</v>
      </c>
      <c r="G528" s="16">
        <f t="shared" ca="1" si="0"/>
        <v>0.5</v>
      </c>
    </row>
    <row r="529" spans="1:7" ht="14.25">
      <c r="A529" s="6">
        <v>755341</v>
      </c>
      <c r="B529" s="8" t="s">
        <v>162</v>
      </c>
      <c r="C529" s="11" t="str">
        <f>VLOOKUP(A529,DB_Name!$A$2:$G$93,7,FALSE)</f>
        <v>C38</v>
      </c>
      <c r="D529" s="13" t="str">
        <f>VLOOKUP(A529,DB_Name!$A$2:$D$93,4,FALSE)</f>
        <v>HSSE</v>
      </c>
      <c r="E529" s="17" t="s">
        <v>147</v>
      </c>
      <c r="F529" s="8" t="str">
        <f ca="1">IFERROR(__xludf.DUMMYFUNCTION("if(isna(index('Form Responses 1'!B:P,max(filter(row('Form Responses 1'!B:B),'Form Responses 1'!B:B=A529)),11)),""Data not Found."",index('Form Responses 1'!B:P,max(filter(row('Form Responses 1'!B:B),'Form Responses 1'!B:B=A529)),11))"),"Not Yet Started.")</f>
        <v>Not Yet Started.</v>
      </c>
      <c r="G529" s="16">
        <f t="shared" ca="1" si="0"/>
        <v>0</v>
      </c>
    </row>
    <row r="530" spans="1:7" ht="14.25">
      <c r="A530" s="6">
        <v>755341</v>
      </c>
      <c r="B530" s="8" t="s">
        <v>162</v>
      </c>
      <c r="C530" s="11" t="str">
        <f>VLOOKUP(A530,DB_Name!$A$2:$G$93,7,FALSE)</f>
        <v>C38</v>
      </c>
      <c r="D530" s="13" t="str">
        <f>VLOOKUP(A530,DB_Name!$A$2:$D$93,4,FALSE)</f>
        <v>HSSE</v>
      </c>
      <c r="E530" s="17" t="s">
        <v>157</v>
      </c>
      <c r="F530" s="8" t="str">
        <f ca="1">IFERROR(__xludf.DUMMYFUNCTION("if(isna(index('Form Responses 1'!B:P,max(filter(row('Form Responses 1'!B:B),'Form Responses 1'!B:B=A530)),12)),""Data not Found."",index('Form Responses 1'!B:P,max(filter(row('Form Responses 1'!B:B),'Form Responses 1'!B:B=A530)),12))"),"On Progress.")</f>
        <v>On Progress.</v>
      </c>
      <c r="G530" s="16">
        <f t="shared" ca="1" si="0"/>
        <v>0.5</v>
      </c>
    </row>
    <row r="531" spans="1:7" ht="14.25">
      <c r="A531" s="6">
        <v>755341</v>
      </c>
      <c r="B531" s="8" t="s">
        <v>162</v>
      </c>
      <c r="C531" s="11" t="str">
        <f>VLOOKUP(A531,DB_Name!$A$2:$G$93,7,FALSE)</f>
        <v>C38</v>
      </c>
      <c r="D531" s="13" t="str">
        <f>VLOOKUP(A531,DB_Name!$A$2:$D$93,4,FALSE)</f>
        <v>HSSE</v>
      </c>
      <c r="E531" s="17" t="s">
        <v>168</v>
      </c>
      <c r="F531" s="8" t="str">
        <f ca="1">IFERROR(__xludf.DUMMYFUNCTION("if(isna(index('Form Responses 1'!B:P,max(filter(row('Form Responses 1'!B:B),'Form Responses 1'!B:B=A531)),13)),""Data not Found."",index('Form Responses 1'!B:P,max(filter(row('Form Responses 1'!B:B),'Form Responses 1'!B:B=A531)),13))"),"On Progress.")</f>
        <v>On Progress.</v>
      </c>
      <c r="G531" s="16">
        <f t="shared" ca="1" si="0"/>
        <v>0.5</v>
      </c>
    </row>
    <row r="532" spans="1:7" ht="14.25">
      <c r="A532" s="6">
        <v>755341</v>
      </c>
      <c r="B532" s="8" t="s">
        <v>162</v>
      </c>
      <c r="C532" s="11" t="str">
        <f>VLOOKUP(A532,DB_Name!$A$2:$G$93,7,FALSE)</f>
        <v>C38</v>
      </c>
      <c r="D532" s="13" t="str">
        <f>VLOOKUP(A532,DB_Name!$A$2:$D$93,4,FALSE)</f>
        <v>HSSE</v>
      </c>
      <c r="E532" s="17" t="s">
        <v>176</v>
      </c>
      <c r="F532" s="8" t="str">
        <f ca="1">IFERROR(__xludf.DUMMYFUNCTION("if(isna(index('Form Responses 1'!B:P,max(filter(row('Form Responses 1'!B:B),'Form Responses 1'!B:B=A532)),14)),""Data not Found."",index('Form Responses 1'!B:P,max(filter(row('Form Responses 1'!B:B),'Form Responses 1'!B:B=A532)),14))"),"Not Yet Started.")</f>
        <v>Not Yet Started.</v>
      </c>
      <c r="G532" s="16">
        <f t="shared" ca="1" si="0"/>
        <v>0</v>
      </c>
    </row>
    <row r="533" spans="1:7" ht="14.25">
      <c r="A533" s="6">
        <v>755341</v>
      </c>
      <c r="B533" s="8" t="s">
        <v>162</v>
      </c>
      <c r="C533" s="11" t="str">
        <f>VLOOKUP(A533,DB_Name!$A$2:$G$93,7,FALSE)</f>
        <v>C38</v>
      </c>
      <c r="D533" s="13" t="str">
        <f>VLOOKUP(A533,DB_Name!$A$2:$D$93,4,FALSE)</f>
        <v>HSSE</v>
      </c>
      <c r="E533" s="17" t="s">
        <v>185</v>
      </c>
      <c r="F533" s="8" t="str">
        <f ca="1">IFERROR(__xludf.DUMMYFUNCTION("if(isna(index('Form Responses 1'!B:P,max(filter(row('Form Responses 1'!B:B),'Form Responses 1'!B:B=A533)),15)),""Data not Found."",index('Form Responses 1'!B:P,max(filter(row('Form Responses 1'!B:B),'Form Responses 1'!B:B=A533)),15))"),"Not Yet Started.")</f>
        <v>Not Yet Started.</v>
      </c>
      <c r="G533" s="16">
        <f t="shared" ca="1" si="0"/>
        <v>0</v>
      </c>
    </row>
    <row r="534" spans="1:7" ht="14.25">
      <c r="A534" s="6">
        <v>755342</v>
      </c>
      <c r="B534" s="8" t="s">
        <v>166</v>
      </c>
      <c r="C534" s="11" t="str">
        <f>VLOOKUP(A534,DB_Name!$A$2:$G$93,7,FALSE)</f>
        <v>C39</v>
      </c>
      <c r="D534" s="13" t="str">
        <f>VLOOKUP(A534,DB_Name!$A$2:$D$93,4,FALSE)</f>
        <v>ES</v>
      </c>
      <c r="E534" s="13" t="s">
        <v>35</v>
      </c>
      <c r="F534" s="8" t="str">
        <f ca="1">IFERROR(__xludf.DUMMYFUNCTION("if(isna(index('Form Responses 1'!B:P,max(filter(row('Form Responses 1'!B:B),'Form Responses 1'!B:B=A534)),2)),""Data not Found."",index('Form Responses 1'!B:P,max(filter(row('Form Responses 1'!B:B),'Form Responses 1'!B:B=A534)),2))"),"On Progress.")</f>
        <v>On Progress.</v>
      </c>
      <c r="G534" s="16">
        <f t="shared" ca="1" si="0"/>
        <v>0.5</v>
      </c>
    </row>
    <row r="535" spans="1:7" ht="14.25">
      <c r="A535" s="6">
        <v>755342</v>
      </c>
      <c r="B535" s="8" t="s">
        <v>166</v>
      </c>
      <c r="C535" s="11" t="str">
        <f>VLOOKUP(A535,DB_Name!$A$2:$G$93,7,FALSE)</f>
        <v>C39</v>
      </c>
      <c r="D535" s="13" t="str">
        <f>VLOOKUP(A535,DB_Name!$A$2:$D$93,4,FALSE)</f>
        <v>ES</v>
      </c>
      <c r="E535" s="17" t="s">
        <v>68</v>
      </c>
      <c r="F535" s="8" t="str">
        <f ca="1">IFERROR(__xludf.DUMMYFUNCTION("if(isna(index('Form Responses 1'!B:P,max(filter(row('Form Responses 1'!B:B),'Form Responses 1'!B:B=A535)),3)),""Data not Found."",index('Form Responses 1'!B:P,max(filter(row('Form Responses 1'!B:B),'Form Responses 1'!B:B=A535)),3))"),"On Progress.")</f>
        <v>On Progress.</v>
      </c>
      <c r="G535" s="16">
        <f t="shared" ca="1" si="0"/>
        <v>0.5</v>
      </c>
    </row>
    <row r="536" spans="1:7" ht="14.25">
      <c r="A536" s="6">
        <v>755342</v>
      </c>
      <c r="B536" s="8" t="s">
        <v>166</v>
      </c>
      <c r="C536" s="11" t="str">
        <f>VLOOKUP(A536,DB_Name!$A$2:$G$93,7,FALSE)</f>
        <v>C39</v>
      </c>
      <c r="D536" s="13" t="str">
        <f>VLOOKUP(A536,DB_Name!$A$2:$D$93,4,FALSE)</f>
        <v>ES</v>
      </c>
      <c r="E536" s="17" t="s">
        <v>82</v>
      </c>
      <c r="F536" s="8" t="str">
        <f ca="1">IFERROR(__xludf.DUMMYFUNCTION("if(isna(index('Form Responses 1'!B:P,max(filter(row('Form Responses 1'!B:B),'Form Responses 1'!B:B=A536)),4)),""Data not Found."",index('Form Responses 1'!B:P,max(filter(row('Form Responses 1'!B:B),'Form Responses 1'!B:B=A536)),4))"),"Not Yet Started.")</f>
        <v>Not Yet Started.</v>
      </c>
      <c r="G536" s="16">
        <f t="shared" ca="1" si="0"/>
        <v>0</v>
      </c>
    </row>
    <row r="537" spans="1:7" ht="14.25">
      <c r="A537" s="6">
        <v>755342</v>
      </c>
      <c r="B537" s="8" t="s">
        <v>166</v>
      </c>
      <c r="C537" s="11" t="str">
        <f>VLOOKUP(A537,DB_Name!$A$2:$G$93,7,FALSE)</f>
        <v>C39</v>
      </c>
      <c r="D537" s="13" t="str">
        <f>VLOOKUP(A537,DB_Name!$A$2:$D$93,4,FALSE)</f>
        <v>ES</v>
      </c>
      <c r="E537" s="17" t="s">
        <v>92</v>
      </c>
      <c r="F537" s="8" t="str">
        <f ca="1">IFERROR(__xludf.DUMMYFUNCTION("if(isna(index('Form Responses 1'!B:P,max(filter(row('Form Responses 1'!B:B),'Form Responses 1'!B:B=A537)),5)),""Data not Found."",index('Form Responses 1'!B:P,max(filter(row('Form Responses 1'!B:B),'Form Responses 1'!B:B=A537)),5))"),"Not Yet Started.")</f>
        <v>Not Yet Started.</v>
      </c>
      <c r="G537" s="16">
        <f t="shared" ca="1" si="0"/>
        <v>0</v>
      </c>
    </row>
    <row r="538" spans="1:7" ht="14.25">
      <c r="A538" s="6">
        <v>755342</v>
      </c>
      <c r="B538" s="8" t="s">
        <v>166</v>
      </c>
      <c r="C538" s="11" t="str">
        <f>VLOOKUP(A538,DB_Name!$A$2:$G$93,7,FALSE)</f>
        <v>C39</v>
      </c>
      <c r="D538" s="13" t="str">
        <f>VLOOKUP(A538,DB_Name!$A$2:$D$93,4,FALSE)</f>
        <v>ES</v>
      </c>
      <c r="E538" s="17" t="s">
        <v>99</v>
      </c>
      <c r="F538" s="8" t="str">
        <f ca="1">IFERROR(__xludf.DUMMYFUNCTION("if(isna(index('Form Responses 1'!B:P,max(filter(row('Form Responses 1'!B:B),'Form Responses 1'!B:B=A538)),6)),""Data not Found."",index('Form Responses 1'!B:P,max(filter(row('Form Responses 1'!B:B),'Form Responses 1'!B:B=A538)),6))"),"Not Yet Started.")</f>
        <v>Not Yet Started.</v>
      </c>
      <c r="G538" s="16">
        <f t="shared" ca="1" si="0"/>
        <v>0</v>
      </c>
    </row>
    <row r="539" spans="1:7" ht="14.25">
      <c r="A539" s="6">
        <v>755342</v>
      </c>
      <c r="B539" s="8" t="s">
        <v>166</v>
      </c>
      <c r="C539" s="11" t="str">
        <f>VLOOKUP(A539,DB_Name!$A$2:$G$93,7,FALSE)</f>
        <v>C39</v>
      </c>
      <c r="D539" s="13" t="str">
        <f>VLOOKUP(A539,DB_Name!$A$2:$D$93,4,FALSE)</f>
        <v>ES</v>
      </c>
      <c r="E539" s="17" t="s">
        <v>110</v>
      </c>
      <c r="F539" s="8" t="str">
        <f ca="1">IFERROR(__xludf.DUMMYFUNCTION("if(isna(index('Form Responses 1'!B:P,max(filter(row('Form Responses 1'!B:B),'Form Responses 1'!B:B=A539)),7)),""Data not Found."",index('Form Responses 1'!B:P,max(filter(row('Form Responses 1'!B:B),'Form Responses 1'!B:B=A539)),7))"),"Not Yet Started.")</f>
        <v>Not Yet Started.</v>
      </c>
      <c r="G539" s="16">
        <f t="shared" ca="1" si="0"/>
        <v>0</v>
      </c>
    </row>
    <row r="540" spans="1:7" ht="14.25">
      <c r="A540" s="6">
        <v>755342</v>
      </c>
      <c r="B540" s="8" t="s">
        <v>166</v>
      </c>
      <c r="C540" s="11" t="str">
        <f>VLOOKUP(A540,DB_Name!$A$2:$G$93,7,FALSE)</f>
        <v>C39</v>
      </c>
      <c r="D540" s="13" t="str">
        <f>VLOOKUP(A540,DB_Name!$A$2:$D$93,4,FALSE)</f>
        <v>ES</v>
      </c>
      <c r="E540" s="17" t="s">
        <v>120</v>
      </c>
      <c r="F540" s="8" t="str">
        <f ca="1">IFERROR(__xludf.DUMMYFUNCTION("if(isna(index('Form Responses 1'!B:P,max(filter(row('Form Responses 1'!B:B),'Form Responses 1'!B:B=A540)),8)),""Data not Found."",index('Form Responses 1'!B:P,max(filter(row('Form Responses 1'!B:B),'Form Responses 1'!B:B=A540)),8))"),"Not Yet Started.")</f>
        <v>Not Yet Started.</v>
      </c>
      <c r="G540" s="16">
        <f t="shared" ca="1" si="0"/>
        <v>0</v>
      </c>
    </row>
    <row r="541" spans="1:7" ht="14.25">
      <c r="A541" s="6">
        <v>755342</v>
      </c>
      <c r="B541" s="8" t="s">
        <v>166</v>
      </c>
      <c r="C541" s="11" t="str">
        <f>VLOOKUP(A541,DB_Name!$A$2:$G$93,7,FALSE)</f>
        <v>C39</v>
      </c>
      <c r="D541" s="13" t="str">
        <f>VLOOKUP(A541,DB_Name!$A$2:$D$93,4,FALSE)</f>
        <v>ES</v>
      </c>
      <c r="E541" s="17" t="s">
        <v>130</v>
      </c>
      <c r="F541" s="8" t="str">
        <f ca="1">IFERROR(__xludf.DUMMYFUNCTION("if(isna(index('Form Responses 1'!B:P,max(filter(row('Form Responses 1'!B:B),'Form Responses 1'!B:B=A541)),9)),""Data not Found."",index('Form Responses 1'!B:P,max(filter(row('Form Responses 1'!B:B),'Form Responses 1'!B:B=A541)),9))"),"Not Yet Started.")</f>
        <v>Not Yet Started.</v>
      </c>
      <c r="G541" s="16">
        <f t="shared" ca="1" si="0"/>
        <v>0</v>
      </c>
    </row>
    <row r="542" spans="1:7" ht="14.25">
      <c r="A542" s="6">
        <v>755342</v>
      </c>
      <c r="B542" s="8" t="s">
        <v>166</v>
      </c>
      <c r="C542" s="11" t="str">
        <f>VLOOKUP(A542,DB_Name!$A$2:$G$93,7,FALSE)</f>
        <v>C39</v>
      </c>
      <c r="D542" s="13" t="str">
        <f>VLOOKUP(A542,DB_Name!$A$2:$D$93,4,FALSE)</f>
        <v>ES</v>
      </c>
      <c r="E542" s="17" t="s">
        <v>137</v>
      </c>
      <c r="F542" s="8" t="str">
        <f ca="1">IFERROR(__xludf.DUMMYFUNCTION("if(isna(index('Form Responses 1'!B:P,max(filter(row('Form Responses 1'!B:B),'Form Responses 1'!B:B=A542)),10)),""Data not Found."",index('Form Responses 1'!B:P,max(filter(row('Form Responses 1'!B:B),'Form Responses 1'!B:B=A542)),10))"),"Not Yet Started.")</f>
        <v>Not Yet Started.</v>
      </c>
      <c r="G542" s="16">
        <f t="shared" ca="1" si="0"/>
        <v>0</v>
      </c>
    </row>
    <row r="543" spans="1:7" ht="14.25">
      <c r="A543" s="6">
        <v>755342</v>
      </c>
      <c r="B543" s="8" t="s">
        <v>166</v>
      </c>
      <c r="C543" s="11" t="str">
        <f>VLOOKUP(A543,DB_Name!$A$2:$G$93,7,FALSE)</f>
        <v>C39</v>
      </c>
      <c r="D543" s="13" t="str">
        <f>VLOOKUP(A543,DB_Name!$A$2:$D$93,4,FALSE)</f>
        <v>ES</v>
      </c>
      <c r="E543" s="17" t="s">
        <v>147</v>
      </c>
      <c r="F543" s="8" t="str">
        <f ca="1">IFERROR(__xludf.DUMMYFUNCTION("if(isna(index('Form Responses 1'!B:P,max(filter(row('Form Responses 1'!B:B),'Form Responses 1'!B:B=A543)),11)),""Data not Found."",index('Form Responses 1'!B:P,max(filter(row('Form Responses 1'!B:B),'Form Responses 1'!B:B=A543)),11))"),"Not Yet Started.")</f>
        <v>Not Yet Started.</v>
      </c>
      <c r="G543" s="16">
        <f t="shared" ca="1" si="0"/>
        <v>0</v>
      </c>
    </row>
    <row r="544" spans="1:7" ht="14.25">
      <c r="A544" s="6">
        <v>755342</v>
      </c>
      <c r="B544" s="8" t="s">
        <v>166</v>
      </c>
      <c r="C544" s="11" t="str">
        <f>VLOOKUP(A544,DB_Name!$A$2:$G$93,7,FALSE)</f>
        <v>C39</v>
      </c>
      <c r="D544" s="13" t="str">
        <f>VLOOKUP(A544,DB_Name!$A$2:$D$93,4,FALSE)</f>
        <v>ES</v>
      </c>
      <c r="E544" s="17" t="s">
        <v>157</v>
      </c>
      <c r="F544" s="8" t="str">
        <f ca="1">IFERROR(__xludf.DUMMYFUNCTION("if(isna(index('Form Responses 1'!B:P,max(filter(row('Form Responses 1'!B:B),'Form Responses 1'!B:B=A544)),12)),""Data not Found."",index('Form Responses 1'!B:P,max(filter(row('Form Responses 1'!B:B),'Form Responses 1'!B:B=A544)),12))"),"Not Yet Started.")</f>
        <v>Not Yet Started.</v>
      </c>
      <c r="G544" s="16">
        <f t="shared" ca="1" si="0"/>
        <v>0</v>
      </c>
    </row>
    <row r="545" spans="1:7" ht="14.25">
      <c r="A545" s="6">
        <v>755342</v>
      </c>
      <c r="B545" s="8" t="s">
        <v>166</v>
      </c>
      <c r="C545" s="11" t="str">
        <f>VLOOKUP(A545,DB_Name!$A$2:$G$93,7,FALSE)</f>
        <v>C39</v>
      </c>
      <c r="D545" s="13" t="str">
        <f>VLOOKUP(A545,DB_Name!$A$2:$D$93,4,FALSE)</f>
        <v>ES</v>
      </c>
      <c r="E545" s="17" t="s">
        <v>168</v>
      </c>
      <c r="F545" s="8" t="str">
        <f ca="1">IFERROR(__xludf.DUMMYFUNCTION("if(isna(index('Form Responses 1'!B:P,max(filter(row('Form Responses 1'!B:B),'Form Responses 1'!B:B=A545)),13)),""Data not Found."",index('Form Responses 1'!B:P,max(filter(row('Form Responses 1'!B:B),'Form Responses 1'!B:B=A545)),13))"),"Not Yet Started.")</f>
        <v>Not Yet Started.</v>
      </c>
      <c r="G545" s="16">
        <f t="shared" ca="1" si="0"/>
        <v>0</v>
      </c>
    </row>
    <row r="546" spans="1:7" ht="14.25">
      <c r="A546" s="6">
        <v>755342</v>
      </c>
      <c r="B546" s="8" t="s">
        <v>166</v>
      </c>
      <c r="C546" s="11" t="str">
        <f>VLOOKUP(A546,DB_Name!$A$2:$G$93,7,FALSE)</f>
        <v>C39</v>
      </c>
      <c r="D546" s="13" t="str">
        <f>VLOOKUP(A546,DB_Name!$A$2:$D$93,4,FALSE)</f>
        <v>ES</v>
      </c>
      <c r="E546" s="17" t="s">
        <v>176</v>
      </c>
      <c r="F546" s="8" t="str">
        <f ca="1">IFERROR(__xludf.DUMMYFUNCTION("if(isna(index('Form Responses 1'!B:P,max(filter(row('Form Responses 1'!B:B),'Form Responses 1'!B:B=A546)),14)),""Data not Found."",index('Form Responses 1'!B:P,max(filter(row('Form Responses 1'!B:B),'Form Responses 1'!B:B=A546)),14))"),"Not Yet Started.")</f>
        <v>Not Yet Started.</v>
      </c>
      <c r="G546" s="16">
        <f t="shared" ca="1" si="0"/>
        <v>0</v>
      </c>
    </row>
    <row r="547" spans="1:7" ht="14.25">
      <c r="A547" s="6">
        <v>755342</v>
      </c>
      <c r="B547" s="8" t="s">
        <v>166</v>
      </c>
      <c r="C547" s="11" t="str">
        <f>VLOOKUP(A547,DB_Name!$A$2:$G$93,7,FALSE)</f>
        <v>C39</v>
      </c>
      <c r="D547" s="13" t="str">
        <f>VLOOKUP(A547,DB_Name!$A$2:$D$93,4,FALSE)</f>
        <v>ES</v>
      </c>
      <c r="E547" s="17" t="s">
        <v>185</v>
      </c>
      <c r="F547" s="8" t="str">
        <f ca="1">IFERROR(__xludf.DUMMYFUNCTION("if(isna(index('Form Responses 1'!B:P,max(filter(row('Form Responses 1'!B:B),'Form Responses 1'!B:B=A547)),15)),""Data not Found."",index('Form Responses 1'!B:P,max(filter(row('Form Responses 1'!B:B),'Form Responses 1'!B:B=A547)),15))"),"Not Yet Started.")</f>
        <v>Not Yet Started.</v>
      </c>
      <c r="G547" s="16">
        <f t="shared" ca="1" si="0"/>
        <v>0</v>
      </c>
    </row>
    <row r="548" spans="1:7" ht="14.25">
      <c r="A548" s="6">
        <v>755343</v>
      </c>
      <c r="B548" s="8" t="s">
        <v>170</v>
      </c>
      <c r="C548" s="11" t="str">
        <f>VLOOKUP(A548,DB_Name!$A$2:$G$93,7,FALSE)</f>
        <v>C40</v>
      </c>
      <c r="D548" s="13" t="str">
        <f>VLOOKUP(A548,DB_Name!$A$2:$D$93,4,FALSE)</f>
        <v>HSSE</v>
      </c>
      <c r="E548" s="13" t="s">
        <v>35</v>
      </c>
      <c r="F548" s="8" t="str">
        <f ca="1">IFERROR(__xludf.DUMMYFUNCTION("if(isna(index('Form Responses 1'!B:P,max(filter(row('Form Responses 1'!B:B),'Form Responses 1'!B:B=A548)),2)),""Data not Found."",index('Form Responses 1'!B:P,max(filter(row('Form Responses 1'!B:B),'Form Responses 1'!B:B=A548)),2))"),"Done. Acc.")</f>
        <v>Done. Acc.</v>
      </c>
      <c r="G548" s="16">
        <f t="shared" ca="1" si="0"/>
        <v>1</v>
      </c>
    </row>
    <row r="549" spans="1:7" ht="14.25">
      <c r="A549" s="6">
        <v>755343</v>
      </c>
      <c r="B549" s="8" t="s">
        <v>170</v>
      </c>
      <c r="C549" s="11" t="str">
        <f>VLOOKUP(A549,DB_Name!$A$2:$G$93,7,FALSE)</f>
        <v>C40</v>
      </c>
      <c r="D549" s="13" t="str">
        <f>VLOOKUP(A549,DB_Name!$A$2:$D$93,4,FALSE)</f>
        <v>HSSE</v>
      </c>
      <c r="E549" s="17" t="s">
        <v>68</v>
      </c>
      <c r="F549" s="8" t="str">
        <f ca="1">IFERROR(__xludf.DUMMYFUNCTION("if(isna(index('Form Responses 1'!B:P,max(filter(row('Form Responses 1'!B:B),'Form Responses 1'!B:B=A549)),3)),""Data not Found."",index('Form Responses 1'!B:P,max(filter(row('Form Responses 1'!B:B),'Form Responses 1'!B:B=A549)),3))"),"Done. Acc.")</f>
        <v>Done. Acc.</v>
      </c>
      <c r="G549" s="16">
        <f t="shared" ca="1" si="0"/>
        <v>1</v>
      </c>
    </row>
    <row r="550" spans="1:7" ht="14.25">
      <c r="A550" s="6">
        <v>755343</v>
      </c>
      <c r="B550" s="8" t="s">
        <v>170</v>
      </c>
      <c r="C550" s="11" t="str">
        <f>VLOOKUP(A550,DB_Name!$A$2:$G$93,7,FALSE)</f>
        <v>C40</v>
      </c>
      <c r="D550" s="13" t="str">
        <f>VLOOKUP(A550,DB_Name!$A$2:$D$93,4,FALSE)</f>
        <v>HSSE</v>
      </c>
      <c r="E550" s="17" t="s">
        <v>82</v>
      </c>
      <c r="F550" s="8" t="str">
        <f ca="1">IFERROR(__xludf.DUMMYFUNCTION("if(isna(index('Form Responses 1'!B:P,max(filter(row('Form Responses 1'!B:B),'Form Responses 1'!B:B=A550)),4)),""Data not Found."",index('Form Responses 1'!B:P,max(filter(row('Form Responses 1'!B:B),'Form Responses 1'!B:B=A550)),4))"),"On Progress.")</f>
        <v>On Progress.</v>
      </c>
      <c r="G550" s="16">
        <f t="shared" ca="1" si="0"/>
        <v>0.5</v>
      </c>
    </row>
    <row r="551" spans="1:7" ht="14.25">
      <c r="A551" s="6">
        <v>755343</v>
      </c>
      <c r="B551" s="8" t="s">
        <v>170</v>
      </c>
      <c r="C551" s="11" t="str">
        <f>VLOOKUP(A551,DB_Name!$A$2:$G$93,7,FALSE)</f>
        <v>C40</v>
      </c>
      <c r="D551" s="13" t="str">
        <f>VLOOKUP(A551,DB_Name!$A$2:$D$93,4,FALSE)</f>
        <v>HSSE</v>
      </c>
      <c r="E551" s="17" t="s">
        <v>92</v>
      </c>
      <c r="F551" s="8" t="str">
        <f ca="1">IFERROR(__xludf.DUMMYFUNCTION("if(isna(index('Form Responses 1'!B:P,max(filter(row('Form Responses 1'!B:B),'Form Responses 1'!B:B=A551)),5)),""Data not Found."",index('Form Responses 1'!B:P,max(filter(row('Form Responses 1'!B:B),'Form Responses 1'!B:B=A551)),5))"),"On Progress.")</f>
        <v>On Progress.</v>
      </c>
      <c r="G551" s="16">
        <f t="shared" ca="1" si="0"/>
        <v>0.5</v>
      </c>
    </row>
    <row r="552" spans="1:7" ht="14.25">
      <c r="A552" s="6">
        <v>755343</v>
      </c>
      <c r="B552" s="8" t="s">
        <v>170</v>
      </c>
      <c r="C552" s="11" t="str">
        <f>VLOOKUP(A552,DB_Name!$A$2:$G$93,7,FALSE)</f>
        <v>C40</v>
      </c>
      <c r="D552" s="13" t="str">
        <f>VLOOKUP(A552,DB_Name!$A$2:$D$93,4,FALSE)</f>
        <v>HSSE</v>
      </c>
      <c r="E552" s="17" t="s">
        <v>99</v>
      </c>
      <c r="F552" s="8" t="str">
        <f ca="1">IFERROR(__xludf.DUMMYFUNCTION("if(isna(index('Form Responses 1'!B:P,max(filter(row('Form Responses 1'!B:B),'Form Responses 1'!B:B=A552)),6)),""Data not Found."",index('Form Responses 1'!B:P,max(filter(row('Form Responses 1'!B:B),'Form Responses 1'!B:B=A552)),6))"),"Done. Acc.")</f>
        <v>Done. Acc.</v>
      </c>
      <c r="G552" s="16">
        <f t="shared" ca="1" si="0"/>
        <v>1</v>
      </c>
    </row>
    <row r="553" spans="1:7" ht="14.25">
      <c r="A553" s="6">
        <v>755343</v>
      </c>
      <c r="B553" s="8" t="s">
        <v>170</v>
      </c>
      <c r="C553" s="11" t="str">
        <f>VLOOKUP(A553,DB_Name!$A$2:$G$93,7,FALSE)</f>
        <v>C40</v>
      </c>
      <c r="D553" s="13" t="str">
        <f>VLOOKUP(A553,DB_Name!$A$2:$D$93,4,FALSE)</f>
        <v>HSSE</v>
      </c>
      <c r="E553" s="17" t="s">
        <v>110</v>
      </c>
      <c r="F553" s="8" t="str">
        <f ca="1">IFERROR(__xludf.DUMMYFUNCTION("if(isna(index('Form Responses 1'!B:P,max(filter(row('Form Responses 1'!B:B),'Form Responses 1'!B:B=A553)),7)),""Data not Found."",index('Form Responses 1'!B:P,max(filter(row('Form Responses 1'!B:B),'Form Responses 1'!B:B=A553)),7))"),"Done. Acc.")</f>
        <v>Done. Acc.</v>
      </c>
      <c r="G553" s="16">
        <f t="shared" ca="1" si="0"/>
        <v>1</v>
      </c>
    </row>
    <row r="554" spans="1:7" ht="14.25">
      <c r="A554" s="6">
        <v>755343</v>
      </c>
      <c r="B554" s="8" t="s">
        <v>170</v>
      </c>
      <c r="C554" s="11" t="str">
        <f>VLOOKUP(A554,DB_Name!$A$2:$G$93,7,FALSE)</f>
        <v>C40</v>
      </c>
      <c r="D554" s="13" t="str">
        <f>VLOOKUP(A554,DB_Name!$A$2:$D$93,4,FALSE)</f>
        <v>HSSE</v>
      </c>
      <c r="E554" s="17" t="s">
        <v>120</v>
      </c>
      <c r="F554" s="8" t="str">
        <f ca="1">IFERROR(__xludf.DUMMYFUNCTION("if(isna(index('Form Responses 1'!B:P,max(filter(row('Form Responses 1'!B:B),'Form Responses 1'!B:B=A554)),8)),""Data not Found."",index('Form Responses 1'!B:P,max(filter(row('Form Responses 1'!B:B),'Form Responses 1'!B:B=A554)),8))"),"On Progress.")</f>
        <v>On Progress.</v>
      </c>
      <c r="G554" s="16">
        <f t="shared" ca="1" si="0"/>
        <v>0.5</v>
      </c>
    </row>
    <row r="555" spans="1:7" ht="14.25">
      <c r="A555" s="6">
        <v>755343</v>
      </c>
      <c r="B555" s="8" t="s">
        <v>170</v>
      </c>
      <c r="C555" s="11" t="str">
        <f>VLOOKUP(A555,DB_Name!$A$2:$G$93,7,FALSE)</f>
        <v>C40</v>
      </c>
      <c r="D555" s="13" t="str">
        <f>VLOOKUP(A555,DB_Name!$A$2:$D$93,4,FALSE)</f>
        <v>HSSE</v>
      </c>
      <c r="E555" s="17" t="s">
        <v>130</v>
      </c>
      <c r="F555" s="8" t="str">
        <f ca="1">IFERROR(__xludf.DUMMYFUNCTION("if(isna(index('Form Responses 1'!B:P,max(filter(row('Form Responses 1'!B:B),'Form Responses 1'!B:B=A555)),9)),""Data not Found."",index('Form Responses 1'!B:P,max(filter(row('Form Responses 1'!B:B),'Form Responses 1'!B:B=A555)),9))"),"Not Yet Started.")</f>
        <v>Not Yet Started.</v>
      </c>
      <c r="G555" s="16">
        <f t="shared" ca="1" si="0"/>
        <v>0</v>
      </c>
    </row>
    <row r="556" spans="1:7" ht="14.25">
      <c r="A556" s="6">
        <v>755343</v>
      </c>
      <c r="B556" s="8" t="s">
        <v>170</v>
      </c>
      <c r="C556" s="11" t="str">
        <f>VLOOKUP(A556,DB_Name!$A$2:$G$93,7,FALSE)</f>
        <v>C40</v>
      </c>
      <c r="D556" s="13" t="str">
        <f>VLOOKUP(A556,DB_Name!$A$2:$D$93,4,FALSE)</f>
        <v>HSSE</v>
      </c>
      <c r="E556" s="17" t="s">
        <v>137</v>
      </c>
      <c r="F556" s="8" t="str">
        <f ca="1">IFERROR(__xludf.DUMMYFUNCTION("if(isna(index('Form Responses 1'!B:P,max(filter(row('Form Responses 1'!B:B),'Form Responses 1'!B:B=A556)),10)),""Data not Found."",index('Form Responses 1'!B:P,max(filter(row('Form Responses 1'!B:B),'Form Responses 1'!B:B=A556)),10))"),"Not Yet Started.")</f>
        <v>Not Yet Started.</v>
      </c>
      <c r="G556" s="16">
        <f t="shared" ca="1" si="0"/>
        <v>0</v>
      </c>
    </row>
    <row r="557" spans="1:7" ht="14.25">
      <c r="A557" s="6">
        <v>755343</v>
      </c>
      <c r="B557" s="8" t="s">
        <v>170</v>
      </c>
      <c r="C557" s="11" t="str">
        <f>VLOOKUP(A557,DB_Name!$A$2:$G$93,7,FALSE)</f>
        <v>C40</v>
      </c>
      <c r="D557" s="13" t="str">
        <f>VLOOKUP(A557,DB_Name!$A$2:$D$93,4,FALSE)</f>
        <v>HSSE</v>
      </c>
      <c r="E557" s="17" t="s">
        <v>147</v>
      </c>
      <c r="F557" s="8" t="str">
        <f ca="1">IFERROR(__xludf.DUMMYFUNCTION("if(isna(index('Form Responses 1'!B:P,max(filter(row('Form Responses 1'!B:B),'Form Responses 1'!B:B=A557)),11)),""Data not Found."",index('Form Responses 1'!B:P,max(filter(row('Form Responses 1'!B:B),'Form Responses 1'!B:B=A557)),11))"),"Not Yet Started.")</f>
        <v>Not Yet Started.</v>
      </c>
      <c r="G557" s="16">
        <f t="shared" ca="1" si="0"/>
        <v>0</v>
      </c>
    </row>
    <row r="558" spans="1:7" ht="14.25">
      <c r="A558" s="6">
        <v>755343</v>
      </c>
      <c r="B558" s="8" t="s">
        <v>170</v>
      </c>
      <c r="C558" s="11" t="str">
        <f>VLOOKUP(A558,DB_Name!$A$2:$G$93,7,FALSE)</f>
        <v>C40</v>
      </c>
      <c r="D558" s="13" t="str">
        <f>VLOOKUP(A558,DB_Name!$A$2:$D$93,4,FALSE)</f>
        <v>HSSE</v>
      </c>
      <c r="E558" s="17" t="s">
        <v>157</v>
      </c>
      <c r="F558" s="8" t="str">
        <f ca="1">IFERROR(__xludf.DUMMYFUNCTION("if(isna(index('Form Responses 1'!B:P,max(filter(row('Form Responses 1'!B:B),'Form Responses 1'!B:B=A558)),12)),""Data not Found."",index('Form Responses 1'!B:P,max(filter(row('Form Responses 1'!B:B),'Form Responses 1'!B:B=A558)),12))"),"Not Yet Started.")</f>
        <v>Not Yet Started.</v>
      </c>
      <c r="G558" s="16">
        <f t="shared" ca="1" si="0"/>
        <v>0</v>
      </c>
    </row>
    <row r="559" spans="1:7" ht="14.25">
      <c r="A559" s="6">
        <v>755343</v>
      </c>
      <c r="B559" s="8" t="s">
        <v>170</v>
      </c>
      <c r="C559" s="11" t="str">
        <f>VLOOKUP(A559,DB_Name!$A$2:$G$93,7,FALSE)</f>
        <v>C40</v>
      </c>
      <c r="D559" s="13" t="str">
        <f>VLOOKUP(A559,DB_Name!$A$2:$D$93,4,FALSE)</f>
        <v>HSSE</v>
      </c>
      <c r="E559" s="17" t="s">
        <v>168</v>
      </c>
      <c r="F559" s="8" t="str">
        <f ca="1">IFERROR(__xludf.DUMMYFUNCTION("if(isna(index('Form Responses 1'!B:P,max(filter(row('Form Responses 1'!B:B),'Form Responses 1'!B:B=A559)),13)),""Data not Found."",index('Form Responses 1'!B:P,max(filter(row('Form Responses 1'!B:B),'Form Responses 1'!B:B=A559)),13))"),"Not Yet Started.")</f>
        <v>Not Yet Started.</v>
      </c>
      <c r="G559" s="16">
        <f t="shared" ca="1" si="0"/>
        <v>0</v>
      </c>
    </row>
    <row r="560" spans="1:7" ht="14.25">
      <c r="A560" s="6">
        <v>755343</v>
      </c>
      <c r="B560" s="8" t="s">
        <v>170</v>
      </c>
      <c r="C560" s="11" t="str">
        <f>VLOOKUP(A560,DB_Name!$A$2:$G$93,7,FALSE)</f>
        <v>C40</v>
      </c>
      <c r="D560" s="13" t="str">
        <f>VLOOKUP(A560,DB_Name!$A$2:$D$93,4,FALSE)</f>
        <v>HSSE</v>
      </c>
      <c r="E560" s="17" t="s">
        <v>176</v>
      </c>
      <c r="F560" s="8" t="str">
        <f ca="1">IFERROR(__xludf.DUMMYFUNCTION("if(isna(index('Form Responses 1'!B:P,max(filter(row('Form Responses 1'!B:B),'Form Responses 1'!B:B=A560)),14)),""Data not Found."",index('Form Responses 1'!B:P,max(filter(row('Form Responses 1'!B:B),'Form Responses 1'!B:B=A560)),14))"),"Not Yet Started.")</f>
        <v>Not Yet Started.</v>
      </c>
      <c r="G560" s="16">
        <f t="shared" ca="1" si="0"/>
        <v>0</v>
      </c>
    </row>
    <row r="561" spans="1:7" ht="14.25">
      <c r="A561" s="6">
        <v>755343</v>
      </c>
      <c r="B561" s="8" t="s">
        <v>170</v>
      </c>
      <c r="C561" s="11" t="str">
        <f>VLOOKUP(A561,DB_Name!$A$2:$G$93,7,FALSE)</f>
        <v>C40</v>
      </c>
      <c r="D561" s="13" t="str">
        <f>VLOOKUP(A561,DB_Name!$A$2:$D$93,4,FALSE)</f>
        <v>HSSE</v>
      </c>
      <c r="E561" s="17" t="s">
        <v>185</v>
      </c>
      <c r="F561" s="8" t="str">
        <f ca="1">IFERROR(__xludf.DUMMYFUNCTION("if(isna(index('Form Responses 1'!B:P,max(filter(row('Form Responses 1'!B:B),'Form Responses 1'!B:B=A561)),15)),""Data not Found."",index('Form Responses 1'!B:P,max(filter(row('Form Responses 1'!B:B),'Form Responses 1'!B:B=A561)),15))"),"Not Yet Started.")</f>
        <v>Not Yet Started.</v>
      </c>
      <c r="G561" s="16">
        <f t="shared" ca="1" si="0"/>
        <v>0</v>
      </c>
    </row>
    <row r="562" spans="1:7" ht="14.25">
      <c r="A562" s="6">
        <v>755344</v>
      </c>
      <c r="B562" s="8" t="s">
        <v>173</v>
      </c>
      <c r="C562" s="11" t="str">
        <f>VLOOKUP(A562,DB_Name!$A$2:$G$93,7,FALSE)</f>
        <v>C41</v>
      </c>
      <c r="D562" s="13" t="str">
        <f>VLOOKUP(A562,DB_Name!$A$2:$D$93,4,FALSE)</f>
        <v>OMS</v>
      </c>
      <c r="E562" s="13" t="s">
        <v>35</v>
      </c>
      <c r="F562" s="8" t="str">
        <f ca="1">IFERROR(__xludf.DUMMYFUNCTION("if(isna(index('Form Responses 1'!B:P,max(filter(row('Form Responses 1'!B:B),'Form Responses 1'!B:B=A562)),2)),""Data not Found."",index('Form Responses 1'!B:P,max(filter(row('Form Responses 1'!B:B),'Form Responses 1'!B:B=A562)),2))"),"Done. Acc.")</f>
        <v>Done. Acc.</v>
      </c>
      <c r="G562" s="16">
        <f t="shared" ca="1" si="0"/>
        <v>1</v>
      </c>
    </row>
    <row r="563" spans="1:7" ht="14.25">
      <c r="A563" s="6">
        <v>755344</v>
      </c>
      <c r="B563" s="8" t="s">
        <v>173</v>
      </c>
      <c r="C563" s="11" t="str">
        <f>VLOOKUP(A563,DB_Name!$A$2:$G$93,7,FALSE)</f>
        <v>C41</v>
      </c>
      <c r="D563" s="13" t="str">
        <f>VLOOKUP(A563,DB_Name!$A$2:$D$93,4,FALSE)</f>
        <v>OMS</v>
      </c>
      <c r="E563" s="17" t="s">
        <v>68</v>
      </c>
      <c r="F563" s="8" t="str">
        <f ca="1">IFERROR(__xludf.DUMMYFUNCTION("if(isna(index('Form Responses 1'!B:P,max(filter(row('Form Responses 1'!B:B),'Form Responses 1'!B:B=A563)),3)),""Data not Found."",index('Form Responses 1'!B:P,max(filter(row('Form Responses 1'!B:B),'Form Responses 1'!B:B=A563)),3))"),"Done. Acc.")</f>
        <v>Done. Acc.</v>
      </c>
      <c r="G563" s="16">
        <f t="shared" ca="1" si="0"/>
        <v>1</v>
      </c>
    </row>
    <row r="564" spans="1:7" ht="14.25">
      <c r="A564" s="6">
        <v>755344</v>
      </c>
      <c r="B564" s="8" t="s">
        <v>173</v>
      </c>
      <c r="C564" s="11" t="str">
        <f>VLOOKUP(A564,DB_Name!$A$2:$G$93,7,FALSE)</f>
        <v>C41</v>
      </c>
      <c r="D564" s="13" t="str">
        <f>VLOOKUP(A564,DB_Name!$A$2:$D$93,4,FALSE)</f>
        <v>OMS</v>
      </c>
      <c r="E564" s="17" t="s">
        <v>82</v>
      </c>
      <c r="F564" s="8" t="str">
        <f ca="1">IFERROR(__xludf.DUMMYFUNCTION("if(isna(index('Form Responses 1'!B:P,max(filter(row('Form Responses 1'!B:B),'Form Responses 1'!B:B=A564)),4)),""Data not Found."",index('Form Responses 1'!B:P,max(filter(row('Form Responses 1'!B:B),'Form Responses 1'!B:B=A564)),4))"),"Done. Acc.")</f>
        <v>Done. Acc.</v>
      </c>
      <c r="G564" s="16">
        <f t="shared" ca="1" si="0"/>
        <v>1</v>
      </c>
    </row>
    <row r="565" spans="1:7" ht="14.25">
      <c r="A565" s="6">
        <v>755344</v>
      </c>
      <c r="B565" s="8" t="s">
        <v>173</v>
      </c>
      <c r="C565" s="11" t="str">
        <f>VLOOKUP(A565,DB_Name!$A$2:$G$93,7,FALSE)</f>
        <v>C41</v>
      </c>
      <c r="D565" s="13" t="str">
        <f>VLOOKUP(A565,DB_Name!$A$2:$D$93,4,FALSE)</f>
        <v>OMS</v>
      </c>
      <c r="E565" s="17" t="s">
        <v>92</v>
      </c>
      <c r="F565" s="8" t="str">
        <f ca="1">IFERROR(__xludf.DUMMYFUNCTION("if(isna(index('Form Responses 1'!B:P,max(filter(row('Form Responses 1'!B:B),'Form Responses 1'!B:B=A565)),5)),""Data not Found."",index('Form Responses 1'!B:P,max(filter(row('Form Responses 1'!B:B),'Form Responses 1'!B:B=A565)),5))"),"Done. Acc.")</f>
        <v>Done. Acc.</v>
      </c>
      <c r="G565" s="16">
        <f t="shared" ca="1" si="0"/>
        <v>1</v>
      </c>
    </row>
    <row r="566" spans="1:7" ht="14.25">
      <c r="A566" s="6">
        <v>755344</v>
      </c>
      <c r="B566" s="8" t="s">
        <v>173</v>
      </c>
      <c r="C566" s="11" t="str">
        <f>VLOOKUP(A566,DB_Name!$A$2:$G$93,7,FALSE)</f>
        <v>C41</v>
      </c>
      <c r="D566" s="13" t="str">
        <f>VLOOKUP(A566,DB_Name!$A$2:$D$93,4,FALSE)</f>
        <v>OMS</v>
      </c>
      <c r="E566" s="17" t="s">
        <v>99</v>
      </c>
      <c r="F566" s="8" t="str">
        <f ca="1">IFERROR(__xludf.DUMMYFUNCTION("if(isna(index('Form Responses 1'!B:P,max(filter(row('Form Responses 1'!B:B),'Form Responses 1'!B:B=A566)),6)),""Data not Found."",index('Form Responses 1'!B:P,max(filter(row('Form Responses 1'!B:B),'Form Responses 1'!B:B=A566)),6))"),"Done. Acc.")</f>
        <v>Done. Acc.</v>
      </c>
      <c r="G566" s="16">
        <f t="shared" ca="1" si="0"/>
        <v>1</v>
      </c>
    </row>
    <row r="567" spans="1:7" ht="14.25">
      <c r="A567" s="6">
        <v>755344</v>
      </c>
      <c r="B567" s="8" t="s">
        <v>173</v>
      </c>
      <c r="C567" s="11" t="str">
        <f>VLOOKUP(A567,DB_Name!$A$2:$G$93,7,FALSE)</f>
        <v>C41</v>
      </c>
      <c r="D567" s="13" t="str">
        <f>VLOOKUP(A567,DB_Name!$A$2:$D$93,4,FALSE)</f>
        <v>OMS</v>
      </c>
      <c r="E567" s="17" t="s">
        <v>110</v>
      </c>
      <c r="F567" s="8" t="str">
        <f ca="1">IFERROR(__xludf.DUMMYFUNCTION("if(isna(index('Form Responses 1'!B:P,max(filter(row('Form Responses 1'!B:B),'Form Responses 1'!B:B=A567)),7)),""Data not Found."",index('Form Responses 1'!B:P,max(filter(row('Form Responses 1'!B:B),'Form Responses 1'!B:B=A567)),7))"),"Done. Acc.")</f>
        <v>Done. Acc.</v>
      </c>
      <c r="G567" s="16">
        <f t="shared" ca="1" si="0"/>
        <v>1</v>
      </c>
    </row>
    <row r="568" spans="1:7" ht="14.25">
      <c r="A568" s="6">
        <v>755344</v>
      </c>
      <c r="B568" s="8" t="s">
        <v>173</v>
      </c>
      <c r="C568" s="11" t="str">
        <f>VLOOKUP(A568,DB_Name!$A$2:$G$93,7,FALSE)</f>
        <v>C41</v>
      </c>
      <c r="D568" s="13" t="str">
        <f>VLOOKUP(A568,DB_Name!$A$2:$D$93,4,FALSE)</f>
        <v>OMS</v>
      </c>
      <c r="E568" s="17" t="s">
        <v>120</v>
      </c>
      <c r="F568" s="8" t="str">
        <f ca="1">IFERROR(__xludf.DUMMYFUNCTION("if(isna(index('Form Responses 1'!B:P,max(filter(row('Form Responses 1'!B:B),'Form Responses 1'!B:B=A568)),8)),""Data not Found."",index('Form Responses 1'!B:P,max(filter(row('Form Responses 1'!B:B),'Form Responses 1'!B:B=A568)),8))"),"Done. Acc.")</f>
        <v>Done. Acc.</v>
      </c>
      <c r="G568" s="16">
        <f t="shared" ca="1" si="0"/>
        <v>1</v>
      </c>
    </row>
    <row r="569" spans="1:7" ht="14.25">
      <c r="A569" s="6">
        <v>755344</v>
      </c>
      <c r="B569" s="8" t="s">
        <v>173</v>
      </c>
      <c r="C569" s="11" t="str">
        <f>VLOOKUP(A569,DB_Name!$A$2:$G$93,7,FALSE)</f>
        <v>C41</v>
      </c>
      <c r="D569" s="13" t="str">
        <f>VLOOKUP(A569,DB_Name!$A$2:$D$93,4,FALSE)</f>
        <v>OMS</v>
      </c>
      <c r="E569" s="17" t="s">
        <v>130</v>
      </c>
      <c r="F569" s="8" t="str">
        <f ca="1">IFERROR(__xludf.DUMMYFUNCTION("if(isna(index('Form Responses 1'!B:P,max(filter(row('Form Responses 1'!B:B),'Form Responses 1'!B:B=A569)),9)),""Data not Found."",index('Form Responses 1'!B:P,max(filter(row('Form Responses 1'!B:B),'Form Responses 1'!B:B=A569)),9))"),"Done. Acc.")</f>
        <v>Done. Acc.</v>
      </c>
      <c r="G569" s="16">
        <f t="shared" ca="1" si="0"/>
        <v>1</v>
      </c>
    </row>
    <row r="570" spans="1:7" ht="14.25">
      <c r="A570" s="6">
        <v>755344</v>
      </c>
      <c r="B570" s="8" t="s">
        <v>173</v>
      </c>
      <c r="C570" s="11" t="str">
        <f>VLOOKUP(A570,DB_Name!$A$2:$G$93,7,FALSE)</f>
        <v>C41</v>
      </c>
      <c r="D570" s="13" t="str">
        <f>VLOOKUP(A570,DB_Name!$A$2:$D$93,4,FALSE)</f>
        <v>OMS</v>
      </c>
      <c r="E570" s="17" t="s">
        <v>137</v>
      </c>
      <c r="F570" s="8" t="str">
        <f ca="1">IFERROR(__xludf.DUMMYFUNCTION("if(isna(index('Form Responses 1'!B:P,max(filter(row('Form Responses 1'!B:B),'Form Responses 1'!B:B=A570)),10)),""Data not Found."",index('Form Responses 1'!B:P,max(filter(row('Form Responses 1'!B:B),'Form Responses 1'!B:B=A570)),10))"),"Done. Acc.")</f>
        <v>Done. Acc.</v>
      </c>
      <c r="G570" s="16">
        <f t="shared" ca="1" si="0"/>
        <v>1</v>
      </c>
    </row>
    <row r="571" spans="1:7" ht="14.25">
      <c r="A571" s="6">
        <v>755344</v>
      </c>
      <c r="B571" s="8" t="s">
        <v>173</v>
      </c>
      <c r="C571" s="11" t="str">
        <f>VLOOKUP(A571,DB_Name!$A$2:$G$93,7,FALSE)</f>
        <v>C41</v>
      </c>
      <c r="D571" s="13" t="str">
        <f>VLOOKUP(A571,DB_Name!$A$2:$D$93,4,FALSE)</f>
        <v>OMS</v>
      </c>
      <c r="E571" s="17" t="s">
        <v>147</v>
      </c>
      <c r="F571" s="8" t="str">
        <f ca="1">IFERROR(__xludf.DUMMYFUNCTION("if(isna(index('Form Responses 1'!B:P,max(filter(row('Form Responses 1'!B:B),'Form Responses 1'!B:B=A571)),11)),""Data not Found."",index('Form Responses 1'!B:P,max(filter(row('Form Responses 1'!B:B),'Form Responses 1'!B:B=A571)),11))"),"Done. Acc.")</f>
        <v>Done. Acc.</v>
      </c>
      <c r="G571" s="16">
        <f t="shared" ca="1" si="0"/>
        <v>1</v>
      </c>
    </row>
    <row r="572" spans="1:7" ht="14.25">
      <c r="A572" s="6">
        <v>755344</v>
      </c>
      <c r="B572" s="8" t="s">
        <v>173</v>
      </c>
      <c r="C572" s="11" t="str">
        <f>VLOOKUP(A572,DB_Name!$A$2:$G$93,7,FALSE)</f>
        <v>C41</v>
      </c>
      <c r="D572" s="13" t="str">
        <f>VLOOKUP(A572,DB_Name!$A$2:$D$93,4,FALSE)</f>
        <v>OMS</v>
      </c>
      <c r="E572" s="17" t="s">
        <v>157</v>
      </c>
      <c r="F572" s="8" t="str">
        <f ca="1">IFERROR(__xludf.DUMMYFUNCTION("if(isna(index('Form Responses 1'!B:P,max(filter(row('Form Responses 1'!B:B),'Form Responses 1'!B:B=A572)),12)),""Data not Found."",index('Form Responses 1'!B:P,max(filter(row('Form Responses 1'!B:B),'Form Responses 1'!B:B=A572)),12))"),"Done. Acc.")</f>
        <v>Done. Acc.</v>
      </c>
      <c r="G572" s="16">
        <f t="shared" ca="1" si="0"/>
        <v>1</v>
      </c>
    </row>
    <row r="573" spans="1:7" ht="14.25">
      <c r="A573" s="6">
        <v>755344</v>
      </c>
      <c r="B573" s="8" t="s">
        <v>173</v>
      </c>
      <c r="C573" s="11" t="str">
        <f>VLOOKUP(A573,DB_Name!$A$2:$G$93,7,FALSE)</f>
        <v>C41</v>
      </c>
      <c r="D573" s="13" t="str">
        <f>VLOOKUP(A573,DB_Name!$A$2:$D$93,4,FALSE)</f>
        <v>OMS</v>
      </c>
      <c r="E573" s="17" t="s">
        <v>168</v>
      </c>
      <c r="F573" s="8" t="str">
        <f ca="1">IFERROR(__xludf.DUMMYFUNCTION("if(isna(index('Form Responses 1'!B:P,max(filter(row('Form Responses 1'!B:B),'Form Responses 1'!B:B=A573)),13)),""Data not Found."",index('Form Responses 1'!B:P,max(filter(row('Form Responses 1'!B:B),'Form Responses 1'!B:B=A573)),13))"),"Done. Acc.")</f>
        <v>Done. Acc.</v>
      </c>
      <c r="G573" s="16">
        <f t="shared" ca="1" si="0"/>
        <v>1</v>
      </c>
    </row>
    <row r="574" spans="1:7" ht="14.25">
      <c r="A574" s="6">
        <v>755344</v>
      </c>
      <c r="B574" s="8" t="s">
        <v>173</v>
      </c>
      <c r="C574" s="11" t="str">
        <f>VLOOKUP(A574,DB_Name!$A$2:$G$93,7,FALSE)</f>
        <v>C41</v>
      </c>
      <c r="D574" s="13" t="str">
        <f>VLOOKUP(A574,DB_Name!$A$2:$D$93,4,FALSE)</f>
        <v>OMS</v>
      </c>
      <c r="E574" s="17" t="s">
        <v>176</v>
      </c>
      <c r="F574" s="8" t="str">
        <f ca="1">IFERROR(__xludf.DUMMYFUNCTION("if(isna(index('Form Responses 1'!B:P,max(filter(row('Form Responses 1'!B:B),'Form Responses 1'!B:B=A574)),14)),""Data not Found."",index('Form Responses 1'!B:P,max(filter(row('Form Responses 1'!B:B),'Form Responses 1'!B:B=A574)),14))"),"Done. Acc.")</f>
        <v>Done. Acc.</v>
      </c>
      <c r="G574" s="16">
        <f t="shared" ca="1" si="0"/>
        <v>1</v>
      </c>
    </row>
    <row r="575" spans="1:7" ht="14.25">
      <c r="A575" s="6">
        <v>755344</v>
      </c>
      <c r="B575" s="8" t="s">
        <v>173</v>
      </c>
      <c r="C575" s="11" t="str">
        <f>VLOOKUP(A575,DB_Name!$A$2:$G$93,7,FALSE)</f>
        <v>C41</v>
      </c>
      <c r="D575" s="13" t="str">
        <f>VLOOKUP(A575,DB_Name!$A$2:$D$93,4,FALSE)</f>
        <v>OMS</v>
      </c>
      <c r="E575" s="17" t="s">
        <v>185</v>
      </c>
      <c r="F575" s="8" t="str">
        <f ca="1">IFERROR(__xludf.DUMMYFUNCTION("if(isna(index('Form Responses 1'!B:P,max(filter(row('Form Responses 1'!B:B),'Form Responses 1'!B:B=A575)),15)),""Data not Found."",index('Form Responses 1'!B:P,max(filter(row('Form Responses 1'!B:B),'Form Responses 1'!B:B=A575)),15))"),"Done. Acc.")</f>
        <v>Done. Acc.</v>
      </c>
      <c r="G575" s="16">
        <f t="shared" ca="1" si="0"/>
        <v>1</v>
      </c>
    </row>
    <row r="576" spans="1:7" ht="14.25">
      <c r="A576" s="6">
        <v>755345</v>
      </c>
      <c r="B576" s="8" t="s">
        <v>177</v>
      </c>
      <c r="C576" s="11" t="str">
        <f>VLOOKUP(A576,DB_Name!$A$2:$G$93,7,FALSE)</f>
        <v>C42</v>
      </c>
      <c r="D576" s="13" t="str">
        <f>VLOOKUP(A576,DB_Name!$A$2:$D$93,4,FALSE)</f>
        <v>OMS</v>
      </c>
      <c r="E576" s="13" t="s">
        <v>35</v>
      </c>
      <c r="F576" s="8" t="str">
        <f ca="1">IFERROR(__xludf.DUMMYFUNCTION("if(isna(index('Form Responses 1'!B:P,max(filter(row('Form Responses 1'!B:B),'Form Responses 1'!B:B=A576)),2)),""Data not Found."",index('Form Responses 1'!B:P,max(filter(row('Form Responses 1'!B:B),'Form Responses 1'!B:B=A576)),2))"),"Data not Found.")</f>
        <v>Data not Found.</v>
      </c>
      <c r="G576" s="16">
        <f t="shared" ca="1" si="0"/>
        <v>0</v>
      </c>
    </row>
    <row r="577" spans="1:7" ht="14.25">
      <c r="A577" s="6">
        <v>755345</v>
      </c>
      <c r="B577" s="8" t="s">
        <v>177</v>
      </c>
      <c r="C577" s="11" t="str">
        <f>VLOOKUP(A577,DB_Name!$A$2:$G$93,7,FALSE)</f>
        <v>C42</v>
      </c>
      <c r="D577" s="13" t="str">
        <f>VLOOKUP(A577,DB_Name!$A$2:$D$93,4,FALSE)</f>
        <v>OMS</v>
      </c>
      <c r="E577" s="17" t="s">
        <v>68</v>
      </c>
      <c r="F577" s="8" t="str">
        <f ca="1">IFERROR(__xludf.DUMMYFUNCTION("if(isna(index('Form Responses 1'!B:P,max(filter(row('Form Responses 1'!B:B),'Form Responses 1'!B:B=A577)),3)),""Data not Found."",index('Form Responses 1'!B:P,max(filter(row('Form Responses 1'!B:B),'Form Responses 1'!B:B=A577)),3))"),"Data not Found.")</f>
        <v>Data not Found.</v>
      </c>
      <c r="G577" s="16">
        <f t="shared" ca="1" si="0"/>
        <v>0</v>
      </c>
    </row>
    <row r="578" spans="1:7" ht="14.25">
      <c r="A578" s="6">
        <v>755345</v>
      </c>
      <c r="B578" s="8" t="s">
        <v>177</v>
      </c>
      <c r="C578" s="11" t="str">
        <f>VLOOKUP(A578,DB_Name!$A$2:$G$93,7,FALSE)</f>
        <v>C42</v>
      </c>
      <c r="D578" s="13" t="str">
        <f>VLOOKUP(A578,DB_Name!$A$2:$D$93,4,FALSE)</f>
        <v>OMS</v>
      </c>
      <c r="E578" s="17" t="s">
        <v>82</v>
      </c>
      <c r="F578" s="8" t="str">
        <f ca="1">IFERROR(__xludf.DUMMYFUNCTION("if(isna(index('Form Responses 1'!B:P,max(filter(row('Form Responses 1'!B:B),'Form Responses 1'!B:B=A578)),4)),""Data not Found."",index('Form Responses 1'!B:P,max(filter(row('Form Responses 1'!B:B),'Form Responses 1'!B:B=A578)),4))"),"Data not Found.")</f>
        <v>Data not Found.</v>
      </c>
      <c r="G578" s="16">
        <f t="shared" ca="1" si="0"/>
        <v>0</v>
      </c>
    </row>
    <row r="579" spans="1:7" ht="14.25">
      <c r="A579" s="6">
        <v>755345</v>
      </c>
      <c r="B579" s="8" t="s">
        <v>177</v>
      </c>
      <c r="C579" s="11" t="str">
        <f>VLOOKUP(A579,DB_Name!$A$2:$G$93,7,FALSE)</f>
        <v>C42</v>
      </c>
      <c r="D579" s="13" t="str">
        <f>VLOOKUP(A579,DB_Name!$A$2:$D$93,4,FALSE)</f>
        <v>OMS</v>
      </c>
      <c r="E579" s="17" t="s">
        <v>92</v>
      </c>
      <c r="F579" s="8" t="str">
        <f ca="1">IFERROR(__xludf.DUMMYFUNCTION("if(isna(index('Form Responses 1'!B:P,max(filter(row('Form Responses 1'!B:B),'Form Responses 1'!B:B=A579)),5)),""Data not Found."",index('Form Responses 1'!B:P,max(filter(row('Form Responses 1'!B:B),'Form Responses 1'!B:B=A579)),5))"),"Data not Found.")</f>
        <v>Data not Found.</v>
      </c>
      <c r="G579" s="16">
        <f t="shared" ca="1" si="0"/>
        <v>0</v>
      </c>
    </row>
    <row r="580" spans="1:7" ht="14.25">
      <c r="A580" s="6">
        <v>755345</v>
      </c>
      <c r="B580" s="8" t="s">
        <v>177</v>
      </c>
      <c r="C580" s="11" t="str">
        <f>VLOOKUP(A580,DB_Name!$A$2:$G$93,7,FALSE)</f>
        <v>C42</v>
      </c>
      <c r="D580" s="13" t="str">
        <f>VLOOKUP(A580,DB_Name!$A$2:$D$93,4,FALSE)</f>
        <v>OMS</v>
      </c>
      <c r="E580" s="17" t="s">
        <v>99</v>
      </c>
      <c r="F580" s="8" t="str">
        <f ca="1">IFERROR(__xludf.DUMMYFUNCTION("if(isna(index('Form Responses 1'!B:P,max(filter(row('Form Responses 1'!B:B),'Form Responses 1'!B:B=A580)),6)),""Data not Found."",index('Form Responses 1'!B:P,max(filter(row('Form Responses 1'!B:B),'Form Responses 1'!B:B=A580)),6))"),"Data not Found.")</f>
        <v>Data not Found.</v>
      </c>
      <c r="G580" s="16">
        <f t="shared" ca="1" si="0"/>
        <v>0</v>
      </c>
    </row>
    <row r="581" spans="1:7" ht="14.25">
      <c r="A581" s="6">
        <v>755345</v>
      </c>
      <c r="B581" s="8" t="s">
        <v>177</v>
      </c>
      <c r="C581" s="11" t="str">
        <f>VLOOKUP(A581,DB_Name!$A$2:$G$93,7,FALSE)</f>
        <v>C42</v>
      </c>
      <c r="D581" s="13" t="str">
        <f>VLOOKUP(A581,DB_Name!$A$2:$D$93,4,FALSE)</f>
        <v>OMS</v>
      </c>
      <c r="E581" s="17" t="s">
        <v>110</v>
      </c>
      <c r="F581" s="8" t="str">
        <f ca="1">IFERROR(__xludf.DUMMYFUNCTION("if(isna(index('Form Responses 1'!B:P,max(filter(row('Form Responses 1'!B:B),'Form Responses 1'!B:B=A581)),7)),""Data not Found."",index('Form Responses 1'!B:P,max(filter(row('Form Responses 1'!B:B),'Form Responses 1'!B:B=A581)),7))"),"Data not Found.")</f>
        <v>Data not Found.</v>
      </c>
      <c r="G581" s="16">
        <f t="shared" ca="1" si="0"/>
        <v>0</v>
      </c>
    </row>
    <row r="582" spans="1:7" ht="14.25">
      <c r="A582" s="6">
        <v>755345</v>
      </c>
      <c r="B582" s="8" t="s">
        <v>177</v>
      </c>
      <c r="C582" s="11" t="str">
        <f>VLOOKUP(A582,DB_Name!$A$2:$G$93,7,FALSE)</f>
        <v>C42</v>
      </c>
      <c r="D582" s="13" t="str">
        <f>VLOOKUP(A582,DB_Name!$A$2:$D$93,4,FALSE)</f>
        <v>OMS</v>
      </c>
      <c r="E582" s="17" t="s">
        <v>120</v>
      </c>
      <c r="F582" s="8" t="str">
        <f ca="1">IFERROR(__xludf.DUMMYFUNCTION("if(isna(index('Form Responses 1'!B:P,max(filter(row('Form Responses 1'!B:B),'Form Responses 1'!B:B=A582)),8)),""Data not Found."",index('Form Responses 1'!B:P,max(filter(row('Form Responses 1'!B:B),'Form Responses 1'!B:B=A582)),8))"),"Data not Found.")</f>
        <v>Data not Found.</v>
      </c>
      <c r="G582" s="16">
        <f t="shared" ca="1" si="0"/>
        <v>0</v>
      </c>
    </row>
    <row r="583" spans="1:7" ht="14.25">
      <c r="A583" s="6">
        <v>755345</v>
      </c>
      <c r="B583" s="8" t="s">
        <v>177</v>
      </c>
      <c r="C583" s="11" t="str">
        <f>VLOOKUP(A583,DB_Name!$A$2:$G$93,7,FALSE)</f>
        <v>C42</v>
      </c>
      <c r="D583" s="13" t="str">
        <f>VLOOKUP(A583,DB_Name!$A$2:$D$93,4,FALSE)</f>
        <v>OMS</v>
      </c>
      <c r="E583" s="17" t="s">
        <v>130</v>
      </c>
      <c r="F583" s="8" t="str">
        <f ca="1">IFERROR(__xludf.DUMMYFUNCTION("if(isna(index('Form Responses 1'!B:P,max(filter(row('Form Responses 1'!B:B),'Form Responses 1'!B:B=A583)),9)),""Data not Found."",index('Form Responses 1'!B:P,max(filter(row('Form Responses 1'!B:B),'Form Responses 1'!B:B=A583)),9))"),"Data not Found.")</f>
        <v>Data not Found.</v>
      </c>
      <c r="G583" s="16">
        <f t="shared" ca="1" si="0"/>
        <v>0</v>
      </c>
    </row>
    <row r="584" spans="1:7" ht="14.25">
      <c r="A584" s="6">
        <v>755345</v>
      </c>
      <c r="B584" s="8" t="s">
        <v>177</v>
      </c>
      <c r="C584" s="11" t="str">
        <f>VLOOKUP(A584,DB_Name!$A$2:$G$93,7,FALSE)</f>
        <v>C42</v>
      </c>
      <c r="D584" s="13" t="str">
        <f>VLOOKUP(A584,DB_Name!$A$2:$D$93,4,FALSE)</f>
        <v>OMS</v>
      </c>
      <c r="E584" s="17" t="s">
        <v>137</v>
      </c>
      <c r="F584" s="8" t="str">
        <f ca="1">IFERROR(__xludf.DUMMYFUNCTION("if(isna(index('Form Responses 1'!B:P,max(filter(row('Form Responses 1'!B:B),'Form Responses 1'!B:B=A584)),10)),""Data not Found."",index('Form Responses 1'!B:P,max(filter(row('Form Responses 1'!B:B),'Form Responses 1'!B:B=A584)),10))"),"Data not Found.")</f>
        <v>Data not Found.</v>
      </c>
      <c r="G584" s="16">
        <f t="shared" ca="1" si="0"/>
        <v>0</v>
      </c>
    </row>
    <row r="585" spans="1:7" ht="14.25">
      <c r="A585" s="6">
        <v>755345</v>
      </c>
      <c r="B585" s="8" t="s">
        <v>177</v>
      </c>
      <c r="C585" s="11" t="str">
        <f>VLOOKUP(A585,DB_Name!$A$2:$G$93,7,FALSE)</f>
        <v>C42</v>
      </c>
      <c r="D585" s="13" t="str">
        <f>VLOOKUP(A585,DB_Name!$A$2:$D$93,4,FALSE)</f>
        <v>OMS</v>
      </c>
      <c r="E585" s="17" t="s">
        <v>147</v>
      </c>
      <c r="F585" s="8" t="str">
        <f ca="1">IFERROR(__xludf.DUMMYFUNCTION("if(isna(index('Form Responses 1'!B:P,max(filter(row('Form Responses 1'!B:B),'Form Responses 1'!B:B=A585)),11)),""Data not Found."",index('Form Responses 1'!B:P,max(filter(row('Form Responses 1'!B:B),'Form Responses 1'!B:B=A585)),11))"),"Data not Found.")</f>
        <v>Data not Found.</v>
      </c>
      <c r="G585" s="16">
        <f t="shared" ca="1" si="0"/>
        <v>0</v>
      </c>
    </row>
    <row r="586" spans="1:7" ht="14.25">
      <c r="A586" s="6">
        <v>755345</v>
      </c>
      <c r="B586" s="8" t="s">
        <v>177</v>
      </c>
      <c r="C586" s="11" t="str">
        <f>VLOOKUP(A586,DB_Name!$A$2:$G$93,7,FALSE)</f>
        <v>C42</v>
      </c>
      <c r="D586" s="13" t="str">
        <f>VLOOKUP(A586,DB_Name!$A$2:$D$93,4,FALSE)</f>
        <v>OMS</v>
      </c>
      <c r="E586" s="17" t="s">
        <v>157</v>
      </c>
      <c r="F586" s="8" t="str">
        <f ca="1">IFERROR(__xludf.DUMMYFUNCTION("if(isna(index('Form Responses 1'!B:P,max(filter(row('Form Responses 1'!B:B),'Form Responses 1'!B:B=A586)),12)),""Data not Found."",index('Form Responses 1'!B:P,max(filter(row('Form Responses 1'!B:B),'Form Responses 1'!B:B=A586)),12))"),"Data not Found.")</f>
        <v>Data not Found.</v>
      </c>
      <c r="G586" s="16">
        <f t="shared" ca="1" si="0"/>
        <v>0</v>
      </c>
    </row>
    <row r="587" spans="1:7" ht="14.25">
      <c r="A587" s="6">
        <v>755345</v>
      </c>
      <c r="B587" s="8" t="s">
        <v>177</v>
      </c>
      <c r="C587" s="11" t="str">
        <f>VLOOKUP(A587,DB_Name!$A$2:$G$93,7,FALSE)</f>
        <v>C42</v>
      </c>
      <c r="D587" s="13" t="str">
        <f>VLOOKUP(A587,DB_Name!$A$2:$D$93,4,FALSE)</f>
        <v>OMS</v>
      </c>
      <c r="E587" s="17" t="s">
        <v>168</v>
      </c>
      <c r="F587" s="8" t="str">
        <f ca="1">IFERROR(__xludf.DUMMYFUNCTION("if(isna(index('Form Responses 1'!B:P,max(filter(row('Form Responses 1'!B:B),'Form Responses 1'!B:B=A587)),13)),""Data not Found."",index('Form Responses 1'!B:P,max(filter(row('Form Responses 1'!B:B),'Form Responses 1'!B:B=A587)),13))"),"Data not Found.")</f>
        <v>Data not Found.</v>
      </c>
      <c r="G587" s="16">
        <f t="shared" ca="1" si="0"/>
        <v>0</v>
      </c>
    </row>
    <row r="588" spans="1:7" ht="14.25">
      <c r="A588" s="6">
        <v>755345</v>
      </c>
      <c r="B588" s="8" t="s">
        <v>177</v>
      </c>
      <c r="C588" s="11" t="str">
        <f>VLOOKUP(A588,DB_Name!$A$2:$G$93,7,FALSE)</f>
        <v>C42</v>
      </c>
      <c r="D588" s="13" t="str">
        <f>VLOOKUP(A588,DB_Name!$A$2:$D$93,4,FALSE)</f>
        <v>OMS</v>
      </c>
      <c r="E588" s="17" t="s">
        <v>176</v>
      </c>
      <c r="F588" s="8" t="str">
        <f ca="1">IFERROR(__xludf.DUMMYFUNCTION("if(isna(index('Form Responses 1'!B:P,max(filter(row('Form Responses 1'!B:B),'Form Responses 1'!B:B=A588)),14)),""Data not Found."",index('Form Responses 1'!B:P,max(filter(row('Form Responses 1'!B:B),'Form Responses 1'!B:B=A588)),14))"),"Data not Found.")</f>
        <v>Data not Found.</v>
      </c>
      <c r="G588" s="16">
        <f t="shared" ca="1" si="0"/>
        <v>0</v>
      </c>
    </row>
    <row r="589" spans="1:7" ht="14.25">
      <c r="A589" s="6">
        <v>755345</v>
      </c>
      <c r="B589" s="8" t="s">
        <v>177</v>
      </c>
      <c r="C589" s="11" t="str">
        <f>VLOOKUP(A589,DB_Name!$A$2:$G$93,7,FALSE)</f>
        <v>C42</v>
      </c>
      <c r="D589" s="13" t="str">
        <f>VLOOKUP(A589,DB_Name!$A$2:$D$93,4,FALSE)</f>
        <v>OMS</v>
      </c>
      <c r="E589" s="17" t="s">
        <v>185</v>
      </c>
      <c r="F589" s="8" t="str">
        <f ca="1">IFERROR(__xludf.DUMMYFUNCTION("if(isna(index('Form Responses 1'!B:P,max(filter(row('Form Responses 1'!B:B),'Form Responses 1'!B:B=A589)),15)),""Data not Found."",index('Form Responses 1'!B:P,max(filter(row('Form Responses 1'!B:B),'Form Responses 1'!B:B=A589)),15))"),"Data not Found.")</f>
        <v>Data not Found.</v>
      </c>
      <c r="G589" s="16">
        <f t="shared" ca="1" si="0"/>
        <v>0</v>
      </c>
    </row>
    <row r="590" spans="1:7" ht="14.25">
      <c r="A590" s="6">
        <v>755346</v>
      </c>
      <c r="B590" s="8" t="s">
        <v>180</v>
      </c>
      <c r="C590" s="11" t="str">
        <f>VLOOKUP(A590,DB_Name!$A$2:$G$93,7,FALSE)</f>
        <v>C43</v>
      </c>
      <c r="D590" s="13" t="str">
        <f>VLOOKUP(A590,DB_Name!$A$2:$D$93,4,FALSE)</f>
        <v>RDMP</v>
      </c>
      <c r="E590" s="13" t="s">
        <v>35</v>
      </c>
      <c r="F590" s="8" t="str">
        <f ca="1">IFERROR(__xludf.DUMMYFUNCTION("if(isna(index('Form Responses 1'!B:P,max(filter(row('Form Responses 1'!B:B),'Form Responses 1'!B:B=A590)),2)),""Data not Found."",index('Form Responses 1'!B:P,max(filter(row('Form Responses 1'!B:B),'Form Responses 1'!B:B=A590)),2))"),"Done. Acc.")</f>
        <v>Done. Acc.</v>
      </c>
      <c r="G590" s="16">
        <f t="shared" ca="1" si="0"/>
        <v>1</v>
      </c>
    </row>
    <row r="591" spans="1:7" ht="14.25">
      <c r="A591" s="6">
        <v>755346</v>
      </c>
      <c r="B591" s="8" t="s">
        <v>180</v>
      </c>
      <c r="C591" s="11" t="str">
        <f>VLOOKUP(A591,DB_Name!$A$2:$G$93,7,FALSE)</f>
        <v>C43</v>
      </c>
      <c r="D591" s="13" t="str">
        <f>VLOOKUP(A591,DB_Name!$A$2:$D$93,4,FALSE)</f>
        <v>RDMP</v>
      </c>
      <c r="E591" s="17" t="s">
        <v>68</v>
      </c>
      <c r="F591" s="8" t="str">
        <f ca="1">IFERROR(__xludf.DUMMYFUNCTION("if(isna(index('Form Responses 1'!B:P,max(filter(row('Form Responses 1'!B:B),'Form Responses 1'!B:B=A591)),3)),""Data not Found."",index('Form Responses 1'!B:P,max(filter(row('Form Responses 1'!B:B),'Form Responses 1'!B:B=A591)),3))"),"Done. Acc.")</f>
        <v>Done. Acc.</v>
      </c>
      <c r="G591" s="16">
        <f t="shared" ca="1" si="0"/>
        <v>1</v>
      </c>
    </row>
    <row r="592" spans="1:7" ht="14.25">
      <c r="A592" s="6">
        <v>755346</v>
      </c>
      <c r="B592" s="8" t="s">
        <v>180</v>
      </c>
      <c r="C592" s="11" t="str">
        <f>VLOOKUP(A592,DB_Name!$A$2:$G$93,7,FALSE)</f>
        <v>C43</v>
      </c>
      <c r="D592" s="13" t="str">
        <f>VLOOKUP(A592,DB_Name!$A$2:$D$93,4,FALSE)</f>
        <v>RDMP</v>
      </c>
      <c r="E592" s="17" t="s">
        <v>82</v>
      </c>
      <c r="F592" s="8" t="str">
        <f ca="1">IFERROR(__xludf.DUMMYFUNCTION("if(isna(index('Form Responses 1'!B:P,max(filter(row('Form Responses 1'!B:B),'Form Responses 1'!B:B=A592)),4)),""Data not Found."",index('Form Responses 1'!B:P,max(filter(row('Form Responses 1'!B:B),'Form Responses 1'!B:B=A592)),4))"),"Done. Acc.")</f>
        <v>Done. Acc.</v>
      </c>
      <c r="G592" s="16">
        <f t="shared" ca="1" si="0"/>
        <v>1</v>
      </c>
    </row>
    <row r="593" spans="1:7" ht="14.25">
      <c r="A593" s="6">
        <v>755346</v>
      </c>
      <c r="B593" s="8" t="s">
        <v>180</v>
      </c>
      <c r="C593" s="11" t="str">
        <f>VLOOKUP(A593,DB_Name!$A$2:$G$93,7,FALSE)</f>
        <v>C43</v>
      </c>
      <c r="D593" s="13" t="str">
        <f>VLOOKUP(A593,DB_Name!$A$2:$D$93,4,FALSE)</f>
        <v>RDMP</v>
      </c>
      <c r="E593" s="17" t="s">
        <v>92</v>
      </c>
      <c r="F593" s="8" t="str">
        <f ca="1">IFERROR(__xludf.DUMMYFUNCTION("if(isna(index('Form Responses 1'!B:P,max(filter(row('Form Responses 1'!B:B),'Form Responses 1'!B:B=A593)),5)),""Data not Found."",index('Form Responses 1'!B:P,max(filter(row('Form Responses 1'!B:B),'Form Responses 1'!B:B=A593)),5))"),"Done. Acc.")</f>
        <v>Done. Acc.</v>
      </c>
      <c r="G593" s="16">
        <f t="shared" ca="1" si="0"/>
        <v>1</v>
      </c>
    </row>
    <row r="594" spans="1:7" ht="14.25">
      <c r="A594" s="6">
        <v>755346</v>
      </c>
      <c r="B594" s="8" t="s">
        <v>180</v>
      </c>
      <c r="C594" s="11" t="str">
        <f>VLOOKUP(A594,DB_Name!$A$2:$G$93,7,FALSE)</f>
        <v>C43</v>
      </c>
      <c r="D594" s="13" t="str">
        <f>VLOOKUP(A594,DB_Name!$A$2:$D$93,4,FALSE)</f>
        <v>RDMP</v>
      </c>
      <c r="E594" s="17" t="s">
        <v>99</v>
      </c>
      <c r="F594" s="8" t="str">
        <f ca="1">IFERROR(__xludf.DUMMYFUNCTION("if(isna(index('Form Responses 1'!B:P,max(filter(row('Form Responses 1'!B:B),'Form Responses 1'!B:B=A594)),6)),""Data not Found."",index('Form Responses 1'!B:P,max(filter(row('Form Responses 1'!B:B),'Form Responses 1'!B:B=A594)),6))"),"Done. Acc.")</f>
        <v>Done. Acc.</v>
      </c>
      <c r="G594" s="16">
        <f t="shared" ca="1" si="0"/>
        <v>1</v>
      </c>
    </row>
    <row r="595" spans="1:7" ht="14.25">
      <c r="A595" s="6">
        <v>755346</v>
      </c>
      <c r="B595" s="8" t="s">
        <v>180</v>
      </c>
      <c r="C595" s="11" t="str">
        <f>VLOOKUP(A595,DB_Name!$A$2:$G$93,7,FALSE)</f>
        <v>C43</v>
      </c>
      <c r="D595" s="13" t="str">
        <f>VLOOKUP(A595,DB_Name!$A$2:$D$93,4,FALSE)</f>
        <v>RDMP</v>
      </c>
      <c r="E595" s="17" t="s">
        <v>110</v>
      </c>
      <c r="F595" s="8" t="str">
        <f ca="1">IFERROR(__xludf.DUMMYFUNCTION("if(isna(index('Form Responses 1'!B:P,max(filter(row('Form Responses 1'!B:B),'Form Responses 1'!B:B=A595)),7)),""Data not Found."",index('Form Responses 1'!B:P,max(filter(row('Form Responses 1'!B:B),'Form Responses 1'!B:B=A595)),7))"),"Done. Acc.")</f>
        <v>Done. Acc.</v>
      </c>
      <c r="G595" s="16">
        <f t="shared" ca="1" si="0"/>
        <v>1</v>
      </c>
    </row>
    <row r="596" spans="1:7" ht="14.25">
      <c r="A596" s="6">
        <v>755346</v>
      </c>
      <c r="B596" s="8" t="s">
        <v>180</v>
      </c>
      <c r="C596" s="11" t="str">
        <f>VLOOKUP(A596,DB_Name!$A$2:$G$93,7,FALSE)</f>
        <v>C43</v>
      </c>
      <c r="D596" s="13" t="str">
        <f>VLOOKUP(A596,DB_Name!$A$2:$D$93,4,FALSE)</f>
        <v>RDMP</v>
      </c>
      <c r="E596" s="17" t="s">
        <v>120</v>
      </c>
      <c r="F596" s="8" t="str">
        <f ca="1">IFERROR(__xludf.DUMMYFUNCTION("if(isna(index('Form Responses 1'!B:P,max(filter(row('Form Responses 1'!B:B),'Form Responses 1'!B:B=A596)),8)),""Data not Found."",index('Form Responses 1'!B:P,max(filter(row('Form Responses 1'!B:B),'Form Responses 1'!B:B=A596)),8))"),"Not Yet Started.")</f>
        <v>Not Yet Started.</v>
      </c>
      <c r="G596" s="16">
        <f t="shared" ca="1" si="0"/>
        <v>0</v>
      </c>
    </row>
    <row r="597" spans="1:7" ht="14.25">
      <c r="A597" s="6">
        <v>755346</v>
      </c>
      <c r="B597" s="8" t="s">
        <v>180</v>
      </c>
      <c r="C597" s="11" t="str">
        <f>VLOOKUP(A597,DB_Name!$A$2:$G$93,7,FALSE)</f>
        <v>C43</v>
      </c>
      <c r="D597" s="13" t="str">
        <f>VLOOKUP(A597,DB_Name!$A$2:$D$93,4,FALSE)</f>
        <v>RDMP</v>
      </c>
      <c r="E597" s="17" t="s">
        <v>130</v>
      </c>
      <c r="F597" s="8" t="str">
        <f ca="1">IFERROR(__xludf.DUMMYFUNCTION("if(isna(index('Form Responses 1'!B:P,max(filter(row('Form Responses 1'!B:B),'Form Responses 1'!B:B=A597)),9)),""Data not Found."",index('Form Responses 1'!B:P,max(filter(row('Form Responses 1'!B:B),'Form Responses 1'!B:B=A597)),9))"),"Not Yet Started.")</f>
        <v>Not Yet Started.</v>
      </c>
      <c r="G597" s="16">
        <f t="shared" ca="1" si="0"/>
        <v>0</v>
      </c>
    </row>
    <row r="598" spans="1:7" ht="14.25">
      <c r="A598" s="6">
        <v>755346</v>
      </c>
      <c r="B598" s="8" t="s">
        <v>180</v>
      </c>
      <c r="C598" s="11" t="str">
        <f>VLOOKUP(A598,DB_Name!$A$2:$G$93,7,FALSE)</f>
        <v>C43</v>
      </c>
      <c r="D598" s="13" t="str">
        <f>VLOOKUP(A598,DB_Name!$A$2:$D$93,4,FALSE)</f>
        <v>RDMP</v>
      </c>
      <c r="E598" s="17" t="s">
        <v>137</v>
      </c>
      <c r="F598" s="8" t="str">
        <f ca="1">IFERROR(__xludf.DUMMYFUNCTION("if(isna(index('Form Responses 1'!B:P,max(filter(row('Form Responses 1'!B:B),'Form Responses 1'!B:B=A598)),10)),""Data not Found."",index('Form Responses 1'!B:P,max(filter(row('Form Responses 1'!B:B),'Form Responses 1'!B:B=A598)),10))"),"Not Yet Started.")</f>
        <v>Not Yet Started.</v>
      </c>
      <c r="G598" s="16">
        <f t="shared" ca="1" si="0"/>
        <v>0</v>
      </c>
    </row>
    <row r="599" spans="1:7" ht="14.25">
      <c r="A599" s="6">
        <v>755346</v>
      </c>
      <c r="B599" s="8" t="s">
        <v>180</v>
      </c>
      <c r="C599" s="11" t="str">
        <f>VLOOKUP(A599,DB_Name!$A$2:$G$93,7,FALSE)</f>
        <v>C43</v>
      </c>
      <c r="D599" s="13" t="str">
        <f>VLOOKUP(A599,DB_Name!$A$2:$D$93,4,FALSE)</f>
        <v>RDMP</v>
      </c>
      <c r="E599" s="17" t="s">
        <v>147</v>
      </c>
      <c r="F599" s="8" t="str">
        <f ca="1">IFERROR(__xludf.DUMMYFUNCTION("if(isna(index('Form Responses 1'!B:P,max(filter(row('Form Responses 1'!B:B),'Form Responses 1'!B:B=A599)),11)),""Data not Found."",index('Form Responses 1'!B:P,max(filter(row('Form Responses 1'!B:B),'Form Responses 1'!B:B=A599)),11))"),"Not Yet Started.")</f>
        <v>Not Yet Started.</v>
      </c>
      <c r="G599" s="16">
        <f t="shared" ca="1" si="0"/>
        <v>0</v>
      </c>
    </row>
    <row r="600" spans="1:7" ht="14.25">
      <c r="A600" s="6">
        <v>755346</v>
      </c>
      <c r="B600" s="8" t="s">
        <v>180</v>
      </c>
      <c r="C600" s="11" t="str">
        <f>VLOOKUP(A600,DB_Name!$A$2:$G$93,7,FALSE)</f>
        <v>C43</v>
      </c>
      <c r="D600" s="13" t="str">
        <f>VLOOKUP(A600,DB_Name!$A$2:$D$93,4,FALSE)</f>
        <v>RDMP</v>
      </c>
      <c r="E600" s="17" t="s">
        <v>157</v>
      </c>
      <c r="F600" s="8" t="str">
        <f ca="1">IFERROR(__xludf.DUMMYFUNCTION("if(isna(index('Form Responses 1'!B:P,max(filter(row('Form Responses 1'!B:B),'Form Responses 1'!B:B=A600)),12)),""Data not Found."",index('Form Responses 1'!B:P,max(filter(row('Form Responses 1'!B:B),'Form Responses 1'!B:B=A600)),12))"),"Not Yet Started.")</f>
        <v>Not Yet Started.</v>
      </c>
      <c r="G600" s="16">
        <f t="shared" ca="1" si="0"/>
        <v>0</v>
      </c>
    </row>
    <row r="601" spans="1:7" ht="14.25">
      <c r="A601" s="6">
        <v>755346</v>
      </c>
      <c r="B601" s="8" t="s">
        <v>180</v>
      </c>
      <c r="C601" s="11" t="str">
        <f>VLOOKUP(A601,DB_Name!$A$2:$G$93,7,FALSE)</f>
        <v>C43</v>
      </c>
      <c r="D601" s="13" t="str">
        <f>VLOOKUP(A601,DB_Name!$A$2:$D$93,4,FALSE)</f>
        <v>RDMP</v>
      </c>
      <c r="E601" s="17" t="s">
        <v>168</v>
      </c>
      <c r="F601" s="8" t="str">
        <f ca="1">IFERROR(__xludf.DUMMYFUNCTION("if(isna(index('Form Responses 1'!B:P,max(filter(row('Form Responses 1'!B:B),'Form Responses 1'!B:B=A601)),13)),""Data not Found."",index('Form Responses 1'!B:P,max(filter(row('Form Responses 1'!B:B),'Form Responses 1'!B:B=A601)),13))"),"Not Yet Started.")</f>
        <v>Not Yet Started.</v>
      </c>
      <c r="G601" s="16">
        <f t="shared" ca="1" si="0"/>
        <v>0</v>
      </c>
    </row>
    <row r="602" spans="1:7" ht="14.25">
      <c r="A602" s="6">
        <v>755346</v>
      </c>
      <c r="B602" s="8" t="s">
        <v>180</v>
      </c>
      <c r="C602" s="11" t="str">
        <f>VLOOKUP(A602,DB_Name!$A$2:$G$93,7,FALSE)</f>
        <v>C43</v>
      </c>
      <c r="D602" s="13" t="str">
        <f>VLOOKUP(A602,DB_Name!$A$2:$D$93,4,FALSE)</f>
        <v>RDMP</v>
      </c>
      <c r="E602" s="17" t="s">
        <v>176</v>
      </c>
      <c r="F602" s="8" t="str">
        <f ca="1">IFERROR(__xludf.DUMMYFUNCTION("if(isna(index('Form Responses 1'!B:P,max(filter(row('Form Responses 1'!B:B),'Form Responses 1'!B:B=A602)),14)),""Data not Found."",index('Form Responses 1'!B:P,max(filter(row('Form Responses 1'!B:B),'Form Responses 1'!B:B=A602)),14))"),"Not Yet Started.")</f>
        <v>Not Yet Started.</v>
      </c>
      <c r="G602" s="16">
        <f t="shared" ca="1" si="0"/>
        <v>0</v>
      </c>
    </row>
    <row r="603" spans="1:7" ht="14.25">
      <c r="A603" s="6">
        <v>755346</v>
      </c>
      <c r="B603" s="8" t="s">
        <v>180</v>
      </c>
      <c r="C603" s="11" t="str">
        <f>VLOOKUP(A603,DB_Name!$A$2:$G$93,7,FALSE)</f>
        <v>C43</v>
      </c>
      <c r="D603" s="13" t="str">
        <f>VLOOKUP(A603,DB_Name!$A$2:$D$93,4,FALSE)</f>
        <v>RDMP</v>
      </c>
      <c r="E603" s="17" t="s">
        <v>185</v>
      </c>
      <c r="F603" s="8" t="str">
        <f ca="1">IFERROR(__xludf.DUMMYFUNCTION("if(isna(index('Form Responses 1'!B:P,max(filter(row('Form Responses 1'!B:B),'Form Responses 1'!B:B=A603)),15)),""Data not Found."",index('Form Responses 1'!B:P,max(filter(row('Form Responses 1'!B:B),'Form Responses 1'!B:B=A603)),15))"),"Not Yet Started.")</f>
        <v>Not Yet Started.</v>
      </c>
      <c r="G603" s="16">
        <f t="shared" ca="1" si="0"/>
        <v>0</v>
      </c>
    </row>
    <row r="604" spans="1:7" ht="14.25">
      <c r="A604" s="6">
        <v>755347</v>
      </c>
      <c r="B604" s="8" t="s">
        <v>183</v>
      </c>
      <c r="C604" s="11" t="str">
        <f>VLOOKUP(A604,DB_Name!$A$2:$G$93,7,FALSE)</f>
        <v>C44</v>
      </c>
      <c r="D604" s="13" t="str">
        <f>VLOOKUP(A604,DB_Name!$A$2:$D$93,4,FALSE)</f>
        <v>QAS</v>
      </c>
      <c r="E604" s="13" t="s">
        <v>35</v>
      </c>
      <c r="F604" s="8" t="str">
        <f ca="1">IFERROR(__xludf.DUMMYFUNCTION("if(isna(index('Form Responses 1'!B:P,max(filter(row('Form Responses 1'!B:B),'Form Responses 1'!B:B=A604)),2)),""Data not Found."",index('Form Responses 1'!B:P,max(filter(row('Form Responses 1'!B:B),'Form Responses 1'!B:B=A604)),2))"),"Done. Acc.")</f>
        <v>Done. Acc.</v>
      </c>
      <c r="G604" s="16">
        <f t="shared" ca="1" si="0"/>
        <v>1</v>
      </c>
    </row>
    <row r="605" spans="1:7" ht="14.25">
      <c r="A605" s="6">
        <v>755347</v>
      </c>
      <c r="B605" s="8" t="s">
        <v>183</v>
      </c>
      <c r="C605" s="11" t="str">
        <f>VLOOKUP(A605,DB_Name!$A$2:$G$93,7,FALSE)</f>
        <v>C44</v>
      </c>
      <c r="D605" s="13" t="str">
        <f>VLOOKUP(A605,DB_Name!$A$2:$D$93,4,FALSE)</f>
        <v>QAS</v>
      </c>
      <c r="E605" s="17" t="s">
        <v>68</v>
      </c>
      <c r="F605" s="8" t="str">
        <f ca="1">IFERROR(__xludf.DUMMYFUNCTION("if(isna(index('Form Responses 1'!B:P,max(filter(row('Form Responses 1'!B:B),'Form Responses 1'!B:B=A605)),3)),""Data not Found."",index('Form Responses 1'!B:P,max(filter(row('Form Responses 1'!B:B),'Form Responses 1'!B:B=A605)),3))"),"Done. Acc.")</f>
        <v>Done. Acc.</v>
      </c>
      <c r="G605" s="16">
        <f t="shared" ca="1" si="0"/>
        <v>1</v>
      </c>
    </row>
    <row r="606" spans="1:7" ht="14.25">
      <c r="A606" s="6">
        <v>755347</v>
      </c>
      <c r="B606" s="8" t="s">
        <v>183</v>
      </c>
      <c r="C606" s="11" t="str">
        <f>VLOOKUP(A606,DB_Name!$A$2:$G$93,7,FALSE)</f>
        <v>C44</v>
      </c>
      <c r="D606" s="13" t="str">
        <f>VLOOKUP(A606,DB_Name!$A$2:$D$93,4,FALSE)</f>
        <v>QAS</v>
      </c>
      <c r="E606" s="17" t="s">
        <v>82</v>
      </c>
      <c r="F606" s="8" t="str">
        <f ca="1">IFERROR(__xludf.DUMMYFUNCTION("if(isna(index('Form Responses 1'!B:P,max(filter(row('Form Responses 1'!B:B),'Form Responses 1'!B:B=A606)),4)),""Data not Found."",index('Form Responses 1'!B:P,max(filter(row('Form Responses 1'!B:B),'Form Responses 1'!B:B=A606)),4))"),"Done. Acc.")</f>
        <v>Done. Acc.</v>
      </c>
      <c r="G606" s="16">
        <f t="shared" ca="1" si="0"/>
        <v>1</v>
      </c>
    </row>
    <row r="607" spans="1:7" ht="14.25">
      <c r="A607" s="6">
        <v>755347</v>
      </c>
      <c r="B607" s="8" t="s">
        <v>183</v>
      </c>
      <c r="C607" s="11" t="str">
        <f>VLOOKUP(A607,DB_Name!$A$2:$G$93,7,FALSE)</f>
        <v>C44</v>
      </c>
      <c r="D607" s="13" t="str">
        <f>VLOOKUP(A607,DB_Name!$A$2:$D$93,4,FALSE)</f>
        <v>QAS</v>
      </c>
      <c r="E607" s="17" t="s">
        <v>92</v>
      </c>
      <c r="F607" s="8" t="str">
        <f ca="1">IFERROR(__xludf.DUMMYFUNCTION("if(isna(index('Form Responses 1'!B:P,max(filter(row('Form Responses 1'!B:B),'Form Responses 1'!B:B=A607)),5)),""Data not Found."",index('Form Responses 1'!B:P,max(filter(row('Form Responses 1'!B:B),'Form Responses 1'!B:B=A607)),5))"),"Done. Acc.")</f>
        <v>Done. Acc.</v>
      </c>
      <c r="G607" s="16">
        <f t="shared" ca="1" si="0"/>
        <v>1</v>
      </c>
    </row>
    <row r="608" spans="1:7" ht="14.25">
      <c r="A608" s="6">
        <v>755347</v>
      </c>
      <c r="B608" s="8" t="s">
        <v>183</v>
      </c>
      <c r="C608" s="11" t="str">
        <f>VLOOKUP(A608,DB_Name!$A$2:$G$93,7,FALSE)</f>
        <v>C44</v>
      </c>
      <c r="D608" s="13" t="str">
        <f>VLOOKUP(A608,DB_Name!$A$2:$D$93,4,FALSE)</f>
        <v>QAS</v>
      </c>
      <c r="E608" s="17" t="s">
        <v>99</v>
      </c>
      <c r="F608" s="8" t="str">
        <f ca="1">IFERROR(__xludf.DUMMYFUNCTION("if(isna(index('Form Responses 1'!B:P,max(filter(row('Form Responses 1'!B:B),'Form Responses 1'!B:B=A608)),6)),""Data not Found."",index('Form Responses 1'!B:P,max(filter(row('Form Responses 1'!B:B),'Form Responses 1'!B:B=A608)),6))"),"Done. Acc.")</f>
        <v>Done. Acc.</v>
      </c>
      <c r="G608" s="16">
        <f t="shared" ca="1" si="0"/>
        <v>1</v>
      </c>
    </row>
    <row r="609" spans="1:7" ht="14.25">
      <c r="A609" s="6">
        <v>755347</v>
      </c>
      <c r="B609" s="8" t="s">
        <v>183</v>
      </c>
      <c r="C609" s="11" t="str">
        <f>VLOOKUP(A609,DB_Name!$A$2:$G$93,7,FALSE)</f>
        <v>C44</v>
      </c>
      <c r="D609" s="13" t="str">
        <f>VLOOKUP(A609,DB_Name!$A$2:$D$93,4,FALSE)</f>
        <v>QAS</v>
      </c>
      <c r="E609" s="17" t="s">
        <v>110</v>
      </c>
      <c r="F609" s="8" t="str">
        <f ca="1">IFERROR(__xludf.DUMMYFUNCTION("if(isna(index('Form Responses 1'!B:P,max(filter(row('Form Responses 1'!B:B),'Form Responses 1'!B:B=A609)),7)),""Data not Found."",index('Form Responses 1'!B:P,max(filter(row('Form Responses 1'!B:B),'Form Responses 1'!B:B=A609)),7))"),"Done. Acc.")</f>
        <v>Done. Acc.</v>
      </c>
      <c r="G609" s="16">
        <f t="shared" ca="1" si="0"/>
        <v>1</v>
      </c>
    </row>
    <row r="610" spans="1:7" ht="14.25">
      <c r="A610" s="6">
        <v>755347</v>
      </c>
      <c r="B610" s="8" t="s">
        <v>183</v>
      </c>
      <c r="C610" s="11" t="str">
        <f>VLOOKUP(A610,DB_Name!$A$2:$G$93,7,FALSE)</f>
        <v>C44</v>
      </c>
      <c r="D610" s="13" t="str">
        <f>VLOOKUP(A610,DB_Name!$A$2:$D$93,4,FALSE)</f>
        <v>QAS</v>
      </c>
      <c r="E610" s="17" t="s">
        <v>120</v>
      </c>
      <c r="F610" s="8" t="str">
        <f ca="1">IFERROR(__xludf.DUMMYFUNCTION("if(isna(index('Form Responses 1'!B:P,max(filter(row('Form Responses 1'!B:B),'Form Responses 1'!B:B=A610)),8)),""Data not Found."",index('Form Responses 1'!B:P,max(filter(row('Form Responses 1'!B:B),'Form Responses 1'!B:B=A610)),8))"),"Done. Acc.")</f>
        <v>Done. Acc.</v>
      </c>
      <c r="G610" s="16">
        <f t="shared" ca="1" si="0"/>
        <v>1</v>
      </c>
    </row>
    <row r="611" spans="1:7" ht="14.25">
      <c r="A611" s="6">
        <v>755347</v>
      </c>
      <c r="B611" s="8" t="s">
        <v>183</v>
      </c>
      <c r="C611" s="11" t="str">
        <f>VLOOKUP(A611,DB_Name!$A$2:$G$93,7,FALSE)</f>
        <v>C44</v>
      </c>
      <c r="D611" s="13" t="str">
        <f>VLOOKUP(A611,DB_Name!$A$2:$D$93,4,FALSE)</f>
        <v>QAS</v>
      </c>
      <c r="E611" s="17" t="s">
        <v>130</v>
      </c>
      <c r="F611" s="8" t="str">
        <f ca="1">IFERROR(__xludf.DUMMYFUNCTION("if(isna(index('Form Responses 1'!B:P,max(filter(row('Form Responses 1'!B:B),'Form Responses 1'!B:B=A611)),9)),""Data not Found."",index('Form Responses 1'!B:P,max(filter(row('Form Responses 1'!B:B),'Form Responses 1'!B:B=A611)),9))"),"Done. Acc.")</f>
        <v>Done. Acc.</v>
      </c>
      <c r="G611" s="16">
        <f t="shared" ca="1" si="0"/>
        <v>1</v>
      </c>
    </row>
    <row r="612" spans="1:7" ht="14.25">
      <c r="A612" s="6">
        <v>755347</v>
      </c>
      <c r="B612" s="8" t="s">
        <v>183</v>
      </c>
      <c r="C612" s="11" t="str">
        <f>VLOOKUP(A612,DB_Name!$A$2:$G$93,7,FALSE)</f>
        <v>C44</v>
      </c>
      <c r="D612" s="13" t="str">
        <f>VLOOKUP(A612,DB_Name!$A$2:$D$93,4,FALSE)</f>
        <v>QAS</v>
      </c>
      <c r="E612" s="17" t="s">
        <v>137</v>
      </c>
      <c r="F612" s="8" t="str">
        <f ca="1">IFERROR(__xludf.DUMMYFUNCTION("if(isna(index('Form Responses 1'!B:P,max(filter(row('Form Responses 1'!B:B),'Form Responses 1'!B:B=A612)),10)),""Data not Found."",index('Form Responses 1'!B:P,max(filter(row('Form Responses 1'!B:B),'Form Responses 1'!B:B=A612)),10))"),"Done. Acc.")</f>
        <v>Done. Acc.</v>
      </c>
      <c r="G612" s="16">
        <f t="shared" ca="1" si="0"/>
        <v>1</v>
      </c>
    </row>
    <row r="613" spans="1:7" ht="14.25">
      <c r="A613" s="6">
        <v>755347</v>
      </c>
      <c r="B613" s="8" t="s">
        <v>183</v>
      </c>
      <c r="C613" s="11" t="str">
        <f>VLOOKUP(A613,DB_Name!$A$2:$G$93,7,FALSE)</f>
        <v>C44</v>
      </c>
      <c r="D613" s="13" t="str">
        <f>VLOOKUP(A613,DB_Name!$A$2:$D$93,4,FALSE)</f>
        <v>QAS</v>
      </c>
      <c r="E613" s="17" t="s">
        <v>147</v>
      </c>
      <c r="F613" s="8" t="str">
        <f ca="1">IFERROR(__xludf.DUMMYFUNCTION("if(isna(index('Form Responses 1'!B:P,max(filter(row('Form Responses 1'!B:B),'Form Responses 1'!B:B=A613)),11)),""Data not Found."",index('Form Responses 1'!B:P,max(filter(row('Form Responses 1'!B:B),'Form Responses 1'!B:B=A613)),11))"),"Done. Acc.")</f>
        <v>Done. Acc.</v>
      </c>
      <c r="G613" s="16">
        <f t="shared" ca="1" si="0"/>
        <v>1</v>
      </c>
    </row>
    <row r="614" spans="1:7" ht="14.25">
      <c r="A614" s="6">
        <v>755347</v>
      </c>
      <c r="B614" s="8" t="s">
        <v>183</v>
      </c>
      <c r="C614" s="11" t="str">
        <f>VLOOKUP(A614,DB_Name!$A$2:$G$93,7,FALSE)</f>
        <v>C44</v>
      </c>
      <c r="D614" s="13" t="str">
        <f>VLOOKUP(A614,DB_Name!$A$2:$D$93,4,FALSE)</f>
        <v>QAS</v>
      </c>
      <c r="E614" s="17" t="s">
        <v>157</v>
      </c>
      <c r="F614" s="8" t="str">
        <f ca="1">IFERROR(__xludf.DUMMYFUNCTION("if(isna(index('Form Responses 1'!B:P,max(filter(row('Form Responses 1'!B:B),'Form Responses 1'!B:B=A614)),12)),""Data not Found."",index('Form Responses 1'!B:P,max(filter(row('Form Responses 1'!B:B),'Form Responses 1'!B:B=A614)),12))"),"On Progress.")</f>
        <v>On Progress.</v>
      </c>
      <c r="G614" s="16">
        <f t="shared" ca="1" si="0"/>
        <v>0.5</v>
      </c>
    </row>
    <row r="615" spans="1:7" ht="14.25">
      <c r="A615" s="6">
        <v>755347</v>
      </c>
      <c r="B615" s="8" t="s">
        <v>183</v>
      </c>
      <c r="C615" s="11" t="str">
        <f>VLOOKUP(A615,DB_Name!$A$2:$G$93,7,FALSE)</f>
        <v>C44</v>
      </c>
      <c r="D615" s="13" t="str">
        <f>VLOOKUP(A615,DB_Name!$A$2:$D$93,4,FALSE)</f>
        <v>QAS</v>
      </c>
      <c r="E615" s="17" t="s">
        <v>168</v>
      </c>
      <c r="F615" s="8" t="str">
        <f ca="1">IFERROR(__xludf.DUMMYFUNCTION("if(isna(index('Form Responses 1'!B:P,max(filter(row('Form Responses 1'!B:B),'Form Responses 1'!B:B=A615)),13)),""Data not Found."",index('Form Responses 1'!B:P,max(filter(row('Form Responses 1'!B:B),'Form Responses 1'!B:B=A615)),13))"),"On Progress.")</f>
        <v>On Progress.</v>
      </c>
      <c r="G615" s="16">
        <f t="shared" ca="1" si="0"/>
        <v>0.5</v>
      </c>
    </row>
    <row r="616" spans="1:7" ht="14.25">
      <c r="A616" s="6">
        <v>755347</v>
      </c>
      <c r="B616" s="8" t="s">
        <v>183</v>
      </c>
      <c r="C616" s="11" t="str">
        <f>VLOOKUP(A616,DB_Name!$A$2:$G$93,7,FALSE)</f>
        <v>C44</v>
      </c>
      <c r="D616" s="13" t="str">
        <f>VLOOKUP(A616,DB_Name!$A$2:$D$93,4,FALSE)</f>
        <v>QAS</v>
      </c>
      <c r="E616" s="17" t="s">
        <v>176</v>
      </c>
      <c r="F616" s="8" t="str">
        <f ca="1">IFERROR(__xludf.DUMMYFUNCTION("if(isna(index('Form Responses 1'!B:P,max(filter(row('Form Responses 1'!B:B),'Form Responses 1'!B:B=A616)),14)),""Data not Found."",index('Form Responses 1'!B:P,max(filter(row('Form Responses 1'!B:B),'Form Responses 1'!B:B=A616)),14))"),"On Progress.")</f>
        <v>On Progress.</v>
      </c>
      <c r="G616" s="16">
        <f t="shared" ca="1" si="0"/>
        <v>0.5</v>
      </c>
    </row>
    <row r="617" spans="1:7" ht="14.25">
      <c r="A617" s="6">
        <v>755347</v>
      </c>
      <c r="B617" s="8" t="s">
        <v>183</v>
      </c>
      <c r="C617" s="11" t="str">
        <f>VLOOKUP(A617,DB_Name!$A$2:$G$93,7,FALSE)</f>
        <v>C44</v>
      </c>
      <c r="D617" s="13" t="str">
        <f>VLOOKUP(A617,DB_Name!$A$2:$D$93,4,FALSE)</f>
        <v>QAS</v>
      </c>
      <c r="E617" s="17" t="s">
        <v>185</v>
      </c>
      <c r="F617" s="8" t="str">
        <f ca="1">IFERROR(__xludf.DUMMYFUNCTION("if(isna(index('Form Responses 1'!B:P,max(filter(row('Form Responses 1'!B:B),'Form Responses 1'!B:B=A617)),15)),""Data not Found."",index('Form Responses 1'!B:P,max(filter(row('Form Responses 1'!B:B),'Form Responses 1'!B:B=A617)),15))"),"On Progress.")</f>
        <v>On Progress.</v>
      </c>
      <c r="G617" s="16">
        <f t="shared" ca="1" si="0"/>
        <v>0.5</v>
      </c>
    </row>
    <row r="618" spans="1:7" ht="14.25">
      <c r="A618" s="6">
        <v>755348</v>
      </c>
      <c r="B618" s="8" t="s">
        <v>187</v>
      </c>
      <c r="C618" s="11" t="str">
        <f>VLOOKUP(A618,DB_Name!$A$2:$G$93,7,FALSE)</f>
        <v>C45</v>
      </c>
      <c r="D618" s="13" t="str">
        <f>VLOOKUP(A618,DB_Name!$A$2:$D$93,4,FALSE)</f>
        <v>ES</v>
      </c>
      <c r="E618" s="13" t="s">
        <v>35</v>
      </c>
      <c r="F618" s="8" t="str">
        <f ca="1">IFERROR(__xludf.DUMMYFUNCTION("if(isna(index('Form Responses 1'!B:P,max(filter(row('Form Responses 1'!B:B),'Form Responses 1'!B:B=A618)),2)),""Data not Found."",index('Form Responses 1'!B:P,max(filter(row('Form Responses 1'!B:B),'Form Responses 1'!B:B=A618)),2))"),"Done. Acc.")</f>
        <v>Done. Acc.</v>
      </c>
      <c r="G618" s="16">
        <f t="shared" ca="1" si="0"/>
        <v>1</v>
      </c>
    </row>
    <row r="619" spans="1:7" ht="14.25">
      <c r="A619" s="6">
        <v>755348</v>
      </c>
      <c r="B619" s="8" t="s">
        <v>187</v>
      </c>
      <c r="C619" s="11" t="str">
        <f>VLOOKUP(A619,DB_Name!$A$2:$G$93,7,FALSE)</f>
        <v>C45</v>
      </c>
      <c r="D619" s="13" t="str">
        <f>VLOOKUP(A619,DB_Name!$A$2:$D$93,4,FALSE)</f>
        <v>ES</v>
      </c>
      <c r="E619" s="17" t="s">
        <v>68</v>
      </c>
      <c r="F619" s="8" t="str">
        <f ca="1">IFERROR(__xludf.DUMMYFUNCTION("if(isna(index('Form Responses 1'!B:P,max(filter(row('Form Responses 1'!B:B),'Form Responses 1'!B:B=A619)),3)),""Data not Found."",index('Form Responses 1'!B:P,max(filter(row('Form Responses 1'!B:B),'Form Responses 1'!B:B=A619)),3))"),"Done. Acc.")</f>
        <v>Done. Acc.</v>
      </c>
      <c r="G619" s="16">
        <f t="shared" ca="1" si="0"/>
        <v>1</v>
      </c>
    </row>
    <row r="620" spans="1:7" ht="14.25">
      <c r="A620" s="6">
        <v>755348</v>
      </c>
      <c r="B620" s="8" t="s">
        <v>187</v>
      </c>
      <c r="C620" s="11" t="str">
        <f>VLOOKUP(A620,DB_Name!$A$2:$G$93,7,FALSE)</f>
        <v>C45</v>
      </c>
      <c r="D620" s="13" t="str">
        <f>VLOOKUP(A620,DB_Name!$A$2:$D$93,4,FALSE)</f>
        <v>ES</v>
      </c>
      <c r="E620" s="17" t="s">
        <v>82</v>
      </c>
      <c r="F620" s="8" t="str">
        <f ca="1">IFERROR(__xludf.DUMMYFUNCTION("if(isna(index('Form Responses 1'!B:P,max(filter(row('Form Responses 1'!B:B),'Form Responses 1'!B:B=A620)),4)),""Data not Found."",index('Form Responses 1'!B:P,max(filter(row('Form Responses 1'!B:B),'Form Responses 1'!B:B=A620)),4))"),"Done. Acc.")</f>
        <v>Done. Acc.</v>
      </c>
      <c r="G620" s="16">
        <f t="shared" ca="1" si="0"/>
        <v>1</v>
      </c>
    </row>
    <row r="621" spans="1:7" ht="14.25">
      <c r="A621" s="6">
        <v>755348</v>
      </c>
      <c r="B621" s="8" t="s">
        <v>187</v>
      </c>
      <c r="C621" s="11" t="str">
        <f>VLOOKUP(A621,DB_Name!$A$2:$G$93,7,FALSE)</f>
        <v>C45</v>
      </c>
      <c r="D621" s="13" t="str">
        <f>VLOOKUP(A621,DB_Name!$A$2:$D$93,4,FALSE)</f>
        <v>ES</v>
      </c>
      <c r="E621" s="17" t="s">
        <v>92</v>
      </c>
      <c r="F621" s="8" t="str">
        <f ca="1">IFERROR(__xludf.DUMMYFUNCTION("if(isna(index('Form Responses 1'!B:P,max(filter(row('Form Responses 1'!B:B),'Form Responses 1'!B:B=A621)),5)),""Data not Found."",index('Form Responses 1'!B:P,max(filter(row('Form Responses 1'!B:B),'Form Responses 1'!B:B=A621)),5))"),"Done. Acc.")</f>
        <v>Done. Acc.</v>
      </c>
      <c r="G621" s="16">
        <f t="shared" ca="1" si="0"/>
        <v>1</v>
      </c>
    </row>
    <row r="622" spans="1:7" ht="14.25">
      <c r="A622" s="6">
        <v>755348</v>
      </c>
      <c r="B622" s="8" t="s">
        <v>187</v>
      </c>
      <c r="C622" s="11" t="str">
        <f>VLOOKUP(A622,DB_Name!$A$2:$G$93,7,FALSE)</f>
        <v>C45</v>
      </c>
      <c r="D622" s="13" t="str">
        <f>VLOOKUP(A622,DB_Name!$A$2:$D$93,4,FALSE)</f>
        <v>ES</v>
      </c>
      <c r="E622" s="17" t="s">
        <v>99</v>
      </c>
      <c r="F622" s="8" t="str">
        <f ca="1">IFERROR(__xludf.DUMMYFUNCTION("if(isna(index('Form Responses 1'!B:P,max(filter(row('Form Responses 1'!B:B),'Form Responses 1'!B:B=A622)),6)),""Data not Found."",index('Form Responses 1'!B:P,max(filter(row('Form Responses 1'!B:B),'Form Responses 1'!B:B=A622)),6))"),"Done. Acc.")</f>
        <v>Done. Acc.</v>
      </c>
      <c r="G622" s="16">
        <f t="shared" ca="1" si="0"/>
        <v>1</v>
      </c>
    </row>
    <row r="623" spans="1:7" ht="14.25">
      <c r="A623" s="6">
        <v>755348</v>
      </c>
      <c r="B623" s="8" t="s">
        <v>187</v>
      </c>
      <c r="C623" s="11" t="str">
        <f>VLOOKUP(A623,DB_Name!$A$2:$G$93,7,FALSE)</f>
        <v>C45</v>
      </c>
      <c r="D623" s="13" t="str">
        <f>VLOOKUP(A623,DB_Name!$A$2:$D$93,4,FALSE)</f>
        <v>ES</v>
      </c>
      <c r="E623" s="17" t="s">
        <v>110</v>
      </c>
      <c r="F623" s="8" t="str">
        <f ca="1">IFERROR(__xludf.DUMMYFUNCTION("if(isna(index('Form Responses 1'!B:P,max(filter(row('Form Responses 1'!B:B),'Form Responses 1'!B:B=A623)),7)),""Data not Found."",index('Form Responses 1'!B:P,max(filter(row('Form Responses 1'!B:B),'Form Responses 1'!B:B=A623)),7))"),"Done. Acc.")</f>
        <v>Done. Acc.</v>
      </c>
      <c r="G623" s="16">
        <f t="shared" ca="1" si="0"/>
        <v>1</v>
      </c>
    </row>
    <row r="624" spans="1:7" ht="14.25">
      <c r="A624" s="6">
        <v>755348</v>
      </c>
      <c r="B624" s="8" t="s">
        <v>187</v>
      </c>
      <c r="C624" s="11" t="str">
        <f>VLOOKUP(A624,DB_Name!$A$2:$G$93,7,FALSE)</f>
        <v>C45</v>
      </c>
      <c r="D624" s="13" t="str">
        <f>VLOOKUP(A624,DB_Name!$A$2:$D$93,4,FALSE)</f>
        <v>ES</v>
      </c>
      <c r="E624" s="17" t="s">
        <v>120</v>
      </c>
      <c r="F624" s="8" t="str">
        <f ca="1">IFERROR(__xludf.DUMMYFUNCTION("if(isna(index('Form Responses 1'!B:P,max(filter(row('Form Responses 1'!B:B),'Form Responses 1'!B:B=A624)),8)),""Data not Found."",index('Form Responses 1'!B:P,max(filter(row('Form Responses 1'!B:B),'Form Responses 1'!B:B=A624)),8))"),"Done. Acc.")</f>
        <v>Done. Acc.</v>
      </c>
      <c r="G624" s="16">
        <f t="shared" ca="1" si="0"/>
        <v>1</v>
      </c>
    </row>
    <row r="625" spans="1:7" ht="14.25">
      <c r="A625" s="6">
        <v>755348</v>
      </c>
      <c r="B625" s="8" t="s">
        <v>187</v>
      </c>
      <c r="C625" s="11" t="str">
        <f>VLOOKUP(A625,DB_Name!$A$2:$G$93,7,FALSE)</f>
        <v>C45</v>
      </c>
      <c r="D625" s="13" t="str">
        <f>VLOOKUP(A625,DB_Name!$A$2:$D$93,4,FALSE)</f>
        <v>ES</v>
      </c>
      <c r="E625" s="17" t="s">
        <v>130</v>
      </c>
      <c r="F625" s="8" t="str">
        <f ca="1">IFERROR(__xludf.DUMMYFUNCTION("if(isna(index('Form Responses 1'!B:P,max(filter(row('Form Responses 1'!B:B),'Form Responses 1'!B:B=A625)),9)),""Data not Found."",index('Form Responses 1'!B:P,max(filter(row('Form Responses 1'!B:B),'Form Responses 1'!B:B=A625)),9))"),"Done. Acc.")</f>
        <v>Done. Acc.</v>
      </c>
      <c r="G625" s="16">
        <f t="shared" ca="1" si="0"/>
        <v>1</v>
      </c>
    </row>
    <row r="626" spans="1:7" ht="14.25">
      <c r="A626" s="6">
        <v>755348</v>
      </c>
      <c r="B626" s="8" t="s">
        <v>187</v>
      </c>
      <c r="C626" s="11" t="str">
        <f>VLOOKUP(A626,DB_Name!$A$2:$G$93,7,FALSE)</f>
        <v>C45</v>
      </c>
      <c r="D626" s="13" t="str">
        <f>VLOOKUP(A626,DB_Name!$A$2:$D$93,4,FALSE)</f>
        <v>ES</v>
      </c>
      <c r="E626" s="17" t="s">
        <v>137</v>
      </c>
      <c r="F626" s="8" t="str">
        <f ca="1">IFERROR(__xludf.DUMMYFUNCTION("if(isna(index('Form Responses 1'!B:P,max(filter(row('Form Responses 1'!B:B),'Form Responses 1'!B:B=A626)),10)),""Data not Found."",index('Form Responses 1'!B:P,max(filter(row('Form Responses 1'!B:B),'Form Responses 1'!B:B=A626)),10))"),"Done. Acc.")</f>
        <v>Done. Acc.</v>
      </c>
      <c r="G626" s="16">
        <f t="shared" ca="1" si="0"/>
        <v>1</v>
      </c>
    </row>
    <row r="627" spans="1:7" ht="14.25">
      <c r="A627" s="6">
        <v>755348</v>
      </c>
      <c r="B627" s="8" t="s">
        <v>187</v>
      </c>
      <c r="C627" s="11" t="str">
        <f>VLOOKUP(A627,DB_Name!$A$2:$G$93,7,FALSE)</f>
        <v>C45</v>
      </c>
      <c r="D627" s="13" t="str">
        <f>VLOOKUP(A627,DB_Name!$A$2:$D$93,4,FALSE)</f>
        <v>ES</v>
      </c>
      <c r="E627" s="17" t="s">
        <v>147</v>
      </c>
      <c r="F627" s="8" t="str">
        <f ca="1">IFERROR(__xludf.DUMMYFUNCTION("if(isna(index('Form Responses 1'!B:P,max(filter(row('Form Responses 1'!B:B),'Form Responses 1'!B:B=A627)),11)),""Data not Found."",index('Form Responses 1'!B:P,max(filter(row('Form Responses 1'!B:B),'Form Responses 1'!B:B=A627)),11))"),"Done. Acc.")</f>
        <v>Done. Acc.</v>
      </c>
      <c r="G627" s="16">
        <f t="shared" ca="1" si="0"/>
        <v>1</v>
      </c>
    </row>
    <row r="628" spans="1:7" ht="14.25">
      <c r="A628" s="6">
        <v>755348</v>
      </c>
      <c r="B628" s="8" t="s">
        <v>187</v>
      </c>
      <c r="C628" s="11" t="str">
        <f>VLOOKUP(A628,DB_Name!$A$2:$G$93,7,FALSE)</f>
        <v>C45</v>
      </c>
      <c r="D628" s="13" t="str">
        <f>VLOOKUP(A628,DB_Name!$A$2:$D$93,4,FALSE)</f>
        <v>ES</v>
      </c>
      <c r="E628" s="17" t="s">
        <v>157</v>
      </c>
      <c r="F628" s="8" t="str">
        <f ca="1">IFERROR(__xludf.DUMMYFUNCTION("if(isna(index('Form Responses 1'!B:P,max(filter(row('Form Responses 1'!B:B),'Form Responses 1'!B:B=A628)),12)),""Data not Found."",index('Form Responses 1'!B:P,max(filter(row('Form Responses 1'!B:B),'Form Responses 1'!B:B=A628)),12))"),"On Progress.")</f>
        <v>On Progress.</v>
      </c>
      <c r="G628" s="16">
        <f t="shared" ca="1" si="0"/>
        <v>0.5</v>
      </c>
    </row>
    <row r="629" spans="1:7" ht="14.25">
      <c r="A629" s="6">
        <v>755348</v>
      </c>
      <c r="B629" s="8" t="s">
        <v>187</v>
      </c>
      <c r="C629" s="11" t="str">
        <f>VLOOKUP(A629,DB_Name!$A$2:$G$93,7,FALSE)</f>
        <v>C45</v>
      </c>
      <c r="D629" s="13" t="str">
        <f>VLOOKUP(A629,DB_Name!$A$2:$D$93,4,FALSE)</f>
        <v>ES</v>
      </c>
      <c r="E629" s="17" t="s">
        <v>168</v>
      </c>
      <c r="F629" s="8" t="str">
        <f ca="1">IFERROR(__xludf.DUMMYFUNCTION("if(isna(index('Form Responses 1'!B:P,max(filter(row('Form Responses 1'!B:B),'Form Responses 1'!B:B=A629)),13)),""Data not Found."",index('Form Responses 1'!B:P,max(filter(row('Form Responses 1'!B:B),'Form Responses 1'!B:B=A629)),13))"),"Not Yet Started.")</f>
        <v>Not Yet Started.</v>
      </c>
      <c r="G629" s="16">
        <f t="shared" ca="1" si="0"/>
        <v>0</v>
      </c>
    </row>
    <row r="630" spans="1:7" ht="14.25">
      <c r="A630" s="6">
        <v>755348</v>
      </c>
      <c r="B630" s="8" t="s">
        <v>187</v>
      </c>
      <c r="C630" s="11" t="str">
        <f>VLOOKUP(A630,DB_Name!$A$2:$G$93,7,FALSE)</f>
        <v>C45</v>
      </c>
      <c r="D630" s="13" t="str">
        <f>VLOOKUP(A630,DB_Name!$A$2:$D$93,4,FALSE)</f>
        <v>ES</v>
      </c>
      <c r="E630" s="17" t="s">
        <v>176</v>
      </c>
      <c r="F630" s="8" t="str">
        <f ca="1">IFERROR(__xludf.DUMMYFUNCTION("if(isna(index('Form Responses 1'!B:P,max(filter(row('Form Responses 1'!B:B),'Form Responses 1'!B:B=A630)),14)),""Data not Found."",index('Form Responses 1'!B:P,max(filter(row('Form Responses 1'!B:B),'Form Responses 1'!B:B=A630)),14))"),"Not Yet Started.")</f>
        <v>Not Yet Started.</v>
      </c>
      <c r="G630" s="16">
        <f t="shared" ca="1" si="0"/>
        <v>0</v>
      </c>
    </row>
    <row r="631" spans="1:7" ht="14.25">
      <c r="A631" s="6">
        <v>755348</v>
      </c>
      <c r="B631" s="8" t="s">
        <v>187</v>
      </c>
      <c r="C631" s="11" t="str">
        <f>VLOOKUP(A631,DB_Name!$A$2:$G$93,7,FALSE)</f>
        <v>C45</v>
      </c>
      <c r="D631" s="13" t="str">
        <f>VLOOKUP(A631,DB_Name!$A$2:$D$93,4,FALSE)</f>
        <v>ES</v>
      </c>
      <c r="E631" s="17" t="s">
        <v>185</v>
      </c>
      <c r="F631" s="8" t="str">
        <f ca="1">IFERROR(__xludf.DUMMYFUNCTION("if(isna(index('Form Responses 1'!B:P,max(filter(row('Form Responses 1'!B:B),'Form Responses 1'!B:B=A631)),15)),""Data not Found."",index('Form Responses 1'!B:P,max(filter(row('Form Responses 1'!B:B),'Form Responses 1'!B:B=A631)),15))"),"Not Yet Started.")</f>
        <v>Not Yet Started.</v>
      </c>
      <c r="G631" s="16">
        <f t="shared" ca="1" si="0"/>
        <v>0</v>
      </c>
    </row>
    <row r="632" spans="1:7" ht="14.25">
      <c r="A632" s="6">
        <v>755349</v>
      </c>
      <c r="B632" s="8" t="s">
        <v>190</v>
      </c>
      <c r="C632" s="11" t="str">
        <f>VLOOKUP(A632,DB_Name!$A$2:$G$93,7,FALSE)</f>
        <v>C46</v>
      </c>
      <c r="D632" s="13" t="str">
        <f>VLOOKUP(A632,DB_Name!$A$2:$D$93,4,FALSE)</f>
        <v>CPS</v>
      </c>
      <c r="E632" s="13" t="s">
        <v>35</v>
      </c>
      <c r="F632" s="8" t="str">
        <f ca="1">IFERROR(__xludf.DUMMYFUNCTION("if(isna(index('Form Responses 1'!B:P,max(filter(row('Form Responses 1'!B:B),'Form Responses 1'!B:B=A632)),2)),""Data not Found."",index('Form Responses 1'!B:P,max(filter(row('Form Responses 1'!B:B),'Form Responses 1'!B:B=A632)),2))"),"Done. Acc.")</f>
        <v>Done. Acc.</v>
      </c>
      <c r="G632" s="16">
        <f t="shared" ca="1" si="0"/>
        <v>1</v>
      </c>
    </row>
    <row r="633" spans="1:7" ht="14.25">
      <c r="A633" s="6">
        <v>755349</v>
      </c>
      <c r="B633" s="8" t="s">
        <v>190</v>
      </c>
      <c r="C633" s="11" t="str">
        <f>VLOOKUP(A633,DB_Name!$A$2:$G$93,7,FALSE)</f>
        <v>C46</v>
      </c>
      <c r="D633" s="13" t="str">
        <f>VLOOKUP(A633,DB_Name!$A$2:$D$93,4,FALSE)</f>
        <v>CPS</v>
      </c>
      <c r="E633" s="17" t="s">
        <v>68</v>
      </c>
      <c r="F633" s="8" t="str">
        <f ca="1">IFERROR(__xludf.DUMMYFUNCTION("if(isna(index('Form Responses 1'!B:P,max(filter(row('Form Responses 1'!B:B),'Form Responses 1'!B:B=A633)),3)),""Data not Found."",index('Form Responses 1'!B:P,max(filter(row('Form Responses 1'!B:B),'Form Responses 1'!B:B=A633)),3))"),"Done. Acc.")</f>
        <v>Done. Acc.</v>
      </c>
      <c r="G633" s="16">
        <f t="shared" ca="1" si="0"/>
        <v>1</v>
      </c>
    </row>
    <row r="634" spans="1:7" ht="14.25">
      <c r="A634" s="6">
        <v>755349</v>
      </c>
      <c r="B634" s="8" t="s">
        <v>190</v>
      </c>
      <c r="C634" s="11" t="str">
        <f>VLOOKUP(A634,DB_Name!$A$2:$G$93,7,FALSE)</f>
        <v>C46</v>
      </c>
      <c r="D634" s="13" t="str">
        <f>VLOOKUP(A634,DB_Name!$A$2:$D$93,4,FALSE)</f>
        <v>CPS</v>
      </c>
      <c r="E634" s="17" t="s">
        <v>82</v>
      </c>
      <c r="F634" s="8" t="str">
        <f ca="1">IFERROR(__xludf.DUMMYFUNCTION("if(isna(index('Form Responses 1'!B:P,max(filter(row('Form Responses 1'!B:B),'Form Responses 1'!B:B=A634)),4)),""Data not Found."",index('Form Responses 1'!B:P,max(filter(row('Form Responses 1'!B:B),'Form Responses 1'!B:B=A634)),4))"),"Not Yet Started.")</f>
        <v>Not Yet Started.</v>
      </c>
      <c r="G634" s="16">
        <f t="shared" ca="1" si="0"/>
        <v>0</v>
      </c>
    </row>
    <row r="635" spans="1:7" ht="14.25">
      <c r="A635" s="6">
        <v>755349</v>
      </c>
      <c r="B635" s="8" t="s">
        <v>190</v>
      </c>
      <c r="C635" s="11" t="str">
        <f>VLOOKUP(A635,DB_Name!$A$2:$G$93,7,FALSE)</f>
        <v>C46</v>
      </c>
      <c r="D635" s="13" t="str">
        <f>VLOOKUP(A635,DB_Name!$A$2:$D$93,4,FALSE)</f>
        <v>CPS</v>
      </c>
      <c r="E635" s="17" t="s">
        <v>92</v>
      </c>
      <c r="F635" s="8" t="str">
        <f ca="1">IFERROR(__xludf.DUMMYFUNCTION("if(isna(index('Form Responses 1'!B:P,max(filter(row('Form Responses 1'!B:B),'Form Responses 1'!B:B=A635)),5)),""Data not Found."",index('Form Responses 1'!B:P,max(filter(row('Form Responses 1'!B:B),'Form Responses 1'!B:B=A635)),5))"),"Not Yet Started.")</f>
        <v>Not Yet Started.</v>
      </c>
      <c r="G635" s="16">
        <f t="shared" ca="1" si="0"/>
        <v>0</v>
      </c>
    </row>
    <row r="636" spans="1:7" ht="14.25">
      <c r="A636" s="6">
        <v>755349</v>
      </c>
      <c r="B636" s="8" t="s">
        <v>190</v>
      </c>
      <c r="C636" s="11" t="str">
        <f>VLOOKUP(A636,DB_Name!$A$2:$G$93,7,FALSE)</f>
        <v>C46</v>
      </c>
      <c r="D636" s="13" t="str">
        <f>VLOOKUP(A636,DB_Name!$A$2:$D$93,4,FALSE)</f>
        <v>CPS</v>
      </c>
      <c r="E636" s="17" t="s">
        <v>99</v>
      </c>
      <c r="F636" s="8" t="str">
        <f ca="1">IFERROR(__xludf.DUMMYFUNCTION("if(isna(index('Form Responses 1'!B:P,max(filter(row('Form Responses 1'!B:B),'Form Responses 1'!B:B=A636)),6)),""Data not Found."",index('Form Responses 1'!B:P,max(filter(row('Form Responses 1'!B:B),'Form Responses 1'!B:B=A636)),6))"),"Not Yet Started.")</f>
        <v>Not Yet Started.</v>
      </c>
      <c r="G636" s="16">
        <f t="shared" ca="1" si="0"/>
        <v>0</v>
      </c>
    </row>
    <row r="637" spans="1:7" ht="14.25">
      <c r="A637" s="6">
        <v>755349</v>
      </c>
      <c r="B637" s="8" t="s">
        <v>190</v>
      </c>
      <c r="C637" s="11" t="str">
        <f>VLOOKUP(A637,DB_Name!$A$2:$G$93,7,FALSE)</f>
        <v>C46</v>
      </c>
      <c r="D637" s="13" t="str">
        <f>VLOOKUP(A637,DB_Name!$A$2:$D$93,4,FALSE)</f>
        <v>CPS</v>
      </c>
      <c r="E637" s="17" t="s">
        <v>110</v>
      </c>
      <c r="F637" s="8" t="str">
        <f ca="1">IFERROR(__xludf.DUMMYFUNCTION("if(isna(index('Form Responses 1'!B:P,max(filter(row('Form Responses 1'!B:B),'Form Responses 1'!B:B=A637)),7)),""Data not Found."",index('Form Responses 1'!B:P,max(filter(row('Form Responses 1'!B:B),'Form Responses 1'!B:B=A637)),7))"),"Not Yet Started.")</f>
        <v>Not Yet Started.</v>
      </c>
      <c r="G637" s="16">
        <f t="shared" ca="1" si="0"/>
        <v>0</v>
      </c>
    </row>
    <row r="638" spans="1:7" ht="14.25">
      <c r="A638" s="6">
        <v>755349</v>
      </c>
      <c r="B638" s="8" t="s">
        <v>190</v>
      </c>
      <c r="C638" s="11" t="str">
        <f>VLOOKUP(A638,DB_Name!$A$2:$G$93,7,FALSE)</f>
        <v>C46</v>
      </c>
      <c r="D638" s="13" t="str">
        <f>VLOOKUP(A638,DB_Name!$A$2:$D$93,4,FALSE)</f>
        <v>CPS</v>
      </c>
      <c r="E638" s="17" t="s">
        <v>120</v>
      </c>
      <c r="F638" s="8" t="str">
        <f ca="1">IFERROR(__xludf.DUMMYFUNCTION("if(isna(index('Form Responses 1'!B:P,max(filter(row('Form Responses 1'!B:B),'Form Responses 1'!B:B=A638)),8)),""Data not Found."",index('Form Responses 1'!B:P,max(filter(row('Form Responses 1'!B:B),'Form Responses 1'!B:B=A638)),8))"),"Not Yet Started.")</f>
        <v>Not Yet Started.</v>
      </c>
      <c r="G638" s="16">
        <f t="shared" ca="1" si="0"/>
        <v>0</v>
      </c>
    </row>
    <row r="639" spans="1:7" ht="14.25">
      <c r="A639" s="6">
        <v>755349</v>
      </c>
      <c r="B639" s="8" t="s">
        <v>190</v>
      </c>
      <c r="C639" s="11" t="str">
        <f>VLOOKUP(A639,DB_Name!$A$2:$G$93,7,FALSE)</f>
        <v>C46</v>
      </c>
      <c r="D639" s="13" t="str">
        <f>VLOOKUP(A639,DB_Name!$A$2:$D$93,4,FALSE)</f>
        <v>CPS</v>
      </c>
      <c r="E639" s="17" t="s">
        <v>130</v>
      </c>
      <c r="F639" s="8" t="str">
        <f ca="1">IFERROR(__xludf.DUMMYFUNCTION("if(isna(index('Form Responses 1'!B:P,max(filter(row('Form Responses 1'!B:B),'Form Responses 1'!B:B=A639)),9)),""Data not Found."",index('Form Responses 1'!B:P,max(filter(row('Form Responses 1'!B:B),'Form Responses 1'!B:B=A639)),9))"),"Not Yet Started.")</f>
        <v>Not Yet Started.</v>
      </c>
      <c r="G639" s="16">
        <f t="shared" ca="1" si="0"/>
        <v>0</v>
      </c>
    </row>
    <row r="640" spans="1:7" ht="14.25">
      <c r="A640" s="6">
        <v>755349</v>
      </c>
      <c r="B640" s="8" t="s">
        <v>190</v>
      </c>
      <c r="C640" s="11" t="str">
        <f>VLOOKUP(A640,DB_Name!$A$2:$G$93,7,FALSE)</f>
        <v>C46</v>
      </c>
      <c r="D640" s="13" t="str">
        <f>VLOOKUP(A640,DB_Name!$A$2:$D$93,4,FALSE)</f>
        <v>CPS</v>
      </c>
      <c r="E640" s="17" t="s">
        <v>137</v>
      </c>
      <c r="F640" s="8" t="str">
        <f ca="1">IFERROR(__xludf.DUMMYFUNCTION("if(isna(index('Form Responses 1'!B:P,max(filter(row('Form Responses 1'!B:B),'Form Responses 1'!B:B=A640)),10)),""Data not Found."",index('Form Responses 1'!B:P,max(filter(row('Form Responses 1'!B:B),'Form Responses 1'!B:B=A640)),10))"),"Not Yet Started.")</f>
        <v>Not Yet Started.</v>
      </c>
      <c r="G640" s="16">
        <f t="shared" ca="1" si="0"/>
        <v>0</v>
      </c>
    </row>
    <row r="641" spans="1:7" ht="14.25">
      <c r="A641" s="6">
        <v>755349</v>
      </c>
      <c r="B641" s="8" t="s">
        <v>190</v>
      </c>
      <c r="C641" s="11" t="str">
        <f>VLOOKUP(A641,DB_Name!$A$2:$G$93,7,FALSE)</f>
        <v>C46</v>
      </c>
      <c r="D641" s="13" t="str">
        <f>VLOOKUP(A641,DB_Name!$A$2:$D$93,4,FALSE)</f>
        <v>CPS</v>
      </c>
      <c r="E641" s="17" t="s">
        <v>147</v>
      </c>
      <c r="F641" s="8" t="str">
        <f ca="1">IFERROR(__xludf.DUMMYFUNCTION("if(isna(index('Form Responses 1'!B:P,max(filter(row('Form Responses 1'!B:B),'Form Responses 1'!B:B=A641)),11)),""Data not Found."",index('Form Responses 1'!B:P,max(filter(row('Form Responses 1'!B:B),'Form Responses 1'!B:B=A641)),11))"),"Not Yet Started.")</f>
        <v>Not Yet Started.</v>
      </c>
      <c r="G641" s="16">
        <f t="shared" ca="1" si="0"/>
        <v>0</v>
      </c>
    </row>
    <row r="642" spans="1:7" ht="14.25">
      <c r="A642" s="6">
        <v>755349</v>
      </c>
      <c r="B642" s="8" t="s">
        <v>190</v>
      </c>
      <c r="C642" s="11" t="str">
        <f>VLOOKUP(A642,DB_Name!$A$2:$G$93,7,FALSE)</f>
        <v>C46</v>
      </c>
      <c r="D642" s="13" t="str">
        <f>VLOOKUP(A642,DB_Name!$A$2:$D$93,4,FALSE)</f>
        <v>CPS</v>
      </c>
      <c r="E642" s="17" t="s">
        <v>157</v>
      </c>
      <c r="F642" s="8" t="str">
        <f ca="1">IFERROR(__xludf.DUMMYFUNCTION("if(isna(index('Form Responses 1'!B:P,max(filter(row('Form Responses 1'!B:B),'Form Responses 1'!B:B=A642)),12)),""Data not Found."",index('Form Responses 1'!B:P,max(filter(row('Form Responses 1'!B:B),'Form Responses 1'!B:B=A642)),12))"),"Not Yet Started.")</f>
        <v>Not Yet Started.</v>
      </c>
      <c r="G642" s="16">
        <f t="shared" ca="1" si="0"/>
        <v>0</v>
      </c>
    </row>
    <row r="643" spans="1:7" ht="14.25">
      <c r="A643" s="6">
        <v>755349</v>
      </c>
      <c r="B643" s="8" t="s">
        <v>190</v>
      </c>
      <c r="C643" s="11" t="str">
        <f>VLOOKUP(A643,DB_Name!$A$2:$G$93,7,FALSE)</f>
        <v>C46</v>
      </c>
      <c r="D643" s="13" t="str">
        <f>VLOOKUP(A643,DB_Name!$A$2:$D$93,4,FALSE)</f>
        <v>CPS</v>
      </c>
      <c r="E643" s="17" t="s">
        <v>168</v>
      </c>
      <c r="F643" s="8" t="str">
        <f ca="1">IFERROR(__xludf.DUMMYFUNCTION("if(isna(index('Form Responses 1'!B:P,max(filter(row('Form Responses 1'!B:B),'Form Responses 1'!B:B=A643)),13)),""Data not Found."",index('Form Responses 1'!B:P,max(filter(row('Form Responses 1'!B:B),'Form Responses 1'!B:B=A643)),13))"),"Not Yet Started.")</f>
        <v>Not Yet Started.</v>
      </c>
      <c r="G643" s="16">
        <f t="shared" ca="1" si="0"/>
        <v>0</v>
      </c>
    </row>
    <row r="644" spans="1:7" ht="14.25">
      <c r="A644" s="6">
        <v>755349</v>
      </c>
      <c r="B644" s="8" t="s">
        <v>190</v>
      </c>
      <c r="C644" s="11" t="str">
        <f>VLOOKUP(A644,DB_Name!$A$2:$G$93,7,FALSE)</f>
        <v>C46</v>
      </c>
      <c r="D644" s="13" t="str">
        <f>VLOOKUP(A644,DB_Name!$A$2:$D$93,4,FALSE)</f>
        <v>CPS</v>
      </c>
      <c r="E644" s="17" t="s">
        <v>176</v>
      </c>
      <c r="F644" s="8" t="str">
        <f ca="1">IFERROR(__xludf.DUMMYFUNCTION("if(isna(index('Form Responses 1'!B:P,max(filter(row('Form Responses 1'!B:B),'Form Responses 1'!B:B=A644)),14)),""Data not Found."",index('Form Responses 1'!B:P,max(filter(row('Form Responses 1'!B:B),'Form Responses 1'!B:B=A644)),14))"),"Not Yet Started.")</f>
        <v>Not Yet Started.</v>
      </c>
      <c r="G644" s="16">
        <f t="shared" ca="1" si="0"/>
        <v>0</v>
      </c>
    </row>
    <row r="645" spans="1:7" ht="14.25">
      <c r="A645" s="6">
        <v>755349</v>
      </c>
      <c r="B645" s="8" t="s">
        <v>190</v>
      </c>
      <c r="C645" s="11" t="str">
        <f>VLOOKUP(A645,DB_Name!$A$2:$G$93,7,FALSE)</f>
        <v>C46</v>
      </c>
      <c r="D645" s="13" t="str">
        <f>VLOOKUP(A645,DB_Name!$A$2:$D$93,4,FALSE)</f>
        <v>CPS</v>
      </c>
      <c r="E645" s="17" t="s">
        <v>185</v>
      </c>
      <c r="F645" s="8" t="str">
        <f ca="1">IFERROR(__xludf.DUMMYFUNCTION("if(isna(index('Form Responses 1'!B:P,max(filter(row('Form Responses 1'!B:B),'Form Responses 1'!B:B=A645)),15)),""Data not Found."",index('Form Responses 1'!B:P,max(filter(row('Form Responses 1'!B:B),'Form Responses 1'!B:B=A645)),15))"),"Not Yet Started.")</f>
        <v>Not Yet Started.</v>
      </c>
      <c r="G645" s="16">
        <f t="shared" ca="1" si="0"/>
        <v>0</v>
      </c>
    </row>
    <row r="646" spans="1:7" ht="14.25">
      <c r="A646" s="6">
        <v>755350</v>
      </c>
      <c r="B646" s="8" t="s">
        <v>193</v>
      </c>
      <c r="C646" s="11" t="str">
        <f>VLOOKUP(A646,DB_Name!$A$2:$G$93,7,FALSE)</f>
        <v>C47</v>
      </c>
      <c r="D646" s="13" t="str">
        <f>VLOOKUP(A646,DB_Name!$A$2:$D$93,4,FALSE)</f>
        <v>PPD</v>
      </c>
      <c r="E646" s="13" t="s">
        <v>35</v>
      </c>
      <c r="F646" s="8" t="str">
        <f ca="1">IFERROR(__xludf.DUMMYFUNCTION("if(isna(index('Form Responses 1'!B:P,max(filter(row('Form Responses 1'!B:B),'Form Responses 1'!B:B=A646)),2)),""Data not Found."",index('Form Responses 1'!B:P,max(filter(row('Form Responses 1'!B:B),'Form Responses 1'!B:B=A646)),2))"),"Done. Acc.")</f>
        <v>Done. Acc.</v>
      </c>
      <c r="G646" s="16">
        <f t="shared" ca="1" si="0"/>
        <v>1</v>
      </c>
    </row>
    <row r="647" spans="1:7" ht="14.25">
      <c r="A647" s="6">
        <v>755350</v>
      </c>
      <c r="B647" s="8" t="s">
        <v>193</v>
      </c>
      <c r="C647" s="11" t="str">
        <f>VLOOKUP(A647,DB_Name!$A$2:$G$93,7,FALSE)</f>
        <v>C47</v>
      </c>
      <c r="D647" s="13" t="str">
        <f>VLOOKUP(A647,DB_Name!$A$2:$D$93,4,FALSE)</f>
        <v>PPD</v>
      </c>
      <c r="E647" s="17" t="s">
        <v>68</v>
      </c>
      <c r="F647" s="8" t="str">
        <f ca="1">IFERROR(__xludf.DUMMYFUNCTION("if(isna(index('Form Responses 1'!B:P,max(filter(row('Form Responses 1'!B:B),'Form Responses 1'!B:B=A647)),3)),""Data not Found."",index('Form Responses 1'!B:P,max(filter(row('Form Responses 1'!B:B),'Form Responses 1'!B:B=A647)),3))"),"Done. Acc.")</f>
        <v>Done. Acc.</v>
      </c>
      <c r="G647" s="16">
        <f t="shared" ca="1" si="0"/>
        <v>1</v>
      </c>
    </row>
    <row r="648" spans="1:7" ht="14.25">
      <c r="A648" s="6">
        <v>755350</v>
      </c>
      <c r="B648" s="8" t="s">
        <v>193</v>
      </c>
      <c r="C648" s="11" t="str">
        <f>VLOOKUP(A648,DB_Name!$A$2:$G$93,7,FALSE)</f>
        <v>C47</v>
      </c>
      <c r="D648" s="13" t="str">
        <f>VLOOKUP(A648,DB_Name!$A$2:$D$93,4,FALSE)</f>
        <v>PPD</v>
      </c>
      <c r="E648" s="17" t="s">
        <v>82</v>
      </c>
      <c r="F648" s="8" t="str">
        <f ca="1">IFERROR(__xludf.DUMMYFUNCTION("if(isna(index('Form Responses 1'!B:P,max(filter(row('Form Responses 1'!B:B),'Form Responses 1'!B:B=A648)),4)),""Data not Found."",index('Form Responses 1'!B:P,max(filter(row('Form Responses 1'!B:B),'Form Responses 1'!B:B=A648)),4))"),"Done. Acc.")</f>
        <v>Done. Acc.</v>
      </c>
      <c r="G648" s="16">
        <f t="shared" ca="1" si="0"/>
        <v>1</v>
      </c>
    </row>
    <row r="649" spans="1:7" ht="14.25">
      <c r="A649" s="6">
        <v>755350</v>
      </c>
      <c r="B649" s="8" t="s">
        <v>193</v>
      </c>
      <c r="C649" s="11" t="str">
        <f>VLOOKUP(A649,DB_Name!$A$2:$G$93,7,FALSE)</f>
        <v>C47</v>
      </c>
      <c r="D649" s="13" t="str">
        <f>VLOOKUP(A649,DB_Name!$A$2:$D$93,4,FALSE)</f>
        <v>PPD</v>
      </c>
      <c r="E649" s="17" t="s">
        <v>92</v>
      </c>
      <c r="F649" s="8" t="str">
        <f ca="1">IFERROR(__xludf.DUMMYFUNCTION("if(isna(index('Form Responses 1'!B:P,max(filter(row('Form Responses 1'!B:B),'Form Responses 1'!B:B=A649)),5)),""Data not Found."",index('Form Responses 1'!B:P,max(filter(row('Form Responses 1'!B:B),'Form Responses 1'!B:B=A649)),5))"),"Done. Acc.")</f>
        <v>Done. Acc.</v>
      </c>
      <c r="G649" s="16">
        <f t="shared" ca="1" si="0"/>
        <v>1</v>
      </c>
    </row>
    <row r="650" spans="1:7" ht="14.25">
      <c r="A650" s="6">
        <v>755350</v>
      </c>
      <c r="B650" s="8" t="s">
        <v>193</v>
      </c>
      <c r="C650" s="11" t="str">
        <f>VLOOKUP(A650,DB_Name!$A$2:$G$93,7,FALSE)</f>
        <v>C47</v>
      </c>
      <c r="D650" s="13" t="str">
        <f>VLOOKUP(A650,DB_Name!$A$2:$D$93,4,FALSE)</f>
        <v>PPD</v>
      </c>
      <c r="E650" s="17" t="s">
        <v>99</v>
      </c>
      <c r="F650" s="8" t="str">
        <f ca="1">IFERROR(__xludf.DUMMYFUNCTION("if(isna(index('Form Responses 1'!B:P,max(filter(row('Form Responses 1'!B:B),'Form Responses 1'!B:B=A650)),6)),""Data not Found."",index('Form Responses 1'!B:P,max(filter(row('Form Responses 1'!B:B),'Form Responses 1'!B:B=A650)),6))"),"Not Yet Started.")</f>
        <v>Not Yet Started.</v>
      </c>
      <c r="G650" s="16">
        <f t="shared" ca="1" si="0"/>
        <v>0</v>
      </c>
    </row>
    <row r="651" spans="1:7" ht="14.25">
      <c r="A651" s="6">
        <v>755350</v>
      </c>
      <c r="B651" s="8" t="s">
        <v>193</v>
      </c>
      <c r="C651" s="11" t="str">
        <f>VLOOKUP(A651,DB_Name!$A$2:$G$93,7,FALSE)</f>
        <v>C47</v>
      </c>
      <c r="D651" s="13" t="str">
        <f>VLOOKUP(A651,DB_Name!$A$2:$D$93,4,FALSE)</f>
        <v>PPD</v>
      </c>
      <c r="E651" s="17" t="s">
        <v>110</v>
      </c>
      <c r="F651" s="8" t="str">
        <f ca="1">IFERROR(__xludf.DUMMYFUNCTION("if(isna(index('Form Responses 1'!B:P,max(filter(row('Form Responses 1'!B:B),'Form Responses 1'!B:B=A651)),7)),""Data not Found."",index('Form Responses 1'!B:P,max(filter(row('Form Responses 1'!B:B),'Form Responses 1'!B:B=A651)),7))"),"Not Yet Started.")</f>
        <v>Not Yet Started.</v>
      </c>
      <c r="G651" s="16">
        <f t="shared" ca="1" si="0"/>
        <v>0</v>
      </c>
    </row>
    <row r="652" spans="1:7" ht="14.25">
      <c r="A652" s="6">
        <v>755350</v>
      </c>
      <c r="B652" s="8" t="s">
        <v>193</v>
      </c>
      <c r="C652" s="11" t="str">
        <f>VLOOKUP(A652,DB_Name!$A$2:$G$93,7,FALSE)</f>
        <v>C47</v>
      </c>
      <c r="D652" s="13" t="str">
        <f>VLOOKUP(A652,DB_Name!$A$2:$D$93,4,FALSE)</f>
        <v>PPD</v>
      </c>
      <c r="E652" s="17" t="s">
        <v>120</v>
      </c>
      <c r="F652" s="8" t="str">
        <f ca="1">IFERROR(__xludf.DUMMYFUNCTION("if(isna(index('Form Responses 1'!B:P,max(filter(row('Form Responses 1'!B:B),'Form Responses 1'!B:B=A652)),8)),""Data not Found."",index('Form Responses 1'!B:P,max(filter(row('Form Responses 1'!B:B),'Form Responses 1'!B:B=A652)),8))"),"Done. Acc.")</f>
        <v>Done. Acc.</v>
      </c>
      <c r="G652" s="16">
        <f t="shared" ca="1" si="0"/>
        <v>1</v>
      </c>
    </row>
    <row r="653" spans="1:7" ht="14.25">
      <c r="A653" s="6">
        <v>755350</v>
      </c>
      <c r="B653" s="8" t="s">
        <v>193</v>
      </c>
      <c r="C653" s="11" t="str">
        <f>VLOOKUP(A653,DB_Name!$A$2:$G$93,7,FALSE)</f>
        <v>C47</v>
      </c>
      <c r="D653" s="13" t="str">
        <f>VLOOKUP(A653,DB_Name!$A$2:$D$93,4,FALSE)</f>
        <v>PPD</v>
      </c>
      <c r="E653" s="17" t="s">
        <v>130</v>
      </c>
      <c r="F653" s="8" t="str">
        <f ca="1">IFERROR(__xludf.DUMMYFUNCTION("if(isna(index('Form Responses 1'!B:P,max(filter(row('Form Responses 1'!B:B),'Form Responses 1'!B:B=A653)),9)),""Data not Found."",index('Form Responses 1'!B:P,max(filter(row('Form Responses 1'!B:B),'Form Responses 1'!B:B=A653)),9))"),"Not Yet Started.")</f>
        <v>Not Yet Started.</v>
      </c>
      <c r="G653" s="16">
        <f t="shared" ca="1" si="0"/>
        <v>0</v>
      </c>
    </row>
    <row r="654" spans="1:7" ht="14.25">
      <c r="A654" s="6">
        <v>755350</v>
      </c>
      <c r="B654" s="8" t="s">
        <v>193</v>
      </c>
      <c r="C654" s="11" t="str">
        <f>VLOOKUP(A654,DB_Name!$A$2:$G$93,7,FALSE)</f>
        <v>C47</v>
      </c>
      <c r="D654" s="13" t="str">
        <f>VLOOKUP(A654,DB_Name!$A$2:$D$93,4,FALSE)</f>
        <v>PPD</v>
      </c>
      <c r="E654" s="17" t="s">
        <v>137</v>
      </c>
      <c r="F654" s="8" t="str">
        <f ca="1">IFERROR(__xludf.DUMMYFUNCTION("if(isna(index('Form Responses 1'!B:P,max(filter(row('Form Responses 1'!B:B),'Form Responses 1'!B:B=A654)),10)),""Data not Found."",index('Form Responses 1'!B:P,max(filter(row('Form Responses 1'!B:B),'Form Responses 1'!B:B=A654)),10))"),"Not Yet Started.")</f>
        <v>Not Yet Started.</v>
      </c>
      <c r="G654" s="16">
        <f t="shared" ca="1" si="0"/>
        <v>0</v>
      </c>
    </row>
    <row r="655" spans="1:7" ht="14.25">
      <c r="A655" s="6">
        <v>755350</v>
      </c>
      <c r="B655" s="8" t="s">
        <v>193</v>
      </c>
      <c r="C655" s="11" t="str">
        <f>VLOOKUP(A655,DB_Name!$A$2:$G$93,7,FALSE)</f>
        <v>C47</v>
      </c>
      <c r="D655" s="13" t="str">
        <f>VLOOKUP(A655,DB_Name!$A$2:$D$93,4,FALSE)</f>
        <v>PPD</v>
      </c>
      <c r="E655" s="17" t="s">
        <v>147</v>
      </c>
      <c r="F655" s="8" t="str">
        <f ca="1">IFERROR(__xludf.DUMMYFUNCTION("if(isna(index('Form Responses 1'!B:P,max(filter(row('Form Responses 1'!B:B),'Form Responses 1'!B:B=A655)),11)),""Data not Found."",index('Form Responses 1'!B:P,max(filter(row('Form Responses 1'!B:B),'Form Responses 1'!B:B=A655)),11))"),"Not Yet Started.")</f>
        <v>Not Yet Started.</v>
      </c>
      <c r="G655" s="16">
        <f t="shared" ca="1" si="0"/>
        <v>0</v>
      </c>
    </row>
    <row r="656" spans="1:7" ht="14.25">
      <c r="A656" s="6">
        <v>755350</v>
      </c>
      <c r="B656" s="8" t="s">
        <v>193</v>
      </c>
      <c r="C656" s="11" t="str">
        <f>VLOOKUP(A656,DB_Name!$A$2:$G$93,7,FALSE)</f>
        <v>C47</v>
      </c>
      <c r="D656" s="13" t="str">
        <f>VLOOKUP(A656,DB_Name!$A$2:$D$93,4,FALSE)</f>
        <v>PPD</v>
      </c>
      <c r="E656" s="17" t="s">
        <v>157</v>
      </c>
      <c r="F656" s="8" t="str">
        <f ca="1">IFERROR(__xludf.DUMMYFUNCTION("if(isna(index('Form Responses 1'!B:P,max(filter(row('Form Responses 1'!B:B),'Form Responses 1'!B:B=A656)),12)),""Data not Found."",index('Form Responses 1'!B:P,max(filter(row('Form Responses 1'!B:B),'Form Responses 1'!B:B=A656)),12))"),"Not Yet Started.")</f>
        <v>Not Yet Started.</v>
      </c>
      <c r="G656" s="16">
        <f t="shared" ca="1" si="0"/>
        <v>0</v>
      </c>
    </row>
    <row r="657" spans="1:7" ht="14.25">
      <c r="A657" s="6">
        <v>755350</v>
      </c>
      <c r="B657" s="8" t="s">
        <v>193</v>
      </c>
      <c r="C657" s="11" t="str">
        <f>VLOOKUP(A657,DB_Name!$A$2:$G$93,7,FALSE)</f>
        <v>C47</v>
      </c>
      <c r="D657" s="13" t="str">
        <f>VLOOKUP(A657,DB_Name!$A$2:$D$93,4,FALSE)</f>
        <v>PPD</v>
      </c>
      <c r="E657" s="17" t="s">
        <v>168</v>
      </c>
      <c r="F657" s="8" t="str">
        <f ca="1">IFERROR(__xludf.DUMMYFUNCTION("if(isna(index('Form Responses 1'!B:P,max(filter(row('Form Responses 1'!B:B),'Form Responses 1'!B:B=A657)),13)),""Data not Found."",index('Form Responses 1'!B:P,max(filter(row('Form Responses 1'!B:B),'Form Responses 1'!B:B=A657)),13))"),"Not Yet Started.")</f>
        <v>Not Yet Started.</v>
      </c>
      <c r="G657" s="16">
        <f t="shared" ca="1" si="0"/>
        <v>0</v>
      </c>
    </row>
    <row r="658" spans="1:7" ht="14.25">
      <c r="A658" s="6">
        <v>755350</v>
      </c>
      <c r="B658" s="8" t="s">
        <v>193</v>
      </c>
      <c r="C658" s="11" t="str">
        <f>VLOOKUP(A658,DB_Name!$A$2:$G$93,7,FALSE)</f>
        <v>C47</v>
      </c>
      <c r="D658" s="13" t="str">
        <f>VLOOKUP(A658,DB_Name!$A$2:$D$93,4,FALSE)</f>
        <v>PPD</v>
      </c>
      <c r="E658" s="17" t="s">
        <v>176</v>
      </c>
      <c r="F658" s="8" t="str">
        <f ca="1">IFERROR(__xludf.DUMMYFUNCTION("if(isna(index('Form Responses 1'!B:P,max(filter(row('Form Responses 1'!B:B),'Form Responses 1'!B:B=A658)),14)),""Data not Found."",index('Form Responses 1'!B:P,max(filter(row('Form Responses 1'!B:B),'Form Responses 1'!B:B=A658)),14))"),"Not Yet Started.")</f>
        <v>Not Yet Started.</v>
      </c>
      <c r="G658" s="16">
        <f t="shared" ca="1" si="0"/>
        <v>0</v>
      </c>
    </row>
    <row r="659" spans="1:7" ht="14.25">
      <c r="A659" s="6">
        <v>755350</v>
      </c>
      <c r="B659" s="8" t="s">
        <v>193</v>
      </c>
      <c r="C659" s="11" t="str">
        <f>VLOOKUP(A659,DB_Name!$A$2:$G$93,7,FALSE)</f>
        <v>C47</v>
      </c>
      <c r="D659" s="13" t="str">
        <f>VLOOKUP(A659,DB_Name!$A$2:$D$93,4,FALSE)</f>
        <v>PPD</v>
      </c>
      <c r="E659" s="17" t="s">
        <v>185</v>
      </c>
      <c r="F659" s="8" t="str">
        <f ca="1">IFERROR(__xludf.DUMMYFUNCTION("if(isna(index('Form Responses 1'!B:P,max(filter(row('Form Responses 1'!B:B),'Form Responses 1'!B:B=A659)),15)),""Data not Found."",index('Form Responses 1'!B:P,max(filter(row('Form Responses 1'!B:B),'Form Responses 1'!B:B=A659)),15))"),"Not Yet Started.")</f>
        <v>Not Yet Started.</v>
      </c>
      <c r="G659" s="16">
        <f t="shared" ca="1" si="0"/>
        <v>0</v>
      </c>
    </row>
    <row r="660" spans="1:7" ht="14.25">
      <c r="A660" s="6">
        <v>755351</v>
      </c>
      <c r="B660" s="8" t="s">
        <v>196</v>
      </c>
      <c r="C660" s="11" t="str">
        <f>VLOOKUP(A660,DB_Name!$A$2:$G$93,7,FALSE)</f>
        <v>C48</v>
      </c>
      <c r="D660" s="13" t="str">
        <f>VLOOKUP(A660,DB_Name!$A$2:$D$93,4,FALSE)</f>
        <v>ES</v>
      </c>
      <c r="E660" s="13" t="s">
        <v>35</v>
      </c>
      <c r="F660" s="8" t="str">
        <f ca="1">IFERROR(__xludf.DUMMYFUNCTION("if(isna(index('Form Responses 1'!B:P,max(filter(row('Form Responses 1'!B:B),'Form Responses 1'!B:B=A660)),2)),""Data not Found."",index('Form Responses 1'!B:P,max(filter(row('Form Responses 1'!B:B),'Form Responses 1'!B:B=A660)),2))"),"Done. Acc.")</f>
        <v>Done. Acc.</v>
      </c>
      <c r="G660" s="16">
        <f t="shared" ca="1" si="0"/>
        <v>1</v>
      </c>
    </row>
    <row r="661" spans="1:7" ht="14.25">
      <c r="A661" s="6">
        <v>755351</v>
      </c>
      <c r="B661" s="8" t="s">
        <v>196</v>
      </c>
      <c r="C661" s="11" t="str">
        <f>VLOOKUP(A661,DB_Name!$A$2:$G$93,7,FALSE)</f>
        <v>C48</v>
      </c>
      <c r="D661" s="13" t="str">
        <f>VLOOKUP(A661,DB_Name!$A$2:$D$93,4,FALSE)</f>
        <v>ES</v>
      </c>
      <c r="E661" s="17" t="s">
        <v>68</v>
      </c>
      <c r="F661" s="8" t="str">
        <f ca="1">IFERROR(__xludf.DUMMYFUNCTION("if(isna(index('Form Responses 1'!B:P,max(filter(row('Form Responses 1'!B:B),'Form Responses 1'!B:B=A661)),3)),""Data not Found."",index('Form Responses 1'!B:P,max(filter(row('Form Responses 1'!B:B),'Form Responses 1'!B:B=A661)),3))"),"Done. Acc.")</f>
        <v>Done. Acc.</v>
      </c>
      <c r="G661" s="16">
        <f t="shared" ca="1" si="0"/>
        <v>1</v>
      </c>
    </row>
    <row r="662" spans="1:7" ht="14.25">
      <c r="A662" s="6">
        <v>755351</v>
      </c>
      <c r="B662" s="8" t="s">
        <v>196</v>
      </c>
      <c r="C662" s="11" t="str">
        <f>VLOOKUP(A662,DB_Name!$A$2:$G$93,7,FALSE)</f>
        <v>C48</v>
      </c>
      <c r="D662" s="13" t="str">
        <f>VLOOKUP(A662,DB_Name!$A$2:$D$93,4,FALSE)</f>
        <v>ES</v>
      </c>
      <c r="E662" s="17" t="s">
        <v>82</v>
      </c>
      <c r="F662" s="8" t="str">
        <f ca="1">IFERROR(__xludf.DUMMYFUNCTION("if(isna(index('Form Responses 1'!B:P,max(filter(row('Form Responses 1'!B:B),'Form Responses 1'!B:B=A662)),4)),""Data not Found."",index('Form Responses 1'!B:P,max(filter(row('Form Responses 1'!B:B),'Form Responses 1'!B:B=A662)),4))"),"Done. Acc.")</f>
        <v>Done. Acc.</v>
      </c>
      <c r="G662" s="16">
        <f t="shared" ca="1" si="0"/>
        <v>1</v>
      </c>
    </row>
    <row r="663" spans="1:7" ht="14.25">
      <c r="A663" s="6">
        <v>755351</v>
      </c>
      <c r="B663" s="8" t="s">
        <v>196</v>
      </c>
      <c r="C663" s="11" t="str">
        <f>VLOOKUP(A663,DB_Name!$A$2:$G$93,7,FALSE)</f>
        <v>C48</v>
      </c>
      <c r="D663" s="13" t="str">
        <f>VLOOKUP(A663,DB_Name!$A$2:$D$93,4,FALSE)</f>
        <v>ES</v>
      </c>
      <c r="E663" s="17" t="s">
        <v>92</v>
      </c>
      <c r="F663" s="8" t="str">
        <f ca="1">IFERROR(__xludf.DUMMYFUNCTION("if(isna(index('Form Responses 1'!B:P,max(filter(row('Form Responses 1'!B:B),'Form Responses 1'!B:B=A663)),5)),""Data not Found."",index('Form Responses 1'!B:P,max(filter(row('Form Responses 1'!B:B),'Form Responses 1'!B:B=A663)),5))"),"Not Yet Started.")</f>
        <v>Not Yet Started.</v>
      </c>
      <c r="G663" s="16">
        <f t="shared" ca="1" si="0"/>
        <v>0</v>
      </c>
    </row>
    <row r="664" spans="1:7" ht="14.25">
      <c r="A664" s="6">
        <v>755351</v>
      </c>
      <c r="B664" s="8" t="s">
        <v>196</v>
      </c>
      <c r="C664" s="11" t="str">
        <f>VLOOKUP(A664,DB_Name!$A$2:$G$93,7,FALSE)</f>
        <v>C48</v>
      </c>
      <c r="D664" s="13" t="str">
        <f>VLOOKUP(A664,DB_Name!$A$2:$D$93,4,FALSE)</f>
        <v>ES</v>
      </c>
      <c r="E664" s="17" t="s">
        <v>99</v>
      </c>
      <c r="F664" s="8" t="str">
        <f ca="1">IFERROR(__xludf.DUMMYFUNCTION("if(isna(index('Form Responses 1'!B:P,max(filter(row('Form Responses 1'!B:B),'Form Responses 1'!B:B=A664)),6)),""Data not Found."",index('Form Responses 1'!B:P,max(filter(row('Form Responses 1'!B:B),'Form Responses 1'!B:B=A664)),6))"),"Not Yet Started.")</f>
        <v>Not Yet Started.</v>
      </c>
      <c r="G664" s="16">
        <f t="shared" ca="1" si="0"/>
        <v>0</v>
      </c>
    </row>
    <row r="665" spans="1:7" ht="14.25">
      <c r="A665" s="6">
        <v>755351</v>
      </c>
      <c r="B665" s="8" t="s">
        <v>196</v>
      </c>
      <c r="C665" s="11" t="str">
        <f>VLOOKUP(A665,DB_Name!$A$2:$G$93,7,FALSE)</f>
        <v>C48</v>
      </c>
      <c r="D665" s="13" t="str">
        <f>VLOOKUP(A665,DB_Name!$A$2:$D$93,4,FALSE)</f>
        <v>ES</v>
      </c>
      <c r="E665" s="17" t="s">
        <v>110</v>
      </c>
      <c r="F665" s="8" t="str">
        <f ca="1">IFERROR(__xludf.DUMMYFUNCTION("if(isna(index('Form Responses 1'!B:P,max(filter(row('Form Responses 1'!B:B),'Form Responses 1'!B:B=A665)),7)),""Data not Found."",index('Form Responses 1'!B:P,max(filter(row('Form Responses 1'!B:B),'Form Responses 1'!B:B=A665)),7))"),"Not Yet Started.")</f>
        <v>Not Yet Started.</v>
      </c>
      <c r="G665" s="16">
        <f t="shared" ca="1" si="0"/>
        <v>0</v>
      </c>
    </row>
    <row r="666" spans="1:7" ht="14.25">
      <c r="A666" s="6">
        <v>755351</v>
      </c>
      <c r="B666" s="8" t="s">
        <v>196</v>
      </c>
      <c r="C666" s="11" t="str">
        <f>VLOOKUP(A666,DB_Name!$A$2:$G$93,7,FALSE)</f>
        <v>C48</v>
      </c>
      <c r="D666" s="13" t="str">
        <f>VLOOKUP(A666,DB_Name!$A$2:$D$93,4,FALSE)</f>
        <v>ES</v>
      </c>
      <c r="E666" s="17" t="s">
        <v>120</v>
      </c>
      <c r="F666" s="8" t="str">
        <f ca="1">IFERROR(__xludf.DUMMYFUNCTION("if(isna(index('Form Responses 1'!B:P,max(filter(row('Form Responses 1'!B:B),'Form Responses 1'!B:B=A666)),8)),""Data not Found."",index('Form Responses 1'!B:P,max(filter(row('Form Responses 1'!B:B),'Form Responses 1'!B:B=A666)),8))"),"Not Yet Started.")</f>
        <v>Not Yet Started.</v>
      </c>
      <c r="G666" s="16">
        <f t="shared" ca="1" si="0"/>
        <v>0</v>
      </c>
    </row>
    <row r="667" spans="1:7" ht="14.25">
      <c r="A667" s="6">
        <v>755351</v>
      </c>
      <c r="B667" s="8" t="s">
        <v>196</v>
      </c>
      <c r="C667" s="11" t="str">
        <f>VLOOKUP(A667,DB_Name!$A$2:$G$93,7,FALSE)</f>
        <v>C48</v>
      </c>
      <c r="D667" s="13" t="str">
        <f>VLOOKUP(A667,DB_Name!$A$2:$D$93,4,FALSE)</f>
        <v>ES</v>
      </c>
      <c r="E667" s="17" t="s">
        <v>130</v>
      </c>
      <c r="F667" s="8" t="str">
        <f ca="1">IFERROR(__xludf.DUMMYFUNCTION("if(isna(index('Form Responses 1'!B:P,max(filter(row('Form Responses 1'!B:B),'Form Responses 1'!B:B=A667)),9)),""Data not Found."",index('Form Responses 1'!B:P,max(filter(row('Form Responses 1'!B:B),'Form Responses 1'!B:B=A667)),9))"),"Not Yet Started.")</f>
        <v>Not Yet Started.</v>
      </c>
      <c r="G667" s="16">
        <f t="shared" ca="1" si="0"/>
        <v>0</v>
      </c>
    </row>
    <row r="668" spans="1:7" ht="14.25">
      <c r="A668" s="6">
        <v>755351</v>
      </c>
      <c r="B668" s="8" t="s">
        <v>196</v>
      </c>
      <c r="C668" s="11" t="str">
        <f>VLOOKUP(A668,DB_Name!$A$2:$G$93,7,FALSE)</f>
        <v>C48</v>
      </c>
      <c r="D668" s="13" t="str">
        <f>VLOOKUP(A668,DB_Name!$A$2:$D$93,4,FALSE)</f>
        <v>ES</v>
      </c>
      <c r="E668" s="17" t="s">
        <v>137</v>
      </c>
      <c r="F668" s="8" t="str">
        <f ca="1">IFERROR(__xludf.DUMMYFUNCTION("if(isna(index('Form Responses 1'!B:P,max(filter(row('Form Responses 1'!B:B),'Form Responses 1'!B:B=A668)),10)),""Data not Found."",index('Form Responses 1'!B:P,max(filter(row('Form Responses 1'!B:B),'Form Responses 1'!B:B=A668)),10))"),"Not Yet Started.")</f>
        <v>Not Yet Started.</v>
      </c>
      <c r="G668" s="16">
        <f t="shared" ca="1" si="0"/>
        <v>0</v>
      </c>
    </row>
    <row r="669" spans="1:7" ht="14.25">
      <c r="A669" s="6">
        <v>755351</v>
      </c>
      <c r="B669" s="8" t="s">
        <v>196</v>
      </c>
      <c r="C669" s="11" t="str">
        <f>VLOOKUP(A669,DB_Name!$A$2:$G$93,7,FALSE)</f>
        <v>C48</v>
      </c>
      <c r="D669" s="13" t="str">
        <f>VLOOKUP(A669,DB_Name!$A$2:$D$93,4,FALSE)</f>
        <v>ES</v>
      </c>
      <c r="E669" s="17" t="s">
        <v>147</v>
      </c>
      <c r="F669" s="8" t="str">
        <f ca="1">IFERROR(__xludf.DUMMYFUNCTION("if(isna(index('Form Responses 1'!B:P,max(filter(row('Form Responses 1'!B:B),'Form Responses 1'!B:B=A669)),11)),""Data not Found."",index('Form Responses 1'!B:P,max(filter(row('Form Responses 1'!B:B),'Form Responses 1'!B:B=A669)),11))"),"Not Yet Started.")</f>
        <v>Not Yet Started.</v>
      </c>
      <c r="G669" s="16">
        <f t="shared" ca="1" si="0"/>
        <v>0</v>
      </c>
    </row>
    <row r="670" spans="1:7" ht="14.25">
      <c r="A670" s="6">
        <v>755351</v>
      </c>
      <c r="B670" s="8" t="s">
        <v>196</v>
      </c>
      <c r="C670" s="11" t="str">
        <f>VLOOKUP(A670,DB_Name!$A$2:$G$93,7,FALSE)</f>
        <v>C48</v>
      </c>
      <c r="D670" s="13" t="str">
        <f>VLOOKUP(A670,DB_Name!$A$2:$D$93,4,FALSE)</f>
        <v>ES</v>
      </c>
      <c r="E670" s="17" t="s">
        <v>157</v>
      </c>
      <c r="F670" s="8" t="str">
        <f ca="1">IFERROR(__xludf.DUMMYFUNCTION("if(isna(index('Form Responses 1'!B:P,max(filter(row('Form Responses 1'!B:B),'Form Responses 1'!B:B=A670)),12)),""Data not Found."",index('Form Responses 1'!B:P,max(filter(row('Form Responses 1'!B:B),'Form Responses 1'!B:B=A670)),12))"),"Not Yet Started.")</f>
        <v>Not Yet Started.</v>
      </c>
      <c r="G670" s="16">
        <f t="shared" ca="1" si="0"/>
        <v>0</v>
      </c>
    </row>
    <row r="671" spans="1:7" ht="14.25">
      <c r="A671" s="6">
        <v>755351</v>
      </c>
      <c r="B671" s="8" t="s">
        <v>196</v>
      </c>
      <c r="C671" s="11" t="str">
        <f>VLOOKUP(A671,DB_Name!$A$2:$G$93,7,FALSE)</f>
        <v>C48</v>
      </c>
      <c r="D671" s="13" t="str">
        <f>VLOOKUP(A671,DB_Name!$A$2:$D$93,4,FALSE)</f>
        <v>ES</v>
      </c>
      <c r="E671" s="17" t="s">
        <v>168</v>
      </c>
      <c r="F671" s="8" t="str">
        <f ca="1">IFERROR(__xludf.DUMMYFUNCTION("if(isna(index('Form Responses 1'!B:P,max(filter(row('Form Responses 1'!B:B),'Form Responses 1'!B:B=A671)),13)),""Data not Found."",index('Form Responses 1'!B:P,max(filter(row('Form Responses 1'!B:B),'Form Responses 1'!B:B=A671)),13))"),"Not Yet Started.")</f>
        <v>Not Yet Started.</v>
      </c>
      <c r="G671" s="16">
        <f t="shared" ca="1" si="0"/>
        <v>0</v>
      </c>
    </row>
    <row r="672" spans="1:7" ht="14.25">
      <c r="A672" s="6">
        <v>755351</v>
      </c>
      <c r="B672" s="8" t="s">
        <v>196</v>
      </c>
      <c r="C672" s="11" t="str">
        <f>VLOOKUP(A672,DB_Name!$A$2:$G$93,7,FALSE)</f>
        <v>C48</v>
      </c>
      <c r="D672" s="13" t="str">
        <f>VLOOKUP(A672,DB_Name!$A$2:$D$93,4,FALSE)</f>
        <v>ES</v>
      </c>
      <c r="E672" s="17" t="s">
        <v>176</v>
      </c>
      <c r="F672" s="8" t="str">
        <f ca="1">IFERROR(__xludf.DUMMYFUNCTION("if(isna(index('Form Responses 1'!B:P,max(filter(row('Form Responses 1'!B:B),'Form Responses 1'!B:B=A672)),14)),""Data not Found."",index('Form Responses 1'!B:P,max(filter(row('Form Responses 1'!B:B),'Form Responses 1'!B:B=A672)),14))"),"Not Yet Started.")</f>
        <v>Not Yet Started.</v>
      </c>
      <c r="G672" s="16">
        <f t="shared" ca="1" si="0"/>
        <v>0</v>
      </c>
    </row>
    <row r="673" spans="1:7" ht="14.25">
      <c r="A673" s="6">
        <v>755351</v>
      </c>
      <c r="B673" s="8" t="s">
        <v>196</v>
      </c>
      <c r="C673" s="11" t="str">
        <f>VLOOKUP(A673,DB_Name!$A$2:$G$93,7,FALSE)</f>
        <v>C48</v>
      </c>
      <c r="D673" s="13" t="str">
        <f>VLOOKUP(A673,DB_Name!$A$2:$D$93,4,FALSE)</f>
        <v>ES</v>
      </c>
      <c r="E673" s="17" t="s">
        <v>185</v>
      </c>
      <c r="F673" s="8" t="str">
        <f ca="1">IFERROR(__xludf.DUMMYFUNCTION("if(isna(index('Form Responses 1'!B:P,max(filter(row('Form Responses 1'!B:B),'Form Responses 1'!B:B=A673)),15)),""Data not Found."",index('Form Responses 1'!B:P,max(filter(row('Form Responses 1'!B:B),'Form Responses 1'!B:B=A673)),15))"),"Not Yet Started.")</f>
        <v>Not Yet Started.</v>
      </c>
      <c r="G673" s="16">
        <f t="shared" ca="1" si="0"/>
        <v>0</v>
      </c>
    </row>
    <row r="674" spans="1:7" ht="14.25">
      <c r="A674" s="6">
        <v>755352</v>
      </c>
      <c r="B674" s="8" t="s">
        <v>199</v>
      </c>
      <c r="C674" s="11" t="str">
        <f>VLOOKUP(A674,DB_Name!$A$2:$G$93,7,FALSE)</f>
        <v>C49</v>
      </c>
      <c r="D674" s="13" t="str">
        <f>VLOOKUP(A674,DB_Name!$A$2:$D$93,4,FALSE)</f>
        <v>PMO</v>
      </c>
      <c r="E674" s="13" t="s">
        <v>35</v>
      </c>
      <c r="F674" s="8" t="str">
        <f ca="1">IFERROR(__xludf.DUMMYFUNCTION("if(isna(index('Form Responses 1'!B:P,max(filter(row('Form Responses 1'!B:B),'Form Responses 1'!B:B=A674)),2)),""Data not Found."",index('Form Responses 1'!B:P,max(filter(row('Form Responses 1'!B:B),'Form Responses 1'!B:B=A674)),2))"),"On Progress.")</f>
        <v>On Progress.</v>
      </c>
      <c r="G674" s="16">
        <f t="shared" ca="1" si="0"/>
        <v>0.5</v>
      </c>
    </row>
    <row r="675" spans="1:7" ht="14.25">
      <c r="A675" s="6">
        <v>755352</v>
      </c>
      <c r="B675" s="8" t="s">
        <v>199</v>
      </c>
      <c r="C675" s="11" t="str">
        <f>VLOOKUP(A675,DB_Name!$A$2:$G$93,7,FALSE)</f>
        <v>C49</v>
      </c>
      <c r="D675" s="13" t="str">
        <f>VLOOKUP(A675,DB_Name!$A$2:$D$93,4,FALSE)</f>
        <v>PMO</v>
      </c>
      <c r="E675" s="17" t="s">
        <v>68</v>
      </c>
      <c r="F675" s="8" t="str">
        <f ca="1">IFERROR(__xludf.DUMMYFUNCTION("if(isna(index('Form Responses 1'!B:P,max(filter(row('Form Responses 1'!B:B),'Form Responses 1'!B:B=A675)),3)),""Data not Found."",index('Form Responses 1'!B:P,max(filter(row('Form Responses 1'!B:B),'Form Responses 1'!B:B=A675)),3))"),"On Progress.")</f>
        <v>On Progress.</v>
      </c>
      <c r="G675" s="16">
        <f t="shared" ca="1" si="0"/>
        <v>0.5</v>
      </c>
    </row>
    <row r="676" spans="1:7" ht="14.25">
      <c r="A676" s="6">
        <v>755352</v>
      </c>
      <c r="B676" s="8" t="s">
        <v>199</v>
      </c>
      <c r="C676" s="11" t="str">
        <f>VLOOKUP(A676,DB_Name!$A$2:$G$93,7,FALSE)</f>
        <v>C49</v>
      </c>
      <c r="D676" s="13" t="str">
        <f>VLOOKUP(A676,DB_Name!$A$2:$D$93,4,FALSE)</f>
        <v>PMO</v>
      </c>
      <c r="E676" s="17" t="s">
        <v>82</v>
      </c>
      <c r="F676" s="8" t="str">
        <f ca="1">IFERROR(__xludf.DUMMYFUNCTION("if(isna(index('Form Responses 1'!B:P,max(filter(row('Form Responses 1'!B:B),'Form Responses 1'!B:B=A676)),4)),""Data not Found."",index('Form Responses 1'!B:P,max(filter(row('Form Responses 1'!B:B),'Form Responses 1'!B:B=A676)),4))"),"Not Yet Started.")</f>
        <v>Not Yet Started.</v>
      </c>
      <c r="G676" s="16">
        <f t="shared" ca="1" si="0"/>
        <v>0</v>
      </c>
    </row>
    <row r="677" spans="1:7" ht="14.25">
      <c r="A677" s="6">
        <v>755352</v>
      </c>
      <c r="B677" s="8" t="s">
        <v>199</v>
      </c>
      <c r="C677" s="11" t="str">
        <f>VLOOKUP(A677,DB_Name!$A$2:$G$93,7,FALSE)</f>
        <v>C49</v>
      </c>
      <c r="D677" s="13" t="str">
        <f>VLOOKUP(A677,DB_Name!$A$2:$D$93,4,FALSE)</f>
        <v>PMO</v>
      </c>
      <c r="E677" s="17" t="s">
        <v>92</v>
      </c>
      <c r="F677" s="8" t="str">
        <f ca="1">IFERROR(__xludf.DUMMYFUNCTION("if(isna(index('Form Responses 1'!B:P,max(filter(row('Form Responses 1'!B:B),'Form Responses 1'!B:B=A677)),5)),""Data not Found."",index('Form Responses 1'!B:P,max(filter(row('Form Responses 1'!B:B),'Form Responses 1'!B:B=A677)),5))"),"Not Yet Started.")</f>
        <v>Not Yet Started.</v>
      </c>
      <c r="G677" s="16">
        <f t="shared" ca="1" si="0"/>
        <v>0</v>
      </c>
    </row>
    <row r="678" spans="1:7" ht="14.25">
      <c r="A678" s="6">
        <v>755352</v>
      </c>
      <c r="B678" s="8" t="s">
        <v>199</v>
      </c>
      <c r="C678" s="11" t="str">
        <f>VLOOKUP(A678,DB_Name!$A$2:$G$93,7,FALSE)</f>
        <v>C49</v>
      </c>
      <c r="D678" s="13" t="str">
        <f>VLOOKUP(A678,DB_Name!$A$2:$D$93,4,FALSE)</f>
        <v>PMO</v>
      </c>
      <c r="E678" s="17" t="s">
        <v>99</v>
      </c>
      <c r="F678" s="8" t="str">
        <f ca="1">IFERROR(__xludf.DUMMYFUNCTION("if(isna(index('Form Responses 1'!B:P,max(filter(row('Form Responses 1'!B:B),'Form Responses 1'!B:B=A678)),6)),""Data not Found."",index('Form Responses 1'!B:P,max(filter(row('Form Responses 1'!B:B),'Form Responses 1'!B:B=A678)),6))"),"Done. Acc.")</f>
        <v>Done. Acc.</v>
      </c>
      <c r="G678" s="16">
        <f t="shared" ca="1" si="0"/>
        <v>1</v>
      </c>
    </row>
    <row r="679" spans="1:7" ht="14.25">
      <c r="A679" s="6">
        <v>755352</v>
      </c>
      <c r="B679" s="8" t="s">
        <v>199</v>
      </c>
      <c r="C679" s="11" t="str">
        <f>VLOOKUP(A679,DB_Name!$A$2:$G$93,7,FALSE)</f>
        <v>C49</v>
      </c>
      <c r="D679" s="13" t="str">
        <f>VLOOKUP(A679,DB_Name!$A$2:$D$93,4,FALSE)</f>
        <v>PMO</v>
      </c>
      <c r="E679" s="17" t="s">
        <v>110</v>
      </c>
      <c r="F679" s="8" t="str">
        <f ca="1">IFERROR(__xludf.DUMMYFUNCTION("if(isna(index('Form Responses 1'!B:P,max(filter(row('Form Responses 1'!B:B),'Form Responses 1'!B:B=A679)),7)),""Data not Found."",index('Form Responses 1'!B:P,max(filter(row('Form Responses 1'!B:B),'Form Responses 1'!B:B=A679)),7))"),"Done. Acc.")</f>
        <v>Done. Acc.</v>
      </c>
      <c r="G679" s="16">
        <f t="shared" ca="1" si="0"/>
        <v>1</v>
      </c>
    </row>
    <row r="680" spans="1:7" ht="14.25">
      <c r="A680" s="6">
        <v>755352</v>
      </c>
      <c r="B680" s="8" t="s">
        <v>199</v>
      </c>
      <c r="C680" s="11" t="str">
        <f>VLOOKUP(A680,DB_Name!$A$2:$G$93,7,FALSE)</f>
        <v>C49</v>
      </c>
      <c r="D680" s="13" t="str">
        <f>VLOOKUP(A680,DB_Name!$A$2:$D$93,4,FALSE)</f>
        <v>PMO</v>
      </c>
      <c r="E680" s="17" t="s">
        <v>120</v>
      </c>
      <c r="F680" s="8" t="str">
        <f ca="1">IFERROR(__xludf.DUMMYFUNCTION("if(isna(index('Form Responses 1'!B:P,max(filter(row('Form Responses 1'!B:B),'Form Responses 1'!B:B=A680)),8)),""Data not Found."",index('Form Responses 1'!B:P,max(filter(row('Form Responses 1'!B:B),'Form Responses 1'!B:B=A680)),8))"),"Done. Acc.")</f>
        <v>Done. Acc.</v>
      </c>
      <c r="G680" s="16">
        <f t="shared" ca="1" si="0"/>
        <v>1</v>
      </c>
    </row>
    <row r="681" spans="1:7" ht="14.25">
      <c r="A681" s="6">
        <v>755352</v>
      </c>
      <c r="B681" s="8" t="s">
        <v>199</v>
      </c>
      <c r="C681" s="11" t="str">
        <f>VLOOKUP(A681,DB_Name!$A$2:$G$93,7,FALSE)</f>
        <v>C49</v>
      </c>
      <c r="D681" s="13" t="str">
        <f>VLOOKUP(A681,DB_Name!$A$2:$D$93,4,FALSE)</f>
        <v>PMO</v>
      </c>
      <c r="E681" s="17" t="s">
        <v>130</v>
      </c>
      <c r="F681" s="8" t="str">
        <f ca="1">IFERROR(__xludf.DUMMYFUNCTION("if(isna(index('Form Responses 1'!B:P,max(filter(row('Form Responses 1'!B:B),'Form Responses 1'!B:B=A681)),9)),""Data not Found."",index('Form Responses 1'!B:P,max(filter(row('Form Responses 1'!B:B),'Form Responses 1'!B:B=A681)),9))"),"On Progress.")</f>
        <v>On Progress.</v>
      </c>
      <c r="G681" s="16">
        <f t="shared" ca="1" si="0"/>
        <v>0.5</v>
      </c>
    </row>
    <row r="682" spans="1:7" ht="14.25">
      <c r="A682" s="6">
        <v>755352</v>
      </c>
      <c r="B682" s="8" t="s">
        <v>199</v>
      </c>
      <c r="C682" s="11" t="str">
        <f>VLOOKUP(A682,DB_Name!$A$2:$G$93,7,FALSE)</f>
        <v>C49</v>
      </c>
      <c r="D682" s="13" t="str">
        <f>VLOOKUP(A682,DB_Name!$A$2:$D$93,4,FALSE)</f>
        <v>PMO</v>
      </c>
      <c r="E682" s="17" t="s">
        <v>137</v>
      </c>
      <c r="F682" s="8" t="str">
        <f ca="1">IFERROR(__xludf.DUMMYFUNCTION("if(isna(index('Form Responses 1'!B:P,max(filter(row('Form Responses 1'!B:B),'Form Responses 1'!B:B=A682)),10)),""Data not Found."",index('Form Responses 1'!B:P,max(filter(row('Form Responses 1'!B:B),'Form Responses 1'!B:B=A682)),10))"),"Not Yet Started.")</f>
        <v>Not Yet Started.</v>
      </c>
      <c r="G682" s="16">
        <f t="shared" ca="1" si="0"/>
        <v>0</v>
      </c>
    </row>
    <row r="683" spans="1:7" ht="14.25">
      <c r="A683" s="6">
        <v>755352</v>
      </c>
      <c r="B683" s="8" t="s">
        <v>199</v>
      </c>
      <c r="C683" s="11" t="str">
        <f>VLOOKUP(A683,DB_Name!$A$2:$G$93,7,FALSE)</f>
        <v>C49</v>
      </c>
      <c r="D683" s="13" t="str">
        <f>VLOOKUP(A683,DB_Name!$A$2:$D$93,4,FALSE)</f>
        <v>PMO</v>
      </c>
      <c r="E683" s="17" t="s">
        <v>147</v>
      </c>
      <c r="F683" s="8" t="str">
        <f ca="1">IFERROR(__xludf.DUMMYFUNCTION("if(isna(index('Form Responses 1'!B:P,max(filter(row('Form Responses 1'!B:B),'Form Responses 1'!B:B=A683)),11)),""Data not Found."",index('Form Responses 1'!B:P,max(filter(row('Form Responses 1'!B:B),'Form Responses 1'!B:B=A683)),11))"),"Not Yet Started.")</f>
        <v>Not Yet Started.</v>
      </c>
      <c r="G683" s="16">
        <f t="shared" ca="1" si="0"/>
        <v>0</v>
      </c>
    </row>
    <row r="684" spans="1:7" ht="14.25">
      <c r="A684" s="6">
        <v>755352</v>
      </c>
      <c r="B684" s="8" t="s">
        <v>199</v>
      </c>
      <c r="C684" s="11" t="str">
        <f>VLOOKUP(A684,DB_Name!$A$2:$G$93,7,FALSE)</f>
        <v>C49</v>
      </c>
      <c r="D684" s="13" t="str">
        <f>VLOOKUP(A684,DB_Name!$A$2:$D$93,4,FALSE)</f>
        <v>PMO</v>
      </c>
      <c r="E684" s="17" t="s">
        <v>157</v>
      </c>
      <c r="F684" s="8" t="str">
        <f ca="1">IFERROR(__xludf.DUMMYFUNCTION("if(isna(index('Form Responses 1'!B:P,max(filter(row('Form Responses 1'!B:B),'Form Responses 1'!B:B=A684)),12)),""Data not Found."",index('Form Responses 1'!B:P,max(filter(row('Form Responses 1'!B:B),'Form Responses 1'!B:B=A684)),12))"),"Not Yet Started.")</f>
        <v>Not Yet Started.</v>
      </c>
      <c r="G684" s="16">
        <f t="shared" ca="1" si="0"/>
        <v>0</v>
      </c>
    </row>
    <row r="685" spans="1:7" ht="14.25">
      <c r="A685" s="6">
        <v>755352</v>
      </c>
      <c r="B685" s="8" t="s">
        <v>199</v>
      </c>
      <c r="C685" s="11" t="str">
        <f>VLOOKUP(A685,DB_Name!$A$2:$G$93,7,FALSE)</f>
        <v>C49</v>
      </c>
      <c r="D685" s="13" t="str">
        <f>VLOOKUP(A685,DB_Name!$A$2:$D$93,4,FALSE)</f>
        <v>PMO</v>
      </c>
      <c r="E685" s="17" t="s">
        <v>168</v>
      </c>
      <c r="F685" s="8" t="str">
        <f ca="1">IFERROR(__xludf.DUMMYFUNCTION("if(isna(index('Form Responses 1'!B:P,max(filter(row('Form Responses 1'!B:B),'Form Responses 1'!B:B=A685)),13)),""Data not Found."",index('Form Responses 1'!B:P,max(filter(row('Form Responses 1'!B:B),'Form Responses 1'!B:B=A685)),13))"),"Not Yet Started.")</f>
        <v>Not Yet Started.</v>
      </c>
      <c r="G685" s="16">
        <f t="shared" ca="1" si="0"/>
        <v>0</v>
      </c>
    </row>
    <row r="686" spans="1:7" ht="14.25">
      <c r="A686" s="6">
        <v>755352</v>
      </c>
      <c r="B686" s="8" t="s">
        <v>199</v>
      </c>
      <c r="C686" s="11" t="str">
        <f>VLOOKUP(A686,DB_Name!$A$2:$G$93,7,FALSE)</f>
        <v>C49</v>
      </c>
      <c r="D686" s="13" t="str">
        <f>VLOOKUP(A686,DB_Name!$A$2:$D$93,4,FALSE)</f>
        <v>PMO</v>
      </c>
      <c r="E686" s="17" t="s">
        <v>176</v>
      </c>
      <c r="F686" s="8" t="str">
        <f ca="1">IFERROR(__xludf.DUMMYFUNCTION("if(isna(index('Form Responses 1'!B:P,max(filter(row('Form Responses 1'!B:B),'Form Responses 1'!B:B=A686)),14)),""Data not Found."",index('Form Responses 1'!B:P,max(filter(row('Form Responses 1'!B:B),'Form Responses 1'!B:B=A686)),14))"),"Not Yet Started.")</f>
        <v>Not Yet Started.</v>
      </c>
      <c r="G686" s="16">
        <f t="shared" ca="1" si="0"/>
        <v>0</v>
      </c>
    </row>
    <row r="687" spans="1:7" ht="14.25">
      <c r="A687" s="6">
        <v>755352</v>
      </c>
      <c r="B687" s="8" t="s">
        <v>199</v>
      </c>
      <c r="C687" s="11" t="str">
        <f>VLOOKUP(A687,DB_Name!$A$2:$G$93,7,FALSE)</f>
        <v>C49</v>
      </c>
      <c r="D687" s="13" t="str">
        <f>VLOOKUP(A687,DB_Name!$A$2:$D$93,4,FALSE)</f>
        <v>PMO</v>
      </c>
      <c r="E687" s="17" t="s">
        <v>185</v>
      </c>
      <c r="F687" s="8" t="str">
        <f ca="1">IFERROR(__xludf.DUMMYFUNCTION("if(isna(index('Form Responses 1'!B:P,max(filter(row('Form Responses 1'!B:B),'Form Responses 1'!B:B=A687)),15)),""Data not Found."",index('Form Responses 1'!B:P,max(filter(row('Form Responses 1'!B:B),'Form Responses 1'!B:B=A687)),15))"),"Not Yet Started.")</f>
        <v>Not Yet Started.</v>
      </c>
      <c r="G687" s="16">
        <f t="shared" ca="1" si="0"/>
        <v>0</v>
      </c>
    </row>
    <row r="688" spans="1:7" ht="14.25">
      <c r="A688" s="6">
        <v>755353</v>
      </c>
      <c r="B688" s="8" t="s">
        <v>202</v>
      </c>
      <c r="C688" s="11" t="str">
        <f>VLOOKUP(A688,DB_Name!$A$2:$G$93,7,FALSE)</f>
        <v>C50</v>
      </c>
      <c r="D688" s="13" t="str">
        <f>VLOOKUP(A688,DB_Name!$A$2:$D$93,4,FALSE)</f>
        <v>ES</v>
      </c>
      <c r="E688" s="13" t="s">
        <v>35</v>
      </c>
      <c r="F688" s="8" t="str">
        <f ca="1">IFERROR(__xludf.DUMMYFUNCTION("if(isna(index('Form Responses 1'!B:P,max(filter(row('Form Responses 1'!B:B),'Form Responses 1'!B:B=A688)),2)),""Data not Found."",index('Form Responses 1'!B:P,max(filter(row('Form Responses 1'!B:B),'Form Responses 1'!B:B=A688)),2))"),"Done. Acc.")</f>
        <v>Done. Acc.</v>
      </c>
      <c r="G688" s="16">
        <f t="shared" ca="1" si="0"/>
        <v>1</v>
      </c>
    </row>
    <row r="689" spans="1:7" ht="14.25">
      <c r="A689" s="6">
        <v>755353</v>
      </c>
      <c r="B689" s="8" t="s">
        <v>202</v>
      </c>
      <c r="C689" s="11" t="str">
        <f>VLOOKUP(A689,DB_Name!$A$2:$G$93,7,FALSE)</f>
        <v>C50</v>
      </c>
      <c r="D689" s="13" t="str">
        <f>VLOOKUP(A689,DB_Name!$A$2:$D$93,4,FALSE)</f>
        <v>ES</v>
      </c>
      <c r="E689" s="17" t="s">
        <v>68</v>
      </c>
      <c r="F689" s="8" t="str">
        <f ca="1">IFERROR(__xludf.DUMMYFUNCTION("if(isna(index('Form Responses 1'!B:P,max(filter(row('Form Responses 1'!B:B),'Form Responses 1'!B:B=A689)),3)),""Data not Found."",index('Form Responses 1'!B:P,max(filter(row('Form Responses 1'!B:B),'Form Responses 1'!B:B=A689)),3))"),"Done. Acc.")</f>
        <v>Done. Acc.</v>
      </c>
      <c r="G689" s="16">
        <f t="shared" ca="1" si="0"/>
        <v>1</v>
      </c>
    </row>
    <row r="690" spans="1:7" ht="14.25">
      <c r="A690" s="6">
        <v>755353</v>
      </c>
      <c r="B690" s="8" t="s">
        <v>202</v>
      </c>
      <c r="C690" s="11" t="str">
        <f>VLOOKUP(A690,DB_Name!$A$2:$G$93,7,FALSE)</f>
        <v>C50</v>
      </c>
      <c r="D690" s="13" t="str">
        <f>VLOOKUP(A690,DB_Name!$A$2:$D$93,4,FALSE)</f>
        <v>ES</v>
      </c>
      <c r="E690" s="17" t="s">
        <v>82</v>
      </c>
      <c r="F690" s="8" t="str">
        <f ca="1">IFERROR(__xludf.DUMMYFUNCTION("if(isna(index('Form Responses 1'!B:P,max(filter(row('Form Responses 1'!B:B),'Form Responses 1'!B:B=A690)),4)),""Data not Found."",index('Form Responses 1'!B:P,max(filter(row('Form Responses 1'!B:B),'Form Responses 1'!B:B=A690)),4))"),"Done. Acc.")</f>
        <v>Done. Acc.</v>
      </c>
      <c r="G690" s="16">
        <f t="shared" ca="1" si="0"/>
        <v>1</v>
      </c>
    </row>
    <row r="691" spans="1:7" ht="14.25">
      <c r="A691" s="6">
        <v>755353</v>
      </c>
      <c r="B691" s="8" t="s">
        <v>202</v>
      </c>
      <c r="C691" s="11" t="str">
        <f>VLOOKUP(A691,DB_Name!$A$2:$G$93,7,FALSE)</f>
        <v>C50</v>
      </c>
      <c r="D691" s="13" t="str">
        <f>VLOOKUP(A691,DB_Name!$A$2:$D$93,4,FALSE)</f>
        <v>ES</v>
      </c>
      <c r="E691" s="17" t="s">
        <v>92</v>
      </c>
      <c r="F691" s="8" t="str">
        <f ca="1">IFERROR(__xludf.DUMMYFUNCTION("if(isna(index('Form Responses 1'!B:P,max(filter(row('Form Responses 1'!B:B),'Form Responses 1'!B:B=A691)),5)),""Data not Found."",index('Form Responses 1'!B:P,max(filter(row('Form Responses 1'!B:B),'Form Responses 1'!B:B=A691)),5))"),"On Progress.")</f>
        <v>On Progress.</v>
      </c>
      <c r="G691" s="16">
        <f t="shared" ca="1" si="0"/>
        <v>0.5</v>
      </c>
    </row>
    <row r="692" spans="1:7" ht="14.25">
      <c r="A692" s="6">
        <v>755353</v>
      </c>
      <c r="B692" s="8" t="s">
        <v>202</v>
      </c>
      <c r="C692" s="11" t="str">
        <f>VLOOKUP(A692,DB_Name!$A$2:$G$93,7,FALSE)</f>
        <v>C50</v>
      </c>
      <c r="D692" s="13" t="str">
        <f>VLOOKUP(A692,DB_Name!$A$2:$D$93,4,FALSE)</f>
        <v>ES</v>
      </c>
      <c r="E692" s="17" t="s">
        <v>99</v>
      </c>
      <c r="F692" s="8" t="str">
        <f ca="1">IFERROR(__xludf.DUMMYFUNCTION("if(isna(index('Form Responses 1'!B:P,max(filter(row('Form Responses 1'!B:B),'Form Responses 1'!B:B=A692)),6)),""Data not Found."",index('Form Responses 1'!B:P,max(filter(row('Form Responses 1'!B:B),'Form Responses 1'!B:B=A692)),6))"),"On Progress.")</f>
        <v>On Progress.</v>
      </c>
      <c r="G692" s="16">
        <f t="shared" ca="1" si="0"/>
        <v>0.5</v>
      </c>
    </row>
    <row r="693" spans="1:7" ht="14.25">
      <c r="A693" s="6">
        <v>755353</v>
      </c>
      <c r="B693" s="8" t="s">
        <v>202</v>
      </c>
      <c r="C693" s="11" t="str">
        <f>VLOOKUP(A693,DB_Name!$A$2:$G$93,7,FALSE)</f>
        <v>C50</v>
      </c>
      <c r="D693" s="13" t="str">
        <f>VLOOKUP(A693,DB_Name!$A$2:$D$93,4,FALSE)</f>
        <v>ES</v>
      </c>
      <c r="E693" s="17" t="s">
        <v>110</v>
      </c>
      <c r="F693" s="8" t="str">
        <f ca="1">IFERROR(__xludf.DUMMYFUNCTION("if(isna(index('Form Responses 1'!B:P,max(filter(row('Form Responses 1'!B:B),'Form Responses 1'!B:B=A693)),7)),""Data not Found."",index('Form Responses 1'!B:P,max(filter(row('Form Responses 1'!B:B),'Form Responses 1'!B:B=A693)),7))"),"On Progress.")</f>
        <v>On Progress.</v>
      </c>
      <c r="G693" s="16">
        <f t="shared" ca="1" si="0"/>
        <v>0.5</v>
      </c>
    </row>
    <row r="694" spans="1:7" ht="14.25">
      <c r="A694" s="6">
        <v>755353</v>
      </c>
      <c r="B694" s="8" t="s">
        <v>202</v>
      </c>
      <c r="C694" s="11" t="str">
        <f>VLOOKUP(A694,DB_Name!$A$2:$G$93,7,FALSE)</f>
        <v>C50</v>
      </c>
      <c r="D694" s="13" t="str">
        <f>VLOOKUP(A694,DB_Name!$A$2:$D$93,4,FALSE)</f>
        <v>ES</v>
      </c>
      <c r="E694" s="17" t="s">
        <v>120</v>
      </c>
      <c r="F694" s="8" t="str">
        <f ca="1">IFERROR(__xludf.DUMMYFUNCTION("if(isna(index('Form Responses 1'!B:P,max(filter(row('Form Responses 1'!B:B),'Form Responses 1'!B:B=A694)),8)),""Data not Found."",index('Form Responses 1'!B:P,max(filter(row('Form Responses 1'!B:B),'Form Responses 1'!B:B=A694)),8))"),"On Progress.")</f>
        <v>On Progress.</v>
      </c>
      <c r="G694" s="16">
        <f t="shared" ca="1" si="0"/>
        <v>0.5</v>
      </c>
    </row>
    <row r="695" spans="1:7" ht="14.25">
      <c r="A695" s="6">
        <v>755353</v>
      </c>
      <c r="B695" s="8" t="s">
        <v>202</v>
      </c>
      <c r="C695" s="11" t="str">
        <f>VLOOKUP(A695,DB_Name!$A$2:$G$93,7,FALSE)</f>
        <v>C50</v>
      </c>
      <c r="D695" s="13" t="str">
        <f>VLOOKUP(A695,DB_Name!$A$2:$D$93,4,FALSE)</f>
        <v>ES</v>
      </c>
      <c r="E695" s="17" t="s">
        <v>130</v>
      </c>
      <c r="F695" s="8" t="str">
        <f ca="1">IFERROR(__xludf.DUMMYFUNCTION("if(isna(index('Form Responses 1'!B:P,max(filter(row('Form Responses 1'!B:B),'Form Responses 1'!B:B=A695)),9)),""Data not Found."",index('Form Responses 1'!B:P,max(filter(row('Form Responses 1'!B:B),'Form Responses 1'!B:B=A695)),9))"),"Not Yet Started.")</f>
        <v>Not Yet Started.</v>
      </c>
      <c r="G695" s="16">
        <f t="shared" ca="1" si="0"/>
        <v>0</v>
      </c>
    </row>
    <row r="696" spans="1:7" ht="14.25">
      <c r="A696" s="6">
        <v>755353</v>
      </c>
      <c r="B696" s="8" t="s">
        <v>202</v>
      </c>
      <c r="C696" s="11" t="str">
        <f>VLOOKUP(A696,DB_Name!$A$2:$G$93,7,FALSE)</f>
        <v>C50</v>
      </c>
      <c r="D696" s="13" t="str">
        <f>VLOOKUP(A696,DB_Name!$A$2:$D$93,4,FALSE)</f>
        <v>ES</v>
      </c>
      <c r="E696" s="17" t="s">
        <v>137</v>
      </c>
      <c r="F696" s="8" t="str">
        <f ca="1">IFERROR(__xludf.DUMMYFUNCTION("if(isna(index('Form Responses 1'!B:P,max(filter(row('Form Responses 1'!B:B),'Form Responses 1'!B:B=A696)),10)),""Data not Found."",index('Form Responses 1'!B:P,max(filter(row('Form Responses 1'!B:B),'Form Responses 1'!B:B=A696)),10))"),"Not Yet Started.")</f>
        <v>Not Yet Started.</v>
      </c>
      <c r="G696" s="16">
        <f t="shared" ca="1" si="0"/>
        <v>0</v>
      </c>
    </row>
    <row r="697" spans="1:7" ht="14.25">
      <c r="A697" s="6">
        <v>755353</v>
      </c>
      <c r="B697" s="8" t="s">
        <v>202</v>
      </c>
      <c r="C697" s="11" t="str">
        <f>VLOOKUP(A697,DB_Name!$A$2:$G$93,7,FALSE)</f>
        <v>C50</v>
      </c>
      <c r="D697" s="13" t="str">
        <f>VLOOKUP(A697,DB_Name!$A$2:$D$93,4,FALSE)</f>
        <v>ES</v>
      </c>
      <c r="E697" s="17" t="s">
        <v>147</v>
      </c>
      <c r="F697" s="8" t="str">
        <f ca="1">IFERROR(__xludf.DUMMYFUNCTION("if(isna(index('Form Responses 1'!B:P,max(filter(row('Form Responses 1'!B:B),'Form Responses 1'!B:B=A697)),11)),""Data not Found."",index('Form Responses 1'!B:P,max(filter(row('Form Responses 1'!B:B),'Form Responses 1'!B:B=A697)),11))"),"Not Yet Started.")</f>
        <v>Not Yet Started.</v>
      </c>
      <c r="G697" s="16">
        <f t="shared" ca="1" si="0"/>
        <v>0</v>
      </c>
    </row>
    <row r="698" spans="1:7" ht="14.25">
      <c r="A698" s="6">
        <v>755353</v>
      </c>
      <c r="B698" s="8" t="s">
        <v>202</v>
      </c>
      <c r="C698" s="11" t="str">
        <f>VLOOKUP(A698,DB_Name!$A$2:$G$93,7,FALSE)</f>
        <v>C50</v>
      </c>
      <c r="D698" s="13" t="str">
        <f>VLOOKUP(A698,DB_Name!$A$2:$D$93,4,FALSE)</f>
        <v>ES</v>
      </c>
      <c r="E698" s="17" t="s">
        <v>157</v>
      </c>
      <c r="F698" s="8" t="str">
        <f ca="1">IFERROR(__xludf.DUMMYFUNCTION("if(isna(index('Form Responses 1'!B:P,max(filter(row('Form Responses 1'!B:B),'Form Responses 1'!B:B=A698)),12)),""Data not Found."",index('Form Responses 1'!B:P,max(filter(row('Form Responses 1'!B:B),'Form Responses 1'!B:B=A698)),12))"),"Not Yet Started.")</f>
        <v>Not Yet Started.</v>
      </c>
      <c r="G698" s="16">
        <f t="shared" ca="1" si="0"/>
        <v>0</v>
      </c>
    </row>
    <row r="699" spans="1:7" ht="14.25">
      <c r="A699" s="6">
        <v>755353</v>
      </c>
      <c r="B699" s="8" t="s">
        <v>202</v>
      </c>
      <c r="C699" s="11" t="str">
        <f>VLOOKUP(A699,DB_Name!$A$2:$G$93,7,FALSE)</f>
        <v>C50</v>
      </c>
      <c r="D699" s="13" t="str">
        <f>VLOOKUP(A699,DB_Name!$A$2:$D$93,4,FALSE)</f>
        <v>ES</v>
      </c>
      <c r="E699" s="17" t="s">
        <v>168</v>
      </c>
      <c r="F699" s="8" t="str">
        <f ca="1">IFERROR(__xludf.DUMMYFUNCTION("if(isna(index('Form Responses 1'!B:P,max(filter(row('Form Responses 1'!B:B),'Form Responses 1'!B:B=A699)),13)),""Data not Found."",index('Form Responses 1'!B:P,max(filter(row('Form Responses 1'!B:B),'Form Responses 1'!B:B=A699)),13))"),"Not Yet Started.")</f>
        <v>Not Yet Started.</v>
      </c>
      <c r="G699" s="16">
        <f t="shared" ca="1" si="0"/>
        <v>0</v>
      </c>
    </row>
    <row r="700" spans="1:7" ht="14.25">
      <c r="A700" s="6">
        <v>755353</v>
      </c>
      <c r="B700" s="8" t="s">
        <v>202</v>
      </c>
      <c r="C700" s="11" t="str">
        <f>VLOOKUP(A700,DB_Name!$A$2:$G$93,7,FALSE)</f>
        <v>C50</v>
      </c>
      <c r="D700" s="13" t="str">
        <f>VLOOKUP(A700,DB_Name!$A$2:$D$93,4,FALSE)</f>
        <v>ES</v>
      </c>
      <c r="E700" s="17" t="s">
        <v>176</v>
      </c>
      <c r="F700" s="8" t="str">
        <f ca="1">IFERROR(__xludf.DUMMYFUNCTION("if(isna(index('Form Responses 1'!B:P,max(filter(row('Form Responses 1'!B:B),'Form Responses 1'!B:B=A700)),14)),""Data not Found."",index('Form Responses 1'!B:P,max(filter(row('Form Responses 1'!B:B),'Form Responses 1'!B:B=A700)),14))"),"Not Yet Started.")</f>
        <v>Not Yet Started.</v>
      </c>
      <c r="G700" s="16">
        <f t="shared" ca="1" si="0"/>
        <v>0</v>
      </c>
    </row>
    <row r="701" spans="1:7" ht="14.25">
      <c r="A701" s="6">
        <v>755353</v>
      </c>
      <c r="B701" s="8" t="s">
        <v>202</v>
      </c>
      <c r="C701" s="11" t="str">
        <f>VLOOKUP(A701,DB_Name!$A$2:$G$93,7,FALSE)</f>
        <v>C50</v>
      </c>
      <c r="D701" s="13" t="str">
        <f>VLOOKUP(A701,DB_Name!$A$2:$D$93,4,FALSE)</f>
        <v>ES</v>
      </c>
      <c r="E701" s="17" t="s">
        <v>185</v>
      </c>
      <c r="F701" s="8" t="str">
        <f ca="1">IFERROR(__xludf.DUMMYFUNCTION("if(isna(index('Form Responses 1'!B:P,max(filter(row('Form Responses 1'!B:B),'Form Responses 1'!B:B=A701)),15)),""Data not Found."",index('Form Responses 1'!B:P,max(filter(row('Form Responses 1'!B:B),'Form Responses 1'!B:B=A701)),15))"),"Not Yet Started.")</f>
        <v>Not Yet Started.</v>
      </c>
      <c r="G701" s="16">
        <f t="shared" ca="1" si="0"/>
        <v>0</v>
      </c>
    </row>
    <row r="702" spans="1:7" ht="14.25">
      <c r="A702" s="6">
        <v>755354</v>
      </c>
      <c r="B702" s="8" t="s">
        <v>205</v>
      </c>
      <c r="C702" s="11" t="str">
        <f>VLOOKUP(A702,DB_Name!$A$2:$G$93,7,FALSE)</f>
        <v>C51</v>
      </c>
      <c r="D702" s="13" t="str">
        <f>VLOOKUP(A702,DB_Name!$A$2:$D$93,4,FALSE)</f>
        <v>PPD</v>
      </c>
      <c r="E702" s="13" t="s">
        <v>35</v>
      </c>
      <c r="F702" s="8" t="str">
        <f ca="1">IFERROR(__xludf.DUMMYFUNCTION("if(isna(index('Form Responses 1'!B:P,max(filter(row('Form Responses 1'!B:B),'Form Responses 1'!B:B=A702)),2)),""Data not Found."",index('Form Responses 1'!B:P,max(filter(row('Form Responses 1'!B:B),'Form Responses 1'!B:B=A702)),2))"),"Done. Acc.")</f>
        <v>Done. Acc.</v>
      </c>
      <c r="G702" s="16">
        <f t="shared" ca="1" si="0"/>
        <v>1</v>
      </c>
    </row>
    <row r="703" spans="1:7" ht="14.25">
      <c r="A703" s="6">
        <v>755354</v>
      </c>
      <c r="B703" s="8" t="s">
        <v>205</v>
      </c>
      <c r="C703" s="11" t="str">
        <f>VLOOKUP(A703,DB_Name!$A$2:$G$93,7,FALSE)</f>
        <v>C51</v>
      </c>
      <c r="D703" s="13" t="str">
        <f>VLOOKUP(A703,DB_Name!$A$2:$D$93,4,FALSE)</f>
        <v>PPD</v>
      </c>
      <c r="E703" s="17" t="s">
        <v>68</v>
      </c>
      <c r="F703" s="8" t="str">
        <f ca="1">IFERROR(__xludf.DUMMYFUNCTION("if(isna(index('Form Responses 1'!B:P,max(filter(row('Form Responses 1'!B:B),'Form Responses 1'!B:B=A703)),3)),""Data not Found."",index('Form Responses 1'!B:P,max(filter(row('Form Responses 1'!B:B),'Form Responses 1'!B:B=A703)),3))"),"Done. Acc.")</f>
        <v>Done. Acc.</v>
      </c>
      <c r="G703" s="16">
        <f t="shared" ca="1" si="0"/>
        <v>1</v>
      </c>
    </row>
    <row r="704" spans="1:7" ht="14.25">
      <c r="A704" s="6">
        <v>755354</v>
      </c>
      <c r="B704" s="8" t="s">
        <v>205</v>
      </c>
      <c r="C704" s="11" t="str">
        <f>VLOOKUP(A704,DB_Name!$A$2:$G$93,7,FALSE)</f>
        <v>C51</v>
      </c>
      <c r="D704" s="13" t="str">
        <f>VLOOKUP(A704,DB_Name!$A$2:$D$93,4,FALSE)</f>
        <v>PPD</v>
      </c>
      <c r="E704" s="17" t="s">
        <v>82</v>
      </c>
      <c r="F704" s="8" t="str">
        <f ca="1">IFERROR(__xludf.DUMMYFUNCTION("if(isna(index('Form Responses 1'!B:P,max(filter(row('Form Responses 1'!B:B),'Form Responses 1'!B:B=A704)),4)),""Data not Found."",index('Form Responses 1'!B:P,max(filter(row('Form Responses 1'!B:B),'Form Responses 1'!B:B=A704)),4))"),"Done. Acc.")</f>
        <v>Done. Acc.</v>
      </c>
      <c r="G704" s="16">
        <f t="shared" ca="1" si="0"/>
        <v>1</v>
      </c>
    </row>
    <row r="705" spans="1:7" ht="14.25">
      <c r="A705" s="6">
        <v>755354</v>
      </c>
      <c r="B705" s="8" t="s">
        <v>205</v>
      </c>
      <c r="C705" s="11" t="str">
        <f>VLOOKUP(A705,DB_Name!$A$2:$G$93,7,FALSE)</f>
        <v>C51</v>
      </c>
      <c r="D705" s="13" t="str">
        <f>VLOOKUP(A705,DB_Name!$A$2:$D$93,4,FALSE)</f>
        <v>PPD</v>
      </c>
      <c r="E705" s="17" t="s">
        <v>92</v>
      </c>
      <c r="F705" s="8" t="str">
        <f ca="1">IFERROR(__xludf.DUMMYFUNCTION("if(isna(index('Form Responses 1'!B:P,max(filter(row('Form Responses 1'!B:B),'Form Responses 1'!B:B=A705)),5)),""Data not Found."",index('Form Responses 1'!B:P,max(filter(row('Form Responses 1'!B:B),'Form Responses 1'!B:B=A705)),5))"),"Done. Acc.")</f>
        <v>Done. Acc.</v>
      </c>
      <c r="G705" s="16">
        <f t="shared" ca="1" si="0"/>
        <v>1</v>
      </c>
    </row>
    <row r="706" spans="1:7" ht="14.25">
      <c r="A706" s="6">
        <v>755354</v>
      </c>
      <c r="B706" s="8" t="s">
        <v>205</v>
      </c>
      <c r="C706" s="11" t="str">
        <f>VLOOKUP(A706,DB_Name!$A$2:$G$93,7,FALSE)</f>
        <v>C51</v>
      </c>
      <c r="D706" s="13" t="str">
        <f>VLOOKUP(A706,DB_Name!$A$2:$D$93,4,FALSE)</f>
        <v>PPD</v>
      </c>
      <c r="E706" s="17" t="s">
        <v>99</v>
      </c>
      <c r="F706" s="8" t="str">
        <f ca="1">IFERROR(__xludf.DUMMYFUNCTION("if(isna(index('Form Responses 1'!B:P,max(filter(row('Form Responses 1'!B:B),'Form Responses 1'!B:B=A706)),6)),""Data not Found."",index('Form Responses 1'!B:P,max(filter(row('Form Responses 1'!B:B),'Form Responses 1'!B:B=A706)),6))"),"Done. Acc.")</f>
        <v>Done. Acc.</v>
      </c>
      <c r="G706" s="16">
        <f t="shared" ca="1" si="0"/>
        <v>1</v>
      </c>
    </row>
    <row r="707" spans="1:7" ht="14.25">
      <c r="A707" s="6">
        <v>755354</v>
      </c>
      <c r="B707" s="8" t="s">
        <v>205</v>
      </c>
      <c r="C707" s="11" t="str">
        <f>VLOOKUP(A707,DB_Name!$A$2:$G$93,7,FALSE)</f>
        <v>C51</v>
      </c>
      <c r="D707" s="13" t="str">
        <f>VLOOKUP(A707,DB_Name!$A$2:$D$93,4,FALSE)</f>
        <v>PPD</v>
      </c>
      <c r="E707" s="17" t="s">
        <v>110</v>
      </c>
      <c r="F707" s="8" t="str">
        <f ca="1">IFERROR(__xludf.DUMMYFUNCTION("if(isna(index('Form Responses 1'!B:P,max(filter(row('Form Responses 1'!B:B),'Form Responses 1'!B:B=A707)),7)),""Data not Found."",index('Form Responses 1'!B:P,max(filter(row('Form Responses 1'!B:B),'Form Responses 1'!B:B=A707)),7))"),"Done. Acc.")</f>
        <v>Done. Acc.</v>
      </c>
      <c r="G707" s="16">
        <f t="shared" ca="1" si="0"/>
        <v>1</v>
      </c>
    </row>
    <row r="708" spans="1:7" ht="14.25">
      <c r="A708" s="6">
        <v>755354</v>
      </c>
      <c r="B708" s="8" t="s">
        <v>205</v>
      </c>
      <c r="C708" s="11" t="str">
        <f>VLOOKUP(A708,DB_Name!$A$2:$G$93,7,FALSE)</f>
        <v>C51</v>
      </c>
      <c r="D708" s="13" t="str">
        <f>VLOOKUP(A708,DB_Name!$A$2:$D$93,4,FALSE)</f>
        <v>PPD</v>
      </c>
      <c r="E708" s="17" t="s">
        <v>120</v>
      </c>
      <c r="F708" s="8" t="str">
        <f ca="1">IFERROR(__xludf.DUMMYFUNCTION("if(isna(index('Form Responses 1'!B:P,max(filter(row('Form Responses 1'!B:B),'Form Responses 1'!B:B=A708)),8)),""Data not Found."",index('Form Responses 1'!B:P,max(filter(row('Form Responses 1'!B:B),'Form Responses 1'!B:B=A708)),8))"),"Done. Acc.")</f>
        <v>Done. Acc.</v>
      </c>
      <c r="G708" s="16">
        <f t="shared" ca="1" si="0"/>
        <v>1</v>
      </c>
    </row>
    <row r="709" spans="1:7" ht="14.25">
      <c r="A709" s="6">
        <v>755354</v>
      </c>
      <c r="B709" s="8" t="s">
        <v>205</v>
      </c>
      <c r="C709" s="11" t="str">
        <f>VLOOKUP(A709,DB_Name!$A$2:$G$93,7,FALSE)</f>
        <v>C51</v>
      </c>
      <c r="D709" s="13" t="str">
        <f>VLOOKUP(A709,DB_Name!$A$2:$D$93,4,FALSE)</f>
        <v>PPD</v>
      </c>
      <c r="E709" s="17" t="s">
        <v>130</v>
      </c>
      <c r="F709" s="8" t="str">
        <f ca="1">IFERROR(__xludf.DUMMYFUNCTION("if(isna(index('Form Responses 1'!B:P,max(filter(row('Form Responses 1'!B:B),'Form Responses 1'!B:B=A709)),9)),""Data not Found."",index('Form Responses 1'!B:P,max(filter(row('Form Responses 1'!B:B),'Form Responses 1'!B:B=A709)),9))"),"Done. Acc.")</f>
        <v>Done. Acc.</v>
      </c>
      <c r="G709" s="16">
        <f t="shared" ca="1" si="0"/>
        <v>1</v>
      </c>
    </row>
    <row r="710" spans="1:7" ht="14.25">
      <c r="A710" s="6">
        <v>755354</v>
      </c>
      <c r="B710" s="8" t="s">
        <v>205</v>
      </c>
      <c r="C710" s="11" t="str">
        <f>VLOOKUP(A710,DB_Name!$A$2:$G$93,7,FALSE)</f>
        <v>C51</v>
      </c>
      <c r="D710" s="13" t="str">
        <f>VLOOKUP(A710,DB_Name!$A$2:$D$93,4,FALSE)</f>
        <v>PPD</v>
      </c>
      <c r="E710" s="17" t="s">
        <v>137</v>
      </c>
      <c r="F710" s="8" t="str">
        <f ca="1">IFERROR(__xludf.DUMMYFUNCTION("if(isna(index('Form Responses 1'!B:P,max(filter(row('Form Responses 1'!B:B),'Form Responses 1'!B:B=A710)),10)),""Data not Found."",index('Form Responses 1'!B:P,max(filter(row('Form Responses 1'!B:B),'Form Responses 1'!B:B=A710)),10))"),"Done. Acc.")</f>
        <v>Done. Acc.</v>
      </c>
      <c r="G710" s="16">
        <f t="shared" ca="1" si="0"/>
        <v>1</v>
      </c>
    </row>
    <row r="711" spans="1:7" ht="14.25">
      <c r="A711" s="6">
        <v>755354</v>
      </c>
      <c r="B711" s="8" t="s">
        <v>205</v>
      </c>
      <c r="C711" s="11" t="str">
        <f>VLOOKUP(A711,DB_Name!$A$2:$G$93,7,FALSE)</f>
        <v>C51</v>
      </c>
      <c r="D711" s="13" t="str">
        <f>VLOOKUP(A711,DB_Name!$A$2:$D$93,4,FALSE)</f>
        <v>PPD</v>
      </c>
      <c r="E711" s="17" t="s">
        <v>147</v>
      </c>
      <c r="F711" s="8" t="str">
        <f ca="1">IFERROR(__xludf.DUMMYFUNCTION("if(isna(index('Form Responses 1'!B:P,max(filter(row('Form Responses 1'!B:B),'Form Responses 1'!B:B=A711)),11)),""Data not Found."",index('Form Responses 1'!B:P,max(filter(row('Form Responses 1'!B:B),'Form Responses 1'!B:B=A711)),11))"),"Done. Acc.")</f>
        <v>Done. Acc.</v>
      </c>
      <c r="G711" s="16">
        <f t="shared" ca="1" si="0"/>
        <v>1</v>
      </c>
    </row>
    <row r="712" spans="1:7" ht="14.25">
      <c r="A712" s="6">
        <v>755354</v>
      </c>
      <c r="B712" s="8" t="s">
        <v>205</v>
      </c>
      <c r="C712" s="11" t="str">
        <f>VLOOKUP(A712,DB_Name!$A$2:$G$93,7,FALSE)</f>
        <v>C51</v>
      </c>
      <c r="D712" s="13" t="str">
        <f>VLOOKUP(A712,DB_Name!$A$2:$D$93,4,FALSE)</f>
        <v>PPD</v>
      </c>
      <c r="E712" s="17" t="s">
        <v>157</v>
      </c>
      <c r="F712" s="8" t="str">
        <f ca="1">IFERROR(__xludf.DUMMYFUNCTION("if(isna(index('Form Responses 1'!B:P,max(filter(row('Form Responses 1'!B:B),'Form Responses 1'!B:B=A712)),12)),""Data not Found."",index('Form Responses 1'!B:P,max(filter(row('Form Responses 1'!B:B),'Form Responses 1'!B:B=A712)),12))"),"Done. Acc.")</f>
        <v>Done. Acc.</v>
      </c>
      <c r="G712" s="16">
        <f t="shared" ca="1" si="0"/>
        <v>1</v>
      </c>
    </row>
    <row r="713" spans="1:7" ht="14.25">
      <c r="A713" s="6">
        <v>755354</v>
      </c>
      <c r="B713" s="8" t="s">
        <v>205</v>
      </c>
      <c r="C713" s="11" t="str">
        <f>VLOOKUP(A713,DB_Name!$A$2:$G$93,7,FALSE)</f>
        <v>C51</v>
      </c>
      <c r="D713" s="13" t="str">
        <f>VLOOKUP(A713,DB_Name!$A$2:$D$93,4,FALSE)</f>
        <v>PPD</v>
      </c>
      <c r="E713" s="17" t="s">
        <v>168</v>
      </c>
      <c r="F713" s="8" t="str">
        <f ca="1">IFERROR(__xludf.DUMMYFUNCTION("if(isna(index('Form Responses 1'!B:P,max(filter(row('Form Responses 1'!B:B),'Form Responses 1'!B:B=A713)),13)),""Data not Found."",index('Form Responses 1'!B:P,max(filter(row('Form Responses 1'!B:B),'Form Responses 1'!B:B=A713)),13))"),"Done. Acc.")</f>
        <v>Done. Acc.</v>
      </c>
      <c r="G713" s="16">
        <f t="shared" ca="1" si="0"/>
        <v>1</v>
      </c>
    </row>
    <row r="714" spans="1:7" ht="14.25">
      <c r="A714" s="6">
        <v>755354</v>
      </c>
      <c r="B714" s="8" t="s">
        <v>205</v>
      </c>
      <c r="C714" s="11" t="str">
        <f>VLOOKUP(A714,DB_Name!$A$2:$G$93,7,FALSE)</f>
        <v>C51</v>
      </c>
      <c r="D714" s="13" t="str">
        <f>VLOOKUP(A714,DB_Name!$A$2:$D$93,4,FALSE)</f>
        <v>PPD</v>
      </c>
      <c r="E714" s="17" t="s">
        <v>176</v>
      </c>
      <c r="F714" s="8" t="str">
        <f ca="1">IFERROR(__xludf.DUMMYFUNCTION("if(isna(index('Form Responses 1'!B:P,max(filter(row('Form Responses 1'!B:B),'Form Responses 1'!B:B=A714)),14)),""Data not Found."",index('Form Responses 1'!B:P,max(filter(row('Form Responses 1'!B:B),'Form Responses 1'!B:B=A714)),14))"),"Done. Acc.")</f>
        <v>Done. Acc.</v>
      </c>
      <c r="G714" s="16">
        <f t="shared" ca="1" si="0"/>
        <v>1</v>
      </c>
    </row>
    <row r="715" spans="1:7" ht="14.25">
      <c r="A715" s="6">
        <v>755354</v>
      </c>
      <c r="B715" s="8" t="s">
        <v>205</v>
      </c>
      <c r="C715" s="11" t="str">
        <f>VLOOKUP(A715,DB_Name!$A$2:$G$93,7,FALSE)</f>
        <v>C51</v>
      </c>
      <c r="D715" s="13" t="str">
        <f>VLOOKUP(A715,DB_Name!$A$2:$D$93,4,FALSE)</f>
        <v>PPD</v>
      </c>
      <c r="E715" s="17" t="s">
        <v>185</v>
      </c>
      <c r="F715" s="8" t="str">
        <f ca="1">IFERROR(__xludf.DUMMYFUNCTION("if(isna(index('Form Responses 1'!B:P,max(filter(row('Form Responses 1'!B:B),'Form Responses 1'!B:B=A715)),15)),""Data not Found."",index('Form Responses 1'!B:P,max(filter(row('Form Responses 1'!B:B),'Form Responses 1'!B:B=A715)),15))"),"Done. Acc.")</f>
        <v>Done. Acc.</v>
      </c>
      <c r="G715" s="16">
        <f t="shared" ca="1" si="0"/>
        <v>1</v>
      </c>
    </row>
    <row r="716" spans="1:7" ht="14.25">
      <c r="A716" s="6">
        <v>755355</v>
      </c>
      <c r="B716" s="8" t="s">
        <v>208</v>
      </c>
      <c r="C716" s="11" t="str">
        <f>VLOOKUP(A716,DB_Name!$A$2:$G$93,7,FALSE)</f>
        <v>C52</v>
      </c>
      <c r="D716" s="13" t="str">
        <f>VLOOKUP(A716,DB_Name!$A$2:$D$93,4,FALSE)</f>
        <v>CPS</v>
      </c>
      <c r="E716" s="13" t="s">
        <v>35</v>
      </c>
      <c r="F716" s="8" t="str">
        <f ca="1">IFERROR(__xludf.DUMMYFUNCTION("if(isna(index('Form Responses 1'!B:P,max(filter(row('Form Responses 1'!B:B),'Form Responses 1'!B:B=A716)),2)),""Data not Found."",index('Form Responses 1'!B:P,max(filter(row('Form Responses 1'!B:B),'Form Responses 1'!B:B=A716)),2))"),"On Progress.")</f>
        <v>On Progress.</v>
      </c>
      <c r="G716" s="16">
        <f t="shared" ca="1" si="0"/>
        <v>0.5</v>
      </c>
    </row>
    <row r="717" spans="1:7" ht="14.25">
      <c r="A717" s="6">
        <v>755355</v>
      </c>
      <c r="B717" s="8" t="s">
        <v>208</v>
      </c>
      <c r="C717" s="11" t="str">
        <f>VLOOKUP(A717,DB_Name!$A$2:$G$93,7,FALSE)</f>
        <v>C52</v>
      </c>
      <c r="D717" s="13" t="str">
        <f>VLOOKUP(A717,DB_Name!$A$2:$D$93,4,FALSE)</f>
        <v>CPS</v>
      </c>
      <c r="E717" s="17" t="s">
        <v>68</v>
      </c>
      <c r="F717" s="8" t="str">
        <f ca="1">IFERROR(__xludf.DUMMYFUNCTION("if(isna(index('Form Responses 1'!B:P,max(filter(row('Form Responses 1'!B:B),'Form Responses 1'!B:B=A717)),3)),""Data not Found."",index('Form Responses 1'!B:P,max(filter(row('Form Responses 1'!B:B),'Form Responses 1'!B:B=A717)),3))"),"On Progress.")</f>
        <v>On Progress.</v>
      </c>
      <c r="G717" s="16">
        <f t="shared" ca="1" si="0"/>
        <v>0.5</v>
      </c>
    </row>
    <row r="718" spans="1:7" ht="14.25">
      <c r="A718" s="6">
        <v>755355</v>
      </c>
      <c r="B718" s="8" t="s">
        <v>208</v>
      </c>
      <c r="C718" s="11" t="str">
        <f>VLOOKUP(A718,DB_Name!$A$2:$G$93,7,FALSE)</f>
        <v>C52</v>
      </c>
      <c r="D718" s="13" t="str">
        <f>VLOOKUP(A718,DB_Name!$A$2:$D$93,4,FALSE)</f>
        <v>CPS</v>
      </c>
      <c r="E718" s="17" t="s">
        <v>82</v>
      </c>
      <c r="F718" s="8" t="str">
        <f ca="1">IFERROR(__xludf.DUMMYFUNCTION("if(isna(index('Form Responses 1'!B:P,max(filter(row('Form Responses 1'!B:B),'Form Responses 1'!B:B=A718)),4)),""Data not Found."",index('Form Responses 1'!B:P,max(filter(row('Form Responses 1'!B:B),'Form Responses 1'!B:B=A718)),4))"),"On Progress.")</f>
        <v>On Progress.</v>
      </c>
      <c r="G718" s="16">
        <f t="shared" ca="1" si="0"/>
        <v>0.5</v>
      </c>
    </row>
    <row r="719" spans="1:7" ht="14.25">
      <c r="A719" s="6">
        <v>755355</v>
      </c>
      <c r="B719" s="8" t="s">
        <v>208</v>
      </c>
      <c r="C719" s="11" t="str">
        <f>VLOOKUP(A719,DB_Name!$A$2:$G$93,7,FALSE)</f>
        <v>C52</v>
      </c>
      <c r="D719" s="13" t="str">
        <f>VLOOKUP(A719,DB_Name!$A$2:$D$93,4,FALSE)</f>
        <v>CPS</v>
      </c>
      <c r="E719" s="17" t="s">
        <v>92</v>
      </c>
      <c r="F719" s="8" t="str">
        <f ca="1">IFERROR(__xludf.DUMMYFUNCTION("if(isna(index('Form Responses 1'!B:P,max(filter(row('Form Responses 1'!B:B),'Form Responses 1'!B:B=A719)),5)),""Data not Found."",index('Form Responses 1'!B:P,max(filter(row('Form Responses 1'!B:B),'Form Responses 1'!B:B=A719)),5))"),"On Progress.")</f>
        <v>On Progress.</v>
      </c>
      <c r="G719" s="16">
        <f t="shared" ca="1" si="0"/>
        <v>0.5</v>
      </c>
    </row>
    <row r="720" spans="1:7" ht="14.25">
      <c r="A720" s="6">
        <v>755355</v>
      </c>
      <c r="B720" s="8" t="s">
        <v>208</v>
      </c>
      <c r="C720" s="11" t="str">
        <f>VLOOKUP(A720,DB_Name!$A$2:$G$93,7,FALSE)</f>
        <v>C52</v>
      </c>
      <c r="D720" s="13" t="str">
        <f>VLOOKUP(A720,DB_Name!$A$2:$D$93,4,FALSE)</f>
        <v>CPS</v>
      </c>
      <c r="E720" s="17" t="s">
        <v>99</v>
      </c>
      <c r="F720" s="8" t="str">
        <f ca="1">IFERROR(__xludf.DUMMYFUNCTION("if(isna(index('Form Responses 1'!B:P,max(filter(row('Form Responses 1'!B:B),'Form Responses 1'!B:B=A720)),6)),""Data not Found."",index('Form Responses 1'!B:P,max(filter(row('Form Responses 1'!B:B),'Form Responses 1'!B:B=A720)),6))"),"On Progress.")</f>
        <v>On Progress.</v>
      </c>
      <c r="G720" s="16">
        <f t="shared" ca="1" si="0"/>
        <v>0.5</v>
      </c>
    </row>
    <row r="721" spans="1:7" ht="14.25">
      <c r="A721" s="6">
        <v>755355</v>
      </c>
      <c r="B721" s="8" t="s">
        <v>208</v>
      </c>
      <c r="C721" s="11" t="str">
        <f>VLOOKUP(A721,DB_Name!$A$2:$G$93,7,FALSE)</f>
        <v>C52</v>
      </c>
      <c r="D721" s="13" t="str">
        <f>VLOOKUP(A721,DB_Name!$A$2:$D$93,4,FALSE)</f>
        <v>CPS</v>
      </c>
      <c r="E721" s="17" t="s">
        <v>110</v>
      </c>
      <c r="F721" s="8" t="str">
        <f ca="1">IFERROR(__xludf.DUMMYFUNCTION("if(isna(index('Form Responses 1'!B:P,max(filter(row('Form Responses 1'!B:B),'Form Responses 1'!B:B=A721)),7)),""Data not Found."",index('Form Responses 1'!B:P,max(filter(row('Form Responses 1'!B:B),'Form Responses 1'!B:B=A721)),7))"),"On Progress.")</f>
        <v>On Progress.</v>
      </c>
      <c r="G721" s="16">
        <f t="shared" ca="1" si="0"/>
        <v>0.5</v>
      </c>
    </row>
    <row r="722" spans="1:7" ht="14.25">
      <c r="A722" s="6">
        <v>755355</v>
      </c>
      <c r="B722" s="8" t="s">
        <v>208</v>
      </c>
      <c r="C722" s="11" t="str">
        <f>VLOOKUP(A722,DB_Name!$A$2:$G$93,7,FALSE)</f>
        <v>C52</v>
      </c>
      <c r="D722" s="13" t="str">
        <f>VLOOKUP(A722,DB_Name!$A$2:$D$93,4,FALSE)</f>
        <v>CPS</v>
      </c>
      <c r="E722" s="17" t="s">
        <v>120</v>
      </c>
      <c r="F722" s="8" t="str">
        <f ca="1">IFERROR(__xludf.DUMMYFUNCTION("if(isna(index('Form Responses 1'!B:P,max(filter(row('Form Responses 1'!B:B),'Form Responses 1'!B:B=A722)),8)),""Data not Found."",index('Form Responses 1'!B:P,max(filter(row('Form Responses 1'!B:B),'Form Responses 1'!B:B=A722)),8))"),"On Progress.")</f>
        <v>On Progress.</v>
      </c>
      <c r="G722" s="16">
        <f t="shared" ca="1" si="0"/>
        <v>0.5</v>
      </c>
    </row>
    <row r="723" spans="1:7" ht="14.25">
      <c r="A723" s="6">
        <v>755355</v>
      </c>
      <c r="B723" s="8" t="s">
        <v>208</v>
      </c>
      <c r="C723" s="11" t="str">
        <f>VLOOKUP(A723,DB_Name!$A$2:$G$93,7,FALSE)</f>
        <v>C52</v>
      </c>
      <c r="D723" s="13" t="str">
        <f>VLOOKUP(A723,DB_Name!$A$2:$D$93,4,FALSE)</f>
        <v>CPS</v>
      </c>
      <c r="E723" s="17" t="s">
        <v>130</v>
      </c>
      <c r="F723" s="8" t="str">
        <f ca="1">IFERROR(__xludf.DUMMYFUNCTION("if(isna(index('Form Responses 1'!B:P,max(filter(row('Form Responses 1'!B:B),'Form Responses 1'!B:B=A723)),9)),""Data not Found."",index('Form Responses 1'!B:P,max(filter(row('Form Responses 1'!B:B),'Form Responses 1'!B:B=A723)),9))"),"Done. Acc.")</f>
        <v>Done. Acc.</v>
      </c>
      <c r="G723" s="16">
        <f t="shared" ca="1" si="0"/>
        <v>1</v>
      </c>
    </row>
    <row r="724" spans="1:7" ht="14.25">
      <c r="A724" s="6">
        <v>755355</v>
      </c>
      <c r="B724" s="8" t="s">
        <v>208</v>
      </c>
      <c r="C724" s="11" t="str">
        <f>VLOOKUP(A724,DB_Name!$A$2:$G$93,7,FALSE)</f>
        <v>C52</v>
      </c>
      <c r="D724" s="13" t="str">
        <f>VLOOKUP(A724,DB_Name!$A$2:$D$93,4,FALSE)</f>
        <v>CPS</v>
      </c>
      <c r="E724" s="17" t="s">
        <v>137</v>
      </c>
      <c r="F724" s="8" t="str">
        <f ca="1">IFERROR(__xludf.DUMMYFUNCTION("if(isna(index('Form Responses 1'!B:P,max(filter(row('Form Responses 1'!B:B),'Form Responses 1'!B:B=A724)),10)),""Data not Found."",index('Form Responses 1'!B:P,max(filter(row('Form Responses 1'!B:B),'Form Responses 1'!B:B=A724)),10))"),"On Progress.")</f>
        <v>On Progress.</v>
      </c>
      <c r="G724" s="16">
        <f t="shared" ca="1" si="0"/>
        <v>0.5</v>
      </c>
    </row>
    <row r="725" spans="1:7" ht="14.25">
      <c r="A725" s="6">
        <v>755355</v>
      </c>
      <c r="B725" s="8" t="s">
        <v>208</v>
      </c>
      <c r="C725" s="11" t="str">
        <f>VLOOKUP(A725,DB_Name!$A$2:$G$93,7,FALSE)</f>
        <v>C52</v>
      </c>
      <c r="D725" s="13" t="str">
        <f>VLOOKUP(A725,DB_Name!$A$2:$D$93,4,FALSE)</f>
        <v>CPS</v>
      </c>
      <c r="E725" s="17" t="s">
        <v>147</v>
      </c>
      <c r="F725" s="8" t="str">
        <f ca="1">IFERROR(__xludf.DUMMYFUNCTION("if(isna(index('Form Responses 1'!B:P,max(filter(row('Form Responses 1'!B:B),'Form Responses 1'!B:B=A725)),11)),""Data not Found."",index('Form Responses 1'!B:P,max(filter(row('Form Responses 1'!B:B),'Form Responses 1'!B:B=A725)),11))"),"On Progress.")</f>
        <v>On Progress.</v>
      </c>
      <c r="G725" s="16">
        <f t="shared" ca="1" si="0"/>
        <v>0.5</v>
      </c>
    </row>
    <row r="726" spans="1:7" ht="14.25">
      <c r="A726" s="6">
        <v>755355</v>
      </c>
      <c r="B726" s="8" t="s">
        <v>208</v>
      </c>
      <c r="C726" s="11" t="str">
        <f>VLOOKUP(A726,DB_Name!$A$2:$G$93,7,FALSE)</f>
        <v>C52</v>
      </c>
      <c r="D726" s="13" t="str">
        <f>VLOOKUP(A726,DB_Name!$A$2:$D$93,4,FALSE)</f>
        <v>CPS</v>
      </c>
      <c r="E726" s="17" t="s">
        <v>157</v>
      </c>
      <c r="F726" s="8" t="str">
        <f ca="1">IFERROR(__xludf.DUMMYFUNCTION("if(isna(index('Form Responses 1'!B:P,max(filter(row('Form Responses 1'!B:B),'Form Responses 1'!B:B=A726)),12)),""Data not Found."",index('Form Responses 1'!B:P,max(filter(row('Form Responses 1'!B:B),'Form Responses 1'!B:B=A726)),12))"),"On Progress.")</f>
        <v>On Progress.</v>
      </c>
      <c r="G726" s="16">
        <f t="shared" ca="1" si="0"/>
        <v>0.5</v>
      </c>
    </row>
    <row r="727" spans="1:7" ht="14.25">
      <c r="A727" s="6">
        <v>755355</v>
      </c>
      <c r="B727" s="8" t="s">
        <v>208</v>
      </c>
      <c r="C727" s="11" t="str">
        <f>VLOOKUP(A727,DB_Name!$A$2:$G$93,7,FALSE)</f>
        <v>C52</v>
      </c>
      <c r="D727" s="13" t="str">
        <f>VLOOKUP(A727,DB_Name!$A$2:$D$93,4,FALSE)</f>
        <v>CPS</v>
      </c>
      <c r="E727" s="17" t="s">
        <v>168</v>
      </c>
      <c r="F727" s="8" t="str">
        <f ca="1">IFERROR(__xludf.DUMMYFUNCTION("if(isna(index('Form Responses 1'!B:P,max(filter(row('Form Responses 1'!B:B),'Form Responses 1'!B:B=A727)),13)),""Data not Found."",index('Form Responses 1'!B:P,max(filter(row('Form Responses 1'!B:B),'Form Responses 1'!B:B=A727)),13))"),"Not Yet Started.")</f>
        <v>Not Yet Started.</v>
      </c>
      <c r="G727" s="16">
        <f t="shared" ca="1" si="0"/>
        <v>0</v>
      </c>
    </row>
    <row r="728" spans="1:7" ht="14.25">
      <c r="A728" s="6">
        <v>755355</v>
      </c>
      <c r="B728" s="8" t="s">
        <v>208</v>
      </c>
      <c r="C728" s="11" t="str">
        <f>VLOOKUP(A728,DB_Name!$A$2:$G$93,7,FALSE)</f>
        <v>C52</v>
      </c>
      <c r="D728" s="13" t="str">
        <f>VLOOKUP(A728,DB_Name!$A$2:$D$93,4,FALSE)</f>
        <v>CPS</v>
      </c>
      <c r="E728" s="17" t="s">
        <v>176</v>
      </c>
      <c r="F728" s="8" t="str">
        <f ca="1">IFERROR(__xludf.DUMMYFUNCTION("if(isna(index('Form Responses 1'!B:P,max(filter(row('Form Responses 1'!B:B),'Form Responses 1'!B:B=A728)),14)),""Data not Found."",index('Form Responses 1'!B:P,max(filter(row('Form Responses 1'!B:B),'Form Responses 1'!B:B=A728)),14))"),"Not Yet Started.")</f>
        <v>Not Yet Started.</v>
      </c>
      <c r="G728" s="16">
        <f t="shared" ca="1" si="0"/>
        <v>0</v>
      </c>
    </row>
    <row r="729" spans="1:7" ht="14.25">
      <c r="A729" s="6">
        <v>755355</v>
      </c>
      <c r="B729" s="8" t="s">
        <v>208</v>
      </c>
      <c r="C729" s="11" t="str">
        <f>VLOOKUP(A729,DB_Name!$A$2:$G$93,7,FALSE)</f>
        <v>C52</v>
      </c>
      <c r="D729" s="13" t="str">
        <f>VLOOKUP(A729,DB_Name!$A$2:$D$93,4,FALSE)</f>
        <v>CPS</v>
      </c>
      <c r="E729" s="17" t="s">
        <v>185</v>
      </c>
      <c r="F729" s="8" t="str">
        <f ca="1">IFERROR(__xludf.DUMMYFUNCTION("if(isna(index('Form Responses 1'!B:P,max(filter(row('Form Responses 1'!B:B),'Form Responses 1'!B:B=A729)),15)),""Data not Found."",index('Form Responses 1'!B:P,max(filter(row('Form Responses 1'!B:B),'Form Responses 1'!B:B=A729)),15))"),"Not Yet Started.")</f>
        <v>Not Yet Started.</v>
      </c>
      <c r="G729" s="16">
        <f t="shared" ca="1" si="0"/>
        <v>0</v>
      </c>
    </row>
    <row r="730" spans="1:7" ht="14.25">
      <c r="A730" s="6">
        <v>755356</v>
      </c>
      <c r="B730" s="8" t="s">
        <v>211</v>
      </c>
      <c r="C730" s="11" t="str">
        <f>VLOOKUP(A730,DB_Name!$A$2:$G$93,7,FALSE)</f>
        <v>C53</v>
      </c>
      <c r="D730" s="13" t="str">
        <f>VLOOKUP(A730,DB_Name!$A$2:$D$93,4,FALSE)</f>
        <v>PMO</v>
      </c>
      <c r="E730" s="13" t="s">
        <v>35</v>
      </c>
      <c r="F730" s="8" t="str">
        <f ca="1">IFERROR(__xludf.DUMMYFUNCTION("if(isna(index('Form Responses 1'!B:P,max(filter(row('Form Responses 1'!B:B),'Form Responses 1'!B:B=A730)),2)),""Data not Found."",index('Form Responses 1'!B:P,max(filter(row('Form Responses 1'!B:B),'Form Responses 1'!B:B=A730)),2))"),"On Progress.")</f>
        <v>On Progress.</v>
      </c>
      <c r="G730" s="16">
        <f t="shared" ca="1" si="0"/>
        <v>0.5</v>
      </c>
    </row>
    <row r="731" spans="1:7" ht="14.25">
      <c r="A731" s="6">
        <v>755356</v>
      </c>
      <c r="B731" s="8" t="s">
        <v>211</v>
      </c>
      <c r="C731" s="11" t="str">
        <f>VLOOKUP(A731,DB_Name!$A$2:$G$93,7,FALSE)</f>
        <v>C53</v>
      </c>
      <c r="D731" s="13" t="str">
        <f>VLOOKUP(A731,DB_Name!$A$2:$D$93,4,FALSE)</f>
        <v>PMO</v>
      </c>
      <c r="E731" s="17" t="s">
        <v>68</v>
      </c>
      <c r="F731" s="8" t="str">
        <f ca="1">IFERROR(__xludf.DUMMYFUNCTION("if(isna(index('Form Responses 1'!B:P,max(filter(row('Form Responses 1'!B:B),'Form Responses 1'!B:B=A731)),3)),""Data not Found."",index('Form Responses 1'!B:P,max(filter(row('Form Responses 1'!B:B),'Form Responses 1'!B:B=A731)),3))"),"On Progress.")</f>
        <v>On Progress.</v>
      </c>
      <c r="G731" s="16">
        <f t="shared" ca="1" si="0"/>
        <v>0.5</v>
      </c>
    </row>
    <row r="732" spans="1:7" ht="14.25">
      <c r="A732" s="6">
        <v>755356</v>
      </c>
      <c r="B732" s="8" t="s">
        <v>211</v>
      </c>
      <c r="C732" s="11" t="str">
        <f>VLOOKUP(A732,DB_Name!$A$2:$G$93,7,FALSE)</f>
        <v>C53</v>
      </c>
      <c r="D732" s="13" t="str">
        <f>VLOOKUP(A732,DB_Name!$A$2:$D$93,4,FALSE)</f>
        <v>PMO</v>
      </c>
      <c r="E732" s="17" t="s">
        <v>82</v>
      </c>
      <c r="F732" s="8" t="str">
        <f ca="1">IFERROR(__xludf.DUMMYFUNCTION("if(isna(index('Form Responses 1'!B:P,max(filter(row('Form Responses 1'!B:B),'Form Responses 1'!B:B=A732)),4)),""Data not Found."",index('Form Responses 1'!B:P,max(filter(row('Form Responses 1'!B:B),'Form Responses 1'!B:B=A732)),4))"),"Not Yet Started.")</f>
        <v>Not Yet Started.</v>
      </c>
      <c r="G732" s="16">
        <f t="shared" ca="1" si="0"/>
        <v>0</v>
      </c>
    </row>
    <row r="733" spans="1:7" ht="14.25">
      <c r="A733" s="6">
        <v>755356</v>
      </c>
      <c r="B733" s="8" t="s">
        <v>211</v>
      </c>
      <c r="C733" s="11" t="str">
        <f>VLOOKUP(A733,DB_Name!$A$2:$G$93,7,FALSE)</f>
        <v>C53</v>
      </c>
      <c r="D733" s="13" t="str">
        <f>VLOOKUP(A733,DB_Name!$A$2:$D$93,4,FALSE)</f>
        <v>PMO</v>
      </c>
      <c r="E733" s="17" t="s">
        <v>92</v>
      </c>
      <c r="F733" s="8" t="str">
        <f ca="1">IFERROR(__xludf.DUMMYFUNCTION("if(isna(index('Form Responses 1'!B:P,max(filter(row('Form Responses 1'!B:B),'Form Responses 1'!B:B=A733)),5)),""Data not Found."",index('Form Responses 1'!B:P,max(filter(row('Form Responses 1'!B:B),'Form Responses 1'!B:B=A733)),5))"),"Not Yet Started.")</f>
        <v>Not Yet Started.</v>
      </c>
      <c r="G733" s="16">
        <f t="shared" ca="1" si="0"/>
        <v>0</v>
      </c>
    </row>
    <row r="734" spans="1:7" ht="14.25">
      <c r="A734" s="6">
        <v>755356</v>
      </c>
      <c r="B734" s="8" t="s">
        <v>211</v>
      </c>
      <c r="C734" s="11" t="str">
        <f>VLOOKUP(A734,DB_Name!$A$2:$G$93,7,FALSE)</f>
        <v>C53</v>
      </c>
      <c r="D734" s="13" t="str">
        <f>VLOOKUP(A734,DB_Name!$A$2:$D$93,4,FALSE)</f>
        <v>PMO</v>
      </c>
      <c r="E734" s="17" t="s">
        <v>99</v>
      </c>
      <c r="F734" s="8" t="str">
        <f ca="1">IFERROR(__xludf.DUMMYFUNCTION("if(isna(index('Form Responses 1'!B:P,max(filter(row('Form Responses 1'!B:B),'Form Responses 1'!B:B=A734)),6)),""Data not Found."",index('Form Responses 1'!B:P,max(filter(row('Form Responses 1'!B:B),'Form Responses 1'!B:B=A734)),6))"),"Done. Acc.")</f>
        <v>Done. Acc.</v>
      </c>
      <c r="G734" s="16">
        <f t="shared" ca="1" si="0"/>
        <v>1</v>
      </c>
    </row>
    <row r="735" spans="1:7" ht="14.25">
      <c r="A735" s="6">
        <v>755356</v>
      </c>
      <c r="B735" s="8" t="s">
        <v>211</v>
      </c>
      <c r="C735" s="11" t="str">
        <f>VLOOKUP(A735,DB_Name!$A$2:$G$93,7,FALSE)</f>
        <v>C53</v>
      </c>
      <c r="D735" s="13" t="str">
        <f>VLOOKUP(A735,DB_Name!$A$2:$D$93,4,FALSE)</f>
        <v>PMO</v>
      </c>
      <c r="E735" s="17" t="s">
        <v>110</v>
      </c>
      <c r="F735" s="8" t="str">
        <f ca="1">IFERROR(__xludf.DUMMYFUNCTION("if(isna(index('Form Responses 1'!B:P,max(filter(row('Form Responses 1'!B:B),'Form Responses 1'!B:B=A735)),7)),""Data not Found."",index('Form Responses 1'!B:P,max(filter(row('Form Responses 1'!B:B),'Form Responses 1'!B:B=A735)),7))"),"Done. Acc.")</f>
        <v>Done. Acc.</v>
      </c>
      <c r="G735" s="16">
        <f t="shared" ca="1" si="0"/>
        <v>1</v>
      </c>
    </row>
    <row r="736" spans="1:7" ht="14.25">
      <c r="A736" s="6">
        <v>755356</v>
      </c>
      <c r="B736" s="8" t="s">
        <v>211</v>
      </c>
      <c r="C736" s="11" t="str">
        <f>VLOOKUP(A736,DB_Name!$A$2:$G$93,7,FALSE)</f>
        <v>C53</v>
      </c>
      <c r="D736" s="13" t="str">
        <f>VLOOKUP(A736,DB_Name!$A$2:$D$93,4,FALSE)</f>
        <v>PMO</v>
      </c>
      <c r="E736" s="17" t="s">
        <v>120</v>
      </c>
      <c r="F736" s="8" t="str">
        <f ca="1">IFERROR(__xludf.DUMMYFUNCTION("if(isna(index('Form Responses 1'!B:P,max(filter(row('Form Responses 1'!B:B),'Form Responses 1'!B:B=A736)),8)),""Data not Found."",index('Form Responses 1'!B:P,max(filter(row('Form Responses 1'!B:B),'Form Responses 1'!B:B=A736)),8))"),"Done. Acc.")</f>
        <v>Done. Acc.</v>
      </c>
      <c r="G736" s="16">
        <f t="shared" ca="1" si="0"/>
        <v>1</v>
      </c>
    </row>
    <row r="737" spans="1:7" ht="14.25">
      <c r="A737" s="6">
        <v>755356</v>
      </c>
      <c r="B737" s="8" t="s">
        <v>211</v>
      </c>
      <c r="C737" s="11" t="str">
        <f>VLOOKUP(A737,DB_Name!$A$2:$G$93,7,FALSE)</f>
        <v>C53</v>
      </c>
      <c r="D737" s="13" t="str">
        <f>VLOOKUP(A737,DB_Name!$A$2:$D$93,4,FALSE)</f>
        <v>PMO</v>
      </c>
      <c r="E737" s="17" t="s">
        <v>130</v>
      </c>
      <c r="F737" s="8" t="str">
        <f ca="1">IFERROR(__xludf.DUMMYFUNCTION("if(isna(index('Form Responses 1'!B:P,max(filter(row('Form Responses 1'!B:B),'Form Responses 1'!B:B=A737)),9)),""Data not Found."",index('Form Responses 1'!B:P,max(filter(row('Form Responses 1'!B:B),'Form Responses 1'!B:B=A737)),9))"),"On Progress.")</f>
        <v>On Progress.</v>
      </c>
      <c r="G737" s="16">
        <f t="shared" ca="1" si="0"/>
        <v>0.5</v>
      </c>
    </row>
    <row r="738" spans="1:7" ht="14.25">
      <c r="A738" s="6">
        <v>755356</v>
      </c>
      <c r="B738" s="8" t="s">
        <v>211</v>
      </c>
      <c r="C738" s="11" t="str">
        <f>VLOOKUP(A738,DB_Name!$A$2:$G$93,7,FALSE)</f>
        <v>C53</v>
      </c>
      <c r="D738" s="13" t="str">
        <f>VLOOKUP(A738,DB_Name!$A$2:$D$93,4,FALSE)</f>
        <v>PMO</v>
      </c>
      <c r="E738" s="17" t="s">
        <v>137</v>
      </c>
      <c r="F738" s="8" t="str">
        <f ca="1">IFERROR(__xludf.DUMMYFUNCTION("if(isna(index('Form Responses 1'!B:P,max(filter(row('Form Responses 1'!B:B),'Form Responses 1'!B:B=A738)),10)),""Data not Found."",index('Form Responses 1'!B:P,max(filter(row('Form Responses 1'!B:B),'Form Responses 1'!B:B=A738)),10))"),"Not Yet Started.")</f>
        <v>Not Yet Started.</v>
      </c>
      <c r="G738" s="16">
        <f t="shared" ca="1" si="0"/>
        <v>0</v>
      </c>
    </row>
    <row r="739" spans="1:7" ht="14.25">
      <c r="A739" s="6">
        <v>755356</v>
      </c>
      <c r="B739" s="8" t="s">
        <v>211</v>
      </c>
      <c r="C739" s="11" t="str">
        <f>VLOOKUP(A739,DB_Name!$A$2:$G$93,7,FALSE)</f>
        <v>C53</v>
      </c>
      <c r="D739" s="13" t="str">
        <f>VLOOKUP(A739,DB_Name!$A$2:$D$93,4,FALSE)</f>
        <v>PMO</v>
      </c>
      <c r="E739" s="17" t="s">
        <v>147</v>
      </c>
      <c r="F739" s="8" t="str">
        <f ca="1">IFERROR(__xludf.DUMMYFUNCTION("if(isna(index('Form Responses 1'!B:P,max(filter(row('Form Responses 1'!B:B),'Form Responses 1'!B:B=A739)),11)),""Data not Found."",index('Form Responses 1'!B:P,max(filter(row('Form Responses 1'!B:B),'Form Responses 1'!B:B=A739)),11))"),"Not Yet Started.")</f>
        <v>Not Yet Started.</v>
      </c>
      <c r="G739" s="16">
        <f t="shared" ca="1" si="0"/>
        <v>0</v>
      </c>
    </row>
    <row r="740" spans="1:7" ht="14.25">
      <c r="A740" s="6">
        <v>755356</v>
      </c>
      <c r="B740" s="8" t="s">
        <v>211</v>
      </c>
      <c r="C740" s="11" t="str">
        <f>VLOOKUP(A740,DB_Name!$A$2:$G$93,7,FALSE)</f>
        <v>C53</v>
      </c>
      <c r="D740" s="13" t="str">
        <f>VLOOKUP(A740,DB_Name!$A$2:$D$93,4,FALSE)</f>
        <v>PMO</v>
      </c>
      <c r="E740" s="17" t="s">
        <v>157</v>
      </c>
      <c r="F740" s="8" t="str">
        <f ca="1">IFERROR(__xludf.DUMMYFUNCTION("if(isna(index('Form Responses 1'!B:P,max(filter(row('Form Responses 1'!B:B),'Form Responses 1'!B:B=A740)),12)),""Data not Found."",index('Form Responses 1'!B:P,max(filter(row('Form Responses 1'!B:B),'Form Responses 1'!B:B=A740)),12))"),"Not Yet Started.")</f>
        <v>Not Yet Started.</v>
      </c>
      <c r="G740" s="16">
        <f t="shared" ca="1" si="0"/>
        <v>0</v>
      </c>
    </row>
    <row r="741" spans="1:7" ht="14.25">
      <c r="A741" s="6">
        <v>755356</v>
      </c>
      <c r="B741" s="8" t="s">
        <v>211</v>
      </c>
      <c r="C741" s="11" t="str">
        <f>VLOOKUP(A741,DB_Name!$A$2:$G$93,7,FALSE)</f>
        <v>C53</v>
      </c>
      <c r="D741" s="13" t="str">
        <f>VLOOKUP(A741,DB_Name!$A$2:$D$93,4,FALSE)</f>
        <v>PMO</v>
      </c>
      <c r="E741" s="17" t="s">
        <v>168</v>
      </c>
      <c r="F741" s="8" t="str">
        <f ca="1">IFERROR(__xludf.DUMMYFUNCTION("if(isna(index('Form Responses 1'!B:P,max(filter(row('Form Responses 1'!B:B),'Form Responses 1'!B:B=A741)),13)),""Data not Found."",index('Form Responses 1'!B:P,max(filter(row('Form Responses 1'!B:B),'Form Responses 1'!B:B=A741)),13))"),"Not Yet Started.")</f>
        <v>Not Yet Started.</v>
      </c>
      <c r="G741" s="16">
        <f t="shared" ca="1" si="0"/>
        <v>0</v>
      </c>
    </row>
    <row r="742" spans="1:7" ht="14.25">
      <c r="A742" s="6">
        <v>755356</v>
      </c>
      <c r="B742" s="8" t="s">
        <v>211</v>
      </c>
      <c r="C742" s="11" t="str">
        <f>VLOOKUP(A742,DB_Name!$A$2:$G$93,7,FALSE)</f>
        <v>C53</v>
      </c>
      <c r="D742" s="13" t="str">
        <f>VLOOKUP(A742,DB_Name!$A$2:$D$93,4,FALSE)</f>
        <v>PMO</v>
      </c>
      <c r="E742" s="17" t="s">
        <v>176</v>
      </c>
      <c r="F742" s="8" t="str">
        <f ca="1">IFERROR(__xludf.DUMMYFUNCTION("if(isna(index('Form Responses 1'!B:P,max(filter(row('Form Responses 1'!B:B),'Form Responses 1'!B:B=A742)),14)),""Data not Found."",index('Form Responses 1'!B:P,max(filter(row('Form Responses 1'!B:B),'Form Responses 1'!B:B=A742)),14))"),"Not Yet Started.")</f>
        <v>Not Yet Started.</v>
      </c>
      <c r="G742" s="16">
        <f t="shared" ca="1" si="0"/>
        <v>0</v>
      </c>
    </row>
    <row r="743" spans="1:7" ht="14.25">
      <c r="A743" s="6">
        <v>755356</v>
      </c>
      <c r="B743" s="8" t="s">
        <v>211</v>
      </c>
      <c r="C743" s="11" t="str">
        <f>VLOOKUP(A743,DB_Name!$A$2:$G$93,7,FALSE)</f>
        <v>C53</v>
      </c>
      <c r="D743" s="13" t="str">
        <f>VLOOKUP(A743,DB_Name!$A$2:$D$93,4,FALSE)</f>
        <v>PMO</v>
      </c>
      <c r="E743" s="17" t="s">
        <v>185</v>
      </c>
      <c r="F743" s="8" t="str">
        <f ca="1">IFERROR(__xludf.DUMMYFUNCTION("if(isna(index('Form Responses 1'!B:P,max(filter(row('Form Responses 1'!B:B),'Form Responses 1'!B:B=A743)),15)),""Data not Found."",index('Form Responses 1'!B:P,max(filter(row('Form Responses 1'!B:B),'Form Responses 1'!B:B=A743)),15))"),"Not Yet Started.")</f>
        <v>Not Yet Started.</v>
      </c>
      <c r="G743" s="16">
        <f t="shared" ca="1" si="0"/>
        <v>0</v>
      </c>
    </row>
    <row r="744" spans="1:7" ht="14.25">
      <c r="A744" s="6">
        <v>755357</v>
      </c>
      <c r="B744" s="8" t="s">
        <v>214</v>
      </c>
      <c r="C744" s="11" t="str">
        <f>VLOOKUP(A744,DB_Name!$A$2:$G$93,7,FALSE)</f>
        <v>C54</v>
      </c>
      <c r="D744" s="13" t="str">
        <f>VLOOKUP(A744,DB_Name!$A$2:$D$93,4,FALSE)</f>
        <v>RDMP</v>
      </c>
      <c r="E744" s="13" t="s">
        <v>35</v>
      </c>
      <c r="F744" s="8" t="str">
        <f ca="1">IFERROR(__xludf.DUMMYFUNCTION("if(isna(index('Form Responses 1'!B:P,max(filter(row('Form Responses 1'!B:B),'Form Responses 1'!B:B=A744)),2)),""Data not Found."",index('Form Responses 1'!B:P,max(filter(row('Form Responses 1'!B:B),'Form Responses 1'!B:B=A744)),2))"),"Data not Found.")</f>
        <v>Data not Found.</v>
      </c>
      <c r="G744" s="16">
        <f t="shared" ca="1" si="0"/>
        <v>0</v>
      </c>
    </row>
    <row r="745" spans="1:7" ht="14.25">
      <c r="A745" s="6">
        <v>755357</v>
      </c>
      <c r="B745" s="8" t="s">
        <v>214</v>
      </c>
      <c r="C745" s="11" t="str">
        <f>VLOOKUP(A745,DB_Name!$A$2:$G$93,7,FALSE)</f>
        <v>C54</v>
      </c>
      <c r="D745" s="13" t="str">
        <f>VLOOKUP(A745,DB_Name!$A$2:$D$93,4,FALSE)</f>
        <v>RDMP</v>
      </c>
      <c r="E745" s="17" t="s">
        <v>68</v>
      </c>
      <c r="F745" s="8" t="str">
        <f ca="1">IFERROR(__xludf.DUMMYFUNCTION("if(isna(index('Form Responses 1'!B:P,max(filter(row('Form Responses 1'!B:B),'Form Responses 1'!B:B=A745)),3)),""Data not Found."",index('Form Responses 1'!B:P,max(filter(row('Form Responses 1'!B:B),'Form Responses 1'!B:B=A745)),3))"),"Data not Found.")</f>
        <v>Data not Found.</v>
      </c>
      <c r="G745" s="16">
        <f t="shared" ca="1" si="0"/>
        <v>0</v>
      </c>
    </row>
    <row r="746" spans="1:7" ht="14.25">
      <c r="A746" s="6">
        <v>755357</v>
      </c>
      <c r="B746" s="8" t="s">
        <v>214</v>
      </c>
      <c r="C746" s="11" t="str">
        <f>VLOOKUP(A746,DB_Name!$A$2:$G$93,7,FALSE)</f>
        <v>C54</v>
      </c>
      <c r="D746" s="13" t="str">
        <f>VLOOKUP(A746,DB_Name!$A$2:$D$93,4,FALSE)</f>
        <v>RDMP</v>
      </c>
      <c r="E746" s="17" t="s">
        <v>82</v>
      </c>
      <c r="F746" s="8" t="str">
        <f ca="1">IFERROR(__xludf.DUMMYFUNCTION("if(isna(index('Form Responses 1'!B:P,max(filter(row('Form Responses 1'!B:B),'Form Responses 1'!B:B=A746)),4)),""Data not Found."",index('Form Responses 1'!B:P,max(filter(row('Form Responses 1'!B:B),'Form Responses 1'!B:B=A746)),4))"),"Data not Found.")</f>
        <v>Data not Found.</v>
      </c>
      <c r="G746" s="16">
        <f t="shared" ca="1" si="0"/>
        <v>0</v>
      </c>
    </row>
    <row r="747" spans="1:7" ht="14.25">
      <c r="A747" s="6">
        <v>755357</v>
      </c>
      <c r="B747" s="8" t="s">
        <v>214</v>
      </c>
      <c r="C747" s="11" t="str">
        <f>VLOOKUP(A747,DB_Name!$A$2:$G$93,7,FALSE)</f>
        <v>C54</v>
      </c>
      <c r="D747" s="13" t="str">
        <f>VLOOKUP(A747,DB_Name!$A$2:$D$93,4,FALSE)</f>
        <v>RDMP</v>
      </c>
      <c r="E747" s="17" t="s">
        <v>92</v>
      </c>
      <c r="F747" s="8" t="str">
        <f ca="1">IFERROR(__xludf.DUMMYFUNCTION("if(isna(index('Form Responses 1'!B:P,max(filter(row('Form Responses 1'!B:B),'Form Responses 1'!B:B=A747)),5)),""Data not Found."",index('Form Responses 1'!B:P,max(filter(row('Form Responses 1'!B:B),'Form Responses 1'!B:B=A747)),5))"),"Data not Found.")</f>
        <v>Data not Found.</v>
      </c>
      <c r="G747" s="16">
        <f t="shared" ca="1" si="0"/>
        <v>0</v>
      </c>
    </row>
    <row r="748" spans="1:7" ht="14.25">
      <c r="A748" s="6">
        <v>755357</v>
      </c>
      <c r="B748" s="8" t="s">
        <v>214</v>
      </c>
      <c r="C748" s="11" t="str">
        <f>VLOOKUP(A748,DB_Name!$A$2:$G$93,7,FALSE)</f>
        <v>C54</v>
      </c>
      <c r="D748" s="13" t="str">
        <f>VLOOKUP(A748,DB_Name!$A$2:$D$93,4,FALSE)</f>
        <v>RDMP</v>
      </c>
      <c r="E748" s="17" t="s">
        <v>99</v>
      </c>
      <c r="F748" s="8" t="str">
        <f ca="1">IFERROR(__xludf.DUMMYFUNCTION("if(isna(index('Form Responses 1'!B:P,max(filter(row('Form Responses 1'!B:B),'Form Responses 1'!B:B=A748)),6)),""Data not Found."",index('Form Responses 1'!B:P,max(filter(row('Form Responses 1'!B:B),'Form Responses 1'!B:B=A748)),6))"),"Data not Found.")</f>
        <v>Data not Found.</v>
      </c>
      <c r="G748" s="16">
        <f t="shared" ca="1" si="0"/>
        <v>0</v>
      </c>
    </row>
    <row r="749" spans="1:7" ht="14.25">
      <c r="A749" s="6">
        <v>755357</v>
      </c>
      <c r="B749" s="8" t="s">
        <v>214</v>
      </c>
      <c r="C749" s="11" t="str">
        <f>VLOOKUP(A749,DB_Name!$A$2:$G$93,7,FALSE)</f>
        <v>C54</v>
      </c>
      <c r="D749" s="13" t="str">
        <f>VLOOKUP(A749,DB_Name!$A$2:$D$93,4,FALSE)</f>
        <v>RDMP</v>
      </c>
      <c r="E749" s="17" t="s">
        <v>110</v>
      </c>
      <c r="F749" s="8" t="str">
        <f ca="1">IFERROR(__xludf.DUMMYFUNCTION("if(isna(index('Form Responses 1'!B:P,max(filter(row('Form Responses 1'!B:B),'Form Responses 1'!B:B=A749)),7)),""Data not Found."",index('Form Responses 1'!B:P,max(filter(row('Form Responses 1'!B:B),'Form Responses 1'!B:B=A749)),7))"),"Data not Found.")</f>
        <v>Data not Found.</v>
      </c>
      <c r="G749" s="16">
        <f t="shared" ca="1" si="0"/>
        <v>0</v>
      </c>
    </row>
    <row r="750" spans="1:7" ht="14.25">
      <c r="A750" s="6">
        <v>755357</v>
      </c>
      <c r="B750" s="8" t="s">
        <v>214</v>
      </c>
      <c r="C750" s="11" t="str">
        <f>VLOOKUP(A750,DB_Name!$A$2:$G$93,7,FALSE)</f>
        <v>C54</v>
      </c>
      <c r="D750" s="13" t="str">
        <f>VLOOKUP(A750,DB_Name!$A$2:$D$93,4,FALSE)</f>
        <v>RDMP</v>
      </c>
      <c r="E750" s="17" t="s">
        <v>120</v>
      </c>
      <c r="F750" s="8" t="str">
        <f ca="1">IFERROR(__xludf.DUMMYFUNCTION("if(isna(index('Form Responses 1'!B:P,max(filter(row('Form Responses 1'!B:B),'Form Responses 1'!B:B=A750)),8)),""Data not Found."",index('Form Responses 1'!B:P,max(filter(row('Form Responses 1'!B:B),'Form Responses 1'!B:B=A750)),8))"),"Data not Found.")</f>
        <v>Data not Found.</v>
      </c>
      <c r="G750" s="16">
        <f t="shared" ca="1" si="0"/>
        <v>0</v>
      </c>
    </row>
    <row r="751" spans="1:7" ht="14.25">
      <c r="A751" s="6">
        <v>755357</v>
      </c>
      <c r="B751" s="8" t="s">
        <v>214</v>
      </c>
      <c r="C751" s="11" t="str">
        <f>VLOOKUP(A751,DB_Name!$A$2:$G$93,7,FALSE)</f>
        <v>C54</v>
      </c>
      <c r="D751" s="13" t="str">
        <f>VLOOKUP(A751,DB_Name!$A$2:$D$93,4,FALSE)</f>
        <v>RDMP</v>
      </c>
      <c r="E751" s="17" t="s">
        <v>130</v>
      </c>
      <c r="F751" s="8" t="str">
        <f ca="1">IFERROR(__xludf.DUMMYFUNCTION("if(isna(index('Form Responses 1'!B:P,max(filter(row('Form Responses 1'!B:B),'Form Responses 1'!B:B=A751)),9)),""Data not Found."",index('Form Responses 1'!B:P,max(filter(row('Form Responses 1'!B:B),'Form Responses 1'!B:B=A751)),9))"),"Data not Found.")</f>
        <v>Data not Found.</v>
      </c>
      <c r="G751" s="16">
        <f t="shared" ca="1" si="0"/>
        <v>0</v>
      </c>
    </row>
    <row r="752" spans="1:7" ht="14.25">
      <c r="A752" s="6">
        <v>755357</v>
      </c>
      <c r="B752" s="8" t="s">
        <v>214</v>
      </c>
      <c r="C752" s="11" t="str">
        <f>VLOOKUP(A752,DB_Name!$A$2:$G$93,7,FALSE)</f>
        <v>C54</v>
      </c>
      <c r="D752" s="13" t="str">
        <f>VLOOKUP(A752,DB_Name!$A$2:$D$93,4,FALSE)</f>
        <v>RDMP</v>
      </c>
      <c r="E752" s="17" t="s">
        <v>137</v>
      </c>
      <c r="F752" s="8" t="str">
        <f ca="1">IFERROR(__xludf.DUMMYFUNCTION("if(isna(index('Form Responses 1'!B:P,max(filter(row('Form Responses 1'!B:B),'Form Responses 1'!B:B=A752)),10)),""Data not Found."",index('Form Responses 1'!B:P,max(filter(row('Form Responses 1'!B:B),'Form Responses 1'!B:B=A752)),10))"),"Data not Found.")</f>
        <v>Data not Found.</v>
      </c>
      <c r="G752" s="16">
        <f t="shared" ca="1" si="0"/>
        <v>0</v>
      </c>
    </row>
    <row r="753" spans="1:7" ht="14.25">
      <c r="A753" s="6">
        <v>755357</v>
      </c>
      <c r="B753" s="8" t="s">
        <v>214</v>
      </c>
      <c r="C753" s="11" t="str">
        <f>VLOOKUP(A753,DB_Name!$A$2:$G$93,7,FALSE)</f>
        <v>C54</v>
      </c>
      <c r="D753" s="13" t="str">
        <f>VLOOKUP(A753,DB_Name!$A$2:$D$93,4,FALSE)</f>
        <v>RDMP</v>
      </c>
      <c r="E753" s="17" t="s">
        <v>147</v>
      </c>
      <c r="F753" s="8" t="str">
        <f ca="1">IFERROR(__xludf.DUMMYFUNCTION("if(isna(index('Form Responses 1'!B:P,max(filter(row('Form Responses 1'!B:B),'Form Responses 1'!B:B=A753)),11)),""Data not Found."",index('Form Responses 1'!B:P,max(filter(row('Form Responses 1'!B:B),'Form Responses 1'!B:B=A753)),11))"),"Data not Found.")</f>
        <v>Data not Found.</v>
      </c>
      <c r="G753" s="16">
        <f t="shared" ca="1" si="0"/>
        <v>0</v>
      </c>
    </row>
    <row r="754" spans="1:7" ht="14.25">
      <c r="A754" s="6">
        <v>755357</v>
      </c>
      <c r="B754" s="8" t="s">
        <v>214</v>
      </c>
      <c r="C754" s="11" t="str">
        <f>VLOOKUP(A754,DB_Name!$A$2:$G$93,7,FALSE)</f>
        <v>C54</v>
      </c>
      <c r="D754" s="13" t="str">
        <f>VLOOKUP(A754,DB_Name!$A$2:$D$93,4,FALSE)</f>
        <v>RDMP</v>
      </c>
      <c r="E754" s="17" t="s">
        <v>157</v>
      </c>
      <c r="F754" s="8" t="str">
        <f ca="1">IFERROR(__xludf.DUMMYFUNCTION("if(isna(index('Form Responses 1'!B:P,max(filter(row('Form Responses 1'!B:B),'Form Responses 1'!B:B=A754)),12)),""Data not Found."",index('Form Responses 1'!B:P,max(filter(row('Form Responses 1'!B:B),'Form Responses 1'!B:B=A754)),12))"),"Data not Found.")</f>
        <v>Data not Found.</v>
      </c>
      <c r="G754" s="16">
        <f t="shared" ca="1" si="0"/>
        <v>0</v>
      </c>
    </row>
    <row r="755" spans="1:7" ht="14.25">
      <c r="A755" s="6">
        <v>755357</v>
      </c>
      <c r="B755" s="8" t="s">
        <v>214</v>
      </c>
      <c r="C755" s="11" t="str">
        <f>VLOOKUP(A755,DB_Name!$A$2:$G$93,7,FALSE)</f>
        <v>C54</v>
      </c>
      <c r="D755" s="13" t="str">
        <f>VLOOKUP(A755,DB_Name!$A$2:$D$93,4,FALSE)</f>
        <v>RDMP</v>
      </c>
      <c r="E755" s="17" t="s">
        <v>168</v>
      </c>
      <c r="F755" s="8" t="str">
        <f ca="1">IFERROR(__xludf.DUMMYFUNCTION("if(isna(index('Form Responses 1'!B:P,max(filter(row('Form Responses 1'!B:B),'Form Responses 1'!B:B=A755)),13)),""Data not Found."",index('Form Responses 1'!B:P,max(filter(row('Form Responses 1'!B:B),'Form Responses 1'!B:B=A755)),13))"),"Data not Found.")</f>
        <v>Data not Found.</v>
      </c>
      <c r="G755" s="16">
        <f t="shared" ca="1" si="0"/>
        <v>0</v>
      </c>
    </row>
    <row r="756" spans="1:7" ht="14.25">
      <c r="A756" s="6">
        <v>755357</v>
      </c>
      <c r="B756" s="8" t="s">
        <v>214</v>
      </c>
      <c r="C756" s="11" t="str">
        <f>VLOOKUP(A756,DB_Name!$A$2:$G$93,7,FALSE)</f>
        <v>C54</v>
      </c>
      <c r="D756" s="13" t="str">
        <f>VLOOKUP(A756,DB_Name!$A$2:$D$93,4,FALSE)</f>
        <v>RDMP</v>
      </c>
      <c r="E756" s="17" t="s">
        <v>176</v>
      </c>
      <c r="F756" s="8" t="str">
        <f ca="1">IFERROR(__xludf.DUMMYFUNCTION("if(isna(index('Form Responses 1'!B:P,max(filter(row('Form Responses 1'!B:B),'Form Responses 1'!B:B=A756)),14)),""Data not Found."",index('Form Responses 1'!B:P,max(filter(row('Form Responses 1'!B:B),'Form Responses 1'!B:B=A756)),14))"),"Data not Found.")</f>
        <v>Data not Found.</v>
      </c>
      <c r="G756" s="16">
        <f t="shared" ca="1" si="0"/>
        <v>0</v>
      </c>
    </row>
    <row r="757" spans="1:7" ht="14.25">
      <c r="A757" s="6">
        <v>755357</v>
      </c>
      <c r="B757" s="8" t="s">
        <v>214</v>
      </c>
      <c r="C757" s="11" t="str">
        <f>VLOOKUP(A757,DB_Name!$A$2:$G$93,7,FALSE)</f>
        <v>C54</v>
      </c>
      <c r="D757" s="13" t="str">
        <f>VLOOKUP(A757,DB_Name!$A$2:$D$93,4,FALSE)</f>
        <v>RDMP</v>
      </c>
      <c r="E757" s="17" t="s">
        <v>185</v>
      </c>
      <c r="F757" s="8" t="str">
        <f ca="1">IFERROR(__xludf.DUMMYFUNCTION("if(isna(index('Form Responses 1'!B:P,max(filter(row('Form Responses 1'!B:B),'Form Responses 1'!B:B=A757)),15)),""Data not Found."",index('Form Responses 1'!B:P,max(filter(row('Form Responses 1'!B:B),'Form Responses 1'!B:B=A757)),15))"),"Data not Found.")</f>
        <v>Data not Found.</v>
      </c>
      <c r="G757" s="16">
        <f t="shared" ca="1" si="0"/>
        <v>0</v>
      </c>
    </row>
    <row r="758" spans="1:7" ht="14.25">
      <c r="A758" s="6">
        <v>755358</v>
      </c>
      <c r="B758" s="8" t="s">
        <v>217</v>
      </c>
      <c r="C758" s="11" t="str">
        <f>VLOOKUP(A758,DB_Name!$A$2:$G$93,7,FALSE)</f>
        <v>C55</v>
      </c>
      <c r="D758" s="13" t="str">
        <f>VLOOKUP(A758,DB_Name!$A$2:$D$93,4,FALSE)</f>
        <v>PCMS</v>
      </c>
      <c r="E758" s="13" t="s">
        <v>35</v>
      </c>
      <c r="F758" s="8" t="str">
        <f ca="1">IFERROR(__xludf.DUMMYFUNCTION("if(isna(index('Form Responses 1'!B:P,max(filter(row('Form Responses 1'!B:B),'Form Responses 1'!B:B=A758)),2)),""Data not Found."",index('Form Responses 1'!B:P,max(filter(row('Form Responses 1'!B:B),'Form Responses 1'!B:B=A758)),2))"),"Done. Acc.")</f>
        <v>Done. Acc.</v>
      </c>
      <c r="G758" s="16">
        <f t="shared" ca="1" si="0"/>
        <v>1</v>
      </c>
    </row>
    <row r="759" spans="1:7" ht="14.25">
      <c r="A759" s="6">
        <v>755358</v>
      </c>
      <c r="B759" s="8" t="s">
        <v>217</v>
      </c>
      <c r="C759" s="11" t="str">
        <f>VLOOKUP(A759,DB_Name!$A$2:$G$93,7,FALSE)</f>
        <v>C55</v>
      </c>
      <c r="D759" s="13" t="str">
        <f>VLOOKUP(A759,DB_Name!$A$2:$D$93,4,FALSE)</f>
        <v>PCMS</v>
      </c>
      <c r="E759" s="17" t="s">
        <v>68</v>
      </c>
      <c r="F759" s="8" t="str">
        <f ca="1">IFERROR(__xludf.DUMMYFUNCTION("if(isna(index('Form Responses 1'!B:P,max(filter(row('Form Responses 1'!B:B),'Form Responses 1'!B:B=A759)),3)),""Data not Found."",index('Form Responses 1'!B:P,max(filter(row('Form Responses 1'!B:B),'Form Responses 1'!B:B=A759)),3))"),"Done. Acc.")</f>
        <v>Done. Acc.</v>
      </c>
      <c r="G759" s="16">
        <f t="shared" ca="1" si="0"/>
        <v>1</v>
      </c>
    </row>
    <row r="760" spans="1:7" ht="14.25">
      <c r="A760" s="6">
        <v>755358</v>
      </c>
      <c r="B760" s="8" t="s">
        <v>217</v>
      </c>
      <c r="C760" s="11" t="str">
        <f>VLOOKUP(A760,DB_Name!$A$2:$G$93,7,FALSE)</f>
        <v>C55</v>
      </c>
      <c r="D760" s="13" t="str">
        <f>VLOOKUP(A760,DB_Name!$A$2:$D$93,4,FALSE)</f>
        <v>PCMS</v>
      </c>
      <c r="E760" s="17" t="s">
        <v>82</v>
      </c>
      <c r="F760" s="8" t="str">
        <f ca="1">IFERROR(__xludf.DUMMYFUNCTION("if(isna(index('Form Responses 1'!B:P,max(filter(row('Form Responses 1'!B:B),'Form Responses 1'!B:B=A760)),4)),""Data not Found."",index('Form Responses 1'!B:P,max(filter(row('Form Responses 1'!B:B),'Form Responses 1'!B:B=A760)),4))"),"Not Yet Started.")</f>
        <v>Not Yet Started.</v>
      </c>
      <c r="G760" s="16">
        <f t="shared" ca="1" si="0"/>
        <v>0</v>
      </c>
    </row>
    <row r="761" spans="1:7" ht="14.25">
      <c r="A761" s="6">
        <v>755358</v>
      </c>
      <c r="B761" s="8" t="s">
        <v>217</v>
      </c>
      <c r="C761" s="11" t="str">
        <f>VLOOKUP(A761,DB_Name!$A$2:$G$93,7,FALSE)</f>
        <v>C55</v>
      </c>
      <c r="D761" s="13" t="str">
        <f>VLOOKUP(A761,DB_Name!$A$2:$D$93,4,FALSE)</f>
        <v>PCMS</v>
      </c>
      <c r="E761" s="17" t="s">
        <v>92</v>
      </c>
      <c r="F761" s="8" t="str">
        <f ca="1">IFERROR(__xludf.DUMMYFUNCTION("if(isna(index('Form Responses 1'!B:P,max(filter(row('Form Responses 1'!B:B),'Form Responses 1'!B:B=A761)),5)),""Data not Found."",index('Form Responses 1'!B:P,max(filter(row('Form Responses 1'!B:B),'Form Responses 1'!B:B=A761)),5))"),"Not Yet Started.")</f>
        <v>Not Yet Started.</v>
      </c>
      <c r="G761" s="16">
        <f t="shared" ca="1" si="0"/>
        <v>0</v>
      </c>
    </row>
    <row r="762" spans="1:7" ht="14.25">
      <c r="A762" s="6">
        <v>755358</v>
      </c>
      <c r="B762" s="8" t="s">
        <v>217</v>
      </c>
      <c r="C762" s="11" t="str">
        <f>VLOOKUP(A762,DB_Name!$A$2:$G$93,7,FALSE)</f>
        <v>C55</v>
      </c>
      <c r="D762" s="13" t="str">
        <f>VLOOKUP(A762,DB_Name!$A$2:$D$93,4,FALSE)</f>
        <v>PCMS</v>
      </c>
      <c r="E762" s="17" t="s">
        <v>99</v>
      </c>
      <c r="F762" s="8" t="str">
        <f ca="1">IFERROR(__xludf.DUMMYFUNCTION("if(isna(index('Form Responses 1'!B:P,max(filter(row('Form Responses 1'!B:B),'Form Responses 1'!B:B=A762)),6)),""Data not Found."",index('Form Responses 1'!B:P,max(filter(row('Form Responses 1'!B:B),'Form Responses 1'!B:B=A762)),6))"),"Not Yet Started.")</f>
        <v>Not Yet Started.</v>
      </c>
      <c r="G762" s="16">
        <f t="shared" ca="1" si="0"/>
        <v>0</v>
      </c>
    </row>
    <row r="763" spans="1:7" ht="14.25">
      <c r="A763" s="6">
        <v>755358</v>
      </c>
      <c r="B763" s="8" t="s">
        <v>217</v>
      </c>
      <c r="C763" s="11" t="str">
        <f>VLOOKUP(A763,DB_Name!$A$2:$G$93,7,FALSE)</f>
        <v>C55</v>
      </c>
      <c r="D763" s="13" t="str">
        <f>VLOOKUP(A763,DB_Name!$A$2:$D$93,4,FALSE)</f>
        <v>PCMS</v>
      </c>
      <c r="E763" s="17" t="s">
        <v>110</v>
      </c>
      <c r="F763" s="8" t="str">
        <f ca="1">IFERROR(__xludf.DUMMYFUNCTION("if(isna(index('Form Responses 1'!B:P,max(filter(row('Form Responses 1'!B:B),'Form Responses 1'!B:B=A763)),7)),""Data not Found."",index('Form Responses 1'!B:P,max(filter(row('Form Responses 1'!B:B),'Form Responses 1'!B:B=A763)),7))"),"Not Yet Started.")</f>
        <v>Not Yet Started.</v>
      </c>
      <c r="G763" s="16">
        <f t="shared" ca="1" si="0"/>
        <v>0</v>
      </c>
    </row>
    <row r="764" spans="1:7" ht="14.25">
      <c r="A764" s="6">
        <v>755358</v>
      </c>
      <c r="B764" s="8" t="s">
        <v>217</v>
      </c>
      <c r="C764" s="11" t="str">
        <f>VLOOKUP(A764,DB_Name!$A$2:$G$93,7,FALSE)</f>
        <v>C55</v>
      </c>
      <c r="D764" s="13" t="str">
        <f>VLOOKUP(A764,DB_Name!$A$2:$D$93,4,FALSE)</f>
        <v>PCMS</v>
      </c>
      <c r="E764" s="17" t="s">
        <v>120</v>
      </c>
      <c r="F764" s="8" t="str">
        <f ca="1">IFERROR(__xludf.DUMMYFUNCTION("if(isna(index('Form Responses 1'!B:P,max(filter(row('Form Responses 1'!B:B),'Form Responses 1'!B:B=A764)),8)),""Data not Found."",index('Form Responses 1'!B:P,max(filter(row('Form Responses 1'!B:B),'Form Responses 1'!B:B=A764)),8))"),"Not Yet Started.")</f>
        <v>Not Yet Started.</v>
      </c>
      <c r="G764" s="16">
        <f t="shared" ca="1" si="0"/>
        <v>0</v>
      </c>
    </row>
    <row r="765" spans="1:7" ht="14.25">
      <c r="A765" s="6">
        <v>755358</v>
      </c>
      <c r="B765" s="8" t="s">
        <v>217</v>
      </c>
      <c r="C765" s="11" t="str">
        <f>VLOOKUP(A765,DB_Name!$A$2:$G$93,7,FALSE)</f>
        <v>C55</v>
      </c>
      <c r="D765" s="13" t="str">
        <f>VLOOKUP(A765,DB_Name!$A$2:$D$93,4,FALSE)</f>
        <v>PCMS</v>
      </c>
      <c r="E765" s="17" t="s">
        <v>130</v>
      </c>
      <c r="F765" s="8" t="str">
        <f ca="1">IFERROR(__xludf.DUMMYFUNCTION("if(isna(index('Form Responses 1'!B:P,max(filter(row('Form Responses 1'!B:B),'Form Responses 1'!B:B=A765)),9)),""Data not Found."",index('Form Responses 1'!B:P,max(filter(row('Form Responses 1'!B:B),'Form Responses 1'!B:B=A765)),9))"),"Not Yet Started.")</f>
        <v>Not Yet Started.</v>
      </c>
      <c r="G765" s="16">
        <f t="shared" ca="1" si="0"/>
        <v>0</v>
      </c>
    </row>
    <row r="766" spans="1:7" ht="14.25">
      <c r="A766" s="6">
        <v>755358</v>
      </c>
      <c r="B766" s="8" t="s">
        <v>217</v>
      </c>
      <c r="C766" s="11" t="str">
        <f>VLOOKUP(A766,DB_Name!$A$2:$G$93,7,FALSE)</f>
        <v>C55</v>
      </c>
      <c r="D766" s="13" t="str">
        <f>VLOOKUP(A766,DB_Name!$A$2:$D$93,4,FALSE)</f>
        <v>PCMS</v>
      </c>
      <c r="E766" s="17" t="s">
        <v>137</v>
      </c>
      <c r="F766" s="8" t="str">
        <f ca="1">IFERROR(__xludf.DUMMYFUNCTION("if(isna(index('Form Responses 1'!B:P,max(filter(row('Form Responses 1'!B:B),'Form Responses 1'!B:B=A766)),10)),""Data not Found."",index('Form Responses 1'!B:P,max(filter(row('Form Responses 1'!B:B),'Form Responses 1'!B:B=A766)),10))"),"Not Yet Started.")</f>
        <v>Not Yet Started.</v>
      </c>
      <c r="G766" s="16">
        <f t="shared" ca="1" si="0"/>
        <v>0</v>
      </c>
    </row>
    <row r="767" spans="1:7" ht="14.25">
      <c r="A767" s="6">
        <v>755358</v>
      </c>
      <c r="B767" s="8" t="s">
        <v>217</v>
      </c>
      <c r="C767" s="11" t="str">
        <f>VLOOKUP(A767,DB_Name!$A$2:$G$93,7,FALSE)</f>
        <v>C55</v>
      </c>
      <c r="D767" s="13" t="str">
        <f>VLOOKUP(A767,DB_Name!$A$2:$D$93,4,FALSE)</f>
        <v>PCMS</v>
      </c>
      <c r="E767" s="17" t="s">
        <v>147</v>
      </c>
      <c r="F767" s="8" t="str">
        <f ca="1">IFERROR(__xludf.DUMMYFUNCTION("if(isna(index('Form Responses 1'!B:P,max(filter(row('Form Responses 1'!B:B),'Form Responses 1'!B:B=A767)),11)),""Data not Found."",index('Form Responses 1'!B:P,max(filter(row('Form Responses 1'!B:B),'Form Responses 1'!B:B=A767)),11))"),"Not Yet Started.")</f>
        <v>Not Yet Started.</v>
      </c>
      <c r="G767" s="16">
        <f t="shared" ca="1" si="0"/>
        <v>0</v>
      </c>
    </row>
    <row r="768" spans="1:7" ht="14.25">
      <c r="A768" s="6">
        <v>755358</v>
      </c>
      <c r="B768" s="8" t="s">
        <v>217</v>
      </c>
      <c r="C768" s="11" t="str">
        <f>VLOOKUP(A768,DB_Name!$A$2:$G$93,7,FALSE)</f>
        <v>C55</v>
      </c>
      <c r="D768" s="13" t="str">
        <f>VLOOKUP(A768,DB_Name!$A$2:$D$93,4,FALSE)</f>
        <v>PCMS</v>
      </c>
      <c r="E768" s="17" t="s">
        <v>157</v>
      </c>
      <c r="F768" s="8" t="str">
        <f ca="1">IFERROR(__xludf.DUMMYFUNCTION("if(isna(index('Form Responses 1'!B:P,max(filter(row('Form Responses 1'!B:B),'Form Responses 1'!B:B=A768)),12)),""Data not Found."",index('Form Responses 1'!B:P,max(filter(row('Form Responses 1'!B:B),'Form Responses 1'!B:B=A768)),12))"),"Not Yet Started.")</f>
        <v>Not Yet Started.</v>
      </c>
      <c r="G768" s="16">
        <f t="shared" ca="1" si="0"/>
        <v>0</v>
      </c>
    </row>
    <row r="769" spans="1:7" ht="14.25">
      <c r="A769" s="6">
        <v>755358</v>
      </c>
      <c r="B769" s="8" t="s">
        <v>217</v>
      </c>
      <c r="C769" s="11" t="str">
        <f>VLOOKUP(A769,DB_Name!$A$2:$G$93,7,FALSE)</f>
        <v>C55</v>
      </c>
      <c r="D769" s="13" t="str">
        <f>VLOOKUP(A769,DB_Name!$A$2:$D$93,4,FALSE)</f>
        <v>PCMS</v>
      </c>
      <c r="E769" s="17" t="s">
        <v>168</v>
      </c>
      <c r="F769" s="8" t="str">
        <f ca="1">IFERROR(__xludf.DUMMYFUNCTION("if(isna(index('Form Responses 1'!B:P,max(filter(row('Form Responses 1'!B:B),'Form Responses 1'!B:B=A769)),13)),""Data not Found."",index('Form Responses 1'!B:P,max(filter(row('Form Responses 1'!B:B),'Form Responses 1'!B:B=A769)),13))"),"Not Yet Started.")</f>
        <v>Not Yet Started.</v>
      </c>
      <c r="G769" s="16">
        <f t="shared" ca="1" si="0"/>
        <v>0</v>
      </c>
    </row>
    <row r="770" spans="1:7" ht="14.25">
      <c r="A770" s="6">
        <v>755358</v>
      </c>
      <c r="B770" s="8" t="s">
        <v>217</v>
      </c>
      <c r="C770" s="11" t="str">
        <f>VLOOKUP(A770,DB_Name!$A$2:$G$93,7,FALSE)</f>
        <v>C55</v>
      </c>
      <c r="D770" s="13" t="str">
        <f>VLOOKUP(A770,DB_Name!$A$2:$D$93,4,FALSE)</f>
        <v>PCMS</v>
      </c>
      <c r="E770" s="17" t="s">
        <v>176</v>
      </c>
      <c r="F770" s="8" t="str">
        <f ca="1">IFERROR(__xludf.DUMMYFUNCTION("if(isna(index('Form Responses 1'!B:P,max(filter(row('Form Responses 1'!B:B),'Form Responses 1'!B:B=A770)),14)),""Data not Found."",index('Form Responses 1'!B:P,max(filter(row('Form Responses 1'!B:B),'Form Responses 1'!B:B=A770)),14))"),"Not Yet Started.")</f>
        <v>Not Yet Started.</v>
      </c>
      <c r="G770" s="16">
        <f t="shared" ca="1" si="0"/>
        <v>0</v>
      </c>
    </row>
    <row r="771" spans="1:7" ht="14.25">
      <c r="A771" s="6">
        <v>755358</v>
      </c>
      <c r="B771" s="8" t="s">
        <v>217</v>
      </c>
      <c r="C771" s="11" t="str">
        <f>VLOOKUP(A771,DB_Name!$A$2:$G$93,7,FALSE)</f>
        <v>C55</v>
      </c>
      <c r="D771" s="13" t="str">
        <f>VLOOKUP(A771,DB_Name!$A$2:$D$93,4,FALSE)</f>
        <v>PCMS</v>
      </c>
      <c r="E771" s="17" t="s">
        <v>185</v>
      </c>
      <c r="F771" s="8" t="str">
        <f ca="1">IFERROR(__xludf.DUMMYFUNCTION("if(isna(index('Form Responses 1'!B:P,max(filter(row('Form Responses 1'!B:B),'Form Responses 1'!B:B=A771)),15)),""Data not Found."",index('Form Responses 1'!B:P,max(filter(row('Form Responses 1'!B:B),'Form Responses 1'!B:B=A771)),15))"),"Not Yet Started.")</f>
        <v>Not Yet Started.</v>
      </c>
      <c r="G771" s="16">
        <f t="shared" ca="1" si="0"/>
        <v>0</v>
      </c>
    </row>
    <row r="772" spans="1:7" ht="14.25">
      <c r="A772" s="6">
        <v>755359</v>
      </c>
      <c r="B772" s="8" t="s">
        <v>220</v>
      </c>
      <c r="C772" s="11" t="str">
        <f>VLOOKUP(A772,DB_Name!$A$2:$G$93,7,FALSE)</f>
        <v>C56</v>
      </c>
      <c r="D772" s="13" t="str">
        <f>VLOOKUP(A772,DB_Name!$A$2:$D$93,4,FALSE)</f>
        <v>PPD</v>
      </c>
      <c r="E772" s="13" t="s">
        <v>35</v>
      </c>
      <c r="F772" s="8" t="str">
        <f ca="1">IFERROR(__xludf.DUMMYFUNCTION("if(isna(index('Form Responses 1'!B:P,max(filter(row('Form Responses 1'!B:B),'Form Responses 1'!B:B=A772)),2)),""Data not Found."",index('Form Responses 1'!B:P,max(filter(row('Form Responses 1'!B:B),'Form Responses 1'!B:B=A772)),2))"),"Done. Acc.")</f>
        <v>Done. Acc.</v>
      </c>
      <c r="G772" s="16">
        <f t="shared" ca="1" si="0"/>
        <v>1</v>
      </c>
    </row>
    <row r="773" spans="1:7" ht="14.25">
      <c r="A773" s="6">
        <v>755359</v>
      </c>
      <c r="B773" s="8" t="s">
        <v>220</v>
      </c>
      <c r="C773" s="11" t="str">
        <f>VLOOKUP(A773,DB_Name!$A$2:$G$93,7,FALSE)</f>
        <v>C56</v>
      </c>
      <c r="D773" s="13" t="str">
        <f>VLOOKUP(A773,DB_Name!$A$2:$D$93,4,FALSE)</f>
        <v>PPD</v>
      </c>
      <c r="E773" s="17" t="s">
        <v>68</v>
      </c>
      <c r="F773" s="8" t="str">
        <f ca="1">IFERROR(__xludf.DUMMYFUNCTION("if(isna(index('Form Responses 1'!B:P,max(filter(row('Form Responses 1'!B:B),'Form Responses 1'!B:B=A773)),3)),""Data not Found."",index('Form Responses 1'!B:P,max(filter(row('Form Responses 1'!B:B),'Form Responses 1'!B:B=A773)),3))"),"Done. Acc.")</f>
        <v>Done. Acc.</v>
      </c>
      <c r="G773" s="16">
        <f t="shared" ca="1" si="0"/>
        <v>1</v>
      </c>
    </row>
    <row r="774" spans="1:7" ht="14.25">
      <c r="A774" s="6">
        <v>755359</v>
      </c>
      <c r="B774" s="8" t="s">
        <v>220</v>
      </c>
      <c r="C774" s="11" t="str">
        <f>VLOOKUP(A774,DB_Name!$A$2:$G$93,7,FALSE)</f>
        <v>C56</v>
      </c>
      <c r="D774" s="13" t="str">
        <f>VLOOKUP(A774,DB_Name!$A$2:$D$93,4,FALSE)</f>
        <v>PPD</v>
      </c>
      <c r="E774" s="17" t="s">
        <v>82</v>
      </c>
      <c r="F774" s="8" t="str">
        <f ca="1">IFERROR(__xludf.DUMMYFUNCTION("if(isna(index('Form Responses 1'!B:P,max(filter(row('Form Responses 1'!B:B),'Form Responses 1'!B:B=A774)),4)),""Data not Found."",index('Form Responses 1'!B:P,max(filter(row('Form Responses 1'!B:B),'Form Responses 1'!B:B=A774)),4))"),"Done. Acc.")</f>
        <v>Done. Acc.</v>
      </c>
      <c r="G774" s="16">
        <f t="shared" ca="1" si="0"/>
        <v>1</v>
      </c>
    </row>
    <row r="775" spans="1:7" ht="14.25">
      <c r="A775" s="6">
        <v>755359</v>
      </c>
      <c r="B775" s="8" t="s">
        <v>220</v>
      </c>
      <c r="C775" s="11" t="str">
        <f>VLOOKUP(A775,DB_Name!$A$2:$G$93,7,FALSE)</f>
        <v>C56</v>
      </c>
      <c r="D775" s="13" t="str">
        <f>VLOOKUP(A775,DB_Name!$A$2:$D$93,4,FALSE)</f>
        <v>PPD</v>
      </c>
      <c r="E775" s="17" t="s">
        <v>92</v>
      </c>
      <c r="F775" s="8" t="str">
        <f ca="1">IFERROR(__xludf.DUMMYFUNCTION("if(isna(index('Form Responses 1'!B:P,max(filter(row('Form Responses 1'!B:B),'Form Responses 1'!B:B=A775)),5)),""Data not Found."",index('Form Responses 1'!B:P,max(filter(row('Form Responses 1'!B:B),'Form Responses 1'!B:B=A775)),5))"),"Done. Acc.")</f>
        <v>Done. Acc.</v>
      </c>
      <c r="G775" s="16">
        <f t="shared" ca="1" si="0"/>
        <v>1</v>
      </c>
    </row>
    <row r="776" spans="1:7" ht="14.25">
      <c r="A776" s="6">
        <v>755359</v>
      </c>
      <c r="B776" s="8" t="s">
        <v>220</v>
      </c>
      <c r="C776" s="11" t="str">
        <f>VLOOKUP(A776,DB_Name!$A$2:$G$93,7,FALSE)</f>
        <v>C56</v>
      </c>
      <c r="D776" s="13" t="str">
        <f>VLOOKUP(A776,DB_Name!$A$2:$D$93,4,FALSE)</f>
        <v>PPD</v>
      </c>
      <c r="E776" s="17" t="s">
        <v>99</v>
      </c>
      <c r="F776" s="8" t="str">
        <f ca="1">IFERROR(__xludf.DUMMYFUNCTION("if(isna(index('Form Responses 1'!B:P,max(filter(row('Form Responses 1'!B:B),'Form Responses 1'!B:B=A776)),6)),""Data not Found."",index('Form Responses 1'!B:P,max(filter(row('Form Responses 1'!B:B),'Form Responses 1'!B:B=A776)),6))"),"Done. Acc.")</f>
        <v>Done. Acc.</v>
      </c>
      <c r="G776" s="16">
        <f t="shared" ca="1" si="0"/>
        <v>1</v>
      </c>
    </row>
    <row r="777" spans="1:7" ht="14.25">
      <c r="A777" s="6">
        <v>755359</v>
      </c>
      <c r="B777" s="8" t="s">
        <v>220</v>
      </c>
      <c r="C777" s="11" t="str">
        <f>VLOOKUP(A777,DB_Name!$A$2:$G$93,7,FALSE)</f>
        <v>C56</v>
      </c>
      <c r="D777" s="13" t="str">
        <f>VLOOKUP(A777,DB_Name!$A$2:$D$93,4,FALSE)</f>
        <v>PPD</v>
      </c>
      <c r="E777" s="17" t="s">
        <v>110</v>
      </c>
      <c r="F777" s="8" t="str">
        <f ca="1">IFERROR(__xludf.DUMMYFUNCTION("if(isna(index('Form Responses 1'!B:P,max(filter(row('Form Responses 1'!B:B),'Form Responses 1'!B:B=A777)),7)),""Data not Found."",index('Form Responses 1'!B:P,max(filter(row('Form Responses 1'!B:B),'Form Responses 1'!B:B=A777)),7))"),"Done. Acc.")</f>
        <v>Done. Acc.</v>
      </c>
      <c r="G777" s="16">
        <f t="shared" ca="1" si="0"/>
        <v>1</v>
      </c>
    </row>
    <row r="778" spans="1:7" ht="14.25">
      <c r="A778" s="6">
        <v>755359</v>
      </c>
      <c r="B778" s="8" t="s">
        <v>220</v>
      </c>
      <c r="C778" s="11" t="str">
        <f>VLOOKUP(A778,DB_Name!$A$2:$G$93,7,FALSE)</f>
        <v>C56</v>
      </c>
      <c r="D778" s="13" t="str">
        <f>VLOOKUP(A778,DB_Name!$A$2:$D$93,4,FALSE)</f>
        <v>PPD</v>
      </c>
      <c r="E778" s="17" t="s">
        <v>120</v>
      </c>
      <c r="F778" s="8" t="str">
        <f ca="1">IFERROR(__xludf.DUMMYFUNCTION("if(isna(index('Form Responses 1'!B:P,max(filter(row('Form Responses 1'!B:B),'Form Responses 1'!B:B=A778)),8)),""Data not Found."",index('Form Responses 1'!B:P,max(filter(row('Form Responses 1'!B:B),'Form Responses 1'!B:B=A778)),8))"),"Done. Acc.")</f>
        <v>Done. Acc.</v>
      </c>
      <c r="G778" s="16">
        <f t="shared" ca="1" si="0"/>
        <v>1</v>
      </c>
    </row>
    <row r="779" spans="1:7" ht="14.25">
      <c r="A779" s="6">
        <v>755359</v>
      </c>
      <c r="B779" s="8" t="s">
        <v>220</v>
      </c>
      <c r="C779" s="11" t="str">
        <f>VLOOKUP(A779,DB_Name!$A$2:$G$93,7,FALSE)</f>
        <v>C56</v>
      </c>
      <c r="D779" s="13" t="str">
        <f>VLOOKUP(A779,DB_Name!$A$2:$D$93,4,FALSE)</f>
        <v>PPD</v>
      </c>
      <c r="E779" s="17" t="s">
        <v>130</v>
      </c>
      <c r="F779" s="8" t="str">
        <f ca="1">IFERROR(__xludf.DUMMYFUNCTION("if(isna(index('Form Responses 1'!B:P,max(filter(row('Form Responses 1'!B:B),'Form Responses 1'!B:B=A779)),9)),""Data not Found."",index('Form Responses 1'!B:P,max(filter(row('Form Responses 1'!B:B),'Form Responses 1'!B:B=A779)),9))"),"Done. Acc.")</f>
        <v>Done. Acc.</v>
      </c>
      <c r="G779" s="16">
        <f t="shared" ca="1" si="0"/>
        <v>1</v>
      </c>
    </row>
    <row r="780" spans="1:7" ht="14.25">
      <c r="A780" s="6">
        <v>755359</v>
      </c>
      <c r="B780" s="8" t="s">
        <v>220</v>
      </c>
      <c r="C780" s="11" t="str">
        <f>VLOOKUP(A780,DB_Name!$A$2:$G$93,7,FALSE)</f>
        <v>C56</v>
      </c>
      <c r="D780" s="13" t="str">
        <f>VLOOKUP(A780,DB_Name!$A$2:$D$93,4,FALSE)</f>
        <v>PPD</v>
      </c>
      <c r="E780" s="17" t="s">
        <v>137</v>
      </c>
      <c r="F780" s="8" t="str">
        <f ca="1">IFERROR(__xludf.DUMMYFUNCTION("if(isna(index('Form Responses 1'!B:P,max(filter(row('Form Responses 1'!B:B),'Form Responses 1'!B:B=A780)),10)),""Data not Found."",index('Form Responses 1'!B:P,max(filter(row('Form Responses 1'!B:B),'Form Responses 1'!B:B=A780)),10))"),"Done. Acc.")</f>
        <v>Done. Acc.</v>
      </c>
      <c r="G780" s="16">
        <f t="shared" ca="1" si="0"/>
        <v>1</v>
      </c>
    </row>
    <row r="781" spans="1:7" ht="14.25">
      <c r="A781" s="6">
        <v>755359</v>
      </c>
      <c r="B781" s="8" t="s">
        <v>220</v>
      </c>
      <c r="C781" s="11" t="str">
        <f>VLOOKUP(A781,DB_Name!$A$2:$G$93,7,FALSE)</f>
        <v>C56</v>
      </c>
      <c r="D781" s="13" t="str">
        <f>VLOOKUP(A781,DB_Name!$A$2:$D$93,4,FALSE)</f>
        <v>PPD</v>
      </c>
      <c r="E781" s="17" t="s">
        <v>147</v>
      </c>
      <c r="F781" s="8" t="str">
        <f ca="1">IFERROR(__xludf.DUMMYFUNCTION("if(isna(index('Form Responses 1'!B:P,max(filter(row('Form Responses 1'!B:B),'Form Responses 1'!B:B=A781)),11)),""Data not Found."",index('Form Responses 1'!B:P,max(filter(row('Form Responses 1'!B:B),'Form Responses 1'!B:B=A781)),11))"),"Done. Acc.")</f>
        <v>Done. Acc.</v>
      </c>
      <c r="G781" s="16">
        <f t="shared" ca="1" si="0"/>
        <v>1</v>
      </c>
    </row>
    <row r="782" spans="1:7" ht="14.25">
      <c r="A782" s="6">
        <v>755359</v>
      </c>
      <c r="B782" s="8" t="s">
        <v>220</v>
      </c>
      <c r="C782" s="11" t="str">
        <f>VLOOKUP(A782,DB_Name!$A$2:$G$93,7,FALSE)</f>
        <v>C56</v>
      </c>
      <c r="D782" s="13" t="str">
        <f>VLOOKUP(A782,DB_Name!$A$2:$D$93,4,FALSE)</f>
        <v>PPD</v>
      </c>
      <c r="E782" s="17" t="s">
        <v>157</v>
      </c>
      <c r="F782" s="8" t="str">
        <f ca="1">IFERROR(__xludf.DUMMYFUNCTION("if(isna(index('Form Responses 1'!B:P,max(filter(row('Form Responses 1'!B:B),'Form Responses 1'!B:B=A782)),12)),""Data not Found."",index('Form Responses 1'!B:P,max(filter(row('Form Responses 1'!B:B),'Form Responses 1'!B:B=A782)),12))"),"On Progress.")</f>
        <v>On Progress.</v>
      </c>
      <c r="G782" s="16">
        <f t="shared" ca="1" si="0"/>
        <v>0.5</v>
      </c>
    </row>
    <row r="783" spans="1:7" ht="14.25">
      <c r="A783" s="6">
        <v>755359</v>
      </c>
      <c r="B783" s="8" t="s">
        <v>220</v>
      </c>
      <c r="C783" s="11" t="str">
        <f>VLOOKUP(A783,DB_Name!$A$2:$G$93,7,FALSE)</f>
        <v>C56</v>
      </c>
      <c r="D783" s="13" t="str">
        <f>VLOOKUP(A783,DB_Name!$A$2:$D$93,4,FALSE)</f>
        <v>PPD</v>
      </c>
      <c r="E783" s="17" t="s">
        <v>168</v>
      </c>
      <c r="F783" s="8" t="str">
        <f ca="1">IFERROR(__xludf.DUMMYFUNCTION("if(isna(index('Form Responses 1'!B:P,max(filter(row('Form Responses 1'!B:B),'Form Responses 1'!B:B=A783)),13)),""Data not Found."",index('Form Responses 1'!B:P,max(filter(row('Form Responses 1'!B:B),'Form Responses 1'!B:B=A783)),13))"),"On Progress.")</f>
        <v>On Progress.</v>
      </c>
      <c r="G783" s="16">
        <f t="shared" ca="1" si="0"/>
        <v>0.5</v>
      </c>
    </row>
    <row r="784" spans="1:7" ht="14.25">
      <c r="A784" s="6">
        <v>755359</v>
      </c>
      <c r="B784" s="8" t="s">
        <v>220</v>
      </c>
      <c r="C784" s="11" t="str">
        <f>VLOOKUP(A784,DB_Name!$A$2:$G$93,7,FALSE)</f>
        <v>C56</v>
      </c>
      <c r="D784" s="13" t="str">
        <f>VLOOKUP(A784,DB_Name!$A$2:$D$93,4,FALSE)</f>
        <v>PPD</v>
      </c>
      <c r="E784" s="17" t="s">
        <v>176</v>
      </c>
      <c r="F784" s="8" t="str">
        <f ca="1">IFERROR(__xludf.DUMMYFUNCTION("if(isna(index('Form Responses 1'!B:P,max(filter(row('Form Responses 1'!B:B),'Form Responses 1'!B:B=A784)),14)),""Data not Found."",index('Form Responses 1'!B:P,max(filter(row('Form Responses 1'!B:B),'Form Responses 1'!B:B=A784)),14))"),"Not Yet Started.")</f>
        <v>Not Yet Started.</v>
      </c>
      <c r="G784" s="16">
        <f t="shared" ca="1" si="0"/>
        <v>0</v>
      </c>
    </row>
    <row r="785" spans="1:7" ht="14.25">
      <c r="A785" s="6">
        <v>755359</v>
      </c>
      <c r="B785" s="8" t="s">
        <v>220</v>
      </c>
      <c r="C785" s="11" t="str">
        <f>VLOOKUP(A785,DB_Name!$A$2:$G$93,7,FALSE)</f>
        <v>C56</v>
      </c>
      <c r="D785" s="13" t="str">
        <f>VLOOKUP(A785,DB_Name!$A$2:$D$93,4,FALSE)</f>
        <v>PPD</v>
      </c>
      <c r="E785" s="17" t="s">
        <v>185</v>
      </c>
      <c r="F785" s="8" t="str">
        <f ca="1">IFERROR(__xludf.DUMMYFUNCTION("if(isna(index('Form Responses 1'!B:P,max(filter(row('Form Responses 1'!B:B),'Form Responses 1'!B:B=A785)),15)),""Data not Found."",index('Form Responses 1'!B:P,max(filter(row('Form Responses 1'!B:B),'Form Responses 1'!B:B=A785)),15))"),"Not Yet Started.")</f>
        <v>Not Yet Started.</v>
      </c>
      <c r="G785" s="16">
        <f t="shared" ca="1" si="0"/>
        <v>0</v>
      </c>
    </row>
    <row r="786" spans="1:7" ht="14.25">
      <c r="A786" s="6">
        <v>755360</v>
      </c>
      <c r="B786" s="8" t="s">
        <v>223</v>
      </c>
      <c r="C786" s="11" t="str">
        <f>VLOOKUP(A786,DB_Name!$A$2:$G$93,7,FALSE)</f>
        <v>C57</v>
      </c>
      <c r="D786" s="13" t="str">
        <f>VLOOKUP(A786,DB_Name!$A$2:$D$93,4,FALSE)</f>
        <v>QAS</v>
      </c>
      <c r="E786" s="13" t="s">
        <v>35</v>
      </c>
      <c r="F786" s="8" t="str">
        <f ca="1">IFERROR(__xludf.DUMMYFUNCTION("if(isna(index('Form Responses 1'!B:P,max(filter(row('Form Responses 1'!B:B),'Form Responses 1'!B:B=A786)),2)),""Data not Found."",index('Form Responses 1'!B:P,max(filter(row('Form Responses 1'!B:B),'Form Responses 1'!B:B=A786)),2))"),"Done. Acc.")</f>
        <v>Done. Acc.</v>
      </c>
      <c r="G786" s="16">
        <f t="shared" ca="1" si="0"/>
        <v>1</v>
      </c>
    </row>
    <row r="787" spans="1:7" ht="14.25">
      <c r="A787" s="6">
        <v>755360</v>
      </c>
      <c r="B787" s="8" t="s">
        <v>223</v>
      </c>
      <c r="C787" s="11" t="str">
        <f>VLOOKUP(A787,DB_Name!$A$2:$G$93,7,FALSE)</f>
        <v>C57</v>
      </c>
      <c r="D787" s="13" t="str">
        <f>VLOOKUP(A787,DB_Name!$A$2:$D$93,4,FALSE)</f>
        <v>QAS</v>
      </c>
      <c r="E787" s="17" t="s">
        <v>68</v>
      </c>
      <c r="F787" s="8" t="str">
        <f ca="1">IFERROR(__xludf.DUMMYFUNCTION("if(isna(index('Form Responses 1'!B:P,max(filter(row('Form Responses 1'!B:B),'Form Responses 1'!B:B=A787)),3)),""Data not Found."",index('Form Responses 1'!B:P,max(filter(row('Form Responses 1'!B:B),'Form Responses 1'!B:B=A787)),3))"),"Done. Acc.")</f>
        <v>Done. Acc.</v>
      </c>
      <c r="G787" s="16">
        <f t="shared" ca="1" si="0"/>
        <v>1</v>
      </c>
    </row>
    <row r="788" spans="1:7" ht="14.25">
      <c r="A788" s="6">
        <v>755360</v>
      </c>
      <c r="B788" s="8" t="s">
        <v>223</v>
      </c>
      <c r="C788" s="11" t="str">
        <f>VLOOKUP(A788,DB_Name!$A$2:$G$93,7,FALSE)</f>
        <v>C57</v>
      </c>
      <c r="D788" s="13" t="str">
        <f>VLOOKUP(A788,DB_Name!$A$2:$D$93,4,FALSE)</f>
        <v>QAS</v>
      </c>
      <c r="E788" s="17" t="s">
        <v>82</v>
      </c>
      <c r="F788" s="8" t="str">
        <f ca="1">IFERROR(__xludf.DUMMYFUNCTION("if(isna(index('Form Responses 1'!B:P,max(filter(row('Form Responses 1'!B:B),'Form Responses 1'!B:B=A788)),4)),""Data not Found."",index('Form Responses 1'!B:P,max(filter(row('Form Responses 1'!B:B),'Form Responses 1'!B:B=A788)),4))"),"Done. Acc.")</f>
        <v>Done. Acc.</v>
      </c>
      <c r="G788" s="16">
        <f t="shared" ca="1" si="0"/>
        <v>1</v>
      </c>
    </row>
    <row r="789" spans="1:7" ht="14.25">
      <c r="A789" s="6">
        <v>755360</v>
      </c>
      <c r="B789" s="8" t="s">
        <v>223</v>
      </c>
      <c r="C789" s="11" t="str">
        <f>VLOOKUP(A789,DB_Name!$A$2:$G$93,7,FALSE)</f>
        <v>C57</v>
      </c>
      <c r="D789" s="13" t="str">
        <f>VLOOKUP(A789,DB_Name!$A$2:$D$93,4,FALSE)</f>
        <v>QAS</v>
      </c>
      <c r="E789" s="17" t="s">
        <v>92</v>
      </c>
      <c r="F789" s="8" t="str">
        <f ca="1">IFERROR(__xludf.DUMMYFUNCTION("if(isna(index('Form Responses 1'!B:P,max(filter(row('Form Responses 1'!B:B),'Form Responses 1'!B:B=A789)),5)),""Data not Found."",index('Form Responses 1'!B:P,max(filter(row('Form Responses 1'!B:B),'Form Responses 1'!B:B=A789)),5))"),"Done. Acc.")</f>
        <v>Done. Acc.</v>
      </c>
      <c r="G789" s="16">
        <f t="shared" ca="1" si="0"/>
        <v>1</v>
      </c>
    </row>
    <row r="790" spans="1:7" ht="14.25">
      <c r="A790" s="6">
        <v>755360</v>
      </c>
      <c r="B790" s="8" t="s">
        <v>223</v>
      </c>
      <c r="C790" s="11" t="str">
        <f>VLOOKUP(A790,DB_Name!$A$2:$G$93,7,FALSE)</f>
        <v>C57</v>
      </c>
      <c r="D790" s="13" t="str">
        <f>VLOOKUP(A790,DB_Name!$A$2:$D$93,4,FALSE)</f>
        <v>QAS</v>
      </c>
      <c r="E790" s="17" t="s">
        <v>99</v>
      </c>
      <c r="F790" s="8" t="str">
        <f ca="1">IFERROR(__xludf.DUMMYFUNCTION("if(isna(index('Form Responses 1'!B:P,max(filter(row('Form Responses 1'!B:B),'Form Responses 1'!B:B=A790)),6)),""Data not Found."",index('Form Responses 1'!B:P,max(filter(row('Form Responses 1'!B:B),'Form Responses 1'!B:B=A790)),6))"),"Done. Acc.")</f>
        <v>Done. Acc.</v>
      </c>
      <c r="G790" s="16">
        <f t="shared" ca="1" si="0"/>
        <v>1</v>
      </c>
    </row>
    <row r="791" spans="1:7" ht="14.25">
      <c r="A791" s="6">
        <v>755360</v>
      </c>
      <c r="B791" s="8" t="s">
        <v>223</v>
      </c>
      <c r="C791" s="11" t="str">
        <f>VLOOKUP(A791,DB_Name!$A$2:$G$93,7,FALSE)</f>
        <v>C57</v>
      </c>
      <c r="D791" s="13" t="str">
        <f>VLOOKUP(A791,DB_Name!$A$2:$D$93,4,FALSE)</f>
        <v>QAS</v>
      </c>
      <c r="E791" s="17" t="s">
        <v>110</v>
      </c>
      <c r="F791" s="8" t="str">
        <f ca="1">IFERROR(__xludf.DUMMYFUNCTION("if(isna(index('Form Responses 1'!B:P,max(filter(row('Form Responses 1'!B:B),'Form Responses 1'!B:B=A791)),7)),""Data not Found."",index('Form Responses 1'!B:P,max(filter(row('Form Responses 1'!B:B),'Form Responses 1'!B:B=A791)),7))"),"Done. Acc.")</f>
        <v>Done. Acc.</v>
      </c>
      <c r="G791" s="16">
        <f t="shared" ca="1" si="0"/>
        <v>1</v>
      </c>
    </row>
    <row r="792" spans="1:7" ht="14.25">
      <c r="A792" s="6">
        <v>755360</v>
      </c>
      <c r="B792" s="8" t="s">
        <v>223</v>
      </c>
      <c r="C792" s="11" t="str">
        <f>VLOOKUP(A792,DB_Name!$A$2:$G$93,7,FALSE)</f>
        <v>C57</v>
      </c>
      <c r="D792" s="13" t="str">
        <f>VLOOKUP(A792,DB_Name!$A$2:$D$93,4,FALSE)</f>
        <v>QAS</v>
      </c>
      <c r="E792" s="17" t="s">
        <v>120</v>
      </c>
      <c r="F792" s="8" t="str">
        <f ca="1">IFERROR(__xludf.DUMMYFUNCTION("if(isna(index('Form Responses 1'!B:P,max(filter(row('Form Responses 1'!B:B),'Form Responses 1'!B:B=A792)),8)),""Data not Found."",index('Form Responses 1'!B:P,max(filter(row('Form Responses 1'!B:B),'Form Responses 1'!B:B=A792)),8))"),"Done. Acc.")</f>
        <v>Done. Acc.</v>
      </c>
      <c r="G792" s="16">
        <f t="shared" ca="1" si="0"/>
        <v>1</v>
      </c>
    </row>
    <row r="793" spans="1:7" ht="14.25">
      <c r="A793" s="6">
        <v>755360</v>
      </c>
      <c r="B793" s="8" t="s">
        <v>223</v>
      </c>
      <c r="C793" s="11" t="str">
        <f>VLOOKUP(A793,DB_Name!$A$2:$G$93,7,FALSE)</f>
        <v>C57</v>
      </c>
      <c r="D793" s="13" t="str">
        <f>VLOOKUP(A793,DB_Name!$A$2:$D$93,4,FALSE)</f>
        <v>QAS</v>
      </c>
      <c r="E793" s="17" t="s">
        <v>130</v>
      </c>
      <c r="F793" s="8" t="str">
        <f ca="1">IFERROR(__xludf.DUMMYFUNCTION("if(isna(index('Form Responses 1'!B:P,max(filter(row('Form Responses 1'!B:B),'Form Responses 1'!B:B=A793)),9)),""Data not Found."",index('Form Responses 1'!B:P,max(filter(row('Form Responses 1'!B:B),'Form Responses 1'!B:B=A793)),9))"),"Done. Acc.")</f>
        <v>Done. Acc.</v>
      </c>
      <c r="G793" s="16">
        <f t="shared" ca="1" si="0"/>
        <v>1</v>
      </c>
    </row>
    <row r="794" spans="1:7" ht="14.25">
      <c r="A794" s="6">
        <v>755360</v>
      </c>
      <c r="B794" s="8" t="s">
        <v>223</v>
      </c>
      <c r="C794" s="11" t="str">
        <f>VLOOKUP(A794,DB_Name!$A$2:$G$93,7,FALSE)</f>
        <v>C57</v>
      </c>
      <c r="D794" s="13" t="str">
        <f>VLOOKUP(A794,DB_Name!$A$2:$D$93,4,FALSE)</f>
        <v>QAS</v>
      </c>
      <c r="E794" s="17" t="s">
        <v>137</v>
      </c>
      <c r="F794" s="8" t="str">
        <f ca="1">IFERROR(__xludf.DUMMYFUNCTION("if(isna(index('Form Responses 1'!B:P,max(filter(row('Form Responses 1'!B:B),'Form Responses 1'!B:B=A794)),10)),""Data not Found."",index('Form Responses 1'!B:P,max(filter(row('Form Responses 1'!B:B),'Form Responses 1'!B:B=A794)),10))"),"Done. Acc.")</f>
        <v>Done. Acc.</v>
      </c>
      <c r="G794" s="16">
        <f t="shared" ca="1" si="0"/>
        <v>1</v>
      </c>
    </row>
    <row r="795" spans="1:7" ht="14.25">
      <c r="A795" s="6">
        <v>755360</v>
      </c>
      <c r="B795" s="8" t="s">
        <v>223</v>
      </c>
      <c r="C795" s="11" t="str">
        <f>VLOOKUP(A795,DB_Name!$A$2:$G$93,7,FALSE)</f>
        <v>C57</v>
      </c>
      <c r="D795" s="13" t="str">
        <f>VLOOKUP(A795,DB_Name!$A$2:$D$93,4,FALSE)</f>
        <v>QAS</v>
      </c>
      <c r="E795" s="17" t="s">
        <v>147</v>
      </c>
      <c r="F795" s="8" t="str">
        <f ca="1">IFERROR(__xludf.DUMMYFUNCTION("if(isna(index('Form Responses 1'!B:P,max(filter(row('Form Responses 1'!B:B),'Form Responses 1'!B:B=A795)),11)),""Data not Found."",index('Form Responses 1'!B:P,max(filter(row('Form Responses 1'!B:B),'Form Responses 1'!B:B=A795)),11))"),"Done. Acc.")</f>
        <v>Done. Acc.</v>
      </c>
      <c r="G795" s="16">
        <f t="shared" ca="1" si="0"/>
        <v>1</v>
      </c>
    </row>
    <row r="796" spans="1:7" ht="14.25">
      <c r="A796" s="6">
        <v>755360</v>
      </c>
      <c r="B796" s="8" t="s">
        <v>223</v>
      </c>
      <c r="C796" s="11" t="str">
        <f>VLOOKUP(A796,DB_Name!$A$2:$G$93,7,FALSE)</f>
        <v>C57</v>
      </c>
      <c r="D796" s="13" t="str">
        <f>VLOOKUP(A796,DB_Name!$A$2:$D$93,4,FALSE)</f>
        <v>QAS</v>
      </c>
      <c r="E796" s="17" t="s">
        <v>157</v>
      </c>
      <c r="F796" s="8" t="str">
        <f ca="1">IFERROR(__xludf.DUMMYFUNCTION("if(isna(index('Form Responses 1'!B:P,max(filter(row('Form Responses 1'!B:B),'Form Responses 1'!B:B=A796)),12)),""Data not Found."",index('Form Responses 1'!B:P,max(filter(row('Form Responses 1'!B:B),'Form Responses 1'!B:B=A796)),12))"),"On Progress.")</f>
        <v>On Progress.</v>
      </c>
      <c r="G796" s="16">
        <f t="shared" ca="1" si="0"/>
        <v>0.5</v>
      </c>
    </row>
    <row r="797" spans="1:7" ht="14.25">
      <c r="A797" s="6">
        <v>755360</v>
      </c>
      <c r="B797" s="8" t="s">
        <v>223</v>
      </c>
      <c r="C797" s="11" t="str">
        <f>VLOOKUP(A797,DB_Name!$A$2:$G$93,7,FALSE)</f>
        <v>C57</v>
      </c>
      <c r="D797" s="13" t="str">
        <f>VLOOKUP(A797,DB_Name!$A$2:$D$93,4,FALSE)</f>
        <v>QAS</v>
      </c>
      <c r="E797" s="17" t="s">
        <v>168</v>
      </c>
      <c r="F797" s="8" t="str">
        <f ca="1">IFERROR(__xludf.DUMMYFUNCTION("if(isna(index('Form Responses 1'!B:P,max(filter(row('Form Responses 1'!B:B),'Form Responses 1'!B:B=A797)),13)),""Data not Found."",index('Form Responses 1'!B:P,max(filter(row('Form Responses 1'!B:B),'Form Responses 1'!B:B=A797)),13))"),"On Progress.")</f>
        <v>On Progress.</v>
      </c>
      <c r="G797" s="16">
        <f t="shared" ca="1" si="0"/>
        <v>0.5</v>
      </c>
    </row>
    <row r="798" spans="1:7" ht="14.25">
      <c r="A798" s="6">
        <v>755360</v>
      </c>
      <c r="B798" s="8" t="s">
        <v>223</v>
      </c>
      <c r="C798" s="11" t="str">
        <f>VLOOKUP(A798,DB_Name!$A$2:$G$93,7,FALSE)</f>
        <v>C57</v>
      </c>
      <c r="D798" s="13" t="str">
        <f>VLOOKUP(A798,DB_Name!$A$2:$D$93,4,FALSE)</f>
        <v>QAS</v>
      </c>
      <c r="E798" s="17" t="s">
        <v>176</v>
      </c>
      <c r="F798" s="8" t="str">
        <f ca="1">IFERROR(__xludf.DUMMYFUNCTION("if(isna(index('Form Responses 1'!B:P,max(filter(row('Form Responses 1'!B:B),'Form Responses 1'!B:B=A798)),14)),""Data not Found."",index('Form Responses 1'!B:P,max(filter(row('Form Responses 1'!B:B),'Form Responses 1'!B:B=A798)),14))"),"On Progress.")</f>
        <v>On Progress.</v>
      </c>
      <c r="G798" s="16">
        <f t="shared" ca="1" si="0"/>
        <v>0.5</v>
      </c>
    </row>
    <row r="799" spans="1:7" ht="14.25">
      <c r="A799" s="6">
        <v>755360</v>
      </c>
      <c r="B799" s="8" t="s">
        <v>223</v>
      </c>
      <c r="C799" s="11" t="str">
        <f>VLOOKUP(A799,DB_Name!$A$2:$G$93,7,FALSE)</f>
        <v>C57</v>
      </c>
      <c r="D799" s="13" t="str">
        <f>VLOOKUP(A799,DB_Name!$A$2:$D$93,4,FALSE)</f>
        <v>QAS</v>
      </c>
      <c r="E799" s="17" t="s">
        <v>185</v>
      </c>
      <c r="F799" s="8" t="str">
        <f ca="1">IFERROR(__xludf.DUMMYFUNCTION("if(isna(index('Form Responses 1'!B:P,max(filter(row('Form Responses 1'!B:B),'Form Responses 1'!B:B=A799)),15)),""Data not Found."",index('Form Responses 1'!B:P,max(filter(row('Form Responses 1'!B:B),'Form Responses 1'!B:B=A799)),15))"),"On Progress.")</f>
        <v>On Progress.</v>
      </c>
      <c r="G799" s="16">
        <f t="shared" ca="1" si="0"/>
        <v>0.5</v>
      </c>
    </row>
    <row r="800" spans="1:7" ht="14.25">
      <c r="A800" s="6">
        <v>755361</v>
      </c>
      <c r="B800" s="8" t="s">
        <v>226</v>
      </c>
      <c r="C800" s="11" t="str">
        <f>VLOOKUP(A800,DB_Name!$A$2:$G$93,7,FALSE)</f>
        <v>C58</v>
      </c>
      <c r="D800" s="13" t="str">
        <f>VLOOKUP(A800,DB_Name!$A$2:$D$93,4,FALSE)</f>
        <v>OMS</v>
      </c>
      <c r="E800" s="13" t="s">
        <v>35</v>
      </c>
      <c r="F800" s="8" t="str">
        <f ca="1">IFERROR(__xludf.DUMMYFUNCTION("if(isna(index('Form Responses 1'!B:P,max(filter(row('Form Responses 1'!B:B),'Form Responses 1'!B:B=A800)),2)),""Data not Found."",index('Form Responses 1'!B:P,max(filter(row('Form Responses 1'!B:B),'Form Responses 1'!B:B=A800)),2))"),"Done. Acc.")</f>
        <v>Done. Acc.</v>
      </c>
      <c r="G800" s="16">
        <f t="shared" ca="1" si="0"/>
        <v>1</v>
      </c>
    </row>
    <row r="801" spans="1:7" ht="14.25">
      <c r="A801" s="6">
        <v>755361</v>
      </c>
      <c r="B801" s="8" t="s">
        <v>226</v>
      </c>
      <c r="C801" s="11" t="str">
        <f>VLOOKUP(A801,DB_Name!$A$2:$G$93,7,FALSE)</f>
        <v>C58</v>
      </c>
      <c r="D801" s="13" t="str">
        <f>VLOOKUP(A801,DB_Name!$A$2:$D$93,4,FALSE)</f>
        <v>OMS</v>
      </c>
      <c r="E801" s="17" t="s">
        <v>68</v>
      </c>
      <c r="F801" s="8" t="str">
        <f ca="1">IFERROR(__xludf.DUMMYFUNCTION("if(isna(index('Form Responses 1'!B:P,max(filter(row('Form Responses 1'!B:B),'Form Responses 1'!B:B=A801)),3)),""Data not Found."",index('Form Responses 1'!B:P,max(filter(row('Form Responses 1'!B:B),'Form Responses 1'!B:B=A801)),3))"),"Not Yet Started.")</f>
        <v>Not Yet Started.</v>
      </c>
      <c r="G801" s="16">
        <f t="shared" ca="1" si="0"/>
        <v>0</v>
      </c>
    </row>
    <row r="802" spans="1:7" ht="14.25">
      <c r="A802" s="6">
        <v>755361</v>
      </c>
      <c r="B802" s="8" t="s">
        <v>226</v>
      </c>
      <c r="C802" s="11" t="str">
        <f>VLOOKUP(A802,DB_Name!$A$2:$G$93,7,FALSE)</f>
        <v>C58</v>
      </c>
      <c r="D802" s="13" t="str">
        <f>VLOOKUP(A802,DB_Name!$A$2:$D$93,4,FALSE)</f>
        <v>OMS</v>
      </c>
      <c r="E802" s="17" t="s">
        <v>82</v>
      </c>
      <c r="F802" s="8" t="str">
        <f ca="1">IFERROR(__xludf.DUMMYFUNCTION("if(isna(index('Form Responses 1'!B:P,max(filter(row('Form Responses 1'!B:B),'Form Responses 1'!B:B=A802)),4)),""Data not Found."",index('Form Responses 1'!B:P,max(filter(row('Form Responses 1'!B:B),'Form Responses 1'!B:B=A802)),4))"),"Not Yet Started.")</f>
        <v>Not Yet Started.</v>
      </c>
      <c r="G802" s="16">
        <f t="shared" ca="1" si="0"/>
        <v>0</v>
      </c>
    </row>
    <row r="803" spans="1:7" ht="14.25">
      <c r="A803" s="6">
        <v>755361</v>
      </c>
      <c r="B803" s="8" t="s">
        <v>226</v>
      </c>
      <c r="C803" s="11" t="str">
        <f>VLOOKUP(A803,DB_Name!$A$2:$G$93,7,FALSE)</f>
        <v>C58</v>
      </c>
      <c r="D803" s="13" t="str">
        <f>VLOOKUP(A803,DB_Name!$A$2:$D$93,4,FALSE)</f>
        <v>OMS</v>
      </c>
      <c r="E803" s="17" t="s">
        <v>92</v>
      </c>
      <c r="F803" s="8" t="str">
        <f ca="1">IFERROR(__xludf.DUMMYFUNCTION("if(isna(index('Form Responses 1'!B:P,max(filter(row('Form Responses 1'!B:B),'Form Responses 1'!B:B=A803)),5)),""Data not Found."",index('Form Responses 1'!B:P,max(filter(row('Form Responses 1'!B:B),'Form Responses 1'!B:B=A803)),5))"),"Not Yet Started.")</f>
        <v>Not Yet Started.</v>
      </c>
      <c r="G803" s="16">
        <f t="shared" ca="1" si="0"/>
        <v>0</v>
      </c>
    </row>
    <row r="804" spans="1:7" ht="14.25">
      <c r="A804" s="6">
        <v>755361</v>
      </c>
      <c r="B804" s="8" t="s">
        <v>226</v>
      </c>
      <c r="C804" s="11" t="str">
        <f>VLOOKUP(A804,DB_Name!$A$2:$G$93,7,FALSE)</f>
        <v>C58</v>
      </c>
      <c r="D804" s="13" t="str">
        <f>VLOOKUP(A804,DB_Name!$A$2:$D$93,4,FALSE)</f>
        <v>OMS</v>
      </c>
      <c r="E804" s="17" t="s">
        <v>99</v>
      </c>
      <c r="F804" s="8" t="str">
        <f ca="1">IFERROR(__xludf.DUMMYFUNCTION("if(isna(index('Form Responses 1'!B:P,max(filter(row('Form Responses 1'!B:B),'Form Responses 1'!B:B=A804)),6)),""Data not Found."",index('Form Responses 1'!B:P,max(filter(row('Form Responses 1'!B:B),'Form Responses 1'!B:B=A804)),6))"),"Not Yet Started.")</f>
        <v>Not Yet Started.</v>
      </c>
      <c r="G804" s="16">
        <f t="shared" ca="1" si="0"/>
        <v>0</v>
      </c>
    </row>
    <row r="805" spans="1:7" ht="14.25">
      <c r="A805" s="6">
        <v>755361</v>
      </c>
      <c r="B805" s="8" t="s">
        <v>226</v>
      </c>
      <c r="C805" s="11" t="str">
        <f>VLOOKUP(A805,DB_Name!$A$2:$G$93,7,FALSE)</f>
        <v>C58</v>
      </c>
      <c r="D805" s="13" t="str">
        <f>VLOOKUP(A805,DB_Name!$A$2:$D$93,4,FALSE)</f>
        <v>OMS</v>
      </c>
      <c r="E805" s="17" t="s">
        <v>110</v>
      </c>
      <c r="F805" s="8" t="str">
        <f ca="1">IFERROR(__xludf.DUMMYFUNCTION("if(isna(index('Form Responses 1'!B:P,max(filter(row('Form Responses 1'!B:B),'Form Responses 1'!B:B=A805)),7)),""Data not Found."",index('Form Responses 1'!B:P,max(filter(row('Form Responses 1'!B:B),'Form Responses 1'!B:B=A805)),7))"),"Not Yet Started.")</f>
        <v>Not Yet Started.</v>
      </c>
      <c r="G805" s="16">
        <f t="shared" ca="1" si="0"/>
        <v>0</v>
      </c>
    </row>
    <row r="806" spans="1:7" ht="14.25">
      <c r="A806" s="6">
        <v>755361</v>
      </c>
      <c r="B806" s="8" t="s">
        <v>226</v>
      </c>
      <c r="C806" s="11" t="str">
        <f>VLOOKUP(A806,DB_Name!$A$2:$G$93,7,FALSE)</f>
        <v>C58</v>
      </c>
      <c r="D806" s="13" t="str">
        <f>VLOOKUP(A806,DB_Name!$A$2:$D$93,4,FALSE)</f>
        <v>OMS</v>
      </c>
      <c r="E806" s="17" t="s">
        <v>120</v>
      </c>
      <c r="F806" s="8" t="str">
        <f ca="1">IFERROR(__xludf.DUMMYFUNCTION("if(isna(index('Form Responses 1'!B:P,max(filter(row('Form Responses 1'!B:B),'Form Responses 1'!B:B=A806)),8)),""Data not Found."",index('Form Responses 1'!B:P,max(filter(row('Form Responses 1'!B:B),'Form Responses 1'!B:B=A806)),8))"),"Not Yet Started.")</f>
        <v>Not Yet Started.</v>
      </c>
      <c r="G806" s="16">
        <f t="shared" ca="1" si="0"/>
        <v>0</v>
      </c>
    </row>
    <row r="807" spans="1:7" ht="14.25">
      <c r="A807" s="6">
        <v>755361</v>
      </c>
      <c r="B807" s="8" t="s">
        <v>226</v>
      </c>
      <c r="C807" s="11" t="str">
        <f>VLOOKUP(A807,DB_Name!$A$2:$G$93,7,FALSE)</f>
        <v>C58</v>
      </c>
      <c r="D807" s="13" t="str">
        <f>VLOOKUP(A807,DB_Name!$A$2:$D$93,4,FALSE)</f>
        <v>OMS</v>
      </c>
      <c r="E807" s="17" t="s">
        <v>130</v>
      </c>
      <c r="F807" s="8" t="str">
        <f ca="1">IFERROR(__xludf.DUMMYFUNCTION("if(isna(index('Form Responses 1'!B:P,max(filter(row('Form Responses 1'!B:B),'Form Responses 1'!B:B=A807)),9)),""Data not Found."",index('Form Responses 1'!B:P,max(filter(row('Form Responses 1'!B:B),'Form Responses 1'!B:B=A807)),9))"),"Not Yet Started.")</f>
        <v>Not Yet Started.</v>
      </c>
      <c r="G807" s="16">
        <f t="shared" ca="1" si="0"/>
        <v>0</v>
      </c>
    </row>
    <row r="808" spans="1:7" ht="14.25">
      <c r="A808" s="6">
        <v>755361</v>
      </c>
      <c r="B808" s="8" t="s">
        <v>226</v>
      </c>
      <c r="C808" s="11" t="str">
        <f>VLOOKUP(A808,DB_Name!$A$2:$G$93,7,FALSE)</f>
        <v>C58</v>
      </c>
      <c r="D808" s="13" t="str">
        <f>VLOOKUP(A808,DB_Name!$A$2:$D$93,4,FALSE)</f>
        <v>OMS</v>
      </c>
      <c r="E808" s="17" t="s">
        <v>137</v>
      </c>
      <c r="F808" s="8" t="str">
        <f ca="1">IFERROR(__xludf.DUMMYFUNCTION("if(isna(index('Form Responses 1'!B:P,max(filter(row('Form Responses 1'!B:B),'Form Responses 1'!B:B=A808)),10)),""Data not Found."",index('Form Responses 1'!B:P,max(filter(row('Form Responses 1'!B:B),'Form Responses 1'!B:B=A808)),10))"),"Not Yet Started.")</f>
        <v>Not Yet Started.</v>
      </c>
      <c r="G808" s="16">
        <f t="shared" ca="1" si="0"/>
        <v>0</v>
      </c>
    </row>
    <row r="809" spans="1:7" ht="14.25">
      <c r="A809" s="6">
        <v>755361</v>
      </c>
      <c r="B809" s="8" t="s">
        <v>226</v>
      </c>
      <c r="C809" s="11" t="str">
        <f>VLOOKUP(A809,DB_Name!$A$2:$G$93,7,FALSE)</f>
        <v>C58</v>
      </c>
      <c r="D809" s="13" t="str">
        <f>VLOOKUP(A809,DB_Name!$A$2:$D$93,4,FALSE)</f>
        <v>OMS</v>
      </c>
      <c r="E809" s="17" t="s">
        <v>147</v>
      </c>
      <c r="F809" s="8" t="str">
        <f ca="1">IFERROR(__xludf.DUMMYFUNCTION("if(isna(index('Form Responses 1'!B:P,max(filter(row('Form Responses 1'!B:B),'Form Responses 1'!B:B=A809)),11)),""Data not Found."",index('Form Responses 1'!B:P,max(filter(row('Form Responses 1'!B:B),'Form Responses 1'!B:B=A809)),11))"),"Not Yet Started.")</f>
        <v>Not Yet Started.</v>
      </c>
      <c r="G809" s="16">
        <f t="shared" ca="1" si="0"/>
        <v>0</v>
      </c>
    </row>
    <row r="810" spans="1:7" ht="14.25">
      <c r="A810" s="6">
        <v>755361</v>
      </c>
      <c r="B810" s="8" t="s">
        <v>226</v>
      </c>
      <c r="C810" s="11" t="str">
        <f>VLOOKUP(A810,DB_Name!$A$2:$G$93,7,FALSE)</f>
        <v>C58</v>
      </c>
      <c r="D810" s="13" t="str">
        <f>VLOOKUP(A810,DB_Name!$A$2:$D$93,4,FALSE)</f>
        <v>OMS</v>
      </c>
      <c r="E810" s="17" t="s">
        <v>157</v>
      </c>
      <c r="F810" s="8" t="str">
        <f ca="1">IFERROR(__xludf.DUMMYFUNCTION("if(isna(index('Form Responses 1'!B:P,max(filter(row('Form Responses 1'!B:B),'Form Responses 1'!B:B=A810)),12)),""Data not Found."",index('Form Responses 1'!B:P,max(filter(row('Form Responses 1'!B:B),'Form Responses 1'!B:B=A810)),12))"),"Not Yet Started.")</f>
        <v>Not Yet Started.</v>
      </c>
      <c r="G810" s="16">
        <f t="shared" ca="1" si="0"/>
        <v>0</v>
      </c>
    </row>
    <row r="811" spans="1:7" ht="14.25">
      <c r="A811" s="6">
        <v>755361</v>
      </c>
      <c r="B811" s="8" t="s">
        <v>226</v>
      </c>
      <c r="C811" s="11" t="str">
        <f>VLOOKUP(A811,DB_Name!$A$2:$G$93,7,FALSE)</f>
        <v>C58</v>
      </c>
      <c r="D811" s="13" t="str">
        <f>VLOOKUP(A811,DB_Name!$A$2:$D$93,4,FALSE)</f>
        <v>OMS</v>
      </c>
      <c r="E811" s="17" t="s">
        <v>168</v>
      </c>
      <c r="F811" s="8" t="str">
        <f ca="1">IFERROR(__xludf.DUMMYFUNCTION("if(isna(index('Form Responses 1'!B:P,max(filter(row('Form Responses 1'!B:B),'Form Responses 1'!B:B=A811)),13)),""Data not Found."",index('Form Responses 1'!B:P,max(filter(row('Form Responses 1'!B:B),'Form Responses 1'!B:B=A811)),13))"),"Not Yet Started.")</f>
        <v>Not Yet Started.</v>
      </c>
      <c r="G811" s="16">
        <f t="shared" ca="1" si="0"/>
        <v>0</v>
      </c>
    </row>
    <row r="812" spans="1:7" ht="14.25">
      <c r="A812" s="6">
        <v>755361</v>
      </c>
      <c r="B812" s="8" t="s">
        <v>226</v>
      </c>
      <c r="C812" s="11" t="str">
        <f>VLOOKUP(A812,DB_Name!$A$2:$G$93,7,FALSE)</f>
        <v>C58</v>
      </c>
      <c r="D812" s="13" t="str">
        <f>VLOOKUP(A812,DB_Name!$A$2:$D$93,4,FALSE)</f>
        <v>OMS</v>
      </c>
      <c r="E812" s="17" t="s">
        <v>176</v>
      </c>
      <c r="F812" s="8" t="str">
        <f ca="1">IFERROR(__xludf.DUMMYFUNCTION("if(isna(index('Form Responses 1'!B:P,max(filter(row('Form Responses 1'!B:B),'Form Responses 1'!B:B=A812)),14)),""Data not Found."",index('Form Responses 1'!B:P,max(filter(row('Form Responses 1'!B:B),'Form Responses 1'!B:B=A812)),14))"),"Not Yet Started.")</f>
        <v>Not Yet Started.</v>
      </c>
      <c r="G812" s="16">
        <f t="shared" ca="1" si="0"/>
        <v>0</v>
      </c>
    </row>
    <row r="813" spans="1:7" ht="14.25">
      <c r="A813" s="6">
        <v>755361</v>
      </c>
      <c r="B813" s="8" t="s">
        <v>226</v>
      </c>
      <c r="C813" s="11" t="str">
        <f>VLOOKUP(A813,DB_Name!$A$2:$G$93,7,FALSE)</f>
        <v>C58</v>
      </c>
      <c r="D813" s="13" t="str">
        <f>VLOOKUP(A813,DB_Name!$A$2:$D$93,4,FALSE)</f>
        <v>OMS</v>
      </c>
      <c r="E813" s="17" t="s">
        <v>185</v>
      </c>
      <c r="F813" s="8" t="str">
        <f ca="1">IFERROR(__xludf.DUMMYFUNCTION("if(isna(index('Form Responses 1'!B:P,max(filter(row('Form Responses 1'!B:B),'Form Responses 1'!B:B=A813)),15)),""Data not Found."",index('Form Responses 1'!B:P,max(filter(row('Form Responses 1'!B:B),'Form Responses 1'!B:B=A813)),15))"),"Not Yet Started.")</f>
        <v>Not Yet Started.</v>
      </c>
      <c r="G813" s="16">
        <f t="shared" ca="1" si="0"/>
        <v>0</v>
      </c>
    </row>
    <row r="814" spans="1:7" ht="14.25">
      <c r="A814" s="6">
        <v>755362</v>
      </c>
      <c r="B814" s="8" t="s">
        <v>229</v>
      </c>
      <c r="C814" s="11" t="str">
        <f>VLOOKUP(A814,DB_Name!$A$2:$G$93,7,FALSE)</f>
        <v>C59</v>
      </c>
      <c r="D814" s="13" t="str">
        <f>VLOOKUP(A814,DB_Name!$A$2:$D$93,4,FALSE)</f>
        <v>ES</v>
      </c>
      <c r="E814" s="13" t="s">
        <v>35</v>
      </c>
      <c r="F814" s="8" t="str">
        <f ca="1">IFERROR(__xludf.DUMMYFUNCTION("if(isna(index('Form Responses 1'!B:P,max(filter(row('Form Responses 1'!B:B),'Form Responses 1'!B:B=A814)),2)),""Data not Found."",index('Form Responses 1'!B:P,max(filter(row('Form Responses 1'!B:B),'Form Responses 1'!B:B=A814)),2))"),"Done. Acc.")</f>
        <v>Done. Acc.</v>
      </c>
      <c r="G814" s="16">
        <f t="shared" ca="1" si="0"/>
        <v>1</v>
      </c>
    </row>
    <row r="815" spans="1:7" ht="14.25">
      <c r="A815" s="6">
        <v>755362</v>
      </c>
      <c r="B815" s="8" t="s">
        <v>229</v>
      </c>
      <c r="C815" s="11" t="str">
        <f>VLOOKUP(A815,DB_Name!$A$2:$G$93,7,FALSE)</f>
        <v>C59</v>
      </c>
      <c r="D815" s="13" t="str">
        <f>VLOOKUP(A815,DB_Name!$A$2:$D$93,4,FALSE)</f>
        <v>ES</v>
      </c>
      <c r="E815" s="17" t="s">
        <v>68</v>
      </c>
      <c r="F815" s="8" t="str">
        <f ca="1">IFERROR(__xludf.DUMMYFUNCTION("if(isna(index('Form Responses 1'!B:P,max(filter(row('Form Responses 1'!B:B),'Form Responses 1'!B:B=A815)),3)),""Data not Found."",index('Form Responses 1'!B:P,max(filter(row('Form Responses 1'!B:B),'Form Responses 1'!B:B=A815)),3))"),"Done. Acc.")</f>
        <v>Done. Acc.</v>
      </c>
      <c r="G815" s="16">
        <f t="shared" ca="1" si="0"/>
        <v>1</v>
      </c>
    </row>
    <row r="816" spans="1:7" ht="14.25">
      <c r="A816" s="6">
        <v>755362</v>
      </c>
      <c r="B816" s="8" t="s">
        <v>229</v>
      </c>
      <c r="C816" s="11" t="str">
        <f>VLOOKUP(A816,DB_Name!$A$2:$G$93,7,FALSE)</f>
        <v>C59</v>
      </c>
      <c r="D816" s="13" t="str">
        <f>VLOOKUP(A816,DB_Name!$A$2:$D$93,4,FALSE)</f>
        <v>ES</v>
      </c>
      <c r="E816" s="17" t="s">
        <v>82</v>
      </c>
      <c r="F816" s="8" t="str">
        <f ca="1">IFERROR(__xludf.DUMMYFUNCTION("if(isna(index('Form Responses 1'!B:P,max(filter(row('Form Responses 1'!B:B),'Form Responses 1'!B:B=A816)),4)),""Data not Found."",index('Form Responses 1'!B:P,max(filter(row('Form Responses 1'!B:B),'Form Responses 1'!B:B=A816)),4))"),"Done. Acc.")</f>
        <v>Done. Acc.</v>
      </c>
      <c r="G816" s="16">
        <f t="shared" ca="1" si="0"/>
        <v>1</v>
      </c>
    </row>
    <row r="817" spans="1:7" ht="14.25">
      <c r="A817" s="6">
        <v>755362</v>
      </c>
      <c r="B817" s="8" t="s">
        <v>229</v>
      </c>
      <c r="C817" s="11" t="str">
        <f>VLOOKUP(A817,DB_Name!$A$2:$G$93,7,FALSE)</f>
        <v>C59</v>
      </c>
      <c r="D817" s="13" t="str">
        <f>VLOOKUP(A817,DB_Name!$A$2:$D$93,4,FALSE)</f>
        <v>ES</v>
      </c>
      <c r="E817" s="17" t="s">
        <v>92</v>
      </c>
      <c r="F817" s="8" t="str">
        <f ca="1">IFERROR(__xludf.DUMMYFUNCTION("if(isna(index('Form Responses 1'!B:P,max(filter(row('Form Responses 1'!B:B),'Form Responses 1'!B:B=A817)),5)),""Data not Found."",index('Form Responses 1'!B:P,max(filter(row('Form Responses 1'!B:B),'Form Responses 1'!B:B=A817)),5))"),"Done. Acc.")</f>
        <v>Done. Acc.</v>
      </c>
      <c r="G817" s="16">
        <f t="shared" ca="1" si="0"/>
        <v>1</v>
      </c>
    </row>
    <row r="818" spans="1:7" ht="14.25">
      <c r="A818" s="6">
        <v>755362</v>
      </c>
      <c r="B818" s="8" t="s">
        <v>229</v>
      </c>
      <c r="C818" s="11" t="str">
        <f>VLOOKUP(A818,DB_Name!$A$2:$G$93,7,FALSE)</f>
        <v>C59</v>
      </c>
      <c r="D818" s="13" t="str">
        <f>VLOOKUP(A818,DB_Name!$A$2:$D$93,4,FALSE)</f>
        <v>ES</v>
      </c>
      <c r="E818" s="17" t="s">
        <v>99</v>
      </c>
      <c r="F818" s="8" t="str">
        <f ca="1">IFERROR(__xludf.DUMMYFUNCTION("if(isna(index('Form Responses 1'!B:P,max(filter(row('Form Responses 1'!B:B),'Form Responses 1'!B:B=A818)),6)),""Data not Found."",index('Form Responses 1'!B:P,max(filter(row('Form Responses 1'!B:B),'Form Responses 1'!B:B=A818)),6))"),"Done. Acc.")</f>
        <v>Done. Acc.</v>
      </c>
      <c r="G818" s="16">
        <f t="shared" ca="1" si="0"/>
        <v>1</v>
      </c>
    </row>
    <row r="819" spans="1:7" ht="14.25">
      <c r="A819" s="6">
        <v>755362</v>
      </c>
      <c r="B819" s="8" t="s">
        <v>229</v>
      </c>
      <c r="C819" s="11" t="str">
        <f>VLOOKUP(A819,DB_Name!$A$2:$G$93,7,FALSE)</f>
        <v>C59</v>
      </c>
      <c r="D819" s="13" t="str">
        <f>VLOOKUP(A819,DB_Name!$A$2:$D$93,4,FALSE)</f>
        <v>ES</v>
      </c>
      <c r="E819" s="17" t="s">
        <v>110</v>
      </c>
      <c r="F819" s="8" t="str">
        <f ca="1">IFERROR(__xludf.DUMMYFUNCTION("if(isna(index('Form Responses 1'!B:P,max(filter(row('Form Responses 1'!B:B),'Form Responses 1'!B:B=A819)),7)),""Data not Found."",index('Form Responses 1'!B:P,max(filter(row('Form Responses 1'!B:B),'Form Responses 1'!B:B=A819)),7))"),"Done. Acc.")</f>
        <v>Done. Acc.</v>
      </c>
      <c r="G819" s="16">
        <f t="shared" ca="1" si="0"/>
        <v>1</v>
      </c>
    </row>
    <row r="820" spans="1:7" ht="14.25">
      <c r="A820" s="6">
        <v>755362</v>
      </c>
      <c r="B820" s="8" t="s">
        <v>229</v>
      </c>
      <c r="C820" s="11" t="str">
        <f>VLOOKUP(A820,DB_Name!$A$2:$G$93,7,FALSE)</f>
        <v>C59</v>
      </c>
      <c r="D820" s="13" t="str">
        <f>VLOOKUP(A820,DB_Name!$A$2:$D$93,4,FALSE)</f>
        <v>ES</v>
      </c>
      <c r="E820" s="17" t="s">
        <v>120</v>
      </c>
      <c r="F820" s="8" t="str">
        <f ca="1">IFERROR(__xludf.DUMMYFUNCTION("if(isna(index('Form Responses 1'!B:P,max(filter(row('Form Responses 1'!B:B),'Form Responses 1'!B:B=A820)),8)),""Data not Found."",index('Form Responses 1'!B:P,max(filter(row('Form Responses 1'!B:B),'Form Responses 1'!B:B=A820)),8))"),"Done. Acc.")</f>
        <v>Done. Acc.</v>
      </c>
      <c r="G820" s="16">
        <f t="shared" ca="1" si="0"/>
        <v>1</v>
      </c>
    </row>
    <row r="821" spans="1:7" ht="14.25">
      <c r="A821" s="6">
        <v>755362</v>
      </c>
      <c r="B821" s="8" t="s">
        <v>229</v>
      </c>
      <c r="C821" s="11" t="str">
        <f>VLOOKUP(A821,DB_Name!$A$2:$G$93,7,FALSE)</f>
        <v>C59</v>
      </c>
      <c r="D821" s="13" t="str">
        <f>VLOOKUP(A821,DB_Name!$A$2:$D$93,4,FALSE)</f>
        <v>ES</v>
      </c>
      <c r="E821" s="17" t="s">
        <v>130</v>
      </c>
      <c r="F821" s="8" t="str">
        <f ca="1">IFERROR(__xludf.DUMMYFUNCTION("if(isna(index('Form Responses 1'!B:P,max(filter(row('Form Responses 1'!B:B),'Form Responses 1'!B:B=A821)),9)),""Data not Found."",index('Form Responses 1'!B:P,max(filter(row('Form Responses 1'!B:B),'Form Responses 1'!B:B=A821)),9))"),"On Progress.")</f>
        <v>On Progress.</v>
      </c>
      <c r="G821" s="16">
        <f t="shared" ca="1" si="0"/>
        <v>0.5</v>
      </c>
    </row>
    <row r="822" spans="1:7" ht="14.25">
      <c r="A822" s="6">
        <v>755362</v>
      </c>
      <c r="B822" s="8" t="s">
        <v>229</v>
      </c>
      <c r="C822" s="11" t="str">
        <f>VLOOKUP(A822,DB_Name!$A$2:$G$93,7,FALSE)</f>
        <v>C59</v>
      </c>
      <c r="D822" s="13" t="str">
        <f>VLOOKUP(A822,DB_Name!$A$2:$D$93,4,FALSE)</f>
        <v>ES</v>
      </c>
      <c r="E822" s="17" t="s">
        <v>137</v>
      </c>
      <c r="F822" s="8" t="str">
        <f ca="1">IFERROR(__xludf.DUMMYFUNCTION("if(isna(index('Form Responses 1'!B:P,max(filter(row('Form Responses 1'!B:B),'Form Responses 1'!B:B=A822)),10)),""Data not Found."",index('Form Responses 1'!B:P,max(filter(row('Form Responses 1'!B:B),'Form Responses 1'!B:B=A822)),10))"),"On Progress.")</f>
        <v>On Progress.</v>
      </c>
      <c r="G822" s="16">
        <f t="shared" ca="1" si="0"/>
        <v>0.5</v>
      </c>
    </row>
    <row r="823" spans="1:7" ht="14.25">
      <c r="A823" s="6">
        <v>755362</v>
      </c>
      <c r="B823" s="8" t="s">
        <v>229</v>
      </c>
      <c r="C823" s="11" t="str">
        <f>VLOOKUP(A823,DB_Name!$A$2:$G$93,7,FALSE)</f>
        <v>C59</v>
      </c>
      <c r="D823" s="13" t="str">
        <f>VLOOKUP(A823,DB_Name!$A$2:$D$93,4,FALSE)</f>
        <v>ES</v>
      </c>
      <c r="E823" s="17" t="s">
        <v>147</v>
      </c>
      <c r="F823" s="8" t="str">
        <f ca="1">IFERROR(__xludf.DUMMYFUNCTION("if(isna(index('Form Responses 1'!B:P,max(filter(row('Form Responses 1'!B:B),'Form Responses 1'!B:B=A823)),11)),""Data not Found."",index('Form Responses 1'!B:P,max(filter(row('Form Responses 1'!B:B),'Form Responses 1'!B:B=A823)),11))"),"On Progress.")</f>
        <v>On Progress.</v>
      </c>
      <c r="G823" s="16">
        <f t="shared" ca="1" si="0"/>
        <v>0.5</v>
      </c>
    </row>
    <row r="824" spans="1:7" ht="14.25">
      <c r="A824" s="6">
        <v>755362</v>
      </c>
      <c r="B824" s="8" t="s">
        <v>229</v>
      </c>
      <c r="C824" s="11" t="str">
        <f>VLOOKUP(A824,DB_Name!$A$2:$G$93,7,FALSE)</f>
        <v>C59</v>
      </c>
      <c r="D824" s="13" t="str">
        <f>VLOOKUP(A824,DB_Name!$A$2:$D$93,4,FALSE)</f>
        <v>ES</v>
      </c>
      <c r="E824" s="17" t="s">
        <v>157</v>
      </c>
      <c r="F824" s="8" t="str">
        <f ca="1">IFERROR(__xludf.DUMMYFUNCTION("if(isna(index('Form Responses 1'!B:P,max(filter(row('Form Responses 1'!B:B),'Form Responses 1'!B:B=A824)),12)),""Data not Found."",index('Form Responses 1'!B:P,max(filter(row('Form Responses 1'!B:B),'Form Responses 1'!B:B=A824)),12))"),"On Progress.")</f>
        <v>On Progress.</v>
      </c>
      <c r="G824" s="16">
        <f t="shared" ca="1" si="0"/>
        <v>0.5</v>
      </c>
    </row>
    <row r="825" spans="1:7" ht="14.25">
      <c r="A825" s="6">
        <v>755362</v>
      </c>
      <c r="B825" s="8" t="s">
        <v>229</v>
      </c>
      <c r="C825" s="11" t="str">
        <f>VLOOKUP(A825,DB_Name!$A$2:$G$93,7,FALSE)</f>
        <v>C59</v>
      </c>
      <c r="D825" s="13" t="str">
        <f>VLOOKUP(A825,DB_Name!$A$2:$D$93,4,FALSE)</f>
        <v>ES</v>
      </c>
      <c r="E825" s="17" t="s">
        <v>168</v>
      </c>
      <c r="F825" s="8" t="str">
        <f ca="1">IFERROR(__xludf.DUMMYFUNCTION("if(isna(index('Form Responses 1'!B:P,max(filter(row('Form Responses 1'!B:B),'Form Responses 1'!B:B=A825)),13)),""Data not Found."",index('Form Responses 1'!B:P,max(filter(row('Form Responses 1'!B:B),'Form Responses 1'!B:B=A825)),13))"),"On Progress.")</f>
        <v>On Progress.</v>
      </c>
      <c r="G825" s="16">
        <f t="shared" ca="1" si="0"/>
        <v>0.5</v>
      </c>
    </row>
    <row r="826" spans="1:7" ht="14.25">
      <c r="A826" s="6">
        <v>755362</v>
      </c>
      <c r="B826" s="8" t="s">
        <v>229</v>
      </c>
      <c r="C826" s="11" t="str">
        <f>VLOOKUP(A826,DB_Name!$A$2:$G$93,7,FALSE)</f>
        <v>C59</v>
      </c>
      <c r="D826" s="13" t="str">
        <f>VLOOKUP(A826,DB_Name!$A$2:$D$93,4,FALSE)</f>
        <v>ES</v>
      </c>
      <c r="E826" s="17" t="s">
        <v>176</v>
      </c>
      <c r="F826" s="8" t="str">
        <f ca="1">IFERROR(__xludf.DUMMYFUNCTION("if(isna(index('Form Responses 1'!B:P,max(filter(row('Form Responses 1'!B:B),'Form Responses 1'!B:B=A826)),14)),""Data not Found."",index('Form Responses 1'!B:P,max(filter(row('Form Responses 1'!B:B),'Form Responses 1'!B:B=A826)),14))"),"On Progress.")</f>
        <v>On Progress.</v>
      </c>
      <c r="G826" s="16">
        <f t="shared" ca="1" si="0"/>
        <v>0.5</v>
      </c>
    </row>
    <row r="827" spans="1:7" ht="14.25">
      <c r="A827" s="6">
        <v>755362</v>
      </c>
      <c r="B827" s="8" t="s">
        <v>229</v>
      </c>
      <c r="C827" s="11" t="str">
        <f>VLOOKUP(A827,DB_Name!$A$2:$G$93,7,FALSE)</f>
        <v>C59</v>
      </c>
      <c r="D827" s="13" t="str">
        <f>VLOOKUP(A827,DB_Name!$A$2:$D$93,4,FALSE)</f>
        <v>ES</v>
      </c>
      <c r="E827" s="17" t="s">
        <v>185</v>
      </c>
      <c r="F827" s="8" t="str">
        <f ca="1">IFERROR(__xludf.DUMMYFUNCTION("if(isna(index('Form Responses 1'!B:P,max(filter(row('Form Responses 1'!B:B),'Form Responses 1'!B:B=A827)),15)),""Data not Found."",index('Form Responses 1'!B:P,max(filter(row('Form Responses 1'!B:B),'Form Responses 1'!B:B=A827)),15))"),"On Progress.")</f>
        <v>On Progress.</v>
      </c>
      <c r="G827" s="16">
        <f t="shared" ca="1" si="0"/>
        <v>0.5</v>
      </c>
    </row>
    <row r="828" spans="1:7" ht="14.25">
      <c r="A828" s="6">
        <v>755363</v>
      </c>
      <c r="B828" s="8" t="s">
        <v>232</v>
      </c>
      <c r="C828" s="11" t="str">
        <f>VLOOKUP(A828,DB_Name!$A$2:$G$93,7,FALSE)</f>
        <v>C60</v>
      </c>
      <c r="D828" s="13" t="str">
        <f>VLOOKUP(A828,DB_Name!$A$2:$D$93,4,FALSE)</f>
        <v>OMS</v>
      </c>
      <c r="E828" s="13" t="s">
        <v>35</v>
      </c>
      <c r="F828" s="8" t="str">
        <f ca="1">IFERROR(__xludf.DUMMYFUNCTION("if(isna(index('Form Responses 1'!B:P,max(filter(row('Form Responses 1'!B:B),'Form Responses 1'!B:B=A828)),2)),""Data not Found."",index('Form Responses 1'!B:P,max(filter(row('Form Responses 1'!B:B),'Form Responses 1'!B:B=A828)),2))"),"Done. Acc.")</f>
        <v>Done. Acc.</v>
      </c>
      <c r="G828" s="16">
        <f t="shared" ca="1" si="0"/>
        <v>1</v>
      </c>
    </row>
    <row r="829" spans="1:7" ht="14.25">
      <c r="A829" s="6">
        <v>755363</v>
      </c>
      <c r="B829" s="8" t="s">
        <v>232</v>
      </c>
      <c r="C829" s="11" t="str">
        <f>VLOOKUP(A829,DB_Name!$A$2:$G$93,7,FALSE)</f>
        <v>C60</v>
      </c>
      <c r="D829" s="13" t="str">
        <f>VLOOKUP(A829,DB_Name!$A$2:$D$93,4,FALSE)</f>
        <v>OMS</v>
      </c>
      <c r="E829" s="17" t="s">
        <v>68</v>
      </c>
      <c r="F829" s="8" t="str">
        <f ca="1">IFERROR(__xludf.DUMMYFUNCTION("if(isna(index('Form Responses 1'!B:P,max(filter(row('Form Responses 1'!B:B),'Form Responses 1'!B:B=A829)),3)),""Data not Found."",index('Form Responses 1'!B:P,max(filter(row('Form Responses 1'!B:B),'Form Responses 1'!B:B=A829)),3))"),"Done. Acc.")</f>
        <v>Done. Acc.</v>
      </c>
      <c r="G829" s="16">
        <f t="shared" ca="1" si="0"/>
        <v>1</v>
      </c>
    </row>
    <row r="830" spans="1:7" ht="14.25">
      <c r="A830" s="6">
        <v>755363</v>
      </c>
      <c r="B830" s="8" t="s">
        <v>232</v>
      </c>
      <c r="C830" s="11" t="str">
        <f>VLOOKUP(A830,DB_Name!$A$2:$G$93,7,FALSE)</f>
        <v>C60</v>
      </c>
      <c r="D830" s="13" t="str">
        <f>VLOOKUP(A830,DB_Name!$A$2:$D$93,4,FALSE)</f>
        <v>OMS</v>
      </c>
      <c r="E830" s="17" t="s">
        <v>82</v>
      </c>
      <c r="F830" s="8" t="str">
        <f ca="1">IFERROR(__xludf.DUMMYFUNCTION("if(isna(index('Form Responses 1'!B:P,max(filter(row('Form Responses 1'!B:B),'Form Responses 1'!B:B=A830)),4)),""Data not Found."",index('Form Responses 1'!B:P,max(filter(row('Form Responses 1'!B:B),'Form Responses 1'!B:B=A830)),4))"),"Done. Acc.")</f>
        <v>Done. Acc.</v>
      </c>
      <c r="G830" s="16">
        <f t="shared" ca="1" si="0"/>
        <v>1</v>
      </c>
    </row>
    <row r="831" spans="1:7" ht="14.25">
      <c r="A831" s="6">
        <v>755363</v>
      </c>
      <c r="B831" s="8" t="s">
        <v>232</v>
      </c>
      <c r="C831" s="11" t="str">
        <f>VLOOKUP(A831,DB_Name!$A$2:$G$93,7,FALSE)</f>
        <v>C60</v>
      </c>
      <c r="D831" s="13" t="str">
        <f>VLOOKUP(A831,DB_Name!$A$2:$D$93,4,FALSE)</f>
        <v>OMS</v>
      </c>
      <c r="E831" s="17" t="s">
        <v>92</v>
      </c>
      <c r="F831" s="8" t="str">
        <f ca="1">IFERROR(__xludf.DUMMYFUNCTION("if(isna(index('Form Responses 1'!B:P,max(filter(row('Form Responses 1'!B:B),'Form Responses 1'!B:B=A831)),5)),""Data not Found."",index('Form Responses 1'!B:P,max(filter(row('Form Responses 1'!B:B),'Form Responses 1'!B:B=A831)),5))"),"Done. Acc.")</f>
        <v>Done. Acc.</v>
      </c>
      <c r="G831" s="16">
        <f t="shared" ca="1" si="0"/>
        <v>1</v>
      </c>
    </row>
    <row r="832" spans="1:7" ht="14.25">
      <c r="A832" s="6">
        <v>755363</v>
      </c>
      <c r="B832" s="8" t="s">
        <v>232</v>
      </c>
      <c r="C832" s="11" t="str">
        <f>VLOOKUP(A832,DB_Name!$A$2:$G$93,7,FALSE)</f>
        <v>C60</v>
      </c>
      <c r="D832" s="13" t="str">
        <f>VLOOKUP(A832,DB_Name!$A$2:$D$93,4,FALSE)</f>
        <v>OMS</v>
      </c>
      <c r="E832" s="17" t="s">
        <v>99</v>
      </c>
      <c r="F832" s="8" t="str">
        <f ca="1">IFERROR(__xludf.DUMMYFUNCTION("if(isna(index('Form Responses 1'!B:P,max(filter(row('Form Responses 1'!B:B),'Form Responses 1'!B:B=A832)),6)),""Data not Found."",index('Form Responses 1'!B:P,max(filter(row('Form Responses 1'!B:B),'Form Responses 1'!B:B=A832)),6))"),"Done. Acc.")</f>
        <v>Done. Acc.</v>
      </c>
      <c r="G832" s="16">
        <f t="shared" ca="1" si="0"/>
        <v>1</v>
      </c>
    </row>
    <row r="833" spans="1:7" ht="14.25">
      <c r="A833" s="6">
        <v>755363</v>
      </c>
      <c r="B833" s="8" t="s">
        <v>232</v>
      </c>
      <c r="C833" s="11" t="str">
        <f>VLOOKUP(A833,DB_Name!$A$2:$G$93,7,FALSE)</f>
        <v>C60</v>
      </c>
      <c r="D833" s="13" t="str">
        <f>VLOOKUP(A833,DB_Name!$A$2:$D$93,4,FALSE)</f>
        <v>OMS</v>
      </c>
      <c r="E833" s="17" t="s">
        <v>110</v>
      </c>
      <c r="F833" s="8" t="str">
        <f ca="1">IFERROR(__xludf.DUMMYFUNCTION("if(isna(index('Form Responses 1'!B:P,max(filter(row('Form Responses 1'!B:B),'Form Responses 1'!B:B=A833)),7)),""Data not Found."",index('Form Responses 1'!B:P,max(filter(row('Form Responses 1'!B:B),'Form Responses 1'!B:B=A833)),7))"),"Done. Acc.")</f>
        <v>Done. Acc.</v>
      </c>
      <c r="G833" s="16">
        <f t="shared" ca="1" si="0"/>
        <v>1</v>
      </c>
    </row>
    <row r="834" spans="1:7" ht="14.25">
      <c r="A834" s="6">
        <v>755363</v>
      </c>
      <c r="B834" s="8" t="s">
        <v>232</v>
      </c>
      <c r="C834" s="11" t="str">
        <f>VLOOKUP(A834,DB_Name!$A$2:$G$93,7,FALSE)</f>
        <v>C60</v>
      </c>
      <c r="D834" s="13" t="str">
        <f>VLOOKUP(A834,DB_Name!$A$2:$D$93,4,FALSE)</f>
        <v>OMS</v>
      </c>
      <c r="E834" s="17" t="s">
        <v>120</v>
      </c>
      <c r="F834" s="8" t="str">
        <f ca="1">IFERROR(__xludf.DUMMYFUNCTION("if(isna(index('Form Responses 1'!B:P,max(filter(row('Form Responses 1'!B:B),'Form Responses 1'!B:B=A834)),8)),""Data not Found."",index('Form Responses 1'!B:P,max(filter(row('Form Responses 1'!B:B),'Form Responses 1'!B:B=A834)),8))"),"Done. Acc.")</f>
        <v>Done. Acc.</v>
      </c>
      <c r="G834" s="16">
        <f t="shared" ca="1" si="0"/>
        <v>1</v>
      </c>
    </row>
    <row r="835" spans="1:7" ht="14.25">
      <c r="A835" s="6">
        <v>755363</v>
      </c>
      <c r="B835" s="8" t="s">
        <v>232</v>
      </c>
      <c r="C835" s="11" t="str">
        <f>VLOOKUP(A835,DB_Name!$A$2:$G$93,7,FALSE)</f>
        <v>C60</v>
      </c>
      <c r="D835" s="13" t="str">
        <f>VLOOKUP(A835,DB_Name!$A$2:$D$93,4,FALSE)</f>
        <v>OMS</v>
      </c>
      <c r="E835" s="17" t="s">
        <v>130</v>
      </c>
      <c r="F835" s="8" t="str">
        <f ca="1">IFERROR(__xludf.DUMMYFUNCTION("if(isna(index('Form Responses 1'!B:P,max(filter(row('Form Responses 1'!B:B),'Form Responses 1'!B:B=A835)),9)),""Data not Found."",index('Form Responses 1'!B:P,max(filter(row('Form Responses 1'!B:B),'Form Responses 1'!B:B=A835)),9))"),"Not Yet Started.")</f>
        <v>Not Yet Started.</v>
      </c>
      <c r="G835" s="16">
        <f t="shared" ca="1" si="0"/>
        <v>0</v>
      </c>
    </row>
    <row r="836" spans="1:7" ht="14.25">
      <c r="A836" s="6">
        <v>755363</v>
      </c>
      <c r="B836" s="8" t="s">
        <v>232</v>
      </c>
      <c r="C836" s="11" t="str">
        <f>VLOOKUP(A836,DB_Name!$A$2:$G$93,7,FALSE)</f>
        <v>C60</v>
      </c>
      <c r="D836" s="13" t="str">
        <f>VLOOKUP(A836,DB_Name!$A$2:$D$93,4,FALSE)</f>
        <v>OMS</v>
      </c>
      <c r="E836" s="17" t="s">
        <v>137</v>
      </c>
      <c r="F836" s="8" t="str">
        <f ca="1">IFERROR(__xludf.DUMMYFUNCTION("if(isna(index('Form Responses 1'!B:P,max(filter(row('Form Responses 1'!B:B),'Form Responses 1'!B:B=A836)),10)),""Data not Found."",index('Form Responses 1'!B:P,max(filter(row('Form Responses 1'!B:B),'Form Responses 1'!B:B=A836)),10))"),"Not Yet Started.")</f>
        <v>Not Yet Started.</v>
      </c>
      <c r="G836" s="16">
        <f t="shared" ca="1" si="0"/>
        <v>0</v>
      </c>
    </row>
    <row r="837" spans="1:7" ht="14.25">
      <c r="A837" s="6">
        <v>755363</v>
      </c>
      <c r="B837" s="8" t="s">
        <v>232</v>
      </c>
      <c r="C837" s="11" t="str">
        <f>VLOOKUP(A837,DB_Name!$A$2:$G$93,7,FALSE)</f>
        <v>C60</v>
      </c>
      <c r="D837" s="13" t="str">
        <f>VLOOKUP(A837,DB_Name!$A$2:$D$93,4,FALSE)</f>
        <v>OMS</v>
      </c>
      <c r="E837" s="17" t="s">
        <v>147</v>
      </c>
      <c r="F837" s="8" t="str">
        <f ca="1">IFERROR(__xludf.DUMMYFUNCTION("if(isna(index('Form Responses 1'!B:P,max(filter(row('Form Responses 1'!B:B),'Form Responses 1'!B:B=A837)),11)),""Data not Found."",index('Form Responses 1'!B:P,max(filter(row('Form Responses 1'!B:B),'Form Responses 1'!B:B=A837)),11))"),"Not Yet Started.")</f>
        <v>Not Yet Started.</v>
      </c>
      <c r="G837" s="16">
        <f t="shared" ca="1" si="0"/>
        <v>0</v>
      </c>
    </row>
    <row r="838" spans="1:7" ht="14.25">
      <c r="A838" s="6">
        <v>755363</v>
      </c>
      <c r="B838" s="8" t="s">
        <v>232</v>
      </c>
      <c r="C838" s="11" t="str">
        <f>VLOOKUP(A838,DB_Name!$A$2:$G$93,7,FALSE)</f>
        <v>C60</v>
      </c>
      <c r="D838" s="13" t="str">
        <f>VLOOKUP(A838,DB_Name!$A$2:$D$93,4,FALSE)</f>
        <v>OMS</v>
      </c>
      <c r="E838" s="17" t="s">
        <v>157</v>
      </c>
      <c r="F838" s="8" t="str">
        <f ca="1">IFERROR(__xludf.DUMMYFUNCTION("if(isna(index('Form Responses 1'!B:P,max(filter(row('Form Responses 1'!B:B),'Form Responses 1'!B:B=A838)),12)),""Data not Found."",index('Form Responses 1'!B:P,max(filter(row('Form Responses 1'!B:B),'Form Responses 1'!B:B=A838)),12))"),"Not Yet Started.")</f>
        <v>Not Yet Started.</v>
      </c>
      <c r="G838" s="16">
        <f t="shared" ca="1" si="0"/>
        <v>0</v>
      </c>
    </row>
    <row r="839" spans="1:7" ht="14.25">
      <c r="A839" s="6">
        <v>755363</v>
      </c>
      <c r="B839" s="8" t="s">
        <v>232</v>
      </c>
      <c r="C839" s="11" t="str">
        <f>VLOOKUP(A839,DB_Name!$A$2:$G$93,7,FALSE)</f>
        <v>C60</v>
      </c>
      <c r="D839" s="13" t="str">
        <f>VLOOKUP(A839,DB_Name!$A$2:$D$93,4,FALSE)</f>
        <v>OMS</v>
      </c>
      <c r="E839" s="17" t="s">
        <v>168</v>
      </c>
      <c r="F839" s="8" t="str">
        <f ca="1">IFERROR(__xludf.DUMMYFUNCTION("if(isna(index('Form Responses 1'!B:P,max(filter(row('Form Responses 1'!B:B),'Form Responses 1'!B:B=A839)),13)),""Data not Found."",index('Form Responses 1'!B:P,max(filter(row('Form Responses 1'!B:B),'Form Responses 1'!B:B=A839)),13))"),"Not Yet Started.")</f>
        <v>Not Yet Started.</v>
      </c>
      <c r="G839" s="16">
        <f t="shared" ca="1" si="0"/>
        <v>0</v>
      </c>
    </row>
    <row r="840" spans="1:7" ht="14.25">
      <c r="A840" s="6">
        <v>755363</v>
      </c>
      <c r="B840" s="8" t="s">
        <v>232</v>
      </c>
      <c r="C840" s="11" t="str">
        <f>VLOOKUP(A840,DB_Name!$A$2:$G$93,7,FALSE)</f>
        <v>C60</v>
      </c>
      <c r="D840" s="13" t="str">
        <f>VLOOKUP(A840,DB_Name!$A$2:$D$93,4,FALSE)</f>
        <v>OMS</v>
      </c>
      <c r="E840" s="17" t="s">
        <v>176</v>
      </c>
      <c r="F840" s="8" t="str">
        <f ca="1">IFERROR(__xludf.DUMMYFUNCTION("if(isna(index('Form Responses 1'!B:P,max(filter(row('Form Responses 1'!B:B),'Form Responses 1'!B:B=A840)),14)),""Data not Found."",index('Form Responses 1'!B:P,max(filter(row('Form Responses 1'!B:B),'Form Responses 1'!B:B=A840)),14))"),"Not Yet Started.")</f>
        <v>Not Yet Started.</v>
      </c>
      <c r="G840" s="16">
        <f t="shared" ca="1" si="0"/>
        <v>0</v>
      </c>
    </row>
    <row r="841" spans="1:7" ht="14.25">
      <c r="A841" s="6">
        <v>755363</v>
      </c>
      <c r="B841" s="8" t="s">
        <v>232</v>
      </c>
      <c r="C841" s="11" t="str">
        <f>VLOOKUP(A841,DB_Name!$A$2:$G$93,7,FALSE)</f>
        <v>C60</v>
      </c>
      <c r="D841" s="13" t="str">
        <f>VLOOKUP(A841,DB_Name!$A$2:$D$93,4,FALSE)</f>
        <v>OMS</v>
      </c>
      <c r="E841" s="17" t="s">
        <v>185</v>
      </c>
      <c r="F841" s="8" t="str">
        <f ca="1">IFERROR(__xludf.DUMMYFUNCTION("if(isna(index('Form Responses 1'!B:P,max(filter(row('Form Responses 1'!B:B),'Form Responses 1'!B:B=A841)),15)),""Data not Found."",index('Form Responses 1'!B:P,max(filter(row('Form Responses 1'!B:B),'Form Responses 1'!B:B=A841)),15))"),"Not Yet Started.")</f>
        <v>Not Yet Started.</v>
      </c>
      <c r="G841" s="16">
        <f t="shared" ca="1" si="0"/>
        <v>0</v>
      </c>
    </row>
    <row r="842" spans="1:7" ht="14.25">
      <c r="A842" s="6">
        <v>755364</v>
      </c>
      <c r="B842" s="8" t="s">
        <v>235</v>
      </c>
      <c r="C842" s="11" t="str">
        <f>VLOOKUP(A842,DB_Name!$A$2:$G$93,7,FALSE)</f>
        <v>C61</v>
      </c>
      <c r="D842" s="13" t="str">
        <f>VLOOKUP(A842,DB_Name!$A$2:$D$93,4,FALSE)</f>
        <v>PMO</v>
      </c>
      <c r="E842" s="13" t="s">
        <v>35</v>
      </c>
      <c r="F842" s="8" t="str">
        <f ca="1">IFERROR(__xludf.DUMMYFUNCTION("if(isna(index('Form Responses 1'!B:P,max(filter(row('Form Responses 1'!B:B),'Form Responses 1'!B:B=A842)),2)),""Data not Found."",index('Form Responses 1'!B:P,max(filter(row('Form Responses 1'!B:B),'Form Responses 1'!B:B=A842)),2))"),"Done. Acc.")</f>
        <v>Done. Acc.</v>
      </c>
      <c r="G842" s="16">
        <f t="shared" ca="1" si="0"/>
        <v>1</v>
      </c>
    </row>
    <row r="843" spans="1:7" ht="14.25">
      <c r="A843" s="6">
        <v>755364</v>
      </c>
      <c r="B843" s="8" t="s">
        <v>235</v>
      </c>
      <c r="C843" s="11" t="str">
        <f>VLOOKUP(A843,DB_Name!$A$2:$G$93,7,FALSE)</f>
        <v>C61</v>
      </c>
      <c r="D843" s="13" t="str">
        <f>VLOOKUP(A843,DB_Name!$A$2:$D$93,4,FALSE)</f>
        <v>PMO</v>
      </c>
      <c r="E843" s="17" t="s">
        <v>68</v>
      </c>
      <c r="F843" s="8" t="str">
        <f ca="1">IFERROR(__xludf.DUMMYFUNCTION("if(isna(index('Form Responses 1'!B:P,max(filter(row('Form Responses 1'!B:B),'Form Responses 1'!B:B=A843)),3)),""Data not Found."",index('Form Responses 1'!B:P,max(filter(row('Form Responses 1'!B:B),'Form Responses 1'!B:B=A843)),3))"),"Done. Acc.")</f>
        <v>Done. Acc.</v>
      </c>
      <c r="G843" s="16">
        <f t="shared" ca="1" si="0"/>
        <v>1</v>
      </c>
    </row>
    <row r="844" spans="1:7" ht="14.25">
      <c r="A844" s="6">
        <v>755364</v>
      </c>
      <c r="B844" s="8" t="s">
        <v>235</v>
      </c>
      <c r="C844" s="11" t="str">
        <f>VLOOKUP(A844,DB_Name!$A$2:$G$93,7,FALSE)</f>
        <v>C61</v>
      </c>
      <c r="D844" s="13" t="str">
        <f>VLOOKUP(A844,DB_Name!$A$2:$D$93,4,FALSE)</f>
        <v>PMO</v>
      </c>
      <c r="E844" s="17" t="s">
        <v>82</v>
      </c>
      <c r="F844" s="8" t="str">
        <f ca="1">IFERROR(__xludf.DUMMYFUNCTION("if(isna(index('Form Responses 1'!B:P,max(filter(row('Form Responses 1'!B:B),'Form Responses 1'!B:B=A844)),4)),""Data not Found."",index('Form Responses 1'!B:P,max(filter(row('Form Responses 1'!B:B),'Form Responses 1'!B:B=A844)),4))"),"Not Yet Started.")</f>
        <v>Not Yet Started.</v>
      </c>
      <c r="G844" s="16">
        <f t="shared" ca="1" si="0"/>
        <v>0</v>
      </c>
    </row>
    <row r="845" spans="1:7" ht="14.25">
      <c r="A845" s="6">
        <v>755364</v>
      </c>
      <c r="B845" s="8" t="s">
        <v>235</v>
      </c>
      <c r="C845" s="11" t="str">
        <f>VLOOKUP(A845,DB_Name!$A$2:$G$93,7,FALSE)</f>
        <v>C61</v>
      </c>
      <c r="D845" s="13" t="str">
        <f>VLOOKUP(A845,DB_Name!$A$2:$D$93,4,FALSE)</f>
        <v>PMO</v>
      </c>
      <c r="E845" s="17" t="s">
        <v>92</v>
      </c>
      <c r="F845" s="8" t="str">
        <f ca="1">IFERROR(__xludf.DUMMYFUNCTION("if(isna(index('Form Responses 1'!B:P,max(filter(row('Form Responses 1'!B:B),'Form Responses 1'!B:B=A845)),5)),""Data not Found."",index('Form Responses 1'!B:P,max(filter(row('Form Responses 1'!B:B),'Form Responses 1'!B:B=A845)),5))"),"Not Yet Started.")</f>
        <v>Not Yet Started.</v>
      </c>
      <c r="G845" s="16">
        <f t="shared" ca="1" si="0"/>
        <v>0</v>
      </c>
    </row>
    <row r="846" spans="1:7" ht="14.25">
      <c r="A846" s="6">
        <v>755364</v>
      </c>
      <c r="B846" s="8" t="s">
        <v>235</v>
      </c>
      <c r="C846" s="11" t="str">
        <f>VLOOKUP(A846,DB_Name!$A$2:$G$93,7,FALSE)</f>
        <v>C61</v>
      </c>
      <c r="D846" s="13" t="str">
        <f>VLOOKUP(A846,DB_Name!$A$2:$D$93,4,FALSE)</f>
        <v>PMO</v>
      </c>
      <c r="E846" s="17" t="s">
        <v>99</v>
      </c>
      <c r="F846" s="8" t="str">
        <f ca="1">IFERROR(__xludf.DUMMYFUNCTION("if(isna(index('Form Responses 1'!B:P,max(filter(row('Form Responses 1'!B:B),'Form Responses 1'!B:B=A846)),6)),""Data not Found."",index('Form Responses 1'!B:P,max(filter(row('Form Responses 1'!B:B),'Form Responses 1'!B:B=A846)),6))"),"Not Yet Started.")</f>
        <v>Not Yet Started.</v>
      </c>
      <c r="G846" s="16">
        <f t="shared" ca="1" si="0"/>
        <v>0</v>
      </c>
    </row>
    <row r="847" spans="1:7" ht="14.25">
      <c r="A847" s="6">
        <v>755364</v>
      </c>
      <c r="B847" s="8" t="s">
        <v>235</v>
      </c>
      <c r="C847" s="11" t="str">
        <f>VLOOKUP(A847,DB_Name!$A$2:$G$93,7,FALSE)</f>
        <v>C61</v>
      </c>
      <c r="D847" s="13" t="str">
        <f>VLOOKUP(A847,DB_Name!$A$2:$D$93,4,FALSE)</f>
        <v>PMO</v>
      </c>
      <c r="E847" s="17" t="s">
        <v>110</v>
      </c>
      <c r="F847" s="8" t="str">
        <f ca="1">IFERROR(__xludf.DUMMYFUNCTION("if(isna(index('Form Responses 1'!B:P,max(filter(row('Form Responses 1'!B:B),'Form Responses 1'!B:B=A847)),7)),""Data not Found."",index('Form Responses 1'!B:P,max(filter(row('Form Responses 1'!B:B),'Form Responses 1'!B:B=A847)),7))"),"Not Yet Started.")</f>
        <v>Not Yet Started.</v>
      </c>
      <c r="G847" s="16">
        <f t="shared" ca="1" si="0"/>
        <v>0</v>
      </c>
    </row>
    <row r="848" spans="1:7" ht="14.25">
      <c r="A848" s="6">
        <v>755364</v>
      </c>
      <c r="B848" s="8" t="s">
        <v>235</v>
      </c>
      <c r="C848" s="11" t="str">
        <f>VLOOKUP(A848,DB_Name!$A$2:$G$93,7,FALSE)</f>
        <v>C61</v>
      </c>
      <c r="D848" s="13" t="str">
        <f>VLOOKUP(A848,DB_Name!$A$2:$D$93,4,FALSE)</f>
        <v>PMO</v>
      </c>
      <c r="E848" s="17" t="s">
        <v>120</v>
      </c>
      <c r="F848" s="8" t="str">
        <f ca="1">IFERROR(__xludf.DUMMYFUNCTION("if(isna(index('Form Responses 1'!B:P,max(filter(row('Form Responses 1'!B:B),'Form Responses 1'!B:B=A848)),8)),""Data not Found."",index('Form Responses 1'!B:P,max(filter(row('Form Responses 1'!B:B),'Form Responses 1'!B:B=A848)),8))"),"Not Yet Started.")</f>
        <v>Not Yet Started.</v>
      </c>
      <c r="G848" s="16">
        <f t="shared" ca="1" si="0"/>
        <v>0</v>
      </c>
    </row>
    <row r="849" spans="1:7" ht="14.25">
      <c r="A849" s="6">
        <v>755364</v>
      </c>
      <c r="B849" s="8" t="s">
        <v>235</v>
      </c>
      <c r="C849" s="11" t="str">
        <f>VLOOKUP(A849,DB_Name!$A$2:$G$93,7,FALSE)</f>
        <v>C61</v>
      </c>
      <c r="D849" s="13" t="str">
        <f>VLOOKUP(A849,DB_Name!$A$2:$D$93,4,FALSE)</f>
        <v>PMO</v>
      </c>
      <c r="E849" s="17" t="s">
        <v>130</v>
      </c>
      <c r="F849" s="8" t="str">
        <f ca="1">IFERROR(__xludf.DUMMYFUNCTION("if(isna(index('Form Responses 1'!B:P,max(filter(row('Form Responses 1'!B:B),'Form Responses 1'!B:B=A849)),9)),""Data not Found."",index('Form Responses 1'!B:P,max(filter(row('Form Responses 1'!B:B),'Form Responses 1'!B:B=A849)),9))"),"Done. Acc.")</f>
        <v>Done. Acc.</v>
      </c>
      <c r="G849" s="16">
        <f t="shared" ca="1" si="0"/>
        <v>1</v>
      </c>
    </row>
    <row r="850" spans="1:7" ht="14.25">
      <c r="A850" s="6">
        <v>755364</v>
      </c>
      <c r="B850" s="8" t="s">
        <v>235</v>
      </c>
      <c r="C850" s="11" t="str">
        <f>VLOOKUP(A850,DB_Name!$A$2:$G$93,7,FALSE)</f>
        <v>C61</v>
      </c>
      <c r="D850" s="13" t="str">
        <f>VLOOKUP(A850,DB_Name!$A$2:$D$93,4,FALSE)</f>
        <v>PMO</v>
      </c>
      <c r="E850" s="17" t="s">
        <v>137</v>
      </c>
      <c r="F850" s="8" t="str">
        <f ca="1">IFERROR(__xludf.DUMMYFUNCTION("if(isna(index('Form Responses 1'!B:P,max(filter(row('Form Responses 1'!B:B),'Form Responses 1'!B:B=A850)),10)),""Data not Found."",index('Form Responses 1'!B:P,max(filter(row('Form Responses 1'!B:B),'Form Responses 1'!B:B=A850)),10))"),"Done. Acc.")</f>
        <v>Done. Acc.</v>
      </c>
      <c r="G850" s="16">
        <f t="shared" ca="1" si="0"/>
        <v>1</v>
      </c>
    </row>
    <row r="851" spans="1:7" ht="14.25">
      <c r="A851" s="6">
        <v>755364</v>
      </c>
      <c r="B851" s="8" t="s">
        <v>235</v>
      </c>
      <c r="C851" s="11" t="str">
        <f>VLOOKUP(A851,DB_Name!$A$2:$G$93,7,FALSE)</f>
        <v>C61</v>
      </c>
      <c r="D851" s="13" t="str">
        <f>VLOOKUP(A851,DB_Name!$A$2:$D$93,4,FALSE)</f>
        <v>PMO</v>
      </c>
      <c r="E851" s="17" t="s">
        <v>147</v>
      </c>
      <c r="F851" s="8" t="str">
        <f ca="1">IFERROR(__xludf.DUMMYFUNCTION("if(isna(index('Form Responses 1'!B:P,max(filter(row('Form Responses 1'!B:B),'Form Responses 1'!B:B=A851)),11)),""Data not Found."",index('Form Responses 1'!B:P,max(filter(row('Form Responses 1'!B:B),'Form Responses 1'!B:B=A851)),11))"),"On Progress.")</f>
        <v>On Progress.</v>
      </c>
      <c r="G851" s="16">
        <f t="shared" ca="1" si="0"/>
        <v>0.5</v>
      </c>
    </row>
    <row r="852" spans="1:7" ht="14.25">
      <c r="A852" s="6">
        <v>755364</v>
      </c>
      <c r="B852" s="8" t="s">
        <v>235</v>
      </c>
      <c r="C852" s="11" t="str">
        <f>VLOOKUP(A852,DB_Name!$A$2:$G$93,7,FALSE)</f>
        <v>C61</v>
      </c>
      <c r="D852" s="13" t="str">
        <f>VLOOKUP(A852,DB_Name!$A$2:$D$93,4,FALSE)</f>
        <v>PMO</v>
      </c>
      <c r="E852" s="17" t="s">
        <v>157</v>
      </c>
      <c r="F852" s="8" t="str">
        <f ca="1">IFERROR(__xludf.DUMMYFUNCTION("if(isna(index('Form Responses 1'!B:P,max(filter(row('Form Responses 1'!B:B),'Form Responses 1'!B:B=A852)),12)),""Data not Found."",index('Form Responses 1'!B:P,max(filter(row('Form Responses 1'!B:B),'Form Responses 1'!B:B=A852)),12))"),"Not Yet Started.")</f>
        <v>Not Yet Started.</v>
      </c>
      <c r="G852" s="16">
        <f t="shared" ca="1" si="0"/>
        <v>0</v>
      </c>
    </row>
    <row r="853" spans="1:7" ht="14.25">
      <c r="A853" s="6">
        <v>755364</v>
      </c>
      <c r="B853" s="8" t="s">
        <v>235</v>
      </c>
      <c r="C853" s="11" t="str">
        <f>VLOOKUP(A853,DB_Name!$A$2:$G$93,7,FALSE)</f>
        <v>C61</v>
      </c>
      <c r="D853" s="13" t="str">
        <f>VLOOKUP(A853,DB_Name!$A$2:$D$93,4,FALSE)</f>
        <v>PMO</v>
      </c>
      <c r="E853" s="17" t="s">
        <v>168</v>
      </c>
      <c r="F853" s="8" t="str">
        <f ca="1">IFERROR(__xludf.DUMMYFUNCTION("if(isna(index('Form Responses 1'!B:P,max(filter(row('Form Responses 1'!B:B),'Form Responses 1'!B:B=A853)),13)),""Data not Found."",index('Form Responses 1'!B:P,max(filter(row('Form Responses 1'!B:B),'Form Responses 1'!B:B=A853)),13))"),"Not Yet Started.")</f>
        <v>Not Yet Started.</v>
      </c>
      <c r="G853" s="16">
        <f t="shared" ca="1" si="0"/>
        <v>0</v>
      </c>
    </row>
    <row r="854" spans="1:7" ht="14.25">
      <c r="A854" s="6">
        <v>755364</v>
      </c>
      <c r="B854" s="8" t="s">
        <v>235</v>
      </c>
      <c r="C854" s="11" t="str">
        <f>VLOOKUP(A854,DB_Name!$A$2:$G$93,7,FALSE)</f>
        <v>C61</v>
      </c>
      <c r="D854" s="13" t="str">
        <f>VLOOKUP(A854,DB_Name!$A$2:$D$93,4,FALSE)</f>
        <v>PMO</v>
      </c>
      <c r="E854" s="17" t="s">
        <v>176</v>
      </c>
      <c r="F854" s="8" t="str">
        <f ca="1">IFERROR(__xludf.DUMMYFUNCTION("if(isna(index('Form Responses 1'!B:P,max(filter(row('Form Responses 1'!B:B),'Form Responses 1'!B:B=A854)),14)),""Data not Found."",index('Form Responses 1'!B:P,max(filter(row('Form Responses 1'!B:B),'Form Responses 1'!B:B=A854)),14))"),"Not Yet Started.")</f>
        <v>Not Yet Started.</v>
      </c>
      <c r="G854" s="16">
        <f t="shared" ca="1" si="0"/>
        <v>0</v>
      </c>
    </row>
    <row r="855" spans="1:7" ht="14.25">
      <c r="A855" s="6">
        <v>755364</v>
      </c>
      <c r="B855" s="8" t="s">
        <v>235</v>
      </c>
      <c r="C855" s="11" t="str">
        <f>VLOOKUP(A855,DB_Name!$A$2:$G$93,7,FALSE)</f>
        <v>C61</v>
      </c>
      <c r="D855" s="13" t="str">
        <f>VLOOKUP(A855,DB_Name!$A$2:$D$93,4,FALSE)</f>
        <v>PMO</v>
      </c>
      <c r="E855" s="17" t="s">
        <v>185</v>
      </c>
      <c r="F855" s="8" t="str">
        <f ca="1">IFERROR(__xludf.DUMMYFUNCTION("if(isna(index('Form Responses 1'!B:P,max(filter(row('Form Responses 1'!B:B),'Form Responses 1'!B:B=A855)),15)),""Data not Found."",index('Form Responses 1'!B:P,max(filter(row('Form Responses 1'!B:B),'Form Responses 1'!B:B=A855)),15))"),"Not Yet Started.")</f>
        <v>Not Yet Started.</v>
      </c>
      <c r="G855" s="16">
        <f t="shared" ca="1" si="0"/>
        <v>0</v>
      </c>
    </row>
    <row r="856" spans="1:7" ht="14.25">
      <c r="A856" s="6">
        <v>755365</v>
      </c>
      <c r="B856" s="8" t="s">
        <v>238</v>
      </c>
      <c r="C856" s="11" t="str">
        <f>VLOOKUP(A856,DB_Name!$A$2:$G$93,7,FALSE)</f>
        <v>C62</v>
      </c>
      <c r="D856" s="13" t="str">
        <f>VLOOKUP(A856,DB_Name!$A$2:$D$93,4,FALSE)</f>
        <v>QAS</v>
      </c>
      <c r="E856" s="13" t="s">
        <v>35</v>
      </c>
      <c r="F856" s="8" t="str">
        <f ca="1">IFERROR(__xludf.DUMMYFUNCTION("if(isna(index('Form Responses 1'!B:P,max(filter(row('Form Responses 1'!B:B),'Form Responses 1'!B:B=A856)),2)),""Data not Found."",index('Form Responses 1'!B:P,max(filter(row('Form Responses 1'!B:B),'Form Responses 1'!B:B=A856)),2))"),"Done. Acc.")</f>
        <v>Done. Acc.</v>
      </c>
      <c r="G856" s="16">
        <f t="shared" ca="1" si="0"/>
        <v>1</v>
      </c>
    </row>
    <row r="857" spans="1:7" ht="14.25">
      <c r="A857" s="6">
        <v>755365</v>
      </c>
      <c r="B857" s="8" t="s">
        <v>238</v>
      </c>
      <c r="C857" s="11" t="str">
        <f>VLOOKUP(A857,DB_Name!$A$2:$G$93,7,FALSE)</f>
        <v>C62</v>
      </c>
      <c r="D857" s="13" t="str">
        <f>VLOOKUP(A857,DB_Name!$A$2:$D$93,4,FALSE)</f>
        <v>QAS</v>
      </c>
      <c r="E857" s="17" t="s">
        <v>68</v>
      </c>
      <c r="F857" s="8" t="str">
        <f ca="1">IFERROR(__xludf.DUMMYFUNCTION("if(isna(index('Form Responses 1'!B:P,max(filter(row('Form Responses 1'!B:B),'Form Responses 1'!B:B=A857)),3)),""Data not Found."",index('Form Responses 1'!B:P,max(filter(row('Form Responses 1'!B:B),'Form Responses 1'!B:B=A857)),3))"),"Done. Acc.")</f>
        <v>Done. Acc.</v>
      </c>
      <c r="G857" s="16">
        <f t="shared" ca="1" si="0"/>
        <v>1</v>
      </c>
    </row>
    <row r="858" spans="1:7" ht="14.25">
      <c r="A858" s="6">
        <v>755365</v>
      </c>
      <c r="B858" s="8" t="s">
        <v>238</v>
      </c>
      <c r="C858" s="11" t="str">
        <f>VLOOKUP(A858,DB_Name!$A$2:$G$93,7,FALSE)</f>
        <v>C62</v>
      </c>
      <c r="D858" s="13" t="str">
        <f>VLOOKUP(A858,DB_Name!$A$2:$D$93,4,FALSE)</f>
        <v>QAS</v>
      </c>
      <c r="E858" s="17" t="s">
        <v>82</v>
      </c>
      <c r="F858" s="8" t="str">
        <f ca="1">IFERROR(__xludf.DUMMYFUNCTION("if(isna(index('Form Responses 1'!B:P,max(filter(row('Form Responses 1'!B:B),'Form Responses 1'!B:B=A858)),4)),""Data not Found."",index('Form Responses 1'!B:P,max(filter(row('Form Responses 1'!B:B),'Form Responses 1'!B:B=A858)),4))"),"Done. Acc.")</f>
        <v>Done. Acc.</v>
      </c>
      <c r="G858" s="16">
        <f t="shared" ca="1" si="0"/>
        <v>1</v>
      </c>
    </row>
    <row r="859" spans="1:7" ht="14.25">
      <c r="A859" s="6">
        <v>755365</v>
      </c>
      <c r="B859" s="8" t="s">
        <v>238</v>
      </c>
      <c r="C859" s="11" t="str">
        <f>VLOOKUP(A859,DB_Name!$A$2:$G$93,7,FALSE)</f>
        <v>C62</v>
      </c>
      <c r="D859" s="13" t="str">
        <f>VLOOKUP(A859,DB_Name!$A$2:$D$93,4,FALSE)</f>
        <v>QAS</v>
      </c>
      <c r="E859" s="17" t="s">
        <v>92</v>
      </c>
      <c r="F859" s="8" t="str">
        <f ca="1">IFERROR(__xludf.DUMMYFUNCTION("if(isna(index('Form Responses 1'!B:P,max(filter(row('Form Responses 1'!B:B),'Form Responses 1'!B:B=A859)),5)),""Data not Found."",index('Form Responses 1'!B:P,max(filter(row('Form Responses 1'!B:B),'Form Responses 1'!B:B=A859)),5))"),"Done. Acc.")</f>
        <v>Done. Acc.</v>
      </c>
      <c r="G859" s="16">
        <f t="shared" ca="1" si="0"/>
        <v>1</v>
      </c>
    </row>
    <row r="860" spans="1:7" ht="14.25">
      <c r="A860" s="6">
        <v>755365</v>
      </c>
      <c r="B860" s="8" t="s">
        <v>238</v>
      </c>
      <c r="C860" s="11" t="str">
        <f>VLOOKUP(A860,DB_Name!$A$2:$G$93,7,FALSE)</f>
        <v>C62</v>
      </c>
      <c r="D860" s="13" t="str">
        <f>VLOOKUP(A860,DB_Name!$A$2:$D$93,4,FALSE)</f>
        <v>QAS</v>
      </c>
      <c r="E860" s="17" t="s">
        <v>99</v>
      </c>
      <c r="F860" s="8" t="str">
        <f ca="1">IFERROR(__xludf.DUMMYFUNCTION("if(isna(index('Form Responses 1'!B:P,max(filter(row('Form Responses 1'!B:B),'Form Responses 1'!B:B=A860)),6)),""Data not Found."",index('Form Responses 1'!B:P,max(filter(row('Form Responses 1'!B:B),'Form Responses 1'!B:B=A860)),6))"),"Done. Acc.")</f>
        <v>Done. Acc.</v>
      </c>
      <c r="G860" s="16">
        <f t="shared" ca="1" si="0"/>
        <v>1</v>
      </c>
    </row>
    <row r="861" spans="1:7" ht="14.25">
      <c r="A861" s="6">
        <v>755365</v>
      </c>
      <c r="B861" s="8" t="s">
        <v>238</v>
      </c>
      <c r="C861" s="11" t="str">
        <f>VLOOKUP(A861,DB_Name!$A$2:$G$93,7,FALSE)</f>
        <v>C62</v>
      </c>
      <c r="D861" s="13" t="str">
        <f>VLOOKUP(A861,DB_Name!$A$2:$D$93,4,FALSE)</f>
        <v>QAS</v>
      </c>
      <c r="E861" s="17" t="s">
        <v>110</v>
      </c>
      <c r="F861" s="8" t="str">
        <f ca="1">IFERROR(__xludf.DUMMYFUNCTION("if(isna(index('Form Responses 1'!B:P,max(filter(row('Form Responses 1'!B:B),'Form Responses 1'!B:B=A861)),7)),""Data not Found."",index('Form Responses 1'!B:P,max(filter(row('Form Responses 1'!B:B),'Form Responses 1'!B:B=A861)),7))"),"Done. Acc.")</f>
        <v>Done. Acc.</v>
      </c>
      <c r="G861" s="16">
        <f t="shared" ca="1" si="0"/>
        <v>1</v>
      </c>
    </row>
    <row r="862" spans="1:7" ht="14.25">
      <c r="A862" s="6">
        <v>755365</v>
      </c>
      <c r="B862" s="8" t="s">
        <v>238</v>
      </c>
      <c r="C862" s="11" t="str">
        <f>VLOOKUP(A862,DB_Name!$A$2:$G$93,7,FALSE)</f>
        <v>C62</v>
      </c>
      <c r="D862" s="13" t="str">
        <f>VLOOKUP(A862,DB_Name!$A$2:$D$93,4,FALSE)</f>
        <v>QAS</v>
      </c>
      <c r="E862" s="17" t="s">
        <v>120</v>
      </c>
      <c r="F862" s="8" t="str">
        <f ca="1">IFERROR(__xludf.DUMMYFUNCTION("if(isna(index('Form Responses 1'!B:P,max(filter(row('Form Responses 1'!B:B),'Form Responses 1'!B:B=A862)),8)),""Data not Found."",index('Form Responses 1'!B:P,max(filter(row('Form Responses 1'!B:B),'Form Responses 1'!B:B=A862)),8))"),"Done. Acc.")</f>
        <v>Done. Acc.</v>
      </c>
      <c r="G862" s="16">
        <f t="shared" ca="1" si="0"/>
        <v>1</v>
      </c>
    </row>
    <row r="863" spans="1:7" ht="14.25">
      <c r="A863" s="6">
        <v>755365</v>
      </c>
      <c r="B863" s="8" t="s">
        <v>238</v>
      </c>
      <c r="C863" s="11" t="str">
        <f>VLOOKUP(A863,DB_Name!$A$2:$G$93,7,FALSE)</f>
        <v>C62</v>
      </c>
      <c r="D863" s="13" t="str">
        <f>VLOOKUP(A863,DB_Name!$A$2:$D$93,4,FALSE)</f>
        <v>QAS</v>
      </c>
      <c r="E863" s="17" t="s">
        <v>130</v>
      </c>
      <c r="F863" s="8" t="str">
        <f ca="1">IFERROR(__xludf.DUMMYFUNCTION("if(isna(index('Form Responses 1'!B:P,max(filter(row('Form Responses 1'!B:B),'Form Responses 1'!B:B=A863)),9)),""Data not Found."",index('Form Responses 1'!B:P,max(filter(row('Form Responses 1'!B:B),'Form Responses 1'!B:B=A863)),9))"),"Done. Acc.")</f>
        <v>Done. Acc.</v>
      </c>
      <c r="G863" s="16">
        <f t="shared" ca="1" si="0"/>
        <v>1</v>
      </c>
    </row>
    <row r="864" spans="1:7" ht="14.25">
      <c r="A864" s="6">
        <v>755365</v>
      </c>
      <c r="B864" s="8" t="s">
        <v>238</v>
      </c>
      <c r="C864" s="11" t="str">
        <f>VLOOKUP(A864,DB_Name!$A$2:$G$93,7,FALSE)</f>
        <v>C62</v>
      </c>
      <c r="D864" s="13" t="str">
        <f>VLOOKUP(A864,DB_Name!$A$2:$D$93,4,FALSE)</f>
        <v>QAS</v>
      </c>
      <c r="E864" s="17" t="s">
        <v>137</v>
      </c>
      <c r="F864" s="8" t="str">
        <f ca="1">IFERROR(__xludf.DUMMYFUNCTION("if(isna(index('Form Responses 1'!B:P,max(filter(row('Form Responses 1'!B:B),'Form Responses 1'!B:B=A864)),10)),""Data not Found."",index('Form Responses 1'!B:P,max(filter(row('Form Responses 1'!B:B),'Form Responses 1'!B:B=A864)),10))"),"Done. Acc.")</f>
        <v>Done. Acc.</v>
      </c>
      <c r="G864" s="16">
        <f t="shared" ca="1" si="0"/>
        <v>1</v>
      </c>
    </row>
    <row r="865" spans="1:7" ht="14.25">
      <c r="A865" s="6">
        <v>755365</v>
      </c>
      <c r="B865" s="8" t="s">
        <v>238</v>
      </c>
      <c r="C865" s="11" t="str">
        <f>VLOOKUP(A865,DB_Name!$A$2:$G$93,7,FALSE)</f>
        <v>C62</v>
      </c>
      <c r="D865" s="13" t="str">
        <f>VLOOKUP(A865,DB_Name!$A$2:$D$93,4,FALSE)</f>
        <v>QAS</v>
      </c>
      <c r="E865" s="17" t="s">
        <v>147</v>
      </c>
      <c r="F865" s="8" t="str">
        <f ca="1">IFERROR(__xludf.DUMMYFUNCTION("if(isna(index('Form Responses 1'!B:P,max(filter(row('Form Responses 1'!B:B),'Form Responses 1'!B:B=A865)),11)),""Data not Found."",index('Form Responses 1'!B:P,max(filter(row('Form Responses 1'!B:B),'Form Responses 1'!B:B=A865)),11))"),"Done. Acc.")</f>
        <v>Done. Acc.</v>
      </c>
      <c r="G865" s="16">
        <f t="shared" ca="1" si="0"/>
        <v>1</v>
      </c>
    </row>
    <row r="866" spans="1:7" ht="14.25">
      <c r="A866" s="6">
        <v>755365</v>
      </c>
      <c r="B866" s="8" t="s">
        <v>238</v>
      </c>
      <c r="C866" s="11" t="str">
        <f>VLOOKUP(A866,DB_Name!$A$2:$G$93,7,FALSE)</f>
        <v>C62</v>
      </c>
      <c r="D866" s="13" t="str">
        <f>VLOOKUP(A866,DB_Name!$A$2:$D$93,4,FALSE)</f>
        <v>QAS</v>
      </c>
      <c r="E866" s="17" t="s">
        <v>157</v>
      </c>
      <c r="F866" s="8" t="str">
        <f ca="1">IFERROR(__xludf.DUMMYFUNCTION("if(isna(index('Form Responses 1'!B:P,max(filter(row('Form Responses 1'!B:B),'Form Responses 1'!B:B=A866)),12)),""Data not Found."",index('Form Responses 1'!B:P,max(filter(row('Form Responses 1'!B:B),'Form Responses 1'!B:B=A866)),12))"),"On Progress.")</f>
        <v>On Progress.</v>
      </c>
      <c r="G866" s="16">
        <f t="shared" ca="1" si="0"/>
        <v>0.5</v>
      </c>
    </row>
    <row r="867" spans="1:7" ht="14.25">
      <c r="A867" s="6">
        <v>755365</v>
      </c>
      <c r="B867" s="8" t="s">
        <v>238</v>
      </c>
      <c r="C867" s="11" t="str">
        <f>VLOOKUP(A867,DB_Name!$A$2:$G$93,7,FALSE)</f>
        <v>C62</v>
      </c>
      <c r="D867" s="13" t="str">
        <f>VLOOKUP(A867,DB_Name!$A$2:$D$93,4,FALSE)</f>
        <v>QAS</v>
      </c>
      <c r="E867" s="17" t="s">
        <v>168</v>
      </c>
      <c r="F867" s="8" t="str">
        <f ca="1">IFERROR(__xludf.DUMMYFUNCTION("if(isna(index('Form Responses 1'!B:P,max(filter(row('Form Responses 1'!B:B),'Form Responses 1'!B:B=A867)),13)),""Data not Found."",index('Form Responses 1'!B:P,max(filter(row('Form Responses 1'!B:B),'Form Responses 1'!B:B=A867)),13))"),"On Progress.")</f>
        <v>On Progress.</v>
      </c>
      <c r="G867" s="16">
        <f t="shared" ca="1" si="0"/>
        <v>0.5</v>
      </c>
    </row>
    <row r="868" spans="1:7" ht="14.25">
      <c r="A868" s="6">
        <v>755365</v>
      </c>
      <c r="B868" s="8" t="s">
        <v>238</v>
      </c>
      <c r="C868" s="11" t="str">
        <f>VLOOKUP(A868,DB_Name!$A$2:$G$93,7,FALSE)</f>
        <v>C62</v>
      </c>
      <c r="D868" s="13" t="str">
        <f>VLOOKUP(A868,DB_Name!$A$2:$D$93,4,FALSE)</f>
        <v>QAS</v>
      </c>
      <c r="E868" s="17" t="s">
        <v>176</v>
      </c>
      <c r="F868" s="8" t="str">
        <f ca="1">IFERROR(__xludf.DUMMYFUNCTION("if(isna(index('Form Responses 1'!B:P,max(filter(row('Form Responses 1'!B:B),'Form Responses 1'!B:B=A868)),14)),""Data not Found."",index('Form Responses 1'!B:P,max(filter(row('Form Responses 1'!B:B),'Form Responses 1'!B:B=A868)),14))"),"On Progress.")</f>
        <v>On Progress.</v>
      </c>
      <c r="G868" s="16">
        <f t="shared" ca="1" si="0"/>
        <v>0.5</v>
      </c>
    </row>
    <row r="869" spans="1:7" ht="14.25">
      <c r="A869" s="6">
        <v>755365</v>
      </c>
      <c r="B869" s="8" t="s">
        <v>238</v>
      </c>
      <c r="C869" s="11" t="str">
        <f>VLOOKUP(A869,DB_Name!$A$2:$G$93,7,FALSE)</f>
        <v>C62</v>
      </c>
      <c r="D869" s="13" t="str">
        <f>VLOOKUP(A869,DB_Name!$A$2:$D$93,4,FALSE)</f>
        <v>QAS</v>
      </c>
      <c r="E869" s="17" t="s">
        <v>185</v>
      </c>
      <c r="F869" s="8" t="str">
        <f ca="1">IFERROR(__xludf.DUMMYFUNCTION("if(isna(index('Form Responses 1'!B:P,max(filter(row('Form Responses 1'!B:B),'Form Responses 1'!B:B=A869)),15)),""Data not Found."",index('Form Responses 1'!B:P,max(filter(row('Form Responses 1'!B:B),'Form Responses 1'!B:B=A869)),15))"),"On Progress.")</f>
        <v>On Progress.</v>
      </c>
      <c r="G869" s="16">
        <f t="shared" ca="1" si="0"/>
        <v>0.5</v>
      </c>
    </row>
    <row r="870" spans="1:7" ht="14.25">
      <c r="A870" s="6">
        <v>755366</v>
      </c>
      <c r="B870" s="8" t="s">
        <v>241</v>
      </c>
      <c r="C870" s="11" t="str">
        <f>VLOOKUP(A870,DB_Name!$A$2:$G$93,7,FALSE)</f>
        <v>C63</v>
      </c>
      <c r="D870" s="13" t="str">
        <f>VLOOKUP(A870,DB_Name!$A$2:$D$93,4,FALSE)</f>
        <v>PPD</v>
      </c>
      <c r="E870" s="13" t="s">
        <v>35</v>
      </c>
      <c r="F870" s="8" t="str">
        <f ca="1">IFERROR(__xludf.DUMMYFUNCTION("if(isna(index('Form Responses 1'!B:P,max(filter(row('Form Responses 1'!B:B),'Form Responses 1'!B:B=A870)),2)),""Data not Found."",index('Form Responses 1'!B:P,max(filter(row('Form Responses 1'!B:B),'Form Responses 1'!B:B=A870)),2))"),"Done. Acc.")</f>
        <v>Done. Acc.</v>
      </c>
      <c r="G870" s="16">
        <f t="shared" ca="1" si="0"/>
        <v>1</v>
      </c>
    </row>
    <row r="871" spans="1:7" ht="14.25">
      <c r="A871" s="6">
        <v>755366</v>
      </c>
      <c r="B871" s="8" t="s">
        <v>241</v>
      </c>
      <c r="C871" s="11" t="str">
        <f>VLOOKUP(A871,DB_Name!$A$2:$G$93,7,FALSE)</f>
        <v>C63</v>
      </c>
      <c r="D871" s="13" t="str">
        <f>VLOOKUP(A871,DB_Name!$A$2:$D$93,4,FALSE)</f>
        <v>PPD</v>
      </c>
      <c r="E871" s="17" t="s">
        <v>68</v>
      </c>
      <c r="F871" s="8" t="str">
        <f ca="1">IFERROR(__xludf.DUMMYFUNCTION("if(isna(index('Form Responses 1'!B:P,max(filter(row('Form Responses 1'!B:B),'Form Responses 1'!B:B=A871)),3)),""Data not Found."",index('Form Responses 1'!B:P,max(filter(row('Form Responses 1'!B:B),'Form Responses 1'!B:B=A871)),3))"),"Done. Acc.")</f>
        <v>Done. Acc.</v>
      </c>
      <c r="G871" s="16">
        <f t="shared" ca="1" si="0"/>
        <v>1</v>
      </c>
    </row>
    <row r="872" spans="1:7" ht="14.25">
      <c r="A872" s="6">
        <v>755366</v>
      </c>
      <c r="B872" s="8" t="s">
        <v>241</v>
      </c>
      <c r="C872" s="11" t="str">
        <f>VLOOKUP(A872,DB_Name!$A$2:$G$93,7,FALSE)</f>
        <v>C63</v>
      </c>
      <c r="D872" s="13" t="str">
        <f>VLOOKUP(A872,DB_Name!$A$2:$D$93,4,FALSE)</f>
        <v>PPD</v>
      </c>
      <c r="E872" s="17" t="s">
        <v>82</v>
      </c>
      <c r="F872" s="8" t="str">
        <f ca="1">IFERROR(__xludf.DUMMYFUNCTION("if(isna(index('Form Responses 1'!B:P,max(filter(row('Form Responses 1'!B:B),'Form Responses 1'!B:B=A872)),4)),""Data not Found."",index('Form Responses 1'!B:P,max(filter(row('Form Responses 1'!B:B),'Form Responses 1'!B:B=A872)),4))"),"Done. Acc.")</f>
        <v>Done. Acc.</v>
      </c>
      <c r="G872" s="16">
        <f t="shared" ca="1" si="0"/>
        <v>1</v>
      </c>
    </row>
    <row r="873" spans="1:7" ht="14.25">
      <c r="A873" s="6">
        <v>755366</v>
      </c>
      <c r="B873" s="8" t="s">
        <v>241</v>
      </c>
      <c r="C873" s="11" t="str">
        <f>VLOOKUP(A873,DB_Name!$A$2:$G$93,7,FALSE)</f>
        <v>C63</v>
      </c>
      <c r="D873" s="13" t="str">
        <f>VLOOKUP(A873,DB_Name!$A$2:$D$93,4,FALSE)</f>
        <v>PPD</v>
      </c>
      <c r="E873" s="17" t="s">
        <v>92</v>
      </c>
      <c r="F873" s="8" t="str">
        <f ca="1">IFERROR(__xludf.DUMMYFUNCTION("if(isna(index('Form Responses 1'!B:P,max(filter(row('Form Responses 1'!B:B),'Form Responses 1'!B:B=A873)),5)),""Data not Found."",index('Form Responses 1'!B:P,max(filter(row('Form Responses 1'!B:B),'Form Responses 1'!B:B=A873)),5))"),"Done. Acc.")</f>
        <v>Done. Acc.</v>
      </c>
      <c r="G873" s="16">
        <f t="shared" ca="1" si="0"/>
        <v>1</v>
      </c>
    </row>
    <row r="874" spans="1:7" ht="14.25">
      <c r="A874" s="6">
        <v>755366</v>
      </c>
      <c r="B874" s="8" t="s">
        <v>241</v>
      </c>
      <c r="C874" s="11" t="str">
        <f>VLOOKUP(A874,DB_Name!$A$2:$G$93,7,FALSE)</f>
        <v>C63</v>
      </c>
      <c r="D874" s="13" t="str">
        <f>VLOOKUP(A874,DB_Name!$A$2:$D$93,4,FALSE)</f>
        <v>PPD</v>
      </c>
      <c r="E874" s="17" t="s">
        <v>99</v>
      </c>
      <c r="F874" s="8" t="str">
        <f ca="1">IFERROR(__xludf.DUMMYFUNCTION("if(isna(index('Form Responses 1'!B:P,max(filter(row('Form Responses 1'!B:B),'Form Responses 1'!B:B=A874)),6)),""Data not Found."",index('Form Responses 1'!B:P,max(filter(row('Form Responses 1'!B:B),'Form Responses 1'!B:B=A874)),6))"),"Not Yet Started.")</f>
        <v>Not Yet Started.</v>
      </c>
      <c r="G874" s="16">
        <f t="shared" ca="1" si="0"/>
        <v>0</v>
      </c>
    </row>
    <row r="875" spans="1:7" ht="14.25">
      <c r="A875" s="6">
        <v>755366</v>
      </c>
      <c r="B875" s="8" t="s">
        <v>241</v>
      </c>
      <c r="C875" s="11" t="str">
        <f>VLOOKUP(A875,DB_Name!$A$2:$G$93,7,FALSE)</f>
        <v>C63</v>
      </c>
      <c r="D875" s="13" t="str">
        <f>VLOOKUP(A875,DB_Name!$A$2:$D$93,4,FALSE)</f>
        <v>PPD</v>
      </c>
      <c r="E875" s="17" t="s">
        <v>110</v>
      </c>
      <c r="F875" s="8" t="str">
        <f ca="1">IFERROR(__xludf.DUMMYFUNCTION("if(isna(index('Form Responses 1'!B:P,max(filter(row('Form Responses 1'!B:B),'Form Responses 1'!B:B=A875)),7)),""Data not Found."",index('Form Responses 1'!B:P,max(filter(row('Form Responses 1'!B:B),'Form Responses 1'!B:B=A875)),7))"),"Not Yet Started.")</f>
        <v>Not Yet Started.</v>
      </c>
      <c r="G875" s="16">
        <f t="shared" ca="1" si="0"/>
        <v>0</v>
      </c>
    </row>
    <row r="876" spans="1:7" ht="14.25">
      <c r="A876" s="6">
        <v>755366</v>
      </c>
      <c r="B876" s="8" t="s">
        <v>241</v>
      </c>
      <c r="C876" s="11" t="str">
        <f>VLOOKUP(A876,DB_Name!$A$2:$G$93,7,FALSE)</f>
        <v>C63</v>
      </c>
      <c r="D876" s="13" t="str">
        <f>VLOOKUP(A876,DB_Name!$A$2:$D$93,4,FALSE)</f>
        <v>PPD</v>
      </c>
      <c r="E876" s="17" t="s">
        <v>120</v>
      </c>
      <c r="F876" s="8" t="str">
        <f ca="1">IFERROR(__xludf.DUMMYFUNCTION("if(isna(index('Form Responses 1'!B:P,max(filter(row('Form Responses 1'!B:B),'Form Responses 1'!B:B=A876)),8)),""Data not Found."",index('Form Responses 1'!B:P,max(filter(row('Form Responses 1'!B:B),'Form Responses 1'!B:B=A876)),8))"),"Done. Acc.")</f>
        <v>Done. Acc.</v>
      </c>
      <c r="G876" s="16">
        <f t="shared" ca="1" si="0"/>
        <v>1</v>
      </c>
    </row>
    <row r="877" spans="1:7" ht="14.25">
      <c r="A877" s="6">
        <v>755366</v>
      </c>
      <c r="B877" s="8" t="s">
        <v>241</v>
      </c>
      <c r="C877" s="11" t="str">
        <f>VLOOKUP(A877,DB_Name!$A$2:$G$93,7,FALSE)</f>
        <v>C63</v>
      </c>
      <c r="D877" s="13" t="str">
        <f>VLOOKUP(A877,DB_Name!$A$2:$D$93,4,FALSE)</f>
        <v>PPD</v>
      </c>
      <c r="E877" s="17" t="s">
        <v>130</v>
      </c>
      <c r="F877" s="8" t="str">
        <f ca="1">IFERROR(__xludf.DUMMYFUNCTION("if(isna(index('Form Responses 1'!B:P,max(filter(row('Form Responses 1'!B:B),'Form Responses 1'!B:B=A877)),9)),""Data not Found."",index('Form Responses 1'!B:P,max(filter(row('Form Responses 1'!B:B),'Form Responses 1'!B:B=A877)),9))"),"Not Yet Started.")</f>
        <v>Not Yet Started.</v>
      </c>
      <c r="G877" s="16">
        <f t="shared" ca="1" si="0"/>
        <v>0</v>
      </c>
    </row>
    <row r="878" spans="1:7" ht="14.25">
      <c r="A878" s="6">
        <v>755366</v>
      </c>
      <c r="B878" s="8" t="s">
        <v>241</v>
      </c>
      <c r="C878" s="11" t="str">
        <f>VLOOKUP(A878,DB_Name!$A$2:$G$93,7,FALSE)</f>
        <v>C63</v>
      </c>
      <c r="D878" s="13" t="str">
        <f>VLOOKUP(A878,DB_Name!$A$2:$D$93,4,FALSE)</f>
        <v>PPD</v>
      </c>
      <c r="E878" s="17" t="s">
        <v>137</v>
      </c>
      <c r="F878" s="8" t="str">
        <f ca="1">IFERROR(__xludf.DUMMYFUNCTION("if(isna(index('Form Responses 1'!B:P,max(filter(row('Form Responses 1'!B:B),'Form Responses 1'!B:B=A878)),10)),""Data not Found."",index('Form Responses 1'!B:P,max(filter(row('Form Responses 1'!B:B),'Form Responses 1'!B:B=A878)),10))"),"Not Yet Started.")</f>
        <v>Not Yet Started.</v>
      </c>
      <c r="G878" s="16">
        <f t="shared" ca="1" si="0"/>
        <v>0</v>
      </c>
    </row>
    <row r="879" spans="1:7" ht="14.25">
      <c r="A879" s="6">
        <v>755366</v>
      </c>
      <c r="B879" s="8" t="s">
        <v>241</v>
      </c>
      <c r="C879" s="11" t="str">
        <f>VLOOKUP(A879,DB_Name!$A$2:$G$93,7,FALSE)</f>
        <v>C63</v>
      </c>
      <c r="D879" s="13" t="str">
        <f>VLOOKUP(A879,DB_Name!$A$2:$D$93,4,FALSE)</f>
        <v>PPD</v>
      </c>
      <c r="E879" s="17" t="s">
        <v>147</v>
      </c>
      <c r="F879" s="8" t="str">
        <f ca="1">IFERROR(__xludf.DUMMYFUNCTION("if(isna(index('Form Responses 1'!B:P,max(filter(row('Form Responses 1'!B:B),'Form Responses 1'!B:B=A879)),11)),""Data not Found."",index('Form Responses 1'!B:P,max(filter(row('Form Responses 1'!B:B),'Form Responses 1'!B:B=A879)),11))"),"Not Yet Started.")</f>
        <v>Not Yet Started.</v>
      </c>
      <c r="G879" s="16">
        <f t="shared" ca="1" si="0"/>
        <v>0</v>
      </c>
    </row>
    <row r="880" spans="1:7" ht="14.25">
      <c r="A880" s="6">
        <v>755366</v>
      </c>
      <c r="B880" s="8" t="s">
        <v>241</v>
      </c>
      <c r="C880" s="11" t="str">
        <f>VLOOKUP(A880,DB_Name!$A$2:$G$93,7,FALSE)</f>
        <v>C63</v>
      </c>
      <c r="D880" s="13" t="str">
        <f>VLOOKUP(A880,DB_Name!$A$2:$D$93,4,FALSE)</f>
        <v>PPD</v>
      </c>
      <c r="E880" s="17" t="s">
        <v>157</v>
      </c>
      <c r="F880" s="8" t="str">
        <f ca="1">IFERROR(__xludf.DUMMYFUNCTION("if(isna(index('Form Responses 1'!B:P,max(filter(row('Form Responses 1'!B:B),'Form Responses 1'!B:B=A880)),12)),""Data not Found."",index('Form Responses 1'!B:P,max(filter(row('Form Responses 1'!B:B),'Form Responses 1'!B:B=A880)),12))"),"Not Yet Started.")</f>
        <v>Not Yet Started.</v>
      </c>
      <c r="G880" s="16">
        <f t="shared" ca="1" si="0"/>
        <v>0</v>
      </c>
    </row>
    <row r="881" spans="1:7" ht="14.25">
      <c r="A881" s="6">
        <v>755366</v>
      </c>
      <c r="B881" s="8" t="s">
        <v>241</v>
      </c>
      <c r="C881" s="11" t="str">
        <f>VLOOKUP(A881,DB_Name!$A$2:$G$93,7,FALSE)</f>
        <v>C63</v>
      </c>
      <c r="D881" s="13" t="str">
        <f>VLOOKUP(A881,DB_Name!$A$2:$D$93,4,FALSE)</f>
        <v>PPD</v>
      </c>
      <c r="E881" s="17" t="s">
        <v>168</v>
      </c>
      <c r="F881" s="8" t="str">
        <f ca="1">IFERROR(__xludf.DUMMYFUNCTION("if(isna(index('Form Responses 1'!B:P,max(filter(row('Form Responses 1'!B:B),'Form Responses 1'!B:B=A881)),13)),""Data not Found."",index('Form Responses 1'!B:P,max(filter(row('Form Responses 1'!B:B),'Form Responses 1'!B:B=A881)),13))"),"Not Yet Started.")</f>
        <v>Not Yet Started.</v>
      </c>
      <c r="G881" s="16">
        <f t="shared" ca="1" si="0"/>
        <v>0</v>
      </c>
    </row>
    <row r="882" spans="1:7" ht="14.25">
      <c r="A882" s="6">
        <v>755366</v>
      </c>
      <c r="B882" s="8" t="s">
        <v>241</v>
      </c>
      <c r="C882" s="11" t="str">
        <f>VLOOKUP(A882,DB_Name!$A$2:$G$93,7,FALSE)</f>
        <v>C63</v>
      </c>
      <c r="D882" s="13" t="str">
        <f>VLOOKUP(A882,DB_Name!$A$2:$D$93,4,FALSE)</f>
        <v>PPD</v>
      </c>
      <c r="E882" s="17" t="s">
        <v>176</v>
      </c>
      <c r="F882" s="8" t="str">
        <f ca="1">IFERROR(__xludf.DUMMYFUNCTION("if(isna(index('Form Responses 1'!B:P,max(filter(row('Form Responses 1'!B:B),'Form Responses 1'!B:B=A882)),14)),""Data not Found."",index('Form Responses 1'!B:P,max(filter(row('Form Responses 1'!B:B),'Form Responses 1'!B:B=A882)),14))"),"Not Yet Started.")</f>
        <v>Not Yet Started.</v>
      </c>
      <c r="G882" s="16">
        <f t="shared" ca="1" si="0"/>
        <v>0</v>
      </c>
    </row>
    <row r="883" spans="1:7" ht="14.25">
      <c r="A883" s="6">
        <v>755366</v>
      </c>
      <c r="B883" s="8" t="s">
        <v>241</v>
      </c>
      <c r="C883" s="11" t="str">
        <f>VLOOKUP(A883,DB_Name!$A$2:$G$93,7,FALSE)</f>
        <v>C63</v>
      </c>
      <c r="D883" s="13" t="str">
        <f>VLOOKUP(A883,DB_Name!$A$2:$D$93,4,FALSE)</f>
        <v>PPD</v>
      </c>
      <c r="E883" s="17" t="s">
        <v>185</v>
      </c>
      <c r="F883" s="8" t="str">
        <f ca="1">IFERROR(__xludf.DUMMYFUNCTION("if(isna(index('Form Responses 1'!B:P,max(filter(row('Form Responses 1'!B:B),'Form Responses 1'!B:B=A883)),15)),""Data not Found."",index('Form Responses 1'!B:P,max(filter(row('Form Responses 1'!B:B),'Form Responses 1'!B:B=A883)),15))"),"Not Yet Started.")</f>
        <v>Not Yet Started.</v>
      </c>
      <c r="G883" s="16">
        <f t="shared" ca="1" si="0"/>
        <v>0</v>
      </c>
    </row>
    <row r="884" spans="1:7" ht="14.25">
      <c r="A884" s="6">
        <v>755367</v>
      </c>
      <c r="B884" s="8" t="s">
        <v>244</v>
      </c>
      <c r="C884" s="11" t="str">
        <f>VLOOKUP(A884,DB_Name!$A$2:$G$93,7,FALSE)</f>
        <v>C64</v>
      </c>
      <c r="D884" s="13" t="str">
        <f>VLOOKUP(A884,DB_Name!$A$2:$D$93,4,FALSE)</f>
        <v>RDMP</v>
      </c>
      <c r="E884" s="13" t="s">
        <v>35</v>
      </c>
      <c r="F884" s="8" t="str">
        <f ca="1">IFERROR(__xludf.DUMMYFUNCTION("if(isna(index('Form Responses 1'!B:P,max(filter(row('Form Responses 1'!B:B),'Form Responses 1'!B:B=A884)),2)),""Data not Found."",index('Form Responses 1'!B:P,max(filter(row('Form Responses 1'!B:B),'Form Responses 1'!B:B=A884)),2))"),"Done. Acc.")</f>
        <v>Done. Acc.</v>
      </c>
      <c r="G884" s="16">
        <f t="shared" ca="1" si="0"/>
        <v>1</v>
      </c>
    </row>
    <row r="885" spans="1:7" ht="14.25">
      <c r="A885" s="6">
        <v>755367</v>
      </c>
      <c r="B885" s="8" t="s">
        <v>244</v>
      </c>
      <c r="C885" s="11" t="str">
        <f>VLOOKUP(A885,DB_Name!$A$2:$G$93,7,FALSE)</f>
        <v>C64</v>
      </c>
      <c r="D885" s="13" t="str">
        <f>VLOOKUP(A885,DB_Name!$A$2:$D$93,4,FALSE)</f>
        <v>RDMP</v>
      </c>
      <c r="E885" s="17" t="s">
        <v>68</v>
      </c>
      <c r="F885" s="8" t="str">
        <f ca="1">IFERROR(__xludf.DUMMYFUNCTION("if(isna(index('Form Responses 1'!B:P,max(filter(row('Form Responses 1'!B:B),'Form Responses 1'!B:B=A885)),3)),""Data not Found."",index('Form Responses 1'!B:P,max(filter(row('Form Responses 1'!B:B),'Form Responses 1'!B:B=A885)),3))"),"Done. Acc.")</f>
        <v>Done. Acc.</v>
      </c>
      <c r="G885" s="16">
        <f t="shared" ca="1" si="0"/>
        <v>1</v>
      </c>
    </row>
    <row r="886" spans="1:7" ht="14.25">
      <c r="A886" s="6">
        <v>755367</v>
      </c>
      <c r="B886" s="8" t="s">
        <v>244</v>
      </c>
      <c r="C886" s="11" t="str">
        <f>VLOOKUP(A886,DB_Name!$A$2:$G$93,7,FALSE)</f>
        <v>C64</v>
      </c>
      <c r="D886" s="13" t="str">
        <f>VLOOKUP(A886,DB_Name!$A$2:$D$93,4,FALSE)</f>
        <v>RDMP</v>
      </c>
      <c r="E886" s="17" t="s">
        <v>82</v>
      </c>
      <c r="F886" s="8" t="str">
        <f ca="1">IFERROR(__xludf.DUMMYFUNCTION("if(isna(index('Form Responses 1'!B:P,max(filter(row('Form Responses 1'!B:B),'Form Responses 1'!B:B=A886)),4)),""Data not Found."",index('Form Responses 1'!B:P,max(filter(row('Form Responses 1'!B:B),'Form Responses 1'!B:B=A886)),4))"),"Done. Acc.")</f>
        <v>Done. Acc.</v>
      </c>
      <c r="G886" s="16">
        <f t="shared" ca="1" si="0"/>
        <v>1</v>
      </c>
    </row>
    <row r="887" spans="1:7" ht="14.25">
      <c r="A887" s="6">
        <v>755367</v>
      </c>
      <c r="B887" s="8" t="s">
        <v>244</v>
      </c>
      <c r="C887" s="11" t="str">
        <f>VLOOKUP(A887,DB_Name!$A$2:$G$93,7,FALSE)</f>
        <v>C64</v>
      </c>
      <c r="D887" s="13" t="str">
        <f>VLOOKUP(A887,DB_Name!$A$2:$D$93,4,FALSE)</f>
        <v>RDMP</v>
      </c>
      <c r="E887" s="17" t="s">
        <v>92</v>
      </c>
      <c r="F887" s="8" t="str">
        <f ca="1">IFERROR(__xludf.DUMMYFUNCTION("if(isna(index('Form Responses 1'!B:P,max(filter(row('Form Responses 1'!B:B),'Form Responses 1'!B:B=A887)),5)),""Data not Found."",index('Form Responses 1'!B:P,max(filter(row('Form Responses 1'!B:B),'Form Responses 1'!B:B=A887)),5))"),"Done. Acc.")</f>
        <v>Done. Acc.</v>
      </c>
      <c r="G887" s="16">
        <f t="shared" ca="1" si="0"/>
        <v>1</v>
      </c>
    </row>
    <row r="888" spans="1:7" ht="14.25">
      <c r="A888" s="6">
        <v>755367</v>
      </c>
      <c r="B888" s="8" t="s">
        <v>244</v>
      </c>
      <c r="C888" s="11" t="str">
        <f>VLOOKUP(A888,DB_Name!$A$2:$G$93,7,FALSE)</f>
        <v>C64</v>
      </c>
      <c r="D888" s="13" t="str">
        <f>VLOOKUP(A888,DB_Name!$A$2:$D$93,4,FALSE)</f>
        <v>RDMP</v>
      </c>
      <c r="E888" s="17" t="s">
        <v>99</v>
      </c>
      <c r="F888" s="8" t="str">
        <f ca="1">IFERROR(__xludf.DUMMYFUNCTION("if(isna(index('Form Responses 1'!B:P,max(filter(row('Form Responses 1'!B:B),'Form Responses 1'!B:B=A888)),6)),""Data not Found."",index('Form Responses 1'!B:P,max(filter(row('Form Responses 1'!B:B),'Form Responses 1'!B:B=A888)),6))"),"Done. Acc.")</f>
        <v>Done. Acc.</v>
      </c>
      <c r="G888" s="16">
        <f t="shared" ca="1" si="0"/>
        <v>1</v>
      </c>
    </row>
    <row r="889" spans="1:7" ht="14.25">
      <c r="A889" s="6">
        <v>755367</v>
      </c>
      <c r="B889" s="8" t="s">
        <v>244</v>
      </c>
      <c r="C889" s="11" t="str">
        <f>VLOOKUP(A889,DB_Name!$A$2:$G$93,7,FALSE)</f>
        <v>C64</v>
      </c>
      <c r="D889" s="13" t="str">
        <f>VLOOKUP(A889,DB_Name!$A$2:$D$93,4,FALSE)</f>
        <v>RDMP</v>
      </c>
      <c r="E889" s="17" t="s">
        <v>110</v>
      </c>
      <c r="F889" s="8" t="str">
        <f ca="1">IFERROR(__xludf.DUMMYFUNCTION("if(isna(index('Form Responses 1'!B:P,max(filter(row('Form Responses 1'!B:B),'Form Responses 1'!B:B=A889)),7)),""Data not Found."",index('Form Responses 1'!B:P,max(filter(row('Form Responses 1'!B:B),'Form Responses 1'!B:B=A889)),7))"),"Done. Acc.")</f>
        <v>Done. Acc.</v>
      </c>
      <c r="G889" s="16">
        <f t="shared" ca="1" si="0"/>
        <v>1</v>
      </c>
    </row>
    <row r="890" spans="1:7" ht="14.25">
      <c r="A890" s="6">
        <v>755367</v>
      </c>
      <c r="B890" s="8" t="s">
        <v>244</v>
      </c>
      <c r="C890" s="11" t="str">
        <f>VLOOKUP(A890,DB_Name!$A$2:$G$93,7,FALSE)</f>
        <v>C64</v>
      </c>
      <c r="D890" s="13" t="str">
        <f>VLOOKUP(A890,DB_Name!$A$2:$D$93,4,FALSE)</f>
        <v>RDMP</v>
      </c>
      <c r="E890" s="17" t="s">
        <v>120</v>
      </c>
      <c r="F890" s="8" t="str">
        <f ca="1">IFERROR(__xludf.DUMMYFUNCTION("if(isna(index('Form Responses 1'!B:P,max(filter(row('Form Responses 1'!B:B),'Form Responses 1'!B:B=A890)),8)),""Data not Found."",index('Form Responses 1'!B:P,max(filter(row('Form Responses 1'!B:B),'Form Responses 1'!B:B=A890)),8))"),"Done. Acc.")</f>
        <v>Done. Acc.</v>
      </c>
      <c r="G890" s="16">
        <f t="shared" ca="1" si="0"/>
        <v>1</v>
      </c>
    </row>
    <row r="891" spans="1:7" ht="14.25">
      <c r="A891" s="6">
        <v>755367</v>
      </c>
      <c r="B891" s="8" t="s">
        <v>244</v>
      </c>
      <c r="C891" s="11" t="str">
        <f>VLOOKUP(A891,DB_Name!$A$2:$G$93,7,FALSE)</f>
        <v>C64</v>
      </c>
      <c r="D891" s="13" t="str">
        <f>VLOOKUP(A891,DB_Name!$A$2:$D$93,4,FALSE)</f>
        <v>RDMP</v>
      </c>
      <c r="E891" s="17" t="s">
        <v>130</v>
      </c>
      <c r="F891" s="8" t="str">
        <f ca="1">IFERROR(__xludf.DUMMYFUNCTION("if(isna(index('Form Responses 1'!B:P,max(filter(row('Form Responses 1'!B:B),'Form Responses 1'!B:B=A891)),9)),""Data not Found."",index('Form Responses 1'!B:P,max(filter(row('Form Responses 1'!B:B),'Form Responses 1'!B:B=A891)),9))"),"Done. Acc.")</f>
        <v>Done. Acc.</v>
      </c>
      <c r="G891" s="16">
        <f t="shared" ca="1" si="0"/>
        <v>1</v>
      </c>
    </row>
    <row r="892" spans="1:7" ht="14.25">
      <c r="A892" s="6">
        <v>755367</v>
      </c>
      <c r="B892" s="8" t="s">
        <v>244</v>
      </c>
      <c r="C892" s="11" t="str">
        <f>VLOOKUP(A892,DB_Name!$A$2:$G$93,7,FALSE)</f>
        <v>C64</v>
      </c>
      <c r="D892" s="13" t="str">
        <f>VLOOKUP(A892,DB_Name!$A$2:$D$93,4,FALSE)</f>
        <v>RDMP</v>
      </c>
      <c r="E892" s="17" t="s">
        <v>137</v>
      </c>
      <c r="F892" s="8" t="str">
        <f ca="1">IFERROR(__xludf.DUMMYFUNCTION("if(isna(index('Form Responses 1'!B:P,max(filter(row('Form Responses 1'!B:B),'Form Responses 1'!B:B=A892)),10)),""Data not Found."",index('Form Responses 1'!B:P,max(filter(row('Form Responses 1'!B:B),'Form Responses 1'!B:B=A892)),10))"),"On Progress.")</f>
        <v>On Progress.</v>
      </c>
      <c r="G892" s="16">
        <f t="shared" ca="1" si="0"/>
        <v>0.5</v>
      </c>
    </row>
    <row r="893" spans="1:7" ht="14.25">
      <c r="A893" s="6">
        <v>755367</v>
      </c>
      <c r="B893" s="8" t="s">
        <v>244</v>
      </c>
      <c r="C893" s="11" t="str">
        <f>VLOOKUP(A893,DB_Name!$A$2:$G$93,7,FALSE)</f>
        <v>C64</v>
      </c>
      <c r="D893" s="13" t="str">
        <f>VLOOKUP(A893,DB_Name!$A$2:$D$93,4,FALSE)</f>
        <v>RDMP</v>
      </c>
      <c r="E893" s="17" t="s">
        <v>147</v>
      </c>
      <c r="F893" s="8" t="str">
        <f ca="1">IFERROR(__xludf.DUMMYFUNCTION("if(isna(index('Form Responses 1'!B:P,max(filter(row('Form Responses 1'!B:B),'Form Responses 1'!B:B=A893)),11)),""Data not Found."",index('Form Responses 1'!B:P,max(filter(row('Form Responses 1'!B:B),'Form Responses 1'!B:B=A893)),11))"),"On Progress.")</f>
        <v>On Progress.</v>
      </c>
      <c r="G893" s="16">
        <f t="shared" ca="1" si="0"/>
        <v>0.5</v>
      </c>
    </row>
    <row r="894" spans="1:7" ht="14.25">
      <c r="A894" s="6">
        <v>755367</v>
      </c>
      <c r="B894" s="8" t="s">
        <v>244</v>
      </c>
      <c r="C894" s="11" t="str">
        <f>VLOOKUP(A894,DB_Name!$A$2:$G$93,7,FALSE)</f>
        <v>C64</v>
      </c>
      <c r="D894" s="13" t="str">
        <f>VLOOKUP(A894,DB_Name!$A$2:$D$93,4,FALSE)</f>
        <v>RDMP</v>
      </c>
      <c r="E894" s="17" t="s">
        <v>157</v>
      </c>
      <c r="F894" s="8" t="str">
        <f ca="1">IFERROR(__xludf.DUMMYFUNCTION("if(isna(index('Form Responses 1'!B:P,max(filter(row('Form Responses 1'!B:B),'Form Responses 1'!B:B=A894)),12)),""Data not Found."",index('Form Responses 1'!B:P,max(filter(row('Form Responses 1'!B:B),'Form Responses 1'!B:B=A894)),12))"),"On Progress.")</f>
        <v>On Progress.</v>
      </c>
      <c r="G894" s="16">
        <f t="shared" ca="1" si="0"/>
        <v>0.5</v>
      </c>
    </row>
    <row r="895" spans="1:7" ht="14.25">
      <c r="A895" s="6">
        <v>755367</v>
      </c>
      <c r="B895" s="8" t="s">
        <v>244</v>
      </c>
      <c r="C895" s="11" t="str">
        <f>VLOOKUP(A895,DB_Name!$A$2:$G$93,7,FALSE)</f>
        <v>C64</v>
      </c>
      <c r="D895" s="13" t="str">
        <f>VLOOKUP(A895,DB_Name!$A$2:$D$93,4,FALSE)</f>
        <v>RDMP</v>
      </c>
      <c r="E895" s="17" t="s">
        <v>168</v>
      </c>
      <c r="F895" s="8" t="str">
        <f ca="1">IFERROR(__xludf.DUMMYFUNCTION("if(isna(index('Form Responses 1'!B:P,max(filter(row('Form Responses 1'!B:B),'Form Responses 1'!B:B=A895)),13)),""Data not Found."",index('Form Responses 1'!B:P,max(filter(row('Form Responses 1'!B:B),'Form Responses 1'!B:B=A895)),13))"),"On Progress.")</f>
        <v>On Progress.</v>
      </c>
      <c r="G895" s="16">
        <f t="shared" ca="1" si="0"/>
        <v>0.5</v>
      </c>
    </row>
    <row r="896" spans="1:7" ht="14.25">
      <c r="A896" s="6">
        <v>755367</v>
      </c>
      <c r="B896" s="8" t="s">
        <v>244</v>
      </c>
      <c r="C896" s="11" t="str">
        <f>VLOOKUP(A896,DB_Name!$A$2:$G$93,7,FALSE)</f>
        <v>C64</v>
      </c>
      <c r="D896" s="13" t="str">
        <f>VLOOKUP(A896,DB_Name!$A$2:$D$93,4,FALSE)</f>
        <v>RDMP</v>
      </c>
      <c r="E896" s="17" t="s">
        <v>176</v>
      </c>
      <c r="F896" s="8" t="str">
        <f ca="1">IFERROR(__xludf.DUMMYFUNCTION("if(isna(index('Form Responses 1'!B:P,max(filter(row('Form Responses 1'!B:B),'Form Responses 1'!B:B=A896)),14)),""Data not Found."",index('Form Responses 1'!B:P,max(filter(row('Form Responses 1'!B:B),'Form Responses 1'!B:B=A896)),14))"),"On Progress.")</f>
        <v>On Progress.</v>
      </c>
      <c r="G896" s="16">
        <f t="shared" ca="1" si="0"/>
        <v>0.5</v>
      </c>
    </row>
    <row r="897" spans="1:7" ht="14.25">
      <c r="A897" s="6">
        <v>755367</v>
      </c>
      <c r="B897" s="8" t="s">
        <v>244</v>
      </c>
      <c r="C897" s="11" t="str">
        <f>VLOOKUP(A897,DB_Name!$A$2:$G$93,7,FALSE)</f>
        <v>C64</v>
      </c>
      <c r="D897" s="13" t="str">
        <f>VLOOKUP(A897,DB_Name!$A$2:$D$93,4,FALSE)</f>
        <v>RDMP</v>
      </c>
      <c r="E897" s="17" t="s">
        <v>185</v>
      </c>
      <c r="F897" s="8" t="str">
        <f ca="1">IFERROR(__xludf.DUMMYFUNCTION("if(isna(index('Form Responses 1'!B:P,max(filter(row('Form Responses 1'!B:B),'Form Responses 1'!B:B=A897)),15)),""Data not Found."",index('Form Responses 1'!B:P,max(filter(row('Form Responses 1'!B:B),'Form Responses 1'!B:B=A897)),15))"),"On Progress.")</f>
        <v>On Progress.</v>
      </c>
      <c r="G897" s="16">
        <f t="shared" ca="1" si="0"/>
        <v>0.5</v>
      </c>
    </row>
    <row r="898" spans="1:7" ht="14.25">
      <c r="A898" s="6">
        <v>755368</v>
      </c>
      <c r="B898" s="8" t="s">
        <v>247</v>
      </c>
      <c r="C898" s="11" t="str">
        <f>VLOOKUP(A898,DB_Name!$A$2:$G$93,7,FALSE)</f>
        <v>C65</v>
      </c>
      <c r="D898" s="13" t="str">
        <f>VLOOKUP(A898,DB_Name!$A$2:$D$93,4,FALSE)</f>
        <v>PMO</v>
      </c>
      <c r="E898" s="13" t="s">
        <v>35</v>
      </c>
      <c r="F898" s="8" t="str">
        <f ca="1">IFERROR(__xludf.DUMMYFUNCTION("if(isna(index('Form Responses 1'!B:P,max(filter(row('Form Responses 1'!B:B),'Form Responses 1'!B:B=A898)),2)),""Data not Found."",index('Form Responses 1'!B:P,max(filter(row('Form Responses 1'!B:B),'Form Responses 1'!B:B=A898)),2))"),"Done. Acc.")</f>
        <v>Done. Acc.</v>
      </c>
      <c r="G898" s="16">
        <f t="shared" ca="1" si="0"/>
        <v>1</v>
      </c>
    </row>
    <row r="899" spans="1:7" ht="14.25">
      <c r="A899" s="6">
        <v>755368</v>
      </c>
      <c r="B899" s="8" t="s">
        <v>247</v>
      </c>
      <c r="C899" s="11" t="str">
        <f>VLOOKUP(A899,DB_Name!$A$2:$G$93,7,FALSE)</f>
        <v>C65</v>
      </c>
      <c r="D899" s="13" t="str">
        <f>VLOOKUP(A899,DB_Name!$A$2:$D$93,4,FALSE)</f>
        <v>PMO</v>
      </c>
      <c r="E899" s="17" t="s">
        <v>68</v>
      </c>
      <c r="F899" s="8" t="str">
        <f ca="1">IFERROR(__xludf.DUMMYFUNCTION("if(isna(index('Form Responses 1'!B:P,max(filter(row('Form Responses 1'!B:B),'Form Responses 1'!B:B=A899)),3)),""Data not Found."",index('Form Responses 1'!B:P,max(filter(row('Form Responses 1'!B:B),'Form Responses 1'!B:B=A899)),3))"),"Done. Acc.")</f>
        <v>Done. Acc.</v>
      </c>
      <c r="G899" s="16">
        <f t="shared" ca="1" si="0"/>
        <v>1</v>
      </c>
    </row>
    <row r="900" spans="1:7" ht="14.25">
      <c r="A900" s="6">
        <v>755368</v>
      </c>
      <c r="B900" s="8" t="s">
        <v>247</v>
      </c>
      <c r="C900" s="11" t="str">
        <f>VLOOKUP(A900,DB_Name!$A$2:$G$93,7,FALSE)</f>
        <v>C65</v>
      </c>
      <c r="D900" s="13" t="str">
        <f>VLOOKUP(A900,DB_Name!$A$2:$D$93,4,FALSE)</f>
        <v>PMO</v>
      </c>
      <c r="E900" s="17" t="s">
        <v>82</v>
      </c>
      <c r="F900" s="8" t="str">
        <f ca="1">IFERROR(__xludf.DUMMYFUNCTION("if(isna(index('Form Responses 1'!B:P,max(filter(row('Form Responses 1'!B:B),'Form Responses 1'!B:B=A900)),4)),""Data not Found."",index('Form Responses 1'!B:P,max(filter(row('Form Responses 1'!B:B),'Form Responses 1'!B:B=A900)),4))"),"Not Yet Started.")</f>
        <v>Not Yet Started.</v>
      </c>
      <c r="G900" s="16">
        <f t="shared" ca="1" si="0"/>
        <v>0</v>
      </c>
    </row>
    <row r="901" spans="1:7" ht="14.25">
      <c r="A901" s="6">
        <v>755368</v>
      </c>
      <c r="B901" s="8" t="s">
        <v>247</v>
      </c>
      <c r="C901" s="11" t="str">
        <f>VLOOKUP(A901,DB_Name!$A$2:$G$93,7,FALSE)</f>
        <v>C65</v>
      </c>
      <c r="D901" s="13" t="str">
        <f>VLOOKUP(A901,DB_Name!$A$2:$D$93,4,FALSE)</f>
        <v>PMO</v>
      </c>
      <c r="E901" s="17" t="s">
        <v>92</v>
      </c>
      <c r="F901" s="8" t="str">
        <f ca="1">IFERROR(__xludf.DUMMYFUNCTION("if(isna(index('Form Responses 1'!B:P,max(filter(row('Form Responses 1'!B:B),'Form Responses 1'!B:B=A901)),5)),""Data not Found."",index('Form Responses 1'!B:P,max(filter(row('Form Responses 1'!B:B),'Form Responses 1'!B:B=A901)),5))"),"Not Yet Started.")</f>
        <v>Not Yet Started.</v>
      </c>
      <c r="G901" s="16">
        <f t="shared" ca="1" si="0"/>
        <v>0</v>
      </c>
    </row>
    <row r="902" spans="1:7" ht="14.25">
      <c r="A902" s="6">
        <v>755368</v>
      </c>
      <c r="B902" s="8" t="s">
        <v>247</v>
      </c>
      <c r="C902" s="11" t="str">
        <f>VLOOKUP(A902,DB_Name!$A$2:$G$93,7,FALSE)</f>
        <v>C65</v>
      </c>
      <c r="D902" s="13" t="str">
        <f>VLOOKUP(A902,DB_Name!$A$2:$D$93,4,FALSE)</f>
        <v>PMO</v>
      </c>
      <c r="E902" s="17" t="s">
        <v>99</v>
      </c>
      <c r="F902" s="8" t="str">
        <f ca="1">IFERROR(__xludf.DUMMYFUNCTION("if(isna(index('Form Responses 1'!B:P,max(filter(row('Form Responses 1'!B:B),'Form Responses 1'!B:B=A902)),6)),""Data not Found."",index('Form Responses 1'!B:P,max(filter(row('Form Responses 1'!B:B),'Form Responses 1'!B:B=A902)),6))"),"Not Yet Started.")</f>
        <v>Not Yet Started.</v>
      </c>
      <c r="G902" s="16">
        <f t="shared" ca="1" si="0"/>
        <v>0</v>
      </c>
    </row>
    <row r="903" spans="1:7" ht="14.25">
      <c r="A903" s="6">
        <v>755368</v>
      </c>
      <c r="B903" s="8" t="s">
        <v>247</v>
      </c>
      <c r="C903" s="11" t="str">
        <f>VLOOKUP(A903,DB_Name!$A$2:$G$93,7,FALSE)</f>
        <v>C65</v>
      </c>
      <c r="D903" s="13" t="str">
        <f>VLOOKUP(A903,DB_Name!$A$2:$D$93,4,FALSE)</f>
        <v>PMO</v>
      </c>
      <c r="E903" s="17" t="s">
        <v>110</v>
      </c>
      <c r="F903" s="8" t="str">
        <f ca="1">IFERROR(__xludf.DUMMYFUNCTION("if(isna(index('Form Responses 1'!B:P,max(filter(row('Form Responses 1'!B:B),'Form Responses 1'!B:B=A903)),7)),""Data not Found."",index('Form Responses 1'!B:P,max(filter(row('Form Responses 1'!B:B),'Form Responses 1'!B:B=A903)),7))"),"Not Yet Started.")</f>
        <v>Not Yet Started.</v>
      </c>
      <c r="G903" s="16">
        <f t="shared" ca="1" si="0"/>
        <v>0</v>
      </c>
    </row>
    <row r="904" spans="1:7" ht="14.25">
      <c r="A904" s="6">
        <v>755368</v>
      </c>
      <c r="B904" s="8" t="s">
        <v>247</v>
      </c>
      <c r="C904" s="11" t="str">
        <f>VLOOKUP(A904,DB_Name!$A$2:$G$93,7,FALSE)</f>
        <v>C65</v>
      </c>
      <c r="D904" s="13" t="str">
        <f>VLOOKUP(A904,DB_Name!$A$2:$D$93,4,FALSE)</f>
        <v>PMO</v>
      </c>
      <c r="E904" s="17" t="s">
        <v>120</v>
      </c>
      <c r="F904" s="8" t="str">
        <f ca="1">IFERROR(__xludf.DUMMYFUNCTION("if(isna(index('Form Responses 1'!B:P,max(filter(row('Form Responses 1'!B:B),'Form Responses 1'!B:B=A904)),8)),""Data not Found."",index('Form Responses 1'!B:P,max(filter(row('Form Responses 1'!B:B),'Form Responses 1'!B:B=A904)),8))"),"Not Yet Started.")</f>
        <v>Not Yet Started.</v>
      </c>
      <c r="G904" s="16">
        <f t="shared" ca="1" si="0"/>
        <v>0</v>
      </c>
    </row>
    <row r="905" spans="1:7" ht="14.25">
      <c r="A905" s="6">
        <v>755368</v>
      </c>
      <c r="B905" s="8" t="s">
        <v>247</v>
      </c>
      <c r="C905" s="11" t="str">
        <f>VLOOKUP(A905,DB_Name!$A$2:$G$93,7,FALSE)</f>
        <v>C65</v>
      </c>
      <c r="D905" s="13" t="str">
        <f>VLOOKUP(A905,DB_Name!$A$2:$D$93,4,FALSE)</f>
        <v>PMO</v>
      </c>
      <c r="E905" s="17" t="s">
        <v>130</v>
      </c>
      <c r="F905" s="8" t="str">
        <f ca="1">IFERROR(__xludf.DUMMYFUNCTION("if(isna(index('Form Responses 1'!B:P,max(filter(row('Form Responses 1'!B:B),'Form Responses 1'!B:B=A905)),9)),""Data not Found."",index('Form Responses 1'!B:P,max(filter(row('Form Responses 1'!B:B),'Form Responses 1'!B:B=A905)),9))"),"Done. Acc.")</f>
        <v>Done. Acc.</v>
      </c>
      <c r="G905" s="16">
        <f t="shared" ca="1" si="0"/>
        <v>1</v>
      </c>
    </row>
    <row r="906" spans="1:7" ht="14.25">
      <c r="A906" s="6">
        <v>755368</v>
      </c>
      <c r="B906" s="8" t="s">
        <v>247</v>
      </c>
      <c r="C906" s="11" t="str">
        <f>VLOOKUP(A906,DB_Name!$A$2:$G$93,7,FALSE)</f>
        <v>C65</v>
      </c>
      <c r="D906" s="13" t="str">
        <f>VLOOKUP(A906,DB_Name!$A$2:$D$93,4,FALSE)</f>
        <v>PMO</v>
      </c>
      <c r="E906" s="17" t="s">
        <v>137</v>
      </c>
      <c r="F906" s="8" t="str">
        <f ca="1">IFERROR(__xludf.DUMMYFUNCTION("if(isna(index('Form Responses 1'!B:P,max(filter(row('Form Responses 1'!B:B),'Form Responses 1'!B:B=A906)),10)),""Data not Found."",index('Form Responses 1'!B:P,max(filter(row('Form Responses 1'!B:B),'Form Responses 1'!B:B=A906)),10))"),"Done. Acc.")</f>
        <v>Done. Acc.</v>
      </c>
      <c r="G906" s="16">
        <f t="shared" ca="1" si="0"/>
        <v>1</v>
      </c>
    </row>
    <row r="907" spans="1:7" ht="14.25">
      <c r="A907" s="6">
        <v>755368</v>
      </c>
      <c r="B907" s="8" t="s">
        <v>247</v>
      </c>
      <c r="C907" s="11" t="str">
        <f>VLOOKUP(A907,DB_Name!$A$2:$G$93,7,FALSE)</f>
        <v>C65</v>
      </c>
      <c r="D907" s="13" t="str">
        <f>VLOOKUP(A907,DB_Name!$A$2:$D$93,4,FALSE)</f>
        <v>PMO</v>
      </c>
      <c r="E907" s="17" t="s">
        <v>147</v>
      </c>
      <c r="F907" s="8" t="str">
        <f ca="1">IFERROR(__xludf.DUMMYFUNCTION("if(isna(index('Form Responses 1'!B:P,max(filter(row('Form Responses 1'!B:B),'Form Responses 1'!B:B=A907)),11)),""Data not Found."",index('Form Responses 1'!B:P,max(filter(row('Form Responses 1'!B:B),'Form Responses 1'!B:B=A907)),11))"),"Not Yet Started.")</f>
        <v>Not Yet Started.</v>
      </c>
      <c r="G907" s="16">
        <f t="shared" ca="1" si="0"/>
        <v>0</v>
      </c>
    </row>
    <row r="908" spans="1:7" ht="14.25">
      <c r="A908" s="6">
        <v>755368</v>
      </c>
      <c r="B908" s="8" t="s">
        <v>247</v>
      </c>
      <c r="C908" s="11" t="str">
        <f>VLOOKUP(A908,DB_Name!$A$2:$G$93,7,FALSE)</f>
        <v>C65</v>
      </c>
      <c r="D908" s="13" t="str">
        <f>VLOOKUP(A908,DB_Name!$A$2:$D$93,4,FALSE)</f>
        <v>PMO</v>
      </c>
      <c r="E908" s="17" t="s">
        <v>157</v>
      </c>
      <c r="F908" s="8" t="str">
        <f ca="1">IFERROR(__xludf.DUMMYFUNCTION("if(isna(index('Form Responses 1'!B:P,max(filter(row('Form Responses 1'!B:B),'Form Responses 1'!B:B=A908)),12)),""Data not Found."",index('Form Responses 1'!B:P,max(filter(row('Form Responses 1'!B:B),'Form Responses 1'!B:B=A908)),12))"),"Not Yet Started.")</f>
        <v>Not Yet Started.</v>
      </c>
      <c r="G908" s="16">
        <f t="shared" ca="1" si="0"/>
        <v>0</v>
      </c>
    </row>
    <row r="909" spans="1:7" ht="14.25">
      <c r="A909" s="6">
        <v>755368</v>
      </c>
      <c r="B909" s="8" t="s">
        <v>247</v>
      </c>
      <c r="C909" s="11" t="str">
        <f>VLOOKUP(A909,DB_Name!$A$2:$G$93,7,FALSE)</f>
        <v>C65</v>
      </c>
      <c r="D909" s="13" t="str">
        <f>VLOOKUP(A909,DB_Name!$A$2:$D$93,4,FALSE)</f>
        <v>PMO</v>
      </c>
      <c r="E909" s="17" t="s">
        <v>168</v>
      </c>
      <c r="F909" s="8" t="str">
        <f ca="1">IFERROR(__xludf.DUMMYFUNCTION("if(isna(index('Form Responses 1'!B:P,max(filter(row('Form Responses 1'!B:B),'Form Responses 1'!B:B=A909)),13)),""Data not Found."",index('Form Responses 1'!B:P,max(filter(row('Form Responses 1'!B:B),'Form Responses 1'!B:B=A909)),13))"),"Not Yet Started.")</f>
        <v>Not Yet Started.</v>
      </c>
      <c r="G909" s="16">
        <f t="shared" ca="1" si="0"/>
        <v>0</v>
      </c>
    </row>
    <row r="910" spans="1:7" ht="14.25">
      <c r="A910" s="6">
        <v>755368</v>
      </c>
      <c r="B910" s="8" t="s">
        <v>247</v>
      </c>
      <c r="C910" s="11" t="str">
        <f>VLOOKUP(A910,DB_Name!$A$2:$G$93,7,FALSE)</f>
        <v>C65</v>
      </c>
      <c r="D910" s="13" t="str">
        <f>VLOOKUP(A910,DB_Name!$A$2:$D$93,4,FALSE)</f>
        <v>PMO</v>
      </c>
      <c r="E910" s="17" t="s">
        <v>176</v>
      </c>
      <c r="F910" s="8" t="str">
        <f ca="1">IFERROR(__xludf.DUMMYFUNCTION("if(isna(index('Form Responses 1'!B:P,max(filter(row('Form Responses 1'!B:B),'Form Responses 1'!B:B=A910)),14)),""Data not Found."",index('Form Responses 1'!B:P,max(filter(row('Form Responses 1'!B:B),'Form Responses 1'!B:B=A910)),14))"),"Not Yet Started.")</f>
        <v>Not Yet Started.</v>
      </c>
      <c r="G910" s="16">
        <f t="shared" ca="1" si="0"/>
        <v>0</v>
      </c>
    </row>
    <row r="911" spans="1:7" ht="14.25">
      <c r="A911" s="6">
        <v>755368</v>
      </c>
      <c r="B911" s="8" t="s">
        <v>247</v>
      </c>
      <c r="C911" s="11" t="str">
        <f>VLOOKUP(A911,DB_Name!$A$2:$G$93,7,FALSE)</f>
        <v>C65</v>
      </c>
      <c r="D911" s="13" t="str">
        <f>VLOOKUP(A911,DB_Name!$A$2:$D$93,4,FALSE)</f>
        <v>PMO</v>
      </c>
      <c r="E911" s="17" t="s">
        <v>185</v>
      </c>
      <c r="F911" s="8" t="str">
        <f ca="1">IFERROR(__xludf.DUMMYFUNCTION("if(isna(index('Form Responses 1'!B:P,max(filter(row('Form Responses 1'!B:B),'Form Responses 1'!B:B=A911)),15)),""Data not Found."",index('Form Responses 1'!B:P,max(filter(row('Form Responses 1'!B:B),'Form Responses 1'!B:B=A911)),15))"),"Not Yet Started.")</f>
        <v>Not Yet Started.</v>
      </c>
      <c r="G911" s="16">
        <f t="shared" ca="1" si="0"/>
        <v>0</v>
      </c>
    </row>
    <row r="912" spans="1:7" ht="14.25">
      <c r="A912" s="6">
        <v>755369</v>
      </c>
      <c r="B912" s="8" t="s">
        <v>250</v>
      </c>
      <c r="C912" s="11" t="str">
        <f>VLOOKUP(A912,DB_Name!$A$2:$G$93,7,FALSE)</f>
        <v>C66</v>
      </c>
      <c r="D912" s="13" t="str">
        <f>VLOOKUP(A912,DB_Name!$A$2:$D$93,4,FALSE)</f>
        <v>RDMP</v>
      </c>
      <c r="E912" s="13" t="s">
        <v>35</v>
      </c>
      <c r="F912" s="8" t="str">
        <f ca="1">IFERROR(__xludf.DUMMYFUNCTION("if(isna(index('Form Responses 1'!B:P,max(filter(row('Form Responses 1'!B:B),'Form Responses 1'!B:B=A912)),2)),""Data not Found."",index('Form Responses 1'!B:P,max(filter(row('Form Responses 1'!B:B),'Form Responses 1'!B:B=A912)),2))"),"Data not Found.")</f>
        <v>Data not Found.</v>
      </c>
      <c r="G912" s="16">
        <f t="shared" ca="1" si="0"/>
        <v>0</v>
      </c>
    </row>
    <row r="913" spans="1:7" ht="14.25">
      <c r="A913" s="6">
        <v>755369</v>
      </c>
      <c r="B913" s="8" t="s">
        <v>250</v>
      </c>
      <c r="C913" s="11" t="str">
        <f>VLOOKUP(A913,DB_Name!$A$2:$G$93,7,FALSE)</f>
        <v>C66</v>
      </c>
      <c r="D913" s="13" t="str">
        <f>VLOOKUP(A913,DB_Name!$A$2:$D$93,4,FALSE)</f>
        <v>RDMP</v>
      </c>
      <c r="E913" s="17" t="s">
        <v>68</v>
      </c>
      <c r="F913" s="8" t="str">
        <f ca="1">IFERROR(__xludf.DUMMYFUNCTION("if(isna(index('Form Responses 1'!B:P,max(filter(row('Form Responses 1'!B:B),'Form Responses 1'!B:B=A913)),3)),""Data not Found."",index('Form Responses 1'!B:P,max(filter(row('Form Responses 1'!B:B),'Form Responses 1'!B:B=A913)),3))"),"Data not Found.")</f>
        <v>Data not Found.</v>
      </c>
      <c r="G913" s="16">
        <f t="shared" ca="1" si="0"/>
        <v>0</v>
      </c>
    </row>
    <row r="914" spans="1:7" ht="14.25">
      <c r="A914" s="6">
        <v>755369</v>
      </c>
      <c r="B914" s="8" t="s">
        <v>250</v>
      </c>
      <c r="C914" s="11" t="str">
        <f>VLOOKUP(A914,DB_Name!$A$2:$G$93,7,FALSE)</f>
        <v>C66</v>
      </c>
      <c r="D914" s="13" t="str">
        <f>VLOOKUP(A914,DB_Name!$A$2:$D$93,4,FALSE)</f>
        <v>RDMP</v>
      </c>
      <c r="E914" s="17" t="s">
        <v>82</v>
      </c>
      <c r="F914" s="8" t="str">
        <f ca="1">IFERROR(__xludf.DUMMYFUNCTION("if(isna(index('Form Responses 1'!B:P,max(filter(row('Form Responses 1'!B:B),'Form Responses 1'!B:B=A914)),4)),""Data not Found."",index('Form Responses 1'!B:P,max(filter(row('Form Responses 1'!B:B),'Form Responses 1'!B:B=A914)),4))"),"Data not Found.")</f>
        <v>Data not Found.</v>
      </c>
      <c r="G914" s="16">
        <f t="shared" ca="1" si="0"/>
        <v>0</v>
      </c>
    </row>
    <row r="915" spans="1:7" ht="14.25">
      <c r="A915" s="6">
        <v>755369</v>
      </c>
      <c r="B915" s="8" t="s">
        <v>250</v>
      </c>
      <c r="C915" s="11" t="str">
        <f>VLOOKUP(A915,DB_Name!$A$2:$G$93,7,FALSE)</f>
        <v>C66</v>
      </c>
      <c r="D915" s="13" t="str">
        <f>VLOOKUP(A915,DB_Name!$A$2:$D$93,4,FALSE)</f>
        <v>RDMP</v>
      </c>
      <c r="E915" s="17" t="s">
        <v>92</v>
      </c>
      <c r="F915" s="8" t="str">
        <f ca="1">IFERROR(__xludf.DUMMYFUNCTION("if(isna(index('Form Responses 1'!B:P,max(filter(row('Form Responses 1'!B:B),'Form Responses 1'!B:B=A915)),5)),""Data not Found."",index('Form Responses 1'!B:P,max(filter(row('Form Responses 1'!B:B),'Form Responses 1'!B:B=A915)),5))"),"Data not Found.")</f>
        <v>Data not Found.</v>
      </c>
      <c r="G915" s="16">
        <f t="shared" ca="1" si="0"/>
        <v>0</v>
      </c>
    </row>
    <row r="916" spans="1:7" ht="14.25">
      <c r="A916" s="6">
        <v>755369</v>
      </c>
      <c r="B916" s="8" t="s">
        <v>250</v>
      </c>
      <c r="C916" s="11" t="str">
        <f>VLOOKUP(A916,DB_Name!$A$2:$G$93,7,FALSE)</f>
        <v>C66</v>
      </c>
      <c r="D916" s="13" t="str">
        <f>VLOOKUP(A916,DB_Name!$A$2:$D$93,4,FALSE)</f>
        <v>RDMP</v>
      </c>
      <c r="E916" s="17" t="s">
        <v>99</v>
      </c>
      <c r="F916" s="8" t="str">
        <f ca="1">IFERROR(__xludf.DUMMYFUNCTION("if(isna(index('Form Responses 1'!B:P,max(filter(row('Form Responses 1'!B:B),'Form Responses 1'!B:B=A916)),6)),""Data not Found."",index('Form Responses 1'!B:P,max(filter(row('Form Responses 1'!B:B),'Form Responses 1'!B:B=A916)),6))"),"Data not Found.")</f>
        <v>Data not Found.</v>
      </c>
      <c r="G916" s="16">
        <f t="shared" ca="1" si="0"/>
        <v>0</v>
      </c>
    </row>
    <row r="917" spans="1:7" ht="14.25">
      <c r="A917" s="6">
        <v>755369</v>
      </c>
      <c r="B917" s="8" t="s">
        <v>250</v>
      </c>
      <c r="C917" s="11" t="str">
        <f>VLOOKUP(A917,DB_Name!$A$2:$G$93,7,FALSE)</f>
        <v>C66</v>
      </c>
      <c r="D917" s="13" t="str">
        <f>VLOOKUP(A917,DB_Name!$A$2:$D$93,4,FALSE)</f>
        <v>RDMP</v>
      </c>
      <c r="E917" s="17" t="s">
        <v>110</v>
      </c>
      <c r="F917" s="8" t="str">
        <f ca="1">IFERROR(__xludf.DUMMYFUNCTION("if(isna(index('Form Responses 1'!B:P,max(filter(row('Form Responses 1'!B:B),'Form Responses 1'!B:B=A917)),7)),""Data not Found."",index('Form Responses 1'!B:P,max(filter(row('Form Responses 1'!B:B),'Form Responses 1'!B:B=A917)),7))"),"Data not Found.")</f>
        <v>Data not Found.</v>
      </c>
      <c r="G917" s="16">
        <f t="shared" ca="1" si="0"/>
        <v>0</v>
      </c>
    </row>
    <row r="918" spans="1:7" ht="14.25">
      <c r="A918" s="6">
        <v>755369</v>
      </c>
      <c r="B918" s="8" t="s">
        <v>250</v>
      </c>
      <c r="C918" s="11" t="str">
        <f>VLOOKUP(A918,DB_Name!$A$2:$G$93,7,FALSE)</f>
        <v>C66</v>
      </c>
      <c r="D918" s="13" t="str">
        <f>VLOOKUP(A918,DB_Name!$A$2:$D$93,4,FALSE)</f>
        <v>RDMP</v>
      </c>
      <c r="E918" s="17" t="s">
        <v>120</v>
      </c>
      <c r="F918" s="8" t="str">
        <f ca="1">IFERROR(__xludf.DUMMYFUNCTION("if(isna(index('Form Responses 1'!B:P,max(filter(row('Form Responses 1'!B:B),'Form Responses 1'!B:B=A918)),8)),""Data not Found."",index('Form Responses 1'!B:P,max(filter(row('Form Responses 1'!B:B),'Form Responses 1'!B:B=A918)),8))"),"Data not Found.")</f>
        <v>Data not Found.</v>
      </c>
      <c r="G918" s="16">
        <f t="shared" ca="1" si="0"/>
        <v>0</v>
      </c>
    </row>
    <row r="919" spans="1:7" ht="14.25">
      <c r="A919" s="6">
        <v>755369</v>
      </c>
      <c r="B919" s="8" t="s">
        <v>250</v>
      </c>
      <c r="C919" s="11" t="str">
        <f>VLOOKUP(A919,DB_Name!$A$2:$G$93,7,FALSE)</f>
        <v>C66</v>
      </c>
      <c r="D919" s="13" t="str">
        <f>VLOOKUP(A919,DB_Name!$A$2:$D$93,4,FALSE)</f>
        <v>RDMP</v>
      </c>
      <c r="E919" s="17" t="s">
        <v>130</v>
      </c>
      <c r="F919" s="8" t="str">
        <f ca="1">IFERROR(__xludf.DUMMYFUNCTION("if(isna(index('Form Responses 1'!B:P,max(filter(row('Form Responses 1'!B:B),'Form Responses 1'!B:B=A919)),9)),""Data not Found."",index('Form Responses 1'!B:P,max(filter(row('Form Responses 1'!B:B),'Form Responses 1'!B:B=A919)),9))"),"Data not Found.")</f>
        <v>Data not Found.</v>
      </c>
      <c r="G919" s="16">
        <f t="shared" ca="1" si="0"/>
        <v>0</v>
      </c>
    </row>
    <row r="920" spans="1:7" ht="14.25">
      <c r="A920" s="6">
        <v>755369</v>
      </c>
      <c r="B920" s="8" t="s">
        <v>250</v>
      </c>
      <c r="C920" s="11" t="str">
        <f>VLOOKUP(A920,DB_Name!$A$2:$G$93,7,FALSE)</f>
        <v>C66</v>
      </c>
      <c r="D920" s="13" t="str">
        <f>VLOOKUP(A920,DB_Name!$A$2:$D$93,4,FALSE)</f>
        <v>RDMP</v>
      </c>
      <c r="E920" s="17" t="s">
        <v>137</v>
      </c>
      <c r="F920" s="8" t="str">
        <f ca="1">IFERROR(__xludf.DUMMYFUNCTION("if(isna(index('Form Responses 1'!B:P,max(filter(row('Form Responses 1'!B:B),'Form Responses 1'!B:B=A920)),10)),""Data not Found."",index('Form Responses 1'!B:P,max(filter(row('Form Responses 1'!B:B),'Form Responses 1'!B:B=A920)),10))"),"Data not Found.")</f>
        <v>Data not Found.</v>
      </c>
      <c r="G920" s="16">
        <f t="shared" ca="1" si="0"/>
        <v>0</v>
      </c>
    </row>
    <row r="921" spans="1:7" ht="14.25">
      <c r="A921" s="6">
        <v>755369</v>
      </c>
      <c r="B921" s="8" t="s">
        <v>250</v>
      </c>
      <c r="C921" s="11" t="str">
        <f>VLOOKUP(A921,DB_Name!$A$2:$G$93,7,FALSE)</f>
        <v>C66</v>
      </c>
      <c r="D921" s="13" t="str">
        <f>VLOOKUP(A921,DB_Name!$A$2:$D$93,4,FALSE)</f>
        <v>RDMP</v>
      </c>
      <c r="E921" s="17" t="s">
        <v>147</v>
      </c>
      <c r="F921" s="8" t="str">
        <f ca="1">IFERROR(__xludf.DUMMYFUNCTION("if(isna(index('Form Responses 1'!B:P,max(filter(row('Form Responses 1'!B:B),'Form Responses 1'!B:B=A921)),11)),""Data not Found."",index('Form Responses 1'!B:P,max(filter(row('Form Responses 1'!B:B),'Form Responses 1'!B:B=A921)),11))"),"Data not Found.")</f>
        <v>Data not Found.</v>
      </c>
      <c r="G921" s="16">
        <f t="shared" ca="1" si="0"/>
        <v>0</v>
      </c>
    </row>
    <row r="922" spans="1:7" ht="14.25">
      <c r="A922" s="6">
        <v>755369</v>
      </c>
      <c r="B922" s="8" t="s">
        <v>250</v>
      </c>
      <c r="C922" s="11" t="str">
        <f>VLOOKUP(A922,DB_Name!$A$2:$G$93,7,FALSE)</f>
        <v>C66</v>
      </c>
      <c r="D922" s="13" t="str">
        <f>VLOOKUP(A922,DB_Name!$A$2:$D$93,4,FALSE)</f>
        <v>RDMP</v>
      </c>
      <c r="E922" s="17" t="s">
        <v>157</v>
      </c>
      <c r="F922" s="8" t="str">
        <f ca="1">IFERROR(__xludf.DUMMYFUNCTION("if(isna(index('Form Responses 1'!B:P,max(filter(row('Form Responses 1'!B:B),'Form Responses 1'!B:B=A922)),12)),""Data not Found."",index('Form Responses 1'!B:P,max(filter(row('Form Responses 1'!B:B),'Form Responses 1'!B:B=A922)),12))"),"Data not Found.")</f>
        <v>Data not Found.</v>
      </c>
      <c r="G922" s="16">
        <f t="shared" ca="1" si="0"/>
        <v>0</v>
      </c>
    </row>
    <row r="923" spans="1:7" ht="14.25">
      <c r="A923" s="6">
        <v>755369</v>
      </c>
      <c r="B923" s="8" t="s">
        <v>250</v>
      </c>
      <c r="C923" s="11" t="str">
        <f>VLOOKUP(A923,DB_Name!$A$2:$G$93,7,FALSE)</f>
        <v>C66</v>
      </c>
      <c r="D923" s="13" t="str">
        <f>VLOOKUP(A923,DB_Name!$A$2:$D$93,4,FALSE)</f>
        <v>RDMP</v>
      </c>
      <c r="E923" s="17" t="s">
        <v>168</v>
      </c>
      <c r="F923" s="8" t="str">
        <f ca="1">IFERROR(__xludf.DUMMYFUNCTION("if(isna(index('Form Responses 1'!B:P,max(filter(row('Form Responses 1'!B:B),'Form Responses 1'!B:B=A923)),13)),""Data not Found."",index('Form Responses 1'!B:P,max(filter(row('Form Responses 1'!B:B),'Form Responses 1'!B:B=A923)),13))"),"Data not Found.")</f>
        <v>Data not Found.</v>
      </c>
      <c r="G923" s="16">
        <f t="shared" ca="1" si="0"/>
        <v>0</v>
      </c>
    </row>
    <row r="924" spans="1:7" ht="14.25">
      <c r="A924" s="6">
        <v>755369</v>
      </c>
      <c r="B924" s="8" t="s">
        <v>250</v>
      </c>
      <c r="C924" s="11" t="str">
        <f>VLOOKUP(A924,DB_Name!$A$2:$G$93,7,FALSE)</f>
        <v>C66</v>
      </c>
      <c r="D924" s="13" t="str">
        <f>VLOOKUP(A924,DB_Name!$A$2:$D$93,4,FALSE)</f>
        <v>RDMP</v>
      </c>
      <c r="E924" s="17" t="s">
        <v>176</v>
      </c>
      <c r="F924" s="8" t="str">
        <f ca="1">IFERROR(__xludf.DUMMYFUNCTION("if(isna(index('Form Responses 1'!B:P,max(filter(row('Form Responses 1'!B:B),'Form Responses 1'!B:B=A924)),14)),""Data not Found."",index('Form Responses 1'!B:P,max(filter(row('Form Responses 1'!B:B),'Form Responses 1'!B:B=A924)),14))"),"Data not Found.")</f>
        <v>Data not Found.</v>
      </c>
      <c r="G924" s="16">
        <f t="shared" ca="1" si="0"/>
        <v>0</v>
      </c>
    </row>
    <row r="925" spans="1:7" ht="14.25">
      <c r="A925" s="6">
        <v>755369</v>
      </c>
      <c r="B925" s="8" t="s">
        <v>250</v>
      </c>
      <c r="C925" s="11" t="str">
        <f>VLOOKUP(A925,DB_Name!$A$2:$G$93,7,FALSE)</f>
        <v>C66</v>
      </c>
      <c r="D925" s="13" t="str">
        <f>VLOOKUP(A925,DB_Name!$A$2:$D$93,4,FALSE)</f>
        <v>RDMP</v>
      </c>
      <c r="E925" s="17" t="s">
        <v>185</v>
      </c>
      <c r="F925" s="8" t="str">
        <f ca="1">IFERROR(__xludf.DUMMYFUNCTION("if(isna(index('Form Responses 1'!B:P,max(filter(row('Form Responses 1'!B:B),'Form Responses 1'!B:B=A925)),15)),""Data not Found."",index('Form Responses 1'!B:P,max(filter(row('Form Responses 1'!B:B),'Form Responses 1'!B:B=A925)),15))"),"Data not Found.")</f>
        <v>Data not Found.</v>
      </c>
      <c r="G925" s="16">
        <f t="shared" ca="1" si="0"/>
        <v>0</v>
      </c>
    </row>
    <row r="926" spans="1:7" ht="14.25">
      <c r="A926" s="6">
        <v>755370</v>
      </c>
      <c r="B926" s="8" t="s">
        <v>253</v>
      </c>
      <c r="C926" s="11" t="str">
        <f>VLOOKUP(A926,DB_Name!$A$2:$G$93,7,FALSE)</f>
        <v>C67</v>
      </c>
      <c r="D926" s="13" t="str">
        <f>VLOOKUP(A926,DB_Name!$A$2:$D$93,4,FALSE)</f>
        <v>PCMS</v>
      </c>
      <c r="E926" s="13" t="s">
        <v>35</v>
      </c>
      <c r="F926" s="8" t="str">
        <f ca="1">IFERROR(__xludf.DUMMYFUNCTION("if(isna(index('Form Responses 1'!B:P,max(filter(row('Form Responses 1'!B:B),'Form Responses 1'!B:B=A926)),2)),""Data not Found."",index('Form Responses 1'!B:P,max(filter(row('Form Responses 1'!B:B),'Form Responses 1'!B:B=A926)),2))"),"Done. Acc.")</f>
        <v>Done. Acc.</v>
      </c>
      <c r="G926" s="16">
        <f t="shared" ca="1" si="0"/>
        <v>1</v>
      </c>
    </row>
    <row r="927" spans="1:7" ht="14.25">
      <c r="A927" s="6">
        <v>755370</v>
      </c>
      <c r="B927" s="8" t="s">
        <v>253</v>
      </c>
      <c r="C927" s="11" t="str">
        <f>VLOOKUP(A927,DB_Name!$A$2:$G$93,7,FALSE)</f>
        <v>C67</v>
      </c>
      <c r="D927" s="13" t="str">
        <f>VLOOKUP(A927,DB_Name!$A$2:$D$93,4,FALSE)</f>
        <v>PCMS</v>
      </c>
      <c r="E927" s="17" t="s">
        <v>68</v>
      </c>
      <c r="F927" s="8" t="str">
        <f ca="1">IFERROR(__xludf.DUMMYFUNCTION("if(isna(index('Form Responses 1'!B:P,max(filter(row('Form Responses 1'!B:B),'Form Responses 1'!B:B=A927)),3)),""Data not Found."",index('Form Responses 1'!B:P,max(filter(row('Form Responses 1'!B:B),'Form Responses 1'!B:B=A927)),3))"),"Done. Acc.")</f>
        <v>Done. Acc.</v>
      </c>
      <c r="G927" s="16">
        <f t="shared" ca="1" si="0"/>
        <v>1</v>
      </c>
    </row>
    <row r="928" spans="1:7" ht="14.25">
      <c r="A928" s="6">
        <v>755370</v>
      </c>
      <c r="B928" s="8" t="s">
        <v>253</v>
      </c>
      <c r="C928" s="11" t="str">
        <f>VLOOKUP(A928,DB_Name!$A$2:$G$93,7,FALSE)</f>
        <v>C67</v>
      </c>
      <c r="D928" s="13" t="str">
        <f>VLOOKUP(A928,DB_Name!$A$2:$D$93,4,FALSE)</f>
        <v>PCMS</v>
      </c>
      <c r="E928" s="17" t="s">
        <v>82</v>
      </c>
      <c r="F928" s="8" t="str">
        <f ca="1">IFERROR(__xludf.DUMMYFUNCTION("if(isna(index('Form Responses 1'!B:P,max(filter(row('Form Responses 1'!B:B),'Form Responses 1'!B:B=A928)),4)),""Data not Found."",index('Form Responses 1'!B:P,max(filter(row('Form Responses 1'!B:B),'Form Responses 1'!B:B=A928)),4))"),"Not Yet Started.")</f>
        <v>Not Yet Started.</v>
      </c>
      <c r="G928" s="16">
        <f t="shared" ca="1" si="0"/>
        <v>0</v>
      </c>
    </row>
    <row r="929" spans="1:7" ht="14.25">
      <c r="A929" s="6">
        <v>755370</v>
      </c>
      <c r="B929" s="8" t="s">
        <v>253</v>
      </c>
      <c r="C929" s="11" t="str">
        <f>VLOOKUP(A929,DB_Name!$A$2:$G$93,7,FALSE)</f>
        <v>C67</v>
      </c>
      <c r="D929" s="13" t="str">
        <f>VLOOKUP(A929,DB_Name!$A$2:$D$93,4,FALSE)</f>
        <v>PCMS</v>
      </c>
      <c r="E929" s="17" t="s">
        <v>92</v>
      </c>
      <c r="F929" s="8" t="str">
        <f ca="1">IFERROR(__xludf.DUMMYFUNCTION("if(isna(index('Form Responses 1'!B:P,max(filter(row('Form Responses 1'!B:B),'Form Responses 1'!B:B=A929)),5)),""Data not Found."",index('Form Responses 1'!B:P,max(filter(row('Form Responses 1'!B:B),'Form Responses 1'!B:B=A929)),5))"),"Not Yet Started.")</f>
        <v>Not Yet Started.</v>
      </c>
      <c r="G929" s="16">
        <f t="shared" ca="1" si="0"/>
        <v>0</v>
      </c>
    </row>
    <row r="930" spans="1:7" ht="14.25">
      <c r="A930" s="6">
        <v>755370</v>
      </c>
      <c r="B930" s="8" t="s">
        <v>253</v>
      </c>
      <c r="C930" s="11" t="str">
        <f>VLOOKUP(A930,DB_Name!$A$2:$G$93,7,FALSE)</f>
        <v>C67</v>
      </c>
      <c r="D930" s="13" t="str">
        <f>VLOOKUP(A930,DB_Name!$A$2:$D$93,4,FALSE)</f>
        <v>PCMS</v>
      </c>
      <c r="E930" s="17" t="s">
        <v>99</v>
      </c>
      <c r="F930" s="8" t="str">
        <f ca="1">IFERROR(__xludf.DUMMYFUNCTION("if(isna(index('Form Responses 1'!B:P,max(filter(row('Form Responses 1'!B:B),'Form Responses 1'!B:B=A930)),6)),""Data not Found."",index('Form Responses 1'!B:P,max(filter(row('Form Responses 1'!B:B),'Form Responses 1'!B:B=A930)),6))"),"Done. Acc.")</f>
        <v>Done. Acc.</v>
      </c>
      <c r="G930" s="16">
        <f t="shared" ca="1" si="0"/>
        <v>1</v>
      </c>
    </row>
    <row r="931" spans="1:7" ht="14.25">
      <c r="A931" s="6">
        <v>755370</v>
      </c>
      <c r="B931" s="8" t="s">
        <v>253</v>
      </c>
      <c r="C931" s="11" t="str">
        <f>VLOOKUP(A931,DB_Name!$A$2:$G$93,7,FALSE)</f>
        <v>C67</v>
      </c>
      <c r="D931" s="13" t="str">
        <f>VLOOKUP(A931,DB_Name!$A$2:$D$93,4,FALSE)</f>
        <v>PCMS</v>
      </c>
      <c r="E931" s="17" t="s">
        <v>110</v>
      </c>
      <c r="F931" s="8" t="str">
        <f ca="1">IFERROR(__xludf.DUMMYFUNCTION("if(isna(index('Form Responses 1'!B:P,max(filter(row('Form Responses 1'!B:B),'Form Responses 1'!B:B=A931)),7)),""Data not Found."",index('Form Responses 1'!B:P,max(filter(row('Form Responses 1'!B:B),'Form Responses 1'!B:B=A931)),7))"),"Done. Acc.")</f>
        <v>Done. Acc.</v>
      </c>
      <c r="G931" s="16">
        <f t="shared" ca="1" si="0"/>
        <v>1</v>
      </c>
    </row>
    <row r="932" spans="1:7" ht="14.25">
      <c r="A932" s="6">
        <v>755370</v>
      </c>
      <c r="B932" s="8" t="s">
        <v>253</v>
      </c>
      <c r="C932" s="11" t="str">
        <f>VLOOKUP(A932,DB_Name!$A$2:$G$93,7,FALSE)</f>
        <v>C67</v>
      </c>
      <c r="D932" s="13" t="str">
        <f>VLOOKUP(A932,DB_Name!$A$2:$D$93,4,FALSE)</f>
        <v>PCMS</v>
      </c>
      <c r="E932" s="17" t="s">
        <v>120</v>
      </c>
      <c r="F932" s="8" t="str">
        <f ca="1">IFERROR(__xludf.DUMMYFUNCTION("if(isna(index('Form Responses 1'!B:P,max(filter(row('Form Responses 1'!B:B),'Form Responses 1'!B:B=A932)),8)),""Data not Found."",index('Form Responses 1'!B:P,max(filter(row('Form Responses 1'!B:B),'Form Responses 1'!B:B=A932)),8))"),"Done. Acc.")</f>
        <v>Done. Acc.</v>
      </c>
      <c r="G932" s="16">
        <f t="shared" ca="1" si="0"/>
        <v>1</v>
      </c>
    </row>
    <row r="933" spans="1:7" ht="14.25">
      <c r="A933" s="6">
        <v>755370</v>
      </c>
      <c r="B933" s="8" t="s">
        <v>253</v>
      </c>
      <c r="C933" s="11" t="str">
        <f>VLOOKUP(A933,DB_Name!$A$2:$G$93,7,FALSE)</f>
        <v>C67</v>
      </c>
      <c r="D933" s="13" t="str">
        <f>VLOOKUP(A933,DB_Name!$A$2:$D$93,4,FALSE)</f>
        <v>PCMS</v>
      </c>
      <c r="E933" s="17" t="s">
        <v>130</v>
      </c>
      <c r="F933" s="8" t="str">
        <f ca="1">IFERROR(__xludf.DUMMYFUNCTION("if(isna(index('Form Responses 1'!B:P,max(filter(row('Form Responses 1'!B:B),'Form Responses 1'!B:B=A933)),9)),""Data not Found."",index('Form Responses 1'!B:P,max(filter(row('Form Responses 1'!B:B),'Form Responses 1'!B:B=A933)),9))"),"On Progress.")</f>
        <v>On Progress.</v>
      </c>
      <c r="G933" s="16">
        <f t="shared" ca="1" si="0"/>
        <v>0.5</v>
      </c>
    </row>
    <row r="934" spans="1:7" ht="14.25">
      <c r="A934" s="6">
        <v>755370</v>
      </c>
      <c r="B934" s="8" t="s">
        <v>253</v>
      </c>
      <c r="C934" s="11" t="str">
        <f>VLOOKUP(A934,DB_Name!$A$2:$G$93,7,FALSE)</f>
        <v>C67</v>
      </c>
      <c r="D934" s="13" t="str">
        <f>VLOOKUP(A934,DB_Name!$A$2:$D$93,4,FALSE)</f>
        <v>PCMS</v>
      </c>
      <c r="E934" s="17" t="s">
        <v>137</v>
      </c>
      <c r="F934" s="8" t="str">
        <f ca="1">IFERROR(__xludf.DUMMYFUNCTION("if(isna(index('Form Responses 1'!B:P,max(filter(row('Form Responses 1'!B:B),'Form Responses 1'!B:B=A934)),10)),""Data not Found."",index('Form Responses 1'!B:P,max(filter(row('Form Responses 1'!B:B),'Form Responses 1'!B:B=A934)),10))"),"On Progress.")</f>
        <v>On Progress.</v>
      </c>
      <c r="G934" s="16">
        <f t="shared" ca="1" si="0"/>
        <v>0.5</v>
      </c>
    </row>
    <row r="935" spans="1:7" ht="14.25">
      <c r="A935" s="6">
        <v>755370</v>
      </c>
      <c r="B935" s="8" t="s">
        <v>253</v>
      </c>
      <c r="C935" s="11" t="str">
        <f>VLOOKUP(A935,DB_Name!$A$2:$G$93,7,FALSE)</f>
        <v>C67</v>
      </c>
      <c r="D935" s="13" t="str">
        <f>VLOOKUP(A935,DB_Name!$A$2:$D$93,4,FALSE)</f>
        <v>PCMS</v>
      </c>
      <c r="E935" s="17" t="s">
        <v>147</v>
      </c>
      <c r="F935" s="8" t="str">
        <f ca="1">IFERROR(__xludf.DUMMYFUNCTION("if(isna(index('Form Responses 1'!B:P,max(filter(row('Form Responses 1'!B:B),'Form Responses 1'!B:B=A935)),11)),""Data not Found."",index('Form Responses 1'!B:P,max(filter(row('Form Responses 1'!B:B),'Form Responses 1'!B:B=A935)),11))"),"On Progress.")</f>
        <v>On Progress.</v>
      </c>
      <c r="G935" s="16">
        <f t="shared" ca="1" si="0"/>
        <v>0.5</v>
      </c>
    </row>
    <row r="936" spans="1:7" ht="14.25">
      <c r="A936" s="6">
        <v>755370</v>
      </c>
      <c r="B936" s="8" t="s">
        <v>253</v>
      </c>
      <c r="C936" s="11" t="str">
        <f>VLOOKUP(A936,DB_Name!$A$2:$G$93,7,FALSE)</f>
        <v>C67</v>
      </c>
      <c r="D936" s="13" t="str">
        <f>VLOOKUP(A936,DB_Name!$A$2:$D$93,4,FALSE)</f>
        <v>PCMS</v>
      </c>
      <c r="E936" s="17" t="s">
        <v>157</v>
      </c>
      <c r="F936" s="8" t="str">
        <f ca="1">IFERROR(__xludf.DUMMYFUNCTION("if(isna(index('Form Responses 1'!B:P,max(filter(row('Form Responses 1'!B:B),'Form Responses 1'!B:B=A936)),12)),""Data not Found."",index('Form Responses 1'!B:P,max(filter(row('Form Responses 1'!B:B),'Form Responses 1'!B:B=A936)),12))"),"Not Yet Started.")</f>
        <v>Not Yet Started.</v>
      </c>
      <c r="G936" s="16">
        <f t="shared" ca="1" si="0"/>
        <v>0</v>
      </c>
    </row>
    <row r="937" spans="1:7" ht="14.25">
      <c r="A937" s="6">
        <v>755370</v>
      </c>
      <c r="B937" s="8" t="s">
        <v>253</v>
      </c>
      <c r="C937" s="11" t="str">
        <f>VLOOKUP(A937,DB_Name!$A$2:$G$93,7,FALSE)</f>
        <v>C67</v>
      </c>
      <c r="D937" s="13" t="str">
        <f>VLOOKUP(A937,DB_Name!$A$2:$D$93,4,FALSE)</f>
        <v>PCMS</v>
      </c>
      <c r="E937" s="17" t="s">
        <v>168</v>
      </c>
      <c r="F937" s="8" t="str">
        <f ca="1">IFERROR(__xludf.DUMMYFUNCTION("if(isna(index('Form Responses 1'!B:P,max(filter(row('Form Responses 1'!B:B),'Form Responses 1'!B:B=A937)),13)),""Data not Found."",index('Form Responses 1'!B:P,max(filter(row('Form Responses 1'!B:B),'Form Responses 1'!B:B=A937)),13))"),"Not Yet Started.")</f>
        <v>Not Yet Started.</v>
      </c>
      <c r="G937" s="16">
        <f t="shared" ca="1" si="0"/>
        <v>0</v>
      </c>
    </row>
    <row r="938" spans="1:7" ht="14.25">
      <c r="A938" s="6">
        <v>755370</v>
      </c>
      <c r="B938" s="8" t="s">
        <v>253</v>
      </c>
      <c r="C938" s="11" t="str">
        <f>VLOOKUP(A938,DB_Name!$A$2:$G$93,7,FALSE)</f>
        <v>C67</v>
      </c>
      <c r="D938" s="13" t="str">
        <f>VLOOKUP(A938,DB_Name!$A$2:$D$93,4,FALSE)</f>
        <v>PCMS</v>
      </c>
      <c r="E938" s="17" t="s">
        <v>176</v>
      </c>
      <c r="F938" s="8" t="str">
        <f ca="1">IFERROR(__xludf.DUMMYFUNCTION("if(isna(index('Form Responses 1'!B:P,max(filter(row('Form Responses 1'!B:B),'Form Responses 1'!B:B=A938)),14)),""Data not Found."",index('Form Responses 1'!B:P,max(filter(row('Form Responses 1'!B:B),'Form Responses 1'!B:B=A938)),14))"),"Not Yet Started.")</f>
        <v>Not Yet Started.</v>
      </c>
      <c r="G938" s="16">
        <f t="shared" ca="1" si="0"/>
        <v>0</v>
      </c>
    </row>
    <row r="939" spans="1:7" ht="14.25">
      <c r="A939" s="6">
        <v>755370</v>
      </c>
      <c r="B939" s="8" t="s">
        <v>253</v>
      </c>
      <c r="C939" s="11" t="str">
        <f>VLOOKUP(A939,DB_Name!$A$2:$G$93,7,FALSE)</f>
        <v>C67</v>
      </c>
      <c r="D939" s="13" t="str">
        <f>VLOOKUP(A939,DB_Name!$A$2:$D$93,4,FALSE)</f>
        <v>PCMS</v>
      </c>
      <c r="E939" s="17" t="s">
        <v>185</v>
      </c>
      <c r="F939" s="8" t="str">
        <f ca="1">IFERROR(__xludf.DUMMYFUNCTION("if(isna(index('Form Responses 1'!B:P,max(filter(row('Form Responses 1'!B:B),'Form Responses 1'!B:B=A939)),15)),""Data not Found."",index('Form Responses 1'!B:P,max(filter(row('Form Responses 1'!B:B),'Form Responses 1'!B:B=A939)),15))"),"Not Yet Started.")</f>
        <v>Not Yet Started.</v>
      </c>
      <c r="G939" s="16">
        <f t="shared" ca="1" si="0"/>
        <v>0</v>
      </c>
    </row>
    <row r="940" spans="1:7" ht="14.25">
      <c r="A940" s="6">
        <v>755371</v>
      </c>
      <c r="B940" s="8" t="s">
        <v>256</v>
      </c>
      <c r="C940" s="11" t="str">
        <f>VLOOKUP(A940,DB_Name!$A$2:$G$93,7,FALSE)</f>
        <v>C68</v>
      </c>
      <c r="D940" s="13" t="str">
        <f>VLOOKUP(A940,DB_Name!$A$2:$D$93,4,FALSE)</f>
        <v>CPS</v>
      </c>
      <c r="E940" s="13" t="s">
        <v>35</v>
      </c>
      <c r="F940" s="8" t="str">
        <f ca="1">IFERROR(__xludf.DUMMYFUNCTION("if(isna(index('Form Responses 1'!B:P,max(filter(row('Form Responses 1'!B:B),'Form Responses 1'!B:B=A940)),2)),""Data not Found."",index('Form Responses 1'!B:P,max(filter(row('Form Responses 1'!B:B),'Form Responses 1'!B:B=A940)),2))"),"Done. Acc.")</f>
        <v>Done. Acc.</v>
      </c>
      <c r="G940" s="16">
        <f t="shared" ca="1" si="0"/>
        <v>1</v>
      </c>
    </row>
    <row r="941" spans="1:7" ht="14.25">
      <c r="A941" s="6">
        <v>755371</v>
      </c>
      <c r="B941" s="8" t="s">
        <v>256</v>
      </c>
      <c r="C941" s="11" t="str">
        <f>VLOOKUP(A941,DB_Name!$A$2:$G$93,7,FALSE)</f>
        <v>C68</v>
      </c>
      <c r="D941" s="13" t="str">
        <f>VLOOKUP(A941,DB_Name!$A$2:$D$93,4,FALSE)</f>
        <v>CPS</v>
      </c>
      <c r="E941" s="17" t="s">
        <v>68</v>
      </c>
      <c r="F941" s="8" t="str">
        <f ca="1">IFERROR(__xludf.DUMMYFUNCTION("if(isna(index('Form Responses 1'!B:P,max(filter(row('Form Responses 1'!B:B),'Form Responses 1'!B:B=A941)),3)),""Data not Found."",index('Form Responses 1'!B:P,max(filter(row('Form Responses 1'!B:B),'Form Responses 1'!B:B=A941)),3))"),"Done. Acc.")</f>
        <v>Done. Acc.</v>
      </c>
      <c r="G941" s="16">
        <f t="shared" ca="1" si="0"/>
        <v>1</v>
      </c>
    </row>
    <row r="942" spans="1:7" ht="14.25">
      <c r="A942" s="6">
        <v>755371</v>
      </c>
      <c r="B942" s="8" t="s">
        <v>256</v>
      </c>
      <c r="C942" s="11" t="str">
        <f>VLOOKUP(A942,DB_Name!$A$2:$G$93,7,FALSE)</f>
        <v>C68</v>
      </c>
      <c r="D942" s="13" t="str">
        <f>VLOOKUP(A942,DB_Name!$A$2:$D$93,4,FALSE)</f>
        <v>CPS</v>
      </c>
      <c r="E942" s="17" t="s">
        <v>82</v>
      </c>
      <c r="F942" s="8" t="str">
        <f ca="1">IFERROR(__xludf.DUMMYFUNCTION("if(isna(index('Form Responses 1'!B:P,max(filter(row('Form Responses 1'!B:B),'Form Responses 1'!B:B=A942)),4)),""Data not Found."",index('Form Responses 1'!B:P,max(filter(row('Form Responses 1'!B:B),'Form Responses 1'!B:B=A942)),4))"),"Done. Acc.")</f>
        <v>Done. Acc.</v>
      </c>
      <c r="G942" s="16">
        <f t="shared" ca="1" si="0"/>
        <v>1</v>
      </c>
    </row>
    <row r="943" spans="1:7" ht="14.25">
      <c r="A943" s="6">
        <v>755371</v>
      </c>
      <c r="B943" s="8" t="s">
        <v>256</v>
      </c>
      <c r="C943" s="11" t="str">
        <f>VLOOKUP(A943,DB_Name!$A$2:$G$93,7,FALSE)</f>
        <v>C68</v>
      </c>
      <c r="D943" s="13" t="str">
        <f>VLOOKUP(A943,DB_Name!$A$2:$D$93,4,FALSE)</f>
        <v>CPS</v>
      </c>
      <c r="E943" s="17" t="s">
        <v>92</v>
      </c>
      <c r="F943" s="8" t="str">
        <f ca="1">IFERROR(__xludf.DUMMYFUNCTION("if(isna(index('Form Responses 1'!B:P,max(filter(row('Form Responses 1'!B:B),'Form Responses 1'!B:B=A943)),5)),""Data not Found."",index('Form Responses 1'!B:P,max(filter(row('Form Responses 1'!B:B),'Form Responses 1'!B:B=A943)),5))"),"On Progress.")</f>
        <v>On Progress.</v>
      </c>
      <c r="G943" s="16">
        <f t="shared" ca="1" si="0"/>
        <v>0.5</v>
      </c>
    </row>
    <row r="944" spans="1:7" ht="14.25">
      <c r="A944" s="6">
        <v>755371</v>
      </c>
      <c r="B944" s="8" t="s">
        <v>256</v>
      </c>
      <c r="C944" s="11" t="str">
        <f>VLOOKUP(A944,DB_Name!$A$2:$G$93,7,FALSE)</f>
        <v>C68</v>
      </c>
      <c r="D944" s="13" t="str">
        <f>VLOOKUP(A944,DB_Name!$A$2:$D$93,4,FALSE)</f>
        <v>CPS</v>
      </c>
      <c r="E944" s="17" t="s">
        <v>99</v>
      </c>
      <c r="F944" s="8" t="str">
        <f ca="1">IFERROR(__xludf.DUMMYFUNCTION("if(isna(index('Form Responses 1'!B:P,max(filter(row('Form Responses 1'!B:B),'Form Responses 1'!B:B=A944)),6)),""Data not Found."",index('Form Responses 1'!B:P,max(filter(row('Form Responses 1'!B:B),'Form Responses 1'!B:B=A944)),6))"),"On Progress.")</f>
        <v>On Progress.</v>
      </c>
      <c r="G944" s="16">
        <f t="shared" ca="1" si="0"/>
        <v>0.5</v>
      </c>
    </row>
    <row r="945" spans="1:7" ht="14.25">
      <c r="A945" s="6">
        <v>755371</v>
      </c>
      <c r="B945" s="8" t="s">
        <v>256</v>
      </c>
      <c r="C945" s="11" t="str">
        <f>VLOOKUP(A945,DB_Name!$A$2:$G$93,7,FALSE)</f>
        <v>C68</v>
      </c>
      <c r="D945" s="13" t="str">
        <f>VLOOKUP(A945,DB_Name!$A$2:$D$93,4,FALSE)</f>
        <v>CPS</v>
      </c>
      <c r="E945" s="17" t="s">
        <v>110</v>
      </c>
      <c r="F945" s="8" t="str">
        <f ca="1">IFERROR(__xludf.DUMMYFUNCTION("if(isna(index('Form Responses 1'!B:P,max(filter(row('Form Responses 1'!B:B),'Form Responses 1'!B:B=A945)),7)),""Data not Found."",index('Form Responses 1'!B:P,max(filter(row('Form Responses 1'!B:B),'Form Responses 1'!B:B=A945)),7))"),"On Progress.")</f>
        <v>On Progress.</v>
      </c>
      <c r="G945" s="16">
        <f t="shared" ca="1" si="0"/>
        <v>0.5</v>
      </c>
    </row>
    <row r="946" spans="1:7" ht="14.25">
      <c r="A946" s="6">
        <v>755371</v>
      </c>
      <c r="B946" s="8" t="s">
        <v>256</v>
      </c>
      <c r="C946" s="11" t="str">
        <f>VLOOKUP(A946,DB_Name!$A$2:$G$93,7,FALSE)</f>
        <v>C68</v>
      </c>
      <c r="D946" s="13" t="str">
        <f>VLOOKUP(A946,DB_Name!$A$2:$D$93,4,FALSE)</f>
        <v>CPS</v>
      </c>
      <c r="E946" s="17" t="s">
        <v>120</v>
      </c>
      <c r="F946" s="8" t="str">
        <f ca="1">IFERROR(__xludf.DUMMYFUNCTION("if(isna(index('Form Responses 1'!B:P,max(filter(row('Form Responses 1'!B:B),'Form Responses 1'!B:B=A946)),8)),""Data not Found."",index('Form Responses 1'!B:P,max(filter(row('Form Responses 1'!B:B),'Form Responses 1'!B:B=A946)),8))"),"Not Yet Started.")</f>
        <v>Not Yet Started.</v>
      </c>
      <c r="G946" s="16">
        <f t="shared" ca="1" si="0"/>
        <v>0</v>
      </c>
    </row>
    <row r="947" spans="1:7" ht="14.25">
      <c r="A947" s="6">
        <v>755371</v>
      </c>
      <c r="B947" s="8" t="s">
        <v>256</v>
      </c>
      <c r="C947" s="11" t="str">
        <f>VLOOKUP(A947,DB_Name!$A$2:$G$93,7,FALSE)</f>
        <v>C68</v>
      </c>
      <c r="D947" s="13" t="str">
        <f>VLOOKUP(A947,DB_Name!$A$2:$D$93,4,FALSE)</f>
        <v>CPS</v>
      </c>
      <c r="E947" s="17" t="s">
        <v>130</v>
      </c>
      <c r="F947" s="8" t="str">
        <f ca="1">IFERROR(__xludf.DUMMYFUNCTION("if(isna(index('Form Responses 1'!B:P,max(filter(row('Form Responses 1'!B:B),'Form Responses 1'!B:B=A947)),9)),""Data not Found."",index('Form Responses 1'!B:P,max(filter(row('Form Responses 1'!B:B),'Form Responses 1'!B:B=A947)),9))"),"Not Yet Started.")</f>
        <v>Not Yet Started.</v>
      </c>
      <c r="G947" s="16">
        <f t="shared" ca="1" si="0"/>
        <v>0</v>
      </c>
    </row>
    <row r="948" spans="1:7" ht="14.25">
      <c r="A948" s="6">
        <v>755371</v>
      </c>
      <c r="B948" s="8" t="s">
        <v>256</v>
      </c>
      <c r="C948" s="11" t="str">
        <f>VLOOKUP(A948,DB_Name!$A$2:$G$93,7,FALSE)</f>
        <v>C68</v>
      </c>
      <c r="D948" s="13" t="str">
        <f>VLOOKUP(A948,DB_Name!$A$2:$D$93,4,FALSE)</f>
        <v>CPS</v>
      </c>
      <c r="E948" s="17" t="s">
        <v>137</v>
      </c>
      <c r="F948" s="8" t="str">
        <f ca="1">IFERROR(__xludf.DUMMYFUNCTION("if(isna(index('Form Responses 1'!B:P,max(filter(row('Form Responses 1'!B:B),'Form Responses 1'!B:B=A948)),10)),""Data not Found."",index('Form Responses 1'!B:P,max(filter(row('Form Responses 1'!B:B),'Form Responses 1'!B:B=A948)),10))"),"Not Yet Started.")</f>
        <v>Not Yet Started.</v>
      </c>
      <c r="G948" s="16">
        <f t="shared" ca="1" si="0"/>
        <v>0</v>
      </c>
    </row>
    <row r="949" spans="1:7" ht="14.25">
      <c r="A949" s="6">
        <v>755371</v>
      </c>
      <c r="B949" s="8" t="s">
        <v>256</v>
      </c>
      <c r="C949" s="11" t="str">
        <f>VLOOKUP(A949,DB_Name!$A$2:$G$93,7,FALSE)</f>
        <v>C68</v>
      </c>
      <c r="D949" s="13" t="str">
        <f>VLOOKUP(A949,DB_Name!$A$2:$D$93,4,FALSE)</f>
        <v>CPS</v>
      </c>
      <c r="E949" s="17" t="s">
        <v>147</v>
      </c>
      <c r="F949" s="8" t="str">
        <f ca="1">IFERROR(__xludf.DUMMYFUNCTION("if(isna(index('Form Responses 1'!B:P,max(filter(row('Form Responses 1'!B:B),'Form Responses 1'!B:B=A949)),11)),""Data not Found."",index('Form Responses 1'!B:P,max(filter(row('Form Responses 1'!B:B),'Form Responses 1'!B:B=A949)),11))"),"Not Yet Started.")</f>
        <v>Not Yet Started.</v>
      </c>
      <c r="G949" s="16">
        <f t="shared" ca="1" si="0"/>
        <v>0</v>
      </c>
    </row>
    <row r="950" spans="1:7" ht="14.25">
      <c r="A950" s="6">
        <v>755371</v>
      </c>
      <c r="B950" s="8" t="s">
        <v>256</v>
      </c>
      <c r="C950" s="11" t="str">
        <f>VLOOKUP(A950,DB_Name!$A$2:$G$93,7,FALSE)</f>
        <v>C68</v>
      </c>
      <c r="D950" s="13" t="str">
        <f>VLOOKUP(A950,DB_Name!$A$2:$D$93,4,FALSE)</f>
        <v>CPS</v>
      </c>
      <c r="E950" s="17" t="s">
        <v>157</v>
      </c>
      <c r="F950" s="8" t="str">
        <f ca="1">IFERROR(__xludf.DUMMYFUNCTION("if(isna(index('Form Responses 1'!B:P,max(filter(row('Form Responses 1'!B:B),'Form Responses 1'!B:B=A950)),12)),""Data not Found."",index('Form Responses 1'!B:P,max(filter(row('Form Responses 1'!B:B),'Form Responses 1'!B:B=A950)),12))"),"Not Yet Started.")</f>
        <v>Not Yet Started.</v>
      </c>
      <c r="G950" s="16">
        <f t="shared" ca="1" si="0"/>
        <v>0</v>
      </c>
    </row>
    <row r="951" spans="1:7" ht="14.25">
      <c r="A951" s="6">
        <v>755371</v>
      </c>
      <c r="B951" s="8" t="s">
        <v>256</v>
      </c>
      <c r="C951" s="11" t="str">
        <f>VLOOKUP(A951,DB_Name!$A$2:$G$93,7,FALSE)</f>
        <v>C68</v>
      </c>
      <c r="D951" s="13" t="str">
        <f>VLOOKUP(A951,DB_Name!$A$2:$D$93,4,FALSE)</f>
        <v>CPS</v>
      </c>
      <c r="E951" s="17" t="s">
        <v>168</v>
      </c>
      <c r="F951" s="8" t="str">
        <f ca="1">IFERROR(__xludf.DUMMYFUNCTION("if(isna(index('Form Responses 1'!B:P,max(filter(row('Form Responses 1'!B:B),'Form Responses 1'!B:B=A951)),13)),""Data not Found."",index('Form Responses 1'!B:P,max(filter(row('Form Responses 1'!B:B),'Form Responses 1'!B:B=A951)),13))"),"Not Yet Started.")</f>
        <v>Not Yet Started.</v>
      </c>
      <c r="G951" s="16">
        <f t="shared" ca="1" si="0"/>
        <v>0</v>
      </c>
    </row>
    <row r="952" spans="1:7" ht="14.25">
      <c r="A952" s="6">
        <v>755371</v>
      </c>
      <c r="B952" s="8" t="s">
        <v>256</v>
      </c>
      <c r="C952" s="11" t="str">
        <f>VLOOKUP(A952,DB_Name!$A$2:$G$93,7,FALSE)</f>
        <v>C68</v>
      </c>
      <c r="D952" s="13" t="str">
        <f>VLOOKUP(A952,DB_Name!$A$2:$D$93,4,FALSE)</f>
        <v>CPS</v>
      </c>
      <c r="E952" s="17" t="s">
        <v>176</v>
      </c>
      <c r="F952" s="8" t="str">
        <f ca="1">IFERROR(__xludf.DUMMYFUNCTION("if(isna(index('Form Responses 1'!B:P,max(filter(row('Form Responses 1'!B:B),'Form Responses 1'!B:B=A952)),14)),""Data not Found."",index('Form Responses 1'!B:P,max(filter(row('Form Responses 1'!B:B),'Form Responses 1'!B:B=A952)),14))"),"Not Yet Started.")</f>
        <v>Not Yet Started.</v>
      </c>
      <c r="G952" s="16">
        <f t="shared" ca="1" si="0"/>
        <v>0</v>
      </c>
    </row>
    <row r="953" spans="1:7" ht="14.25">
      <c r="A953" s="6">
        <v>755371</v>
      </c>
      <c r="B953" s="8" t="s">
        <v>256</v>
      </c>
      <c r="C953" s="11" t="str">
        <f>VLOOKUP(A953,DB_Name!$A$2:$G$93,7,FALSE)</f>
        <v>C68</v>
      </c>
      <c r="D953" s="13" t="str">
        <f>VLOOKUP(A953,DB_Name!$A$2:$D$93,4,FALSE)</f>
        <v>CPS</v>
      </c>
      <c r="E953" s="17" t="s">
        <v>185</v>
      </c>
      <c r="F953" s="8" t="str">
        <f ca="1">IFERROR(__xludf.DUMMYFUNCTION("if(isna(index('Form Responses 1'!B:P,max(filter(row('Form Responses 1'!B:B),'Form Responses 1'!B:B=A953)),15)),""Data not Found."",index('Form Responses 1'!B:P,max(filter(row('Form Responses 1'!B:B),'Form Responses 1'!B:B=A953)),15))"),"Not Yet Started.")</f>
        <v>Not Yet Started.</v>
      </c>
      <c r="G953" s="16">
        <f t="shared" ca="1" si="0"/>
        <v>0</v>
      </c>
    </row>
    <row r="954" spans="1:7" ht="14.25">
      <c r="A954" s="6">
        <v>755372</v>
      </c>
      <c r="B954" s="8" t="s">
        <v>259</v>
      </c>
      <c r="C954" s="11" t="str">
        <f>VLOOKUP(A954,DB_Name!$A$2:$G$93,7,FALSE)</f>
        <v>C69</v>
      </c>
      <c r="D954" s="13" t="str">
        <f>VLOOKUP(A954,DB_Name!$A$2:$D$93,4,FALSE)</f>
        <v>RDMP</v>
      </c>
      <c r="E954" s="13" t="s">
        <v>35</v>
      </c>
      <c r="F954" s="8" t="str">
        <f ca="1">IFERROR(__xludf.DUMMYFUNCTION("if(isna(index('Form Responses 1'!B:P,max(filter(row('Form Responses 1'!B:B),'Form Responses 1'!B:B=A954)),2)),""Data not Found."",index('Form Responses 1'!B:P,max(filter(row('Form Responses 1'!B:B),'Form Responses 1'!B:B=A954)),2))"),"Done. Acc.")</f>
        <v>Done. Acc.</v>
      </c>
      <c r="G954" s="16">
        <f t="shared" ca="1" si="0"/>
        <v>1</v>
      </c>
    </row>
    <row r="955" spans="1:7" ht="14.25">
      <c r="A955" s="6">
        <v>755372</v>
      </c>
      <c r="B955" s="8" t="s">
        <v>259</v>
      </c>
      <c r="C955" s="11" t="str">
        <f>VLOOKUP(A955,DB_Name!$A$2:$G$93,7,FALSE)</f>
        <v>C69</v>
      </c>
      <c r="D955" s="13" t="str">
        <f>VLOOKUP(A955,DB_Name!$A$2:$D$93,4,FALSE)</f>
        <v>RDMP</v>
      </c>
      <c r="E955" s="17" t="s">
        <v>68</v>
      </c>
      <c r="F955" s="8" t="str">
        <f ca="1">IFERROR(__xludf.DUMMYFUNCTION("if(isna(index('Form Responses 1'!B:P,max(filter(row('Form Responses 1'!B:B),'Form Responses 1'!B:B=A955)),3)),""Data not Found."",index('Form Responses 1'!B:P,max(filter(row('Form Responses 1'!B:B),'Form Responses 1'!B:B=A955)),3))"),"Not Yet Started.")</f>
        <v>Not Yet Started.</v>
      </c>
      <c r="G955" s="16">
        <f t="shared" ca="1" si="0"/>
        <v>0</v>
      </c>
    </row>
    <row r="956" spans="1:7" ht="14.25">
      <c r="A956" s="6">
        <v>755372</v>
      </c>
      <c r="B956" s="8" t="s">
        <v>259</v>
      </c>
      <c r="C956" s="11" t="str">
        <f>VLOOKUP(A956,DB_Name!$A$2:$G$93,7,FALSE)</f>
        <v>C69</v>
      </c>
      <c r="D956" s="13" t="str">
        <f>VLOOKUP(A956,DB_Name!$A$2:$D$93,4,FALSE)</f>
        <v>RDMP</v>
      </c>
      <c r="E956" s="17" t="s">
        <v>82</v>
      </c>
      <c r="F956" s="8" t="str">
        <f ca="1">IFERROR(__xludf.DUMMYFUNCTION("if(isna(index('Form Responses 1'!B:P,max(filter(row('Form Responses 1'!B:B),'Form Responses 1'!B:B=A956)),4)),""Data not Found."",index('Form Responses 1'!B:P,max(filter(row('Form Responses 1'!B:B),'Form Responses 1'!B:B=A956)),4))"),"Not Yet Started.")</f>
        <v>Not Yet Started.</v>
      </c>
      <c r="G956" s="16">
        <f t="shared" ca="1" si="0"/>
        <v>0</v>
      </c>
    </row>
    <row r="957" spans="1:7" ht="14.25">
      <c r="A957" s="6">
        <v>755372</v>
      </c>
      <c r="B957" s="8" t="s">
        <v>259</v>
      </c>
      <c r="C957" s="11" t="str">
        <f>VLOOKUP(A957,DB_Name!$A$2:$G$93,7,FALSE)</f>
        <v>C69</v>
      </c>
      <c r="D957" s="13" t="str">
        <f>VLOOKUP(A957,DB_Name!$A$2:$D$93,4,FALSE)</f>
        <v>RDMP</v>
      </c>
      <c r="E957" s="17" t="s">
        <v>92</v>
      </c>
      <c r="F957" s="8" t="str">
        <f ca="1">IFERROR(__xludf.DUMMYFUNCTION("if(isna(index('Form Responses 1'!B:P,max(filter(row('Form Responses 1'!B:B),'Form Responses 1'!B:B=A957)),5)),""Data not Found."",index('Form Responses 1'!B:P,max(filter(row('Form Responses 1'!B:B),'Form Responses 1'!B:B=A957)),5))"),"Not Yet Started.")</f>
        <v>Not Yet Started.</v>
      </c>
      <c r="G957" s="16">
        <f t="shared" ca="1" si="0"/>
        <v>0</v>
      </c>
    </row>
    <row r="958" spans="1:7" ht="14.25">
      <c r="A958" s="6">
        <v>755372</v>
      </c>
      <c r="B958" s="8" t="s">
        <v>259</v>
      </c>
      <c r="C958" s="11" t="str">
        <f>VLOOKUP(A958,DB_Name!$A$2:$G$93,7,FALSE)</f>
        <v>C69</v>
      </c>
      <c r="D958" s="13" t="str">
        <f>VLOOKUP(A958,DB_Name!$A$2:$D$93,4,FALSE)</f>
        <v>RDMP</v>
      </c>
      <c r="E958" s="17" t="s">
        <v>99</v>
      </c>
      <c r="F958" s="8" t="str">
        <f ca="1">IFERROR(__xludf.DUMMYFUNCTION("if(isna(index('Form Responses 1'!B:P,max(filter(row('Form Responses 1'!B:B),'Form Responses 1'!B:B=A958)),6)),""Data not Found."",index('Form Responses 1'!B:P,max(filter(row('Form Responses 1'!B:B),'Form Responses 1'!B:B=A958)),6))"),"Not Yet Started.")</f>
        <v>Not Yet Started.</v>
      </c>
      <c r="G958" s="16">
        <f t="shared" ca="1" si="0"/>
        <v>0</v>
      </c>
    </row>
    <row r="959" spans="1:7" ht="14.25">
      <c r="A959" s="6">
        <v>755372</v>
      </c>
      <c r="B959" s="8" t="s">
        <v>259</v>
      </c>
      <c r="C959" s="11" t="str">
        <f>VLOOKUP(A959,DB_Name!$A$2:$G$93,7,FALSE)</f>
        <v>C69</v>
      </c>
      <c r="D959" s="13" t="str">
        <f>VLOOKUP(A959,DB_Name!$A$2:$D$93,4,FALSE)</f>
        <v>RDMP</v>
      </c>
      <c r="E959" s="17" t="s">
        <v>110</v>
      </c>
      <c r="F959" s="8" t="str">
        <f ca="1">IFERROR(__xludf.DUMMYFUNCTION("if(isna(index('Form Responses 1'!B:P,max(filter(row('Form Responses 1'!B:B),'Form Responses 1'!B:B=A959)),7)),""Data not Found."",index('Form Responses 1'!B:P,max(filter(row('Form Responses 1'!B:B),'Form Responses 1'!B:B=A959)),7))"),"Not Yet Started.")</f>
        <v>Not Yet Started.</v>
      </c>
      <c r="G959" s="16">
        <f t="shared" ca="1" si="0"/>
        <v>0</v>
      </c>
    </row>
    <row r="960" spans="1:7" ht="14.25">
      <c r="A960" s="6">
        <v>755372</v>
      </c>
      <c r="B960" s="8" t="s">
        <v>259</v>
      </c>
      <c r="C960" s="11" t="str">
        <f>VLOOKUP(A960,DB_Name!$A$2:$G$93,7,FALSE)</f>
        <v>C69</v>
      </c>
      <c r="D960" s="13" t="str">
        <f>VLOOKUP(A960,DB_Name!$A$2:$D$93,4,FALSE)</f>
        <v>RDMP</v>
      </c>
      <c r="E960" s="17" t="s">
        <v>120</v>
      </c>
      <c r="F960" s="8" t="str">
        <f ca="1">IFERROR(__xludf.DUMMYFUNCTION("if(isna(index('Form Responses 1'!B:P,max(filter(row('Form Responses 1'!B:B),'Form Responses 1'!B:B=A960)),8)),""Data not Found."",index('Form Responses 1'!B:P,max(filter(row('Form Responses 1'!B:B),'Form Responses 1'!B:B=A960)),8))"),"Not Yet Started.")</f>
        <v>Not Yet Started.</v>
      </c>
      <c r="G960" s="16">
        <f t="shared" ca="1" si="0"/>
        <v>0</v>
      </c>
    </row>
    <row r="961" spans="1:7" ht="14.25">
      <c r="A961" s="6">
        <v>755372</v>
      </c>
      <c r="B961" s="8" t="s">
        <v>259</v>
      </c>
      <c r="C961" s="11" t="str">
        <f>VLOOKUP(A961,DB_Name!$A$2:$G$93,7,FALSE)</f>
        <v>C69</v>
      </c>
      <c r="D961" s="13" t="str">
        <f>VLOOKUP(A961,DB_Name!$A$2:$D$93,4,FALSE)</f>
        <v>RDMP</v>
      </c>
      <c r="E961" s="17" t="s">
        <v>130</v>
      </c>
      <c r="F961" s="8" t="str">
        <f ca="1">IFERROR(__xludf.DUMMYFUNCTION("if(isna(index('Form Responses 1'!B:P,max(filter(row('Form Responses 1'!B:B),'Form Responses 1'!B:B=A961)),9)),""Data not Found."",index('Form Responses 1'!B:P,max(filter(row('Form Responses 1'!B:B),'Form Responses 1'!B:B=A961)),9))"),"Not Yet Started.")</f>
        <v>Not Yet Started.</v>
      </c>
      <c r="G961" s="16">
        <f t="shared" ca="1" si="0"/>
        <v>0</v>
      </c>
    </row>
    <row r="962" spans="1:7" ht="14.25">
      <c r="A962" s="6">
        <v>755372</v>
      </c>
      <c r="B962" s="8" t="s">
        <v>259</v>
      </c>
      <c r="C962" s="11" t="str">
        <f>VLOOKUP(A962,DB_Name!$A$2:$G$93,7,FALSE)</f>
        <v>C69</v>
      </c>
      <c r="D962" s="13" t="str">
        <f>VLOOKUP(A962,DB_Name!$A$2:$D$93,4,FALSE)</f>
        <v>RDMP</v>
      </c>
      <c r="E962" s="17" t="s">
        <v>137</v>
      </c>
      <c r="F962" s="8" t="str">
        <f ca="1">IFERROR(__xludf.DUMMYFUNCTION("if(isna(index('Form Responses 1'!B:P,max(filter(row('Form Responses 1'!B:B),'Form Responses 1'!B:B=A962)),10)),""Data not Found."",index('Form Responses 1'!B:P,max(filter(row('Form Responses 1'!B:B),'Form Responses 1'!B:B=A962)),10))"),"Not Yet Started.")</f>
        <v>Not Yet Started.</v>
      </c>
      <c r="G962" s="16">
        <f t="shared" ca="1" si="0"/>
        <v>0</v>
      </c>
    </row>
    <row r="963" spans="1:7" ht="14.25">
      <c r="A963" s="6">
        <v>755372</v>
      </c>
      <c r="B963" s="8" t="s">
        <v>259</v>
      </c>
      <c r="C963" s="11" t="str">
        <f>VLOOKUP(A963,DB_Name!$A$2:$G$93,7,FALSE)</f>
        <v>C69</v>
      </c>
      <c r="D963" s="13" t="str">
        <f>VLOOKUP(A963,DB_Name!$A$2:$D$93,4,FALSE)</f>
        <v>RDMP</v>
      </c>
      <c r="E963" s="17" t="s">
        <v>147</v>
      </c>
      <c r="F963" s="8" t="str">
        <f ca="1">IFERROR(__xludf.DUMMYFUNCTION("if(isna(index('Form Responses 1'!B:P,max(filter(row('Form Responses 1'!B:B),'Form Responses 1'!B:B=A963)),11)),""Data not Found."",index('Form Responses 1'!B:P,max(filter(row('Form Responses 1'!B:B),'Form Responses 1'!B:B=A963)),11))"),"Not Yet Started.")</f>
        <v>Not Yet Started.</v>
      </c>
      <c r="G963" s="16">
        <f t="shared" ca="1" si="0"/>
        <v>0</v>
      </c>
    </row>
    <row r="964" spans="1:7" ht="14.25">
      <c r="A964" s="6">
        <v>755372</v>
      </c>
      <c r="B964" s="8" t="s">
        <v>259</v>
      </c>
      <c r="C964" s="11" t="str">
        <f>VLOOKUP(A964,DB_Name!$A$2:$G$93,7,FALSE)</f>
        <v>C69</v>
      </c>
      <c r="D964" s="13" t="str">
        <f>VLOOKUP(A964,DB_Name!$A$2:$D$93,4,FALSE)</f>
        <v>RDMP</v>
      </c>
      <c r="E964" s="17" t="s">
        <v>157</v>
      </c>
      <c r="F964" s="8" t="str">
        <f ca="1">IFERROR(__xludf.DUMMYFUNCTION("if(isna(index('Form Responses 1'!B:P,max(filter(row('Form Responses 1'!B:B),'Form Responses 1'!B:B=A964)),12)),""Data not Found."",index('Form Responses 1'!B:P,max(filter(row('Form Responses 1'!B:B),'Form Responses 1'!B:B=A964)),12))"),"Not Yet Started.")</f>
        <v>Not Yet Started.</v>
      </c>
      <c r="G964" s="16">
        <f t="shared" ca="1" si="0"/>
        <v>0</v>
      </c>
    </row>
    <row r="965" spans="1:7" ht="14.25">
      <c r="A965" s="6">
        <v>755372</v>
      </c>
      <c r="B965" s="8" t="s">
        <v>259</v>
      </c>
      <c r="C965" s="11" t="str">
        <f>VLOOKUP(A965,DB_Name!$A$2:$G$93,7,FALSE)</f>
        <v>C69</v>
      </c>
      <c r="D965" s="13" t="str">
        <f>VLOOKUP(A965,DB_Name!$A$2:$D$93,4,FALSE)</f>
        <v>RDMP</v>
      </c>
      <c r="E965" s="17" t="s">
        <v>168</v>
      </c>
      <c r="F965" s="8" t="str">
        <f ca="1">IFERROR(__xludf.DUMMYFUNCTION("if(isna(index('Form Responses 1'!B:P,max(filter(row('Form Responses 1'!B:B),'Form Responses 1'!B:B=A965)),13)),""Data not Found."",index('Form Responses 1'!B:P,max(filter(row('Form Responses 1'!B:B),'Form Responses 1'!B:B=A965)),13))"),"Not Yet Started.")</f>
        <v>Not Yet Started.</v>
      </c>
      <c r="G965" s="16">
        <f t="shared" ca="1" si="0"/>
        <v>0</v>
      </c>
    </row>
    <row r="966" spans="1:7" ht="14.25">
      <c r="A966" s="6">
        <v>755372</v>
      </c>
      <c r="B966" s="8" t="s">
        <v>259</v>
      </c>
      <c r="C966" s="11" t="str">
        <f>VLOOKUP(A966,DB_Name!$A$2:$G$93,7,FALSE)</f>
        <v>C69</v>
      </c>
      <c r="D966" s="13" t="str">
        <f>VLOOKUP(A966,DB_Name!$A$2:$D$93,4,FALSE)</f>
        <v>RDMP</v>
      </c>
      <c r="E966" s="17" t="s">
        <v>176</v>
      </c>
      <c r="F966" s="8" t="str">
        <f ca="1">IFERROR(__xludf.DUMMYFUNCTION("if(isna(index('Form Responses 1'!B:P,max(filter(row('Form Responses 1'!B:B),'Form Responses 1'!B:B=A966)),14)),""Data not Found."",index('Form Responses 1'!B:P,max(filter(row('Form Responses 1'!B:B),'Form Responses 1'!B:B=A966)),14))"),"Not Yet Started.")</f>
        <v>Not Yet Started.</v>
      </c>
      <c r="G966" s="16">
        <f t="shared" ca="1" si="0"/>
        <v>0</v>
      </c>
    </row>
    <row r="967" spans="1:7" ht="14.25">
      <c r="A967" s="6">
        <v>755372</v>
      </c>
      <c r="B967" s="8" t="s">
        <v>259</v>
      </c>
      <c r="C967" s="11" t="str">
        <f>VLOOKUP(A967,DB_Name!$A$2:$G$93,7,FALSE)</f>
        <v>C69</v>
      </c>
      <c r="D967" s="13" t="str">
        <f>VLOOKUP(A967,DB_Name!$A$2:$D$93,4,FALSE)</f>
        <v>RDMP</v>
      </c>
      <c r="E967" s="17" t="s">
        <v>185</v>
      </c>
      <c r="F967" s="8" t="str">
        <f ca="1">IFERROR(__xludf.DUMMYFUNCTION("if(isna(index('Form Responses 1'!B:P,max(filter(row('Form Responses 1'!B:B),'Form Responses 1'!B:B=A967)),15)),""Data not Found."",index('Form Responses 1'!B:P,max(filter(row('Form Responses 1'!B:B),'Form Responses 1'!B:B=A967)),15))"),"Not Yet Started.")</f>
        <v>Not Yet Started.</v>
      </c>
      <c r="G967" s="16">
        <f t="shared" ca="1" si="0"/>
        <v>0</v>
      </c>
    </row>
    <row r="968" spans="1:7" ht="14.25">
      <c r="A968" s="6">
        <v>755373</v>
      </c>
      <c r="B968" s="8" t="s">
        <v>262</v>
      </c>
      <c r="C968" s="11" t="str">
        <f>VLOOKUP(A968,DB_Name!$A$2:$G$93,7,FALSE)</f>
        <v>C70</v>
      </c>
      <c r="D968" s="13" t="str">
        <f>VLOOKUP(A968,DB_Name!$A$2:$D$93,4,FALSE)</f>
        <v>ES</v>
      </c>
      <c r="E968" s="13" t="s">
        <v>35</v>
      </c>
      <c r="F968" s="8" t="str">
        <f ca="1">IFERROR(__xludf.DUMMYFUNCTION("if(isna(index('Form Responses 1'!B:P,max(filter(row('Form Responses 1'!B:B),'Form Responses 1'!B:B=A968)),2)),""Data not Found."",index('Form Responses 1'!B:P,max(filter(row('Form Responses 1'!B:B),'Form Responses 1'!B:B=A968)),2))"),"Done. Acc.")</f>
        <v>Done. Acc.</v>
      </c>
      <c r="G968" s="16">
        <f t="shared" ca="1" si="0"/>
        <v>1</v>
      </c>
    </row>
    <row r="969" spans="1:7" ht="14.25">
      <c r="A969" s="6">
        <v>755373</v>
      </c>
      <c r="B969" s="8" t="s">
        <v>262</v>
      </c>
      <c r="C969" s="11" t="str">
        <f>VLOOKUP(A969,DB_Name!$A$2:$G$93,7,FALSE)</f>
        <v>C70</v>
      </c>
      <c r="D969" s="13" t="str">
        <f>VLOOKUP(A969,DB_Name!$A$2:$D$93,4,FALSE)</f>
        <v>ES</v>
      </c>
      <c r="E969" s="17" t="s">
        <v>68</v>
      </c>
      <c r="F969" s="8" t="str">
        <f ca="1">IFERROR(__xludf.DUMMYFUNCTION("if(isna(index('Form Responses 1'!B:P,max(filter(row('Form Responses 1'!B:B),'Form Responses 1'!B:B=A969)),3)),""Data not Found."",index('Form Responses 1'!B:P,max(filter(row('Form Responses 1'!B:B),'Form Responses 1'!B:B=A969)),3))"),"Done. Acc.")</f>
        <v>Done. Acc.</v>
      </c>
      <c r="G969" s="16">
        <f t="shared" ca="1" si="0"/>
        <v>1</v>
      </c>
    </row>
    <row r="970" spans="1:7" ht="14.25">
      <c r="A970" s="6">
        <v>755373</v>
      </c>
      <c r="B970" s="8" t="s">
        <v>262</v>
      </c>
      <c r="C970" s="11" t="str">
        <f>VLOOKUP(A970,DB_Name!$A$2:$G$93,7,FALSE)</f>
        <v>C70</v>
      </c>
      <c r="D970" s="13" t="str">
        <f>VLOOKUP(A970,DB_Name!$A$2:$D$93,4,FALSE)</f>
        <v>ES</v>
      </c>
      <c r="E970" s="17" t="s">
        <v>82</v>
      </c>
      <c r="F970" s="8" t="str">
        <f ca="1">IFERROR(__xludf.DUMMYFUNCTION("if(isna(index('Form Responses 1'!B:P,max(filter(row('Form Responses 1'!B:B),'Form Responses 1'!B:B=A970)),4)),""Data not Found."",index('Form Responses 1'!B:P,max(filter(row('Form Responses 1'!B:B),'Form Responses 1'!B:B=A970)),4))"),"Done. Acc.")</f>
        <v>Done. Acc.</v>
      </c>
      <c r="G970" s="16">
        <f t="shared" ca="1" si="0"/>
        <v>1</v>
      </c>
    </row>
    <row r="971" spans="1:7" ht="14.25">
      <c r="A971" s="6">
        <v>755373</v>
      </c>
      <c r="B971" s="8" t="s">
        <v>262</v>
      </c>
      <c r="C971" s="11" t="str">
        <f>VLOOKUP(A971,DB_Name!$A$2:$G$93,7,FALSE)</f>
        <v>C70</v>
      </c>
      <c r="D971" s="13" t="str">
        <f>VLOOKUP(A971,DB_Name!$A$2:$D$93,4,FALSE)</f>
        <v>ES</v>
      </c>
      <c r="E971" s="17" t="s">
        <v>92</v>
      </c>
      <c r="F971" s="8" t="str">
        <f ca="1">IFERROR(__xludf.DUMMYFUNCTION("if(isna(index('Form Responses 1'!B:P,max(filter(row('Form Responses 1'!B:B),'Form Responses 1'!B:B=A971)),5)),""Data not Found."",index('Form Responses 1'!B:P,max(filter(row('Form Responses 1'!B:B),'Form Responses 1'!B:B=A971)),5))"),"Done. Acc.")</f>
        <v>Done. Acc.</v>
      </c>
      <c r="G971" s="16">
        <f t="shared" ca="1" si="0"/>
        <v>1</v>
      </c>
    </row>
    <row r="972" spans="1:7" ht="14.25">
      <c r="A972" s="6">
        <v>755373</v>
      </c>
      <c r="B972" s="8" t="s">
        <v>262</v>
      </c>
      <c r="C972" s="11" t="str">
        <f>VLOOKUP(A972,DB_Name!$A$2:$G$93,7,FALSE)</f>
        <v>C70</v>
      </c>
      <c r="D972" s="13" t="str">
        <f>VLOOKUP(A972,DB_Name!$A$2:$D$93,4,FALSE)</f>
        <v>ES</v>
      </c>
      <c r="E972" s="17" t="s">
        <v>99</v>
      </c>
      <c r="F972" s="8" t="str">
        <f ca="1">IFERROR(__xludf.DUMMYFUNCTION("if(isna(index('Form Responses 1'!B:P,max(filter(row('Form Responses 1'!B:B),'Form Responses 1'!B:B=A972)),6)),""Data not Found."",index('Form Responses 1'!B:P,max(filter(row('Form Responses 1'!B:B),'Form Responses 1'!B:B=A972)),6))"),"Done. Acc.")</f>
        <v>Done. Acc.</v>
      </c>
      <c r="G972" s="16">
        <f t="shared" ca="1" si="0"/>
        <v>1</v>
      </c>
    </row>
    <row r="973" spans="1:7" ht="14.25">
      <c r="A973" s="6">
        <v>755373</v>
      </c>
      <c r="B973" s="8" t="s">
        <v>262</v>
      </c>
      <c r="C973" s="11" t="str">
        <f>VLOOKUP(A973,DB_Name!$A$2:$G$93,7,FALSE)</f>
        <v>C70</v>
      </c>
      <c r="D973" s="13" t="str">
        <f>VLOOKUP(A973,DB_Name!$A$2:$D$93,4,FALSE)</f>
        <v>ES</v>
      </c>
      <c r="E973" s="17" t="s">
        <v>110</v>
      </c>
      <c r="F973" s="8" t="str">
        <f ca="1">IFERROR(__xludf.DUMMYFUNCTION("if(isna(index('Form Responses 1'!B:P,max(filter(row('Form Responses 1'!B:B),'Form Responses 1'!B:B=A973)),7)),""Data not Found."",index('Form Responses 1'!B:P,max(filter(row('Form Responses 1'!B:B),'Form Responses 1'!B:B=A973)),7))"),"Done. Acc.")</f>
        <v>Done. Acc.</v>
      </c>
      <c r="G973" s="16">
        <f t="shared" ca="1" si="0"/>
        <v>1</v>
      </c>
    </row>
    <row r="974" spans="1:7" ht="14.25">
      <c r="A974" s="6">
        <v>755373</v>
      </c>
      <c r="B974" s="8" t="s">
        <v>262</v>
      </c>
      <c r="C974" s="11" t="str">
        <f>VLOOKUP(A974,DB_Name!$A$2:$G$93,7,FALSE)</f>
        <v>C70</v>
      </c>
      <c r="D974" s="13" t="str">
        <f>VLOOKUP(A974,DB_Name!$A$2:$D$93,4,FALSE)</f>
        <v>ES</v>
      </c>
      <c r="E974" s="17" t="s">
        <v>120</v>
      </c>
      <c r="F974" s="8" t="str">
        <f ca="1">IFERROR(__xludf.DUMMYFUNCTION("if(isna(index('Form Responses 1'!B:P,max(filter(row('Form Responses 1'!B:B),'Form Responses 1'!B:B=A974)),8)),""Data not Found."",index('Form Responses 1'!B:P,max(filter(row('Form Responses 1'!B:B),'Form Responses 1'!B:B=A974)),8))"),"Done. Acc.")</f>
        <v>Done. Acc.</v>
      </c>
      <c r="G974" s="16">
        <f t="shared" ca="1" si="0"/>
        <v>1</v>
      </c>
    </row>
    <row r="975" spans="1:7" ht="14.25">
      <c r="A975" s="6">
        <v>755373</v>
      </c>
      <c r="B975" s="8" t="s">
        <v>262</v>
      </c>
      <c r="C975" s="11" t="str">
        <f>VLOOKUP(A975,DB_Name!$A$2:$G$93,7,FALSE)</f>
        <v>C70</v>
      </c>
      <c r="D975" s="13" t="str">
        <f>VLOOKUP(A975,DB_Name!$A$2:$D$93,4,FALSE)</f>
        <v>ES</v>
      </c>
      <c r="E975" s="17" t="s">
        <v>130</v>
      </c>
      <c r="F975" s="8" t="str">
        <f ca="1">IFERROR(__xludf.DUMMYFUNCTION("if(isna(index('Form Responses 1'!B:P,max(filter(row('Form Responses 1'!B:B),'Form Responses 1'!B:B=A975)),9)),""Data not Found."",index('Form Responses 1'!B:P,max(filter(row('Form Responses 1'!B:B),'Form Responses 1'!B:B=A975)),9))"),"Not Yet Started.")</f>
        <v>Not Yet Started.</v>
      </c>
      <c r="G975" s="16">
        <f t="shared" ca="1" si="0"/>
        <v>0</v>
      </c>
    </row>
    <row r="976" spans="1:7" ht="14.25">
      <c r="A976" s="6">
        <v>755373</v>
      </c>
      <c r="B976" s="8" t="s">
        <v>262</v>
      </c>
      <c r="C976" s="11" t="str">
        <f>VLOOKUP(A976,DB_Name!$A$2:$G$93,7,FALSE)</f>
        <v>C70</v>
      </c>
      <c r="D976" s="13" t="str">
        <f>VLOOKUP(A976,DB_Name!$A$2:$D$93,4,FALSE)</f>
        <v>ES</v>
      </c>
      <c r="E976" s="17" t="s">
        <v>137</v>
      </c>
      <c r="F976" s="8" t="str">
        <f ca="1">IFERROR(__xludf.DUMMYFUNCTION("if(isna(index('Form Responses 1'!B:P,max(filter(row('Form Responses 1'!B:B),'Form Responses 1'!B:B=A976)),10)),""Data not Found."",index('Form Responses 1'!B:P,max(filter(row('Form Responses 1'!B:B),'Form Responses 1'!B:B=A976)),10))"),"Not Yet Started.")</f>
        <v>Not Yet Started.</v>
      </c>
      <c r="G976" s="16">
        <f t="shared" ca="1" si="0"/>
        <v>0</v>
      </c>
    </row>
    <row r="977" spans="1:7" ht="14.25">
      <c r="A977" s="6">
        <v>755373</v>
      </c>
      <c r="B977" s="8" t="s">
        <v>262</v>
      </c>
      <c r="C977" s="11" t="str">
        <f>VLOOKUP(A977,DB_Name!$A$2:$G$93,7,FALSE)</f>
        <v>C70</v>
      </c>
      <c r="D977" s="13" t="str">
        <f>VLOOKUP(A977,DB_Name!$A$2:$D$93,4,FALSE)</f>
        <v>ES</v>
      </c>
      <c r="E977" s="17" t="s">
        <v>147</v>
      </c>
      <c r="F977" s="8" t="str">
        <f ca="1">IFERROR(__xludf.DUMMYFUNCTION("if(isna(index('Form Responses 1'!B:P,max(filter(row('Form Responses 1'!B:B),'Form Responses 1'!B:B=A977)),11)),""Data not Found."",index('Form Responses 1'!B:P,max(filter(row('Form Responses 1'!B:B),'Form Responses 1'!B:B=A977)),11))"),"Not Yet Started.")</f>
        <v>Not Yet Started.</v>
      </c>
      <c r="G977" s="16">
        <f t="shared" ca="1" si="0"/>
        <v>0</v>
      </c>
    </row>
    <row r="978" spans="1:7" ht="14.25">
      <c r="A978" s="6">
        <v>755373</v>
      </c>
      <c r="B978" s="8" t="s">
        <v>262</v>
      </c>
      <c r="C978" s="11" t="str">
        <f>VLOOKUP(A978,DB_Name!$A$2:$G$93,7,FALSE)</f>
        <v>C70</v>
      </c>
      <c r="D978" s="13" t="str">
        <f>VLOOKUP(A978,DB_Name!$A$2:$D$93,4,FALSE)</f>
        <v>ES</v>
      </c>
      <c r="E978" s="17" t="s">
        <v>157</v>
      </c>
      <c r="F978" s="8" t="str">
        <f ca="1">IFERROR(__xludf.DUMMYFUNCTION("if(isna(index('Form Responses 1'!B:P,max(filter(row('Form Responses 1'!B:B),'Form Responses 1'!B:B=A978)),12)),""Data not Found."",index('Form Responses 1'!B:P,max(filter(row('Form Responses 1'!B:B),'Form Responses 1'!B:B=A978)),12))"),"Not Yet Started.")</f>
        <v>Not Yet Started.</v>
      </c>
      <c r="G978" s="16">
        <f t="shared" ca="1" si="0"/>
        <v>0</v>
      </c>
    </row>
    <row r="979" spans="1:7" ht="14.25">
      <c r="A979" s="6">
        <v>755373</v>
      </c>
      <c r="B979" s="8" t="s">
        <v>262</v>
      </c>
      <c r="C979" s="11" t="str">
        <f>VLOOKUP(A979,DB_Name!$A$2:$G$93,7,FALSE)</f>
        <v>C70</v>
      </c>
      <c r="D979" s="13" t="str">
        <f>VLOOKUP(A979,DB_Name!$A$2:$D$93,4,FALSE)</f>
        <v>ES</v>
      </c>
      <c r="E979" s="17" t="s">
        <v>168</v>
      </c>
      <c r="F979" s="8" t="str">
        <f ca="1">IFERROR(__xludf.DUMMYFUNCTION("if(isna(index('Form Responses 1'!B:P,max(filter(row('Form Responses 1'!B:B),'Form Responses 1'!B:B=A979)),13)),""Data not Found."",index('Form Responses 1'!B:P,max(filter(row('Form Responses 1'!B:B),'Form Responses 1'!B:B=A979)),13))"),"Not Yet Started.")</f>
        <v>Not Yet Started.</v>
      </c>
      <c r="G979" s="16">
        <f t="shared" ca="1" si="0"/>
        <v>0</v>
      </c>
    </row>
    <row r="980" spans="1:7" ht="14.25">
      <c r="A980" s="6">
        <v>755373</v>
      </c>
      <c r="B980" s="8" t="s">
        <v>262</v>
      </c>
      <c r="C980" s="11" t="str">
        <f>VLOOKUP(A980,DB_Name!$A$2:$G$93,7,FALSE)</f>
        <v>C70</v>
      </c>
      <c r="D980" s="13" t="str">
        <f>VLOOKUP(A980,DB_Name!$A$2:$D$93,4,FALSE)</f>
        <v>ES</v>
      </c>
      <c r="E980" s="17" t="s">
        <v>176</v>
      </c>
      <c r="F980" s="8" t="str">
        <f ca="1">IFERROR(__xludf.DUMMYFUNCTION("if(isna(index('Form Responses 1'!B:P,max(filter(row('Form Responses 1'!B:B),'Form Responses 1'!B:B=A980)),14)),""Data not Found."",index('Form Responses 1'!B:P,max(filter(row('Form Responses 1'!B:B),'Form Responses 1'!B:B=A980)),14))"),"Not Yet Started.")</f>
        <v>Not Yet Started.</v>
      </c>
      <c r="G980" s="16">
        <f t="shared" ca="1" si="0"/>
        <v>0</v>
      </c>
    </row>
    <row r="981" spans="1:7" ht="14.25">
      <c r="A981" s="6">
        <v>755373</v>
      </c>
      <c r="B981" s="8" t="s">
        <v>262</v>
      </c>
      <c r="C981" s="11" t="str">
        <f>VLOOKUP(A981,DB_Name!$A$2:$G$93,7,FALSE)</f>
        <v>C70</v>
      </c>
      <c r="D981" s="13" t="str">
        <f>VLOOKUP(A981,DB_Name!$A$2:$D$93,4,FALSE)</f>
        <v>ES</v>
      </c>
      <c r="E981" s="17" t="s">
        <v>185</v>
      </c>
      <c r="F981" s="8" t="str">
        <f ca="1">IFERROR(__xludf.DUMMYFUNCTION("if(isna(index('Form Responses 1'!B:P,max(filter(row('Form Responses 1'!B:B),'Form Responses 1'!B:B=A981)),15)),""Data not Found."",index('Form Responses 1'!B:P,max(filter(row('Form Responses 1'!B:B),'Form Responses 1'!B:B=A981)),15))"),"Not Yet Started.")</f>
        <v>Not Yet Started.</v>
      </c>
      <c r="G981" s="16">
        <f t="shared" ca="1" si="0"/>
        <v>0</v>
      </c>
    </row>
    <row r="982" spans="1:7" ht="14.25">
      <c r="A982" s="6">
        <v>755374</v>
      </c>
      <c r="B982" s="8" t="s">
        <v>265</v>
      </c>
      <c r="C982" s="11" t="str">
        <f>VLOOKUP(A982,DB_Name!$A$2:$G$93,7,FALSE)</f>
        <v>C71</v>
      </c>
      <c r="D982" s="13" t="str">
        <f>VLOOKUP(A982,DB_Name!$A$2:$D$93,4,FALSE)</f>
        <v>ES</v>
      </c>
      <c r="E982" s="13" t="s">
        <v>35</v>
      </c>
      <c r="F982" s="8" t="str">
        <f ca="1">IFERROR(__xludf.DUMMYFUNCTION("if(isna(index('Form Responses 1'!B:P,max(filter(row('Form Responses 1'!B:B),'Form Responses 1'!B:B=A982)),2)),""Data not Found."",index('Form Responses 1'!B:P,max(filter(row('Form Responses 1'!B:B),'Form Responses 1'!B:B=A982)),2))"),"Done. Acc.")</f>
        <v>Done. Acc.</v>
      </c>
      <c r="G982" s="16">
        <f t="shared" ca="1" si="0"/>
        <v>1</v>
      </c>
    </row>
    <row r="983" spans="1:7" ht="14.25">
      <c r="A983" s="6">
        <v>755374</v>
      </c>
      <c r="B983" s="8" t="s">
        <v>265</v>
      </c>
      <c r="C983" s="11" t="str">
        <f>VLOOKUP(A983,DB_Name!$A$2:$G$93,7,FALSE)</f>
        <v>C71</v>
      </c>
      <c r="D983" s="13" t="str">
        <f>VLOOKUP(A983,DB_Name!$A$2:$D$93,4,FALSE)</f>
        <v>ES</v>
      </c>
      <c r="E983" s="17" t="s">
        <v>68</v>
      </c>
      <c r="F983" s="8" t="str">
        <f ca="1">IFERROR(__xludf.DUMMYFUNCTION("if(isna(index('Form Responses 1'!B:P,max(filter(row('Form Responses 1'!B:B),'Form Responses 1'!B:B=A983)),3)),""Data not Found."",index('Form Responses 1'!B:P,max(filter(row('Form Responses 1'!B:B),'Form Responses 1'!B:B=A983)),3))"),"Done. Acc.")</f>
        <v>Done. Acc.</v>
      </c>
      <c r="G983" s="16">
        <f t="shared" ca="1" si="0"/>
        <v>1</v>
      </c>
    </row>
    <row r="984" spans="1:7" ht="14.25">
      <c r="A984" s="6">
        <v>755374</v>
      </c>
      <c r="B984" s="8" t="s">
        <v>265</v>
      </c>
      <c r="C984" s="11" t="str">
        <f>VLOOKUP(A984,DB_Name!$A$2:$G$93,7,FALSE)</f>
        <v>C71</v>
      </c>
      <c r="D984" s="13" t="str">
        <f>VLOOKUP(A984,DB_Name!$A$2:$D$93,4,FALSE)</f>
        <v>ES</v>
      </c>
      <c r="E984" s="17" t="s">
        <v>82</v>
      </c>
      <c r="F984" s="8" t="str">
        <f ca="1">IFERROR(__xludf.DUMMYFUNCTION("if(isna(index('Form Responses 1'!B:P,max(filter(row('Form Responses 1'!B:B),'Form Responses 1'!B:B=A984)),4)),""Data not Found."",index('Form Responses 1'!B:P,max(filter(row('Form Responses 1'!B:B),'Form Responses 1'!B:B=A984)),4))"),"Not Yet Started.")</f>
        <v>Not Yet Started.</v>
      </c>
      <c r="G984" s="16">
        <f t="shared" ca="1" si="0"/>
        <v>0</v>
      </c>
    </row>
    <row r="985" spans="1:7" ht="14.25">
      <c r="A985" s="6">
        <v>755374</v>
      </c>
      <c r="B985" s="8" t="s">
        <v>265</v>
      </c>
      <c r="C985" s="11" t="str">
        <f>VLOOKUP(A985,DB_Name!$A$2:$G$93,7,FALSE)</f>
        <v>C71</v>
      </c>
      <c r="D985" s="13" t="str">
        <f>VLOOKUP(A985,DB_Name!$A$2:$D$93,4,FALSE)</f>
        <v>ES</v>
      </c>
      <c r="E985" s="17" t="s">
        <v>92</v>
      </c>
      <c r="F985" s="8" t="str">
        <f ca="1">IFERROR(__xludf.DUMMYFUNCTION("if(isna(index('Form Responses 1'!B:P,max(filter(row('Form Responses 1'!B:B),'Form Responses 1'!B:B=A985)),5)),""Data not Found."",index('Form Responses 1'!B:P,max(filter(row('Form Responses 1'!B:B),'Form Responses 1'!B:B=A985)),5))"),"Not Yet Started.")</f>
        <v>Not Yet Started.</v>
      </c>
      <c r="G985" s="16">
        <f t="shared" ca="1" si="0"/>
        <v>0</v>
      </c>
    </row>
    <row r="986" spans="1:7" ht="14.25">
      <c r="A986" s="6">
        <v>755374</v>
      </c>
      <c r="B986" s="8" t="s">
        <v>265</v>
      </c>
      <c r="C986" s="11" t="str">
        <f>VLOOKUP(A986,DB_Name!$A$2:$G$93,7,FALSE)</f>
        <v>C71</v>
      </c>
      <c r="D986" s="13" t="str">
        <f>VLOOKUP(A986,DB_Name!$A$2:$D$93,4,FALSE)</f>
        <v>ES</v>
      </c>
      <c r="E986" s="17" t="s">
        <v>99</v>
      </c>
      <c r="F986" s="8" t="str">
        <f ca="1">IFERROR(__xludf.DUMMYFUNCTION("if(isna(index('Form Responses 1'!B:P,max(filter(row('Form Responses 1'!B:B),'Form Responses 1'!B:B=A986)),6)),""Data not Found."",index('Form Responses 1'!B:P,max(filter(row('Form Responses 1'!B:B),'Form Responses 1'!B:B=A986)),6))"),"Not Yet Started.")</f>
        <v>Not Yet Started.</v>
      </c>
      <c r="G986" s="16">
        <f t="shared" ca="1" si="0"/>
        <v>0</v>
      </c>
    </row>
    <row r="987" spans="1:7" ht="14.25">
      <c r="A987" s="6">
        <v>755374</v>
      </c>
      <c r="B987" s="8" t="s">
        <v>265</v>
      </c>
      <c r="C987" s="11" t="str">
        <f>VLOOKUP(A987,DB_Name!$A$2:$G$93,7,FALSE)</f>
        <v>C71</v>
      </c>
      <c r="D987" s="13" t="str">
        <f>VLOOKUP(A987,DB_Name!$A$2:$D$93,4,FALSE)</f>
        <v>ES</v>
      </c>
      <c r="E987" s="17" t="s">
        <v>110</v>
      </c>
      <c r="F987" s="8" t="str">
        <f ca="1">IFERROR(__xludf.DUMMYFUNCTION("if(isna(index('Form Responses 1'!B:P,max(filter(row('Form Responses 1'!B:B),'Form Responses 1'!B:B=A987)),7)),""Data not Found."",index('Form Responses 1'!B:P,max(filter(row('Form Responses 1'!B:B),'Form Responses 1'!B:B=A987)),7))"),"Not Yet Started.")</f>
        <v>Not Yet Started.</v>
      </c>
      <c r="G987" s="16">
        <f t="shared" ca="1" si="0"/>
        <v>0</v>
      </c>
    </row>
    <row r="988" spans="1:7" ht="14.25">
      <c r="A988" s="6">
        <v>755374</v>
      </c>
      <c r="B988" s="8" t="s">
        <v>265</v>
      </c>
      <c r="C988" s="11" t="str">
        <f>VLOOKUP(A988,DB_Name!$A$2:$G$93,7,FALSE)</f>
        <v>C71</v>
      </c>
      <c r="D988" s="13" t="str">
        <f>VLOOKUP(A988,DB_Name!$A$2:$D$93,4,FALSE)</f>
        <v>ES</v>
      </c>
      <c r="E988" s="17" t="s">
        <v>120</v>
      </c>
      <c r="F988" s="8" t="str">
        <f ca="1">IFERROR(__xludf.DUMMYFUNCTION("if(isna(index('Form Responses 1'!B:P,max(filter(row('Form Responses 1'!B:B),'Form Responses 1'!B:B=A988)),8)),""Data not Found."",index('Form Responses 1'!B:P,max(filter(row('Form Responses 1'!B:B),'Form Responses 1'!B:B=A988)),8))"),"Not Yet Started.")</f>
        <v>Not Yet Started.</v>
      </c>
      <c r="G988" s="16">
        <f t="shared" ca="1" si="0"/>
        <v>0</v>
      </c>
    </row>
    <row r="989" spans="1:7" ht="14.25">
      <c r="A989" s="6">
        <v>755374</v>
      </c>
      <c r="B989" s="8" t="s">
        <v>265</v>
      </c>
      <c r="C989" s="11" t="str">
        <f>VLOOKUP(A989,DB_Name!$A$2:$G$93,7,FALSE)</f>
        <v>C71</v>
      </c>
      <c r="D989" s="13" t="str">
        <f>VLOOKUP(A989,DB_Name!$A$2:$D$93,4,FALSE)</f>
        <v>ES</v>
      </c>
      <c r="E989" s="17" t="s">
        <v>130</v>
      </c>
      <c r="F989" s="8" t="str">
        <f ca="1">IFERROR(__xludf.DUMMYFUNCTION("if(isna(index('Form Responses 1'!B:P,max(filter(row('Form Responses 1'!B:B),'Form Responses 1'!B:B=A989)),9)),""Data not Found."",index('Form Responses 1'!B:P,max(filter(row('Form Responses 1'!B:B),'Form Responses 1'!B:B=A989)),9))"),"Not Yet Started.")</f>
        <v>Not Yet Started.</v>
      </c>
      <c r="G989" s="16">
        <f t="shared" ca="1" si="0"/>
        <v>0</v>
      </c>
    </row>
    <row r="990" spans="1:7" ht="14.25">
      <c r="A990" s="6">
        <v>755374</v>
      </c>
      <c r="B990" s="8" t="s">
        <v>265</v>
      </c>
      <c r="C990" s="11" t="str">
        <f>VLOOKUP(A990,DB_Name!$A$2:$G$93,7,FALSE)</f>
        <v>C71</v>
      </c>
      <c r="D990" s="13" t="str">
        <f>VLOOKUP(A990,DB_Name!$A$2:$D$93,4,FALSE)</f>
        <v>ES</v>
      </c>
      <c r="E990" s="17" t="s">
        <v>137</v>
      </c>
      <c r="F990" s="8" t="str">
        <f ca="1">IFERROR(__xludf.DUMMYFUNCTION("if(isna(index('Form Responses 1'!B:P,max(filter(row('Form Responses 1'!B:B),'Form Responses 1'!B:B=A990)),10)),""Data not Found."",index('Form Responses 1'!B:P,max(filter(row('Form Responses 1'!B:B),'Form Responses 1'!B:B=A990)),10))"),"Not Yet Started.")</f>
        <v>Not Yet Started.</v>
      </c>
      <c r="G990" s="16">
        <f t="shared" ca="1" si="0"/>
        <v>0</v>
      </c>
    </row>
    <row r="991" spans="1:7" ht="14.25">
      <c r="A991" s="6">
        <v>755374</v>
      </c>
      <c r="B991" s="8" t="s">
        <v>265</v>
      </c>
      <c r="C991" s="11" t="str">
        <f>VLOOKUP(A991,DB_Name!$A$2:$G$93,7,FALSE)</f>
        <v>C71</v>
      </c>
      <c r="D991" s="13" t="str">
        <f>VLOOKUP(A991,DB_Name!$A$2:$D$93,4,FALSE)</f>
        <v>ES</v>
      </c>
      <c r="E991" s="17" t="s">
        <v>147</v>
      </c>
      <c r="F991" s="8" t="str">
        <f ca="1">IFERROR(__xludf.DUMMYFUNCTION("if(isna(index('Form Responses 1'!B:P,max(filter(row('Form Responses 1'!B:B),'Form Responses 1'!B:B=A991)),11)),""Data not Found."",index('Form Responses 1'!B:P,max(filter(row('Form Responses 1'!B:B),'Form Responses 1'!B:B=A991)),11))"),"Not Yet Started.")</f>
        <v>Not Yet Started.</v>
      </c>
      <c r="G991" s="16">
        <f t="shared" ca="1" si="0"/>
        <v>0</v>
      </c>
    </row>
    <row r="992" spans="1:7" ht="14.25">
      <c r="A992" s="6">
        <v>755374</v>
      </c>
      <c r="B992" s="8" t="s">
        <v>265</v>
      </c>
      <c r="C992" s="11" t="str">
        <f>VLOOKUP(A992,DB_Name!$A$2:$G$93,7,FALSE)</f>
        <v>C71</v>
      </c>
      <c r="D992" s="13" t="str">
        <f>VLOOKUP(A992,DB_Name!$A$2:$D$93,4,FALSE)</f>
        <v>ES</v>
      </c>
      <c r="E992" s="17" t="s">
        <v>157</v>
      </c>
      <c r="F992" s="8" t="str">
        <f ca="1">IFERROR(__xludf.DUMMYFUNCTION("if(isna(index('Form Responses 1'!B:P,max(filter(row('Form Responses 1'!B:B),'Form Responses 1'!B:B=A992)),12)),""Data not Found."",index('Form Responses 1'!B:P,max(filter(row('Form Responses 1'!B:B),'Form Responses 1'!B:B=A992)),12))"),"Not Yet Started.")</f>
        <v>Not Yet Started.</v>
      </c>
      <c r="G992" s="16">
        <f t="shared" ca="1" si="0"/>
        <v>0</v>
      </c>
    </row>
    <row r="993" spans="1:7" ht="14.25">
      <c r="A993" s="6">
        <v>755374</v>
      </c>
      <c r="B993" s="8" t="s">
        <v>265</v>
      </c>
      <c r="C993" s="11" t="str">
        <f>VLOOKUP(A993,DB_Name!$A$2:$G$93,7,FALSE)</f>
        <v>C71</v>
      </c>
      <c r="D993" s="13" t="str">
        <f>VLOOKUP(A993,DB_Name!$A$2:$D$93,4,FALSE)</f>
        <v>ES</v>
      </c>
      <c r="E993" s="17" t="s">
        <v>168</v>
      </c>
      <c r="F993" s="8" t="str">
        <f ca="1">IFERROR(__xludf.DUMMYFUNCTION("if(isna(index('Form Responses 1'!B:P,max(filter(row('Form Responses 1'!B:B),'Form Responses 1'!B:B=A993)),13)),""Data not Found."",index('Form Responses 1'!B:P,max(filter(row('Form Responses 1'!B:B),'Form Responses 1'!B:B=A993)),13))"),"Not Yet Started.")</f>
        <v>Not Yet Started.</v>
      </c>
      <c r="G993" s="16">
        <f t="shared" ca="1" si="0"/>
        <v>0</v>
      </c>
    </row>
    <row r="994" spans="1:7" ht="14.25">
      <c r="A994" s="6">
        <v>755374</v>
      </c>
      <c r="B994" s="8" t="s">
        <v>265</v>
      </c>
      <c r="C994" s="11" t="str">
        <f>VLOOKUP(A994,DB_Name!$A$2:$G$93,7,FALSE)</f>
        <v>C71</v>
      </c>
      <c r="D994" s="13" t="str">
        <f>VLOOKUP(A994,DB_Name!$A$2:$D$93,4,FALSE)</f>
        <v>ES</v>
      </c>
      <c r="E994" s="17" t="s">
        <v>176</v>
      </c>
      <c r="F994" s="8" t="str">
        <f ca="1">IFERROR(__xludf.DUMMYFUNCTION("if(isna(index('Form Responses 1'!B:P,max(filter(row('Form Responses 1'!B:B),'Form Responses 1'!B:B=A994)),14)),""Data not Found."",index('Form Responses 1'!B:P,max(filter(row('Form Responses 1'!B:B),'Form Responses 1'!B:B=A994)),14))"),"Not Yet Started.")</f>
        <v>Not Yet Started.</v>
      </c>
      <c r="G994" s="16">
        <f t="shared" ca="1" si="0"/>
        <v>0</v>
      </c>
    </row>
    <row r="995" spans="1:7" ht="14.25">
      <c r="A995" s="6">
        <v>755374</v>
      </c>
      <c r="B995" s="8" t="s">
        <v>265</v>
      </c>
      <c r="C995" s="11" t="str">
        <f>VLOOKUP(A995,DB_Name!$A$2:$G$93,7,FALSE)</f>
        <v>C71</v>
      </c>
      <c r="D995" s="13" t="str">
        <f>VLOOKUP(A995,DB_Name!$A$2:$D$93,4,FALSE)</f>
        <v>ES</v>
      </c>
      <c r="E995" s="17" t="s">
        <v>185</v>
      </c>
      <c r="F995" s="8" t="str">
        <f ca="1">IFERROR(__xludf.DUMMYFUNCTION("if(isna(index('Form Responses 1'!B:P,max(filter(row('Form Responses 1'!B:B),'Form Responses 1'!B:B=A995)),15)),""Data not Found."",index('Form Responses 1'!B:P,max(filter(row('Form Responses 1'!B:B),'Form Responses 1'!B:B=A995)),15))"),"Not Yet Started.")</f>
        <v>Not Yet Started.</v>
      </c>
      <c r="G995" s="16">
        <f t="shared" ca="1" si="0"/>
        <v>0</v>
      </c>
    </row>
    <row r="996" spans="1:7" ht="14.25">
      <c r="A996" s="6">
        <v>755375</v>
      </c>
      <c r="B996" s="8" t="s">
        <v>268</v>
      </c>
      <c r="C996" s="11" t="str">
        <f>VLOOKUP(A996,DB_Name!$A$2:$G$93,7,FALSE)</f>
        <v>C72</v>
      </c>
      <c r="D996" s="13" t="str">
        <f>VLOOKUP(A996,DB_Name!$A$2:$D$93,4,FALSE)</f>
        <v>CPS</v>
      </c>
      <c r="E996" s="13" t="s">
        <v>35</v>
      </c>
      <c r="F996" s="8" t="str">
        <f ca="1">IFERROR(__xludf.DUMMYFUNCTION("if(isna(index('Form Responses 1'!B:P,max(filter(row('Form Responses 1'!B:B),'Form Responses 1'!B:B=A996)),2)),""Data not Found."",index('Form Responses 1'!B:P,max(filter(row('Form Responses 1'!B:B),'Form Responses 1'!B:B=A996)),2))"),"Done. Acc.")</f>
        <v>Done. Acc.</v>
      </c>
      <c r="G996" s="16">
        <f t="shared" ca="1" si="0"/>
        <v>1</v>
      </c>
    </row>
    <row r="997" spans="1:7" ht="14.25">
      <c r="A997" s="6">
        <v>755375</v>
      </c>
      <c r="B997" s="8" t="s">
        <v>268</v>
      </c>
      <c r="C997" s="11" t="str">
        <f>VLOOKUP(A997,DB_Name!$A$2:$G$93,7,FALSE)</f>
        <v>C72</v>
      </c>
      <c r="D997" s="13" t="str">
        <f>VLOOKUP(A997,DB_Name!$A$2:$D$93,4,FALSE)</f>
        <v>CPS</v>
      </c>
      <c r="E997" s="17" t="s">
        <v>68</v>
      </c>
      <c r="F997" s="8" t="str">
        <f ca="1">IFERROR(__xludf.DUMMYFUNCTION("if(isna(index('Form Responses 1'!B:P,max(filter(row('Form Responses 1'!B:B),'Form Responses 1'!B:B=A997)),3)),""Data not Found."",index('Form Responses 1'!B:P,max(filter(row('Form Responses 1'!B:B),'Form Responses 1'!B:B=A997)),3))"),"Done. Acc.")</f>
        <v>Done. Acc.</v>
      </c>
      <c r="G997" s="16">
        <f t="shared" ca="1" si="0"/>
        <v>1</v>
      </c>
    </row>
    <row r="998" spans="1:7" ht="14.25">
      <c r="A998" s="6">
        <v>755375</v>
      </c>
      <c r="B998" s="8" t="s">
        <v>268</v>
      </c>
      <c r="C998" s="11" t="str">
        <f>VLOOKUP(A998,DB_Name!$A$2:$G$93,7,FALSE)</f>
        <v>C72</v>
      </c>
      <c r="D998" s="13" t="str">
        <f>VLOOKUP(A998,DB_Name!$A$2:$D$93,4,FALSE)</f>
        <v>CPS</v>
      </c>
      <c r="E998" s="17" t="s">
        <v>82</v>
      </c>
      <c r="F998" s="8" t="str">
        <f ca="1">IFERROR(__xludf.DUMMYFUNCTION("if(isna(index('Form Responses 1'!B:P,max(filter(row('Form Responses 1'!B:B),'Form Responses 1'!B:B=A998)),4)),""Data not Found."",index('Form Responses 1'!B:P,max(filter(row('Form Responses 1'!B:B),'Form Responses 1'!B:B=A998)),4))"),"Done. Acc.")</f>
        <v>Done. Acc.</v>
      </c>
      <c r="G998" s="16">
        <f t="shared" ca="1" si="0"/>
        <v>1</v>
      </c>
    </row>
    <row r="999" spans="1:7" ht="14.25">
      <c r="A999" s="6">
        <v>755375</v>
      </c>
      <c r="B999" s="8" t="s">
        <v>268</v>
      </c>
      <c r="C999" s="11" t="str">
        <f>VLOOKUP(A999,DB_Name!$A$2:$G$93,7,FALSE)</f>
        <v>C72</v>
      </c>
      <c r="D999" s="13" t="str">
        <f>VLOOKUP(A999,DB_Name!$A$2:$D$93,4,FALSE)</f>
        <v>CPS</v>
      </c>
      <c r="E999" s="17" t="s">
        <v>92</v>
      </c>
      <c r="F999" s="8" t="str">
        <f ca="1">IFERROR(__xludf.DUMMYFUNCTION("if(isna(index('Form Responses 1'!B:P,max(filter(row('Form Responses 1'!B:B),'Form Responses 1'!B:B=A999)),5)),""Data not Found."",index('Form Responses 1'!B:P,max(filter(row('Form Responses 1'!B:B),'Form Responses 1'!B:B=A999)),5))"),"Done. Acc.")</f>
        <v>Done. Acc.</v>
      </c>
      <c r="G999" s="16">
        <f t="shared" ca="1" si="0"/>
        <v>1</v>
      </c>
    </row>
    <row r="1000" spans="1:7" ht="14.25">
      <c r="A1000" s="6">
        <v>755375</v>
      </c>
      <c r="B1000" s="8" t="s">
        <v>268</v>
      </c>
      <c r="C1000" s="11" t="str">
        <f>VLOOKUP(A1000,DB_Name!$A$2:$G$93,7,FALSE)</f>
        <v>C72</v>
      </c>
      <c r="D1000" s="13" t="str">
        <f>VLOOKUP(A1000,DB_Name!$A$2:$D$93,4,FALSE)</f>
        <v>CPS</v>
      </c>
      <c r="E1000" s="17" t="s">
        <v>99</v>
      </c>
      <c r="F1000" s="8" t="str">
        <f ca="1">IFERROR(__xludf.DUMMYFUNCTION("if(isna(index('Form Responses 1'!B:P,max(filter(row('Form Responses 1'!B:B),'Form Responses 1'!B:B=A1000)),6)),""Data not Found."",index('Form Responses 1'!B:P,max(filter(row('Form Responses 1'!B:B),'Form Responses 1'!B:B=A1000)),6))"),"Done. Acc.")</f>
        <v>Done. Acc.</v>
      </c>
      <c r="G1000" s="16">
        <f t="shared" ca="1" si="0"/>
        <v>1</v>
      </c>
    </row>
    <row r="1001" spans="1:7" ht="14.25">
      <c r="A1001" s="6">
        <v>755375</v>
      </c>
      <c r="B1001" s="8" t="s">
        <v>268</v>
      </c>
      <c r="C1001" s="11" t="str">
        <f>VLOOKUP(A1001,DB_Name!$A$2:$G$93,7,FALSE)</f>
        <v>C72</v>
      </c>
      <c r="D1001" s="13" t="str">
        <f>VLOOKUP(A1001,DB_Name!$A$2:$D$93,4,FALSE)</f>
        <v>CPS</v>
      </c>
      <c r="E1001" s="17" t="s">
        <v>110</v>
      </c>
      <c r="F1001" s="8" t="str">
        <f ca="1">IFERROR(__xludf.DUMMYFUNCTION("if(isna(index('Form Responses 1'!B:P,max(filter(row('Form Responses 1'!B:B),'Form Responses 1'!B:B=A1001)),7)),""Data not Found."",index('Form Responses 1'!B:P,max(filter(row('Form Responses 1'!B:B),'Form Responses 1'!B:B=A1001)),7))"),"Done. Acc.")</f>
        <v>Done. Acc.</v>
      </c>
      <c r="G1001" s="16">
        <f t="shared" ca="1" si="0"/>
        <v>1</v>
      </c>
    </row>
    <row r="1002" spans="1:7" ht="14.25">
      <c r="A1002" s="6">
        <v>755375</v>
      </c>
      <c r="B1002" s="8" t="s">
        <v>268</v>
      </c>
      <c r="C1002" s="11" t="str">
        <f>VLOOKUP(A1002,DB_Name!$A$2:$G$93,7,FALSE)</f>
        <v>C72</v>
      </c>
      <c r="D1002" s="13" t="str">
        <f>VLOOKUP(A1002,DB_Name!$A$2:$D$93,4,FALSE)</f>
        <v>CPS</v>
      </c>
      <c r="E1002" s="17" t="s">
        <v>120</v>
      </c>
      <c r="F1002" s="8" t="str">
        <f ca="1">IFERROR(__xludf.DUMMYFUNCTION("if(isna(index('Form Responses 1'!B:P,max(filter(row('Form Responses 1'!B:B),'Form Responses 1'!B:B=A1002)),8)),""Data not Found."",index('Form Responses 1'!B:P,max(filter(row('Form Responses 1'!B:B),'Form Responses 1'!B:B=A1002)),8))"),"On Progress.")</f>
        <v>On Progress.</v>
      </c>
      <c r="G1002" s="16">
        <f t="shared" ca="1" si="0"/>
        <v>0.5</v>
      </c>
    </row>
    <row r="1003" spans="1:7" ht="14.25">
      <c r="A1003" s="6">
        <v>755375</v>
      </c>
      <c r="B1003" s="8" t="s">
        <v>268</v>
      </c>
      <c r="C1003" s="11" t="str">
        <f>VLOOKUP(A1003,DB_Name!$A$2:$G$93,7,FALSE)</f>
        <v>C72</v>
      </c>
      <c r="D1003" s="13" t="str">
        <f>VLOOKUP(A1003,DB_Name!$A$2:$D$93,4,FALSE)</f>
        <v>CPS</v>
      </c>
      <c r="E1003" s="17" t="s">
        <v>130</v>
      </c>
      <c r="F1003" s="8" t="str">
        <f ca="1">IFERROR(__xludf.DUMMYFUNCTION("if(isna(index('Form Responses 1'!B:P,max(filter(row('Form Responses 1'!B:B),'Form Responses 1'!B:B=A1003)),9)),""Data not Found."",index('Form Responses 1'!B:P,max(filter(row('Form Responses 1'!B:B),'Form Responses 1'!B:B=A1003)),9))"),"Not Yet Started.")</f>
        <v>Not Yet Started.</v>
      </c>
      <c r="G1003" s="16">
        <f t="shared" ca="1" si="0"/>
        <v>0</v>
      </c>
    </row>
    <row r="1004" spans="1:7" ht="14.25">
      <c r="A1004" s="6">
        <v>755375</v>
      </c>
      <c r="B1004" s="8" t="s">
        <v>268</v>
      </c>
      <c r="C1004" s="11" t="str">
        <f>VLOOKUP(A1004,DB_Name!$A$2:$G$93,7,FALSE)</f>
        <v>C72</v>
      </c>
      <c r="D1004" s="13" t="str">
        <f>VLOOKUP(A1004,DB_Name!$A$2:$D$93,4,FALSE)</f>
        <v>CPS</v>
      </c>
      <c r="E1004" s="17" t="s">
        <v>137</v>
      </c>
      <c r="F1004" s="8" t="str">
        <f ca="1">IFERROR(__xludf.DUMMYFUNCTION("if(isna(index('Form Responses 1'!B:P,max(filter(row('Form Responses 1'!B:B),'Form Responses 1'!B:B=A1004)),10)),""Data not Found."",index('Form Responses 1'!B:P,max(filter(row('Form Responses 1'!B:B),'Form Responses 1'!B:B=A1004)),10))"),"Not Yet Started.")</f>
        <v>Not Yet Started.</v>
      </c>
      <c r="G1004" s="16">
        <f t="shared" ca="1" si="0"/>
        <v>0</v>
      </c>
    </row>
    <row r="1005" spans="1:7" ht="14.25">
      <c r="A1005" s="6">
        <v>755375</v>
      </c>
      <c r="B1005" s="8" t="s">
        <v>268</v>
      </c>
      <c r="C1005" s="11" t="str">
        <f>VLOOKUP(A1005,DB_Name!$A$2:$G$93,7,FALSE)</f>
        <v>C72</v>
      </c>
      <c r="D1005" s="13" t="str">
        <f>VLOOKUP(A1005,DB_Name!$A$2:$D$93,4,FALSE)</f>
        <v>CPS</v>
      </c>
      <c r="E1005" s="17" t="s">
        <v>147</v>
      </c>
      <c r="F1005" s="8" t="str">
        <f ca="1">IFERROR(__xludf.DUMMYFUNCTION("if(isna(index('Form Responses 1'!B:P,max(filter(row('Form Responses 1'!B:B),'Form Responses 1'!B:B=A1005)),11)),""Data not Found."",index('Form Responses 1'!B:P,max(filter(row('Form Responses 1'!B:B),'Form Responses 1'!B:B=A1005)),11))"),"Not Yet Started.")</f>
        <v>Not Yet Started.</v>
      </c>
      <c r="G1005" s="16">
        <f t="shared" ca="1" si="0"/>
        <v>0</v>
      </c>
    </row>
    <row r="1006" spans="1:7" ht="14.25">
      <c r="A1006" s="6">
        <v>755375</v>
      </c>
      <c r="B1006" s="8" t="s">
        <v>268</v>
      </c>
      <c r="C1006" s="11" t="str">
        <f>VLOOKUP(A1006,DB_Name!$A$2:$G$93,7,FALSE)</f>
        <v>C72</v>
      </c>
      <c r="D1006" s="13" t="str">
        <f>VLOOKUP(A1006,DB_Name!$A$2:$D$93,4,FALSE)</f>
        <v>CPS</v>
      </c>
      <c r="E1006" s="17" t="s">
        <v>157</v>
      </c>
      <c r="F1006" s="8" t="str">
        <f ca="1">IFERROR(__xludf.DUMMYFUNCTION("if(isna(index('Form Responses 1'!B:P,max(filter(row('Form Responses 1'!B:B),'Form Responses 1'!B:B=A1006)),12)),""Data not Found."",index('Form Responses 1'!B:P,max(filter(row('Form Responses 1'!B:B),'Form Responses 1'!B:B=A1006)),12))"),"Not Yet Started.")</f>
        <v>Not Yet Started.</v>
      </c>
      <c r="G1006" s="16">
        <f t="shared" ca="1" si="0"/>
        <v>0</v>
      </c>
    </row>
    <row r="1007" spans="1:7" ht="14.25">
      <c r="A1007" s="6">
        <v>755375</v>
      </c>
      <c r="B1007" s="8" t="s">
        <v>268</v>
      </c>
      <c r="C1007" s="11" t="str">
        <f>VLOOKUP(A1007,DB_Name!$A$2:$G$93,7,FALSE)</f>
        <v>C72</v>
      </c>
      <c r="D1007" s="13" t="str">
        <f>VLOOKUP(A1007,DB_Name!$A$2:$D$93,4,FALSE)</f>
        <v>CPS</v>
      </c>
      <c r="E1007" s="17" t="s">
        <v>168</v>
      </c>
      <c r="F1007" s="8" t="str">
        <f ca="1">IFERROR(__xludf.DUMMYFUNCTION("if(isna(index('Form Responses 1'!B:P,max(filter(row('Form Responses 1'!B:B),'Form Responses 1'!B:B=A1007)),13)),""Data not Found."",index('Form Responses 1'!B:P,max(filter(row('Form Responses 1'!B:B),'Form Responses 1'!B:B=A1007)),13))"),"Not Yet Started.")</f>
        <v>Not Yet Started.</v>
      </c>
      <c r="G1007" s="16">
        <f t="shared" ca="1" si="0"/>
        <v>0</v>
      </c>
    </row>
    <row r="1008" spans="1:7" ht="14.25">
      <c r="A1008" s="6">
        <v>755375</v>
      </c>
      <c r="B1008" s="8" t="s">
        <v>268</v>
      </c>
      <c r="C1008" s="11" t="str">
        <f>VLOOKUP(A1008,DB_Name!$A$2:$G$93,7,FALSE)</f>
        <v>C72</v>
      </c>
      <c r="D1008" s="13" t="str">
        <f>VLOOKUP(A1008,DB_Name!$A$2:$D$93,4,FALSE)</f>
        <v>CPS</v>
      </c>
      <c r="E1008" s="17" t="s">
        <v>176</v>
      </c>
      <c r="F1008" s="8" t="str">
        <f ca="1">IFERROR(__xludf.DUMMYFUNCTION("if(isna(index('Form Responses 1'!B:P,max(filter(row('Form Responses 1'!B:B),'Form Responses 1'!B:B=A1008)),14)),""Data not Found."",index('Form Responses 1'!B:P,max(filter(row('Form Responses 1'!B:B),'Form Responses 1'!B:B=A1008)),14))"),"Not Yet Started.")</f>
        <v>Not Yet Started.</v>
      </c>
      <c r="G1008" s="16">
        <f t="shared" ca="1" si="0"/>
        <v>0</v>
      </c>
    </row>
    <row r="1009" spans="1:7" ht="14.25">
      <c r="A1009" s="6">
        <v>755375</v>
      </c>
      <c r="B1009" s="8" t="s">
        <v>268</v>
      </c>
      <c r="C1009" s="11" t="str">
        <f>VLOOKUP(A1009,DB_Name!$A$2:$G$93,7,FALSE)</f>
        <v>C72</v>
      </c>
      <c r="D1009" s="13" t="str">
        <f>VLOOKUP(A1009,DB_Name!$A$2:$D$93,4,FALSE)</f>
        <v>CPS</v>
      </c>
      <c r="E1009" s="17" t="s">
        <v>185</v>
      </c>
      <c r="F1009" s="8" t="str">
        <f ca="1">IFERROR(__xludf.DUMMYFUNCTION("if(isna(index('Form Responses 1'!B:P,max(filter(row('Form Responses 1'!B:B),'Form Responses 1'!B:B=A1009)),15)),""Data not Found."",index('Form Responses 1'!B:P,max(filter(row('Form Responses 1'!B:B),'Form Responses 1'!B:B=A1009)),15))"),"Not Yet Started.")</f>
        <v>Not Yet Started.</v>
      </c>
      <c r="G1009" s="16">
        <f t="shared" ca="1" si="0"/>
        <v>0</v>
      </c>
    </row>
    <row r="1010" spans="1:7" ht="14.25">
      <c r="A1010" s="6">
        <v>755376</v>
      </c>
      <c r="B1010" s="8" t="s">
        <v>271</v>
      </c>
      <c r="C1010" s="11" t="str">
        <f>VLOOKUP(A1010,DB_Name!$A$2:$G$93,7,FALSE)</f>
        <v>C73</v>
      </c>
      <c r="D1010" s="13" t="str">
        <f>VLOOKUP(A1010,DB_Name!$A$2:$D$93,4,FALSE)</f>
        <v>QAS</v>
      </c>
      <c r="E1010" s="13" t="s">
        <v>35</v>
      </c>
      <c r="F1010" s="8" t="str">
        <f ca="1">IFERROR(__xludf.DUMMYFUNCTION("if(isna(index('Form Responses 1'!B:P,max(filter(row('Form Responses 1'!B:B),'Form Responses 1'!B:B=A1010)),2)),""Data not Found."",index('Form Responses 1'!B:P,max(filter(row('Form Responses 1'!B:B),'Form Responses 1'!B:B=A1010)),2))"),"Done. Acc.")</f>
        <v>Done. Acc.</v>
      </c>
      <c r="G1010" s="16">
        <f t="shared" ca="1" si="0"/>
        <v>1</v>
      </c>
    </row>
    <row r="1011" spans="1:7" ht="14.25">
      <c r="A1011" s="6">
        <v>755376</v>
      </c>
      <c r="B1011" s="8" t="s">
        <v>271</v>
      </c>
      <c r="C1011" s="11" t="str">
        <f>VLOOKUP(A1011,DB_Name!$A$2:$G$93,7,FALSE)</f>
        <v>C73</v>
      </c>
      <c r="D1011" s="13" t="str">
        <f>VLOOKUP(A1011,DB_Name!$A$2:$D$93,4,FALSE)</f>
        <v>QAS</v>
      </c>
      <c r="E1011" s="17" t="s">
        <v>68</v>
      </c>
      <c r="F1011" s="8" t="str">
        <f ca="1">IFERROR(__xludf.DUMMYFUNCTION("if(isna(index('Form Responses 1'!B:P,max(filter(row('Form Responses 1'!B:B),'Form Responses 1'!B:B=A1011)),3)),""Data not Found."",index('Form Responses 1'!B:P,max(filter(row('Form Responses 1'!B:B),'Form Responses 1'!B:B=A1011)),3))"),"Done. Acc.")</f>
        <v>Done. Acc.</v>
      </c>
      <c r="G1011" s="16">
        <f t="shared" ca="1" si="0"/>
        <v>1</v>
      </c>
    </row>
    <row r="1012" spans="1:7" ht="14.25">
      <c r="A1012" s="6">
        <v>755376</v>
      </c>
      <c r="B1012" s="8" t="s">
        <v>271</v>
      </c>
      <c r="C1012" s="11" t="str">
        <f>VLOOKUP(A1012,DB_Name!$A$2:$G$93,7,FALSE)</f>
        <v>C73</v>
      </c>
      <c r="D1012" s="13" t="str">
        <f>VLOOKUP(A1012,DB_Name!$A$2:$D$93,4,FALSE)</f>
        <v>QAS</v>
      </c>
      <c r="E1012" s="17" t="s">
        <v>82</v>
      </c>
      <c r="F1012" s="8" t="str">
        <f ca="1">IFERROR(__xludf.DUMMYFUNCTION("if(isna(index('Form Responses 1'!B:P,max(filter(row('Form Responses 1'!B:B),'Form Responses 1'!B:B=A1012)),4)),""Data not Found."",index('Form Responses 1'!B:P,max(filter(row('Form Responses 1'!B:B),'Form Responses 1'!B:B=A1012)),4))"),"Done. Acc.")</f>
        <v>Done. Acc.</v>
      </c>
      <c r="G1012" s="16">
        <f t="shared" ca="1" si="0"/>
        <v>1</v>
      </c>
    </row>
    <row r="1013" spans="1:7" ht="14.25">
      <c r="A1013" s="6">
        <v>755376</v>
      </c>
      <c r="B1013" s="8" t="s">
        <v>271</v>
      </c>
      <c r="C1013" s="11" t="str">
        <f>VLOOKUP(A1013,DB_Name!$A$2:$G$93,7,FALSE)</f>
        <v>C73</v>
      </c>
      <c r="D1013" s="13" t="str">
        <f>VLOOKUP(A1013,DB_Name!$A$2:$D$93,4,FALSE)</f>
        <v>QAS</v>
      </c>
      <c r="E1013" s="17" t="s">
        <v>92</v>
      </c>
      <c r="F1013" s="8" t="str">
        <f ca="1">IFERROR(__xludf.DUMMYFUNCTION("if(isna(index('Form Responses 1'!B:P,max(filter(row('Form Responses 1'!B:B),'Form Responses 1'!B:B=A1013)),5)),""Data not Found."",index('Form Responses 1'!B:P,max(filter(row('Form Responses 1'!B:B),'Form Responses 1'!B:B=A1013)),5))"),"Done. Acc.")</f>
        <v>Done. Acc.</v>
      </c>
      <c r="G1013" s="16">
        <f t="shared" ca="1" si="0"/>
        <v>1</v>
      </c>
    </row>
    <row r="1014" spans="1:7" ht="14.25">
      <c r="A1014" s="6">
        <v>755376</v>
      </c>
      <c r="B1014" s="8" t="s">
        <v>271</v>
      </c>
      <c r="C1014" s="11" t="str">
        <f>VLOOKUP(A1014,DB_Name!$A$2:$G$93,7,FALSE)</f>
        <v>C73</v>
      </c>
      <c r="D1014" s="13" t="str">
        <f>VLOOKUP(A1014,DB_Name!$A$2:$D$93,4,FALSE)</f>
        <v>QAS</v>
      </c>
      <c r="E1014" s="17" t="s">
        <v>99</v>
      </c>
      <c r="F1014" s="8" t="str">
        <f ca="1">IFERROR(__xludf.DUMMYFUNCTION("if(isna(index('Form Responses 1'!B:P,max(filter(row('Form Responses 1'!B:B),'Form Responses 1'!B:B=A1014)),6)),""Data not Found."",index('Form Responses 1'!B:P,max(filter(row('Form Responses 1'!B:B),'Form Responses 1'!B:B=A1014)),6))"),"Done. Acc.")</f>
        <v>Done. Acc.</v>
      </c>
      <c r="G1014" s="16">
        <f t="shared" ca="1" si="0"/>
        <v>1</v>
      </c>
    </row>
    <row r="1015" spans="1:7" ht="14.25">
      <c r="A1015" s="6">
        <v>755376</v>
      </c>
      <c r="B1015" s="8" t="s">
        <v>271</v>
      </c>
      <c r="C1015" s="11" t="str">
        <f>VLOOKUP(A1015,DB_Name!$A$2:$G$93,7,FALSE)</f>
        <v>C73</v>
      </c>
      <c r="D1015" s="13" t="str">
        <f>VLOOKUP(A1015,DB_Name!$A$2:$D$93,4,FALSE)</f>
        <v>QAS</v>
      </c>
      <c r="E1015" s="17" t="s">
        <v>110</v>
      </c>
      <c r="F1015" s="8" t="str">
        <f ca="1">IFERROR(__xludf.DUMMYFUNCTION("if(isna(index('Form Responses 1'!B:P,max(filter(row('Form Responses 1'!B:B),'Form Responses 1'!B:B=A1015)),7)),""Data not Found."",index('Form Responses 1'!B:P,max(filter(row('Form Responses 1'!B:B),'Form Responses 1'!B:B=A1015)),7))"),"Done. Acc.")</f>
        <v>Done. Acc.</v>
      </c>
      <c r="G1015" s="16">
        <f t="shared" ca="1" si="0"/>
        <v>1</v>
      </c>
    </row>
    <row r="1016" spans="1:7" ht="14.25">
      <c r="A1016" s="6">
        <v>755376</v>
      </c>
      <c r="B1016" s="8" t="s">
        <v>271</v>
      </c>
      <c r="C1016" s="11" t="str">
        <f>VLOOKUP(A1016,DB_Name!$A$2:$G$93,7,FALSE)</f>
        <v>C73</v>
      </c>
      <c r="D1016" s="13" t="str">
        <f>VLOOKUP(A1016,DB_Name!$A$2:$D$93,4,FALSE)</f>
        <v>QAS</v>
      </c>
      <c r="E1016" s="17" t="s">
        <v>120</v>
      </c>
      <c r="F1016" s="8" t="str">
        <f ca="1">IFERROR(__xludf.DUMMYFUNCTION("if(isna(index('Form Responses 1'!B:P,max(filter(row('Form Responses 1'!B:B),'Form Responses 1'!B:B=A1016)),8)),""Data not Found."",index('Form Responses 1'!B:P,max(filter(row('Form Responses 1'!B:B),'Form Responses 1'!B:B=A1016)),8))"),"Done. Acc.")</f>
        <v>Done. Acc.</v>
      </c>
      <c r="G1016" s="16">
        <f t="shared" ca="1" si="0"/>
        <v>1</v>
      </c>
    </row>
    <row r="1017" spans="1:7" ht="14.25">
      <c r="A1017" s="6">
        <v>755376</v>
      </c>
      <c r="B1017" s="8" t="s">
        <v>271</v>
      </c>
      <c r="C1017" s="11" t="str">
        <f>VLOOKUP(A1017,DB_Name!$A$2:$G$93,7,FALSE)</f>
        <v>C73</v>
      </c>
      <c r="D1017" s="13" t="str">
        <f>VLOOKUP(A1017,DB_Name!$A$2:$D$93,4,FALSE)</f>
        <v>QAS</v>
      </c>
      <c r="E1017" s="17" t="s">
        <v>130</v>
      </c>
      <c r="F1017" s="8" t="str">
        <f ca="1">IFERROR(__xludf.DUMMYFUNCTION("if(isna(index('Form Responses 1'!B:P,max(filter(row('Form Responses 1'!B:B),'Form Responses 1'!B:B=A1017)),9)),""Data not Found."",index('Form Responses 1'!B:P,max(filter(row('Form Responses 1'!B:B),'Form Responses 1'!B:B=A1017)),9))"),"Done. Acc.")</f>
        <v>Done. Acc.</v>
      </c>
      <c r="G1017" s="16">
        <f t="shared" ca="1" si="0"/>
        <v>1</v>
      </c>
    </row>
    <row r="1018" spans="1:7" ht="14.25">
      <c r="A1018" s="6">
        <v>755376</v>
      </c>
      <c r="B1018" s="8" t="s">
        <v>271</v>
      </c>
      <c r="C1018" s="11" t="str">
        <f>VLOOKUP(A1018,DB_Name!$A$2:$G$93,7,FALSE)</f>
        <v>C73</v>
      </c>
      <c r="D1018" s="13" t="str">
        <f>VLOOKUP(A1018,DB_Name!$A$2:$D$93,4,FALSE)</f>
        <v>QAS</v>
      </c>
      <c r="E1018" s="17" t="s">
        <v>137</v>
      </c>
      <c r="F1018" s="8" t="str">
        <f ca="1">IFERROR(__xludf.DUMMYFUNCTION("if(isna(index('Form Responses 1'!B:P,max(filter(row('Form Responses 1'!B:B),'Form Responses 1'!B:B=A1018)),10)),""Data not Found."",index('Form Responses 1'!B:P,max(filter(row('Form Responses 1'!B:B),'Form Responses 1'!B:B=A1018)),10))"),"Done. Acc.")</f>
        <v>Done. Acc.</v>
      </c>
      <c r="G1018" s="16">
        <f t="shared" ca="1" si="0"/>
        <v>1</v>
      </c>
    </row>
    <row r="1019" spans="1:7" ht="14.25">
      <c r="A1019" s="6">
        <v>755376</v>
      </c>
      <c r="B1019" s="8" t="s">
        <v>271</v>
      </c>
      <c r="C1019" s="11" t="str">
        <f>VLOOKUP(A1019,DB_Name!$A$2:$G$93,7,FALSE)</f>
        <v>C73</v>
      </c>
      <c r="D1019" s="13" t="str">
        <f>VLOOKUP(A1019,DB_Name!$A$2:$D$93,4,FALSE)</f>
        <v>QAS</v>
      </c>
      <c r="E1019" s="17" t="s">
        <v>147</v>
      </c>
      <c r="F1019" s="8" t="str">
        <f ca="1">IFERROR(__xludf.DUMMYFUNCTION("if(isna(index('Form Responses 1'!B:P,max(filter(row('Form Responses 1'!B:B),'Form Responses 1'!B:B=A1019)),11)),""Data not Found."",index('Form Responses 1'!B:P,max(filter(row('Form Responses 1'!B:B),'Form Responses 1'!B:B=A1019)),11))"),"Done. Acc.")</f>
        <v>Done. Acc.</v>
      </c>
      <c r="G1019" s="16">
        <f t="shared" ca="1" si="0"/>
        <v>1</v>
      </c>
    </row>
    <row r="1020" spans="1:7" ht="14.25">
      <c r="A1020" s="6">
        <v>755376</v>
      </c>
      <c r="B1020" s="8" t="s">
        <v>271</v>
      </c>
      <c r="C1020" s="11" t="str">
        <f>VLOOKUP(A1020,DB_Name!$A$2:$G$93,7,FALSE)</f>
        <v>C73</v>
      </c>
      <c r="D1020" s="13" t="str">
        <f>VLOOKUP(A1020,DB_Name!$A$2:$D$93,4,FALSE)</f>
        <v>QAS</v>
      </c>
      <c r="E1020" s="17" t="s">
        <v>157</v>
      </c>
      <c r="F1020" s="8" t="str">
        <f ca="1">IFERROR(__xludf.DUMMYFUNCTION("if(isna(index('Form Responses 1'!B:P,max(filter(row('Form Responses 1'!B:B),'Form Responses 1'!B:B=A1020)),12)),""Data not Found."",index('Form Responses 1'!B:P,max(filter(row('Form Responses 1'!B:B),'Form Responses 1'!B:B=A1020)),12))"),"On Progress.")</f>
        <v>On Progress.</v>
      </c>
      <c r="G1020" s="16">
        <f t="shared" ca="1" si="0"/>
        <v>0.5</v>
      </c>
    </row>
    <row r="1021" spans="1:7" ht="14.25">
      <c r="A1021" s="6">
        <v>755376</v>
      </c>
      <c r="B1021" s="8" t="s">
        <v>271</v>
      </c>
      <c r="C1021" s="11" t="str">
        <f>VLOOKUP(A1021,DB_Name!$A$2:$G$93,7,FALSE)</f>
        <v>C73</v>
      </c>
      <c r="D1021" s="13" t="str">
        <f>VLOOKUP(A1021,DB_Name!$A$2:$D$93,4,FALSE)</f>
        <v>QAS</v>
      </c>
      <c r="E1021" s="17" t="s">
        <v>168</v>
      </c>
      <c r="F1021" s="8" t="str">
        <f ca="1">IFERROR(__xludf.DUMMYFUNCTION("if(isna(index('Form Responses 1'!B:P,max(filter(row('Form Responses 1'!B:B),'Form Responses 1'!B:B=A1021)),13)),""Data not Found."",index('Form Responses 1'!B:P,max(filter(row('Form Responses 1'!B:B),'Form Responses 1'!B:B=A1021)),13))"),"On Progress.")</f>
        <v>On Progress.</v>
      </c>
      <c r="G1021" s="16">
        <f t="shared" ca="1" si="0"/>
        <v>0.5</v>
      </c>
    </row>
    <row r="1022" spans="1:7" ht="14.25">
      <c r="A1022" s="6">
        <v>755376</v>
      </c>
      <c r="B1022" s="8" t="s">
        <v>271</v>
      </c>
      <c r="C1022" s="11" t="str">
        <f>VLOOKUP(A1022,DB_Name!$A$2:$G$93,7,FALSE)</f>
        <v>C73</v>
      </c>
      <c r="D1022" s="13" t="str">
        <f>VLOOKUP(A1022,DB_Name!$A$2:$D$93,4,FALSE)</f>
        <v>QAS</v>
      </c>
      <c r="E1022" s="17" t="s">
        <v>176</v>
      </c>
      <c r="F1022" s="8" t="str">
        <f ca="1">IFERROR(__xludf.DUMMYFUNCTION("if(isna(index('Form Responses 1'!B:P,max(filter(row('Form Responses 1'!B:B),'Form Responses 1'!B:B=A1022)),14)),""Data not Found."",index('Form Responses 1'!B:P,max(filter(row('Form Responses 1'!B:B),'Form Responses 1'!B:B=A1022)),14))"),"On Progress.")</f>
        <v>On Progress.</v>
      </c>
      <c r="G1022" s="16">
        <f t="shared" ca="1" si="0"/>
        <v>0.5</v>
      </c>
    </row>
    <row r="1023" spans="1:7" ht="14.25">
      <c r="A1023" s="6">
        <v>755376</v>
      </c>
      <c r="B1023" s="8" t="s">
        <v>271</v>
      </c>
      <c r="C1023" s="11" t="str">
        <f>VLOOKUP(A1023,DB_Name!$A$2:$G$93,7,FALSE)</f>
        <v>C73</v>
      </c>
      <c r="D1023" s="13" t="str">
        <f>VLOOKUP(A1023,DB_Name!$A$2:$D$93,4,FALSE)</f>
        <v>QAS</v>
      </c>
      <c r="E1023" s="17" t="s">
        <v>185</v>
      </c>
      <c r="F1023" s="8" t="str">
        <f ca="1">IFERROR(__xludf.DUMMYFUNCTION("if(isna(index('Form Responses 1'!B:P,max(filter(row('Form Responses 1'!B:B),'Form Responses 1'!B:B=A1023)),15)),""Data not Found."",index('Form Responses 1'!B:P,max(filter(row('Form Responses 1'!B:B),'Form Responses 1'!B:B=A1023)),15))"),"On Progress.")</f>
        <v>On Progress.</v>
      </c>
      <c r="G1023" s="16">
        <f t="shared" ca="1" si="0"/>
        <v>0.5</v>
      </c>
    </row>
    <row r="1024" spans="1:7" ht="14.25">
      <c r="A1024" s="6">
        <v>755377</v>
      </c>
      <c r="B1024" s="8" t="s">
        <v>274</v>
      </c>
      <c r="C1024" s="11" t="str">
        <f>VLOOKUP(A1024,DB_Name!$A$2:$G$93,7,FALSE)</f>
        <v>C74</v>
      </c>
      <c r="D1024" s="13" t="str">
        <f>VLOOKUP(A1024,DB_Name!$A$2:$D$93,4,FALSE)</f>
        <v>RDMP</v>
      </c>
      <c r="E1024" s="13" t="s">
        <v>35</v>
      </c>
      <c r="F1024" s="8" t="str">
        <f ca="1">IFERROR(__xludf.DUMMYFUNCTION("if(isna(index('Form Responses 1'!B:P,max(filter(row('Form Responses 1'!B:B),'Form Responses 1'!B:B=A1024)),2)),""Data not Found."",index('Form Responses 1'!B:P,max(filter(row('Form Responses 1'!B:B),'Form Responses 1'!B:B=A1024)),2))"),"Done. Acc.")</f>
        <v>Done. Acc.</v>
      </c>
      <c r="G1024" s="16">
        <f t="shared" ca="1" si="0"/>
        <v>1</v>
      </c>
    </row>
    <row r="1025" spans="1:7" ht="14.25">
      <c r="A1025" s="6">
        <v>755377</v>
      </c>
      <c r="B1025" s="8" t="s">
        <v>274</v>
      </c>
      <c r="C1025" s="11" t="str">
        <f>VLOOKUP(A1025,DB_Name!$A$2:$G$93,7,FALSE)</f>
        <v>C74</v>
      </c>
      <c r="D1025" s="13" t="str">
        <f>VLOOKUP(A1025,DB_Name!$A$2:$D$93,4,FALSE)</f>
        <v>RDMP</v>
      </c>
      <c r="E1025" s="17" t="s">
        <v>68</v>
      </c>
      <c r="F1025" s="8" t="str">
        <f ca="1">IFERROR(__xludf.DUMMYFUNCTION("if(isna(index('Form Responses 1'!B:P,max(filter(row('Form Responses 1'!B:B),'Form Responses 1'!B:B=A1025)),3)),""Data not Found."",index('Form Responses 1'!B:P,max(filter(row('Form Responses 1'!B:B),'Form Responses 1'!B:B=A1025)),3))"),"Done. Acc.")</f>
        <v>Done. Acc.</v>
      </c>
      <c r="G1025" s="16">
        <f t="shared" ca="1" si="0"/>
        <v>1</v>
      </c>
    </row>
    <row r="1026" spans="1:7" ht="14.25">
      <c r="A1026" s="6">
        <v>755377</v>
      </c>
      <c r="B1026" s="8" t="s">
        <v>274</v>
      </c>
      <c r="C1026" s="11" t="str">
        <f>VLOOKUP(A1026,DB_Name!$A$2:$G$93,7,FALSE)</f>
        <v>C74</v>
      </c>
      <c r="D1026" s="13" t="str">
        <f>VLOOKUP(A1026,DB_Name!$A$2:$D$93,4,FALSE)</f>
        <v>RDMP</v>
      </c>
      <c r="E1026" s="17" t="s">
        <v>82</v>
      </c>
      <c r="F1026" s="8" t="str">
        <f ca="1">IFERROR(__xludf.DUMMYFUNCTION("if(isna(index('Form Responses 1'!B:P,max(filter(row('Form Responses 1'!B:B),'Form Responses 1'!B:B=A1026)),4)),""Data not Found."",index('Form Responses 1'!B:P,max(filter(row('Form Responses 1'!B:B),'Form Responses 1'!B:B=A1026)),4))"),"Done. Acc.")</f>
        <v>Done. Acc.</v>
      </c>
      <c r="G1026" s="16">
        <f t="shared" ca="1" si="0"/>
        <v>1</v>
      </c>
    </row>
    <row r="1027" spans="1:7" ht="14.25">
      <c r="A1027" s="6">
        <v>755377</v>
      </c>
      <c r="B1027" s="8" t="s">
        <v>274</v>
      </c>
      <c r="C1027" s="11" t="str">
        <f>VLOOKUP(A1027,DB_Name!$A$2:$G$93,7,FALSE)</f>
        <v>C74</v>
      </c>
      <c r="D1027" s="13" t="str">
        <f>VLOOKUP(A1027,DB_Name!$A$2:$D$93,4,FALSE)</f>
        <v>RDMP</v>
      </c>
      <c r="E1027" s="17" t="s">
        <v>92</v>
      </c>
      <c r="F1027" s="8" t="str">
        <f ca="1">IFERROR(__xludf.DUMMYFUNCTION("if(isna(index('Form Responses 1'!B:P,max(filter(row('Form Responses 1'!B:B),'Form Responses 1'!B:B=A1027)),5)),""Data not Found."",index('Form Responses 1'!B:P,max(filter(row('Form Responses 1'!B:B),'Form Responses 1'!B:B=A1027)),5))"),"Done. Acc.")</f>
        <v>Done. Acc.</v>
      </c>
      <c r="G1027" s="16">
        <f t="shared" ca="1" si="0"/>
        <v>1</v>
      </c>
    </row>
    <row r="1028" spans="1:7" ht="14.25">
      <c r="A1028" s="6">
        <v>755377</v>
      </c>
      <c r="B1028" s="8" t="s">
        <v>274</v>
      </c>
      <c r="C1028" s="11" t="str">
        <f>VLOOKUP(A1028,DB_Name!$A$2:$G$93,7,FALSE)</f>
        <v>C74</v>
      </c>
      <c r="D1028" s="13" t="str">
        <f>VLOOKUP(A1028,DB_Name!$A$2:$D$93,4,FALSE)</f>
        <v>RDMP</v>
      </c>
      <c r="E1028" s="17" t="s">
        <v>99</v>
      </c>
      <c r="F1028" s="8" t="str">
        <f ca="1">IFERROR(__xludf.DUMMYFUNCTION("if(isna(index('Form Responses 1'!B:P,max(filter(row('Form Responses 1'!B:B),'Form Responses 1'!B:B=A1028)),6)),""Data not Found."",index('Form Responses 1'!B:P,max(filter(row('Form Responses 1'!B:B),'Form Responses 1'!B:B=A1028)),6))"),"Done. Acc.")</f>
        <v>Done. Acc.</v>
      </c>
      <c r="G1028" s="16">
        <f t="shared" ca="1" si="0"/>
        <v>1</v>
      </c>
    </row>
    <row r="1029" spans="1:7" ht="14.25">
      <c r="A1029" s="6">
        <v>755377</v>
      </c>
      <c r="B1029" s="8" t="s">
        <v>274</v>
      </c>
      <c r="C1029" s="11" t="str">
        <f>VLOOKUP(A1029,DB_Name!$A$2:$G$93,7,FALSE)</f>
        <v>C74</v>
      </c>
      <c r="D1029" s="13" t="str">
        <f>VLOOKUP(A1029,DB_Name!$A$2:$D$93,4,FALSE)</f>
        <v>RDMP</v>
      </c>
      <c r="E1029" s="17" t="s">
        <v>110</v>
      </c>
      <c r="F1029" s="8" t="str">
        <f ca="1">IFERROR(__xludf.DUMMYFUNCTION("if(isna(index('Form Responses 1'!B:P,max(filter(row('Form Responses 1'!B:B),'Form Responses 1'!B:B=A1029)),7)),""Data not Found."",index('Form Responses 1'!B:P,max(filter(row('Form Responses 1'!B:B),'Form Responses 1'!B:B=A1029)),7))"),"Done. Acc.")</f>
        <v>Done. Acc.</v>
      </c>
      <c r="G1029" s="16">
        <f t="shared" ca="1" si="0"/>
        <v>1</v>
      </c>
    </row>
    <row r="1030" spans="1:7" ht="14.25">
      <c r="A1030" s="6">
        <v>755377</v>
      </c>
      <c r="B1030" s="8" t="s">
        <v>274</v>
      </c>
      <c r="C1030" s="11" t="str">
        <f>VLOOKUP(A1030,DB_Name!$A$2:$G$93,7,FALSE)</f>
        <v>C74</v>
      </c>
      <c r="D1030" s="13" t="str">
        <f>VLOOKUP(A1030,DB_Name!$A$2:$D$93,4,FALSE)</f>
        <v>RDMP</v>
      </c>
      <c r="E1030" s="17" t="s">
        <v>120</v>
      </c>
      <c r="F1030" s="8" t="str">
        <f ca="1">IFERROR(__xludf.DUMMYFUNCTION("if(isna(index('Form Responses 1'!B:P,max(filter(row('Form Responses 1'!B:B),'Form Responses 1'!B:B=A1030)),8)),""Data not Found."",index('Form Responses 1'!B:P,max(filter(row('Form Responses 1'!B:B),'Form Responses 1'!B:B=A1030)),8))"),"Not Yet Started.")</f>
        <v>Not Yet Started.</v>
      </c>
      <c r="G1030" s="16">
        <f t="shared" ca="1" si="0"/>
        <v>0</v>
      </c>
    </row>
    <row r="1031" spans="1:7" ht="14.25">
      <c r="A1031" s="6">
        <v>755377</v>
      </c>
      <c r="B1031" s="8" t="s">
        <v>274</v>
      </c>
      <c r="C1031" s="11" t="str">
        <f>VLOOKUP(A1031,DB_Name!$A$2:$G$93,7,FALSE)</f>
        <v>C74</v>
      </c>
      <c r="D1031" s="13" t="str">
        <f>VLOOKUP(A1031,DB_Name!$A$2:$D$93,4,FALSE)</f>
        <v>RDMP</v>
      </c>
      <c r="E1031" s="17" t="s">
        <v>130</v>
      </c>
      <c r="F1031" s="8" t="str">
        <f ca="1">IFERROR(__xludf.DUMMYFUNCTION("if(isna(index('Form Responses 1'!B:P,max(filter(row('Form Responses 1'!B:B),'Form Responses 1'!B:B=A1031)),9)),""Data not Found."",index('Form Responses 1'!B:P,max(filter(row('Form Responses 1'!B:B),'Form Responses 1'!B:B=A1031)),9))"),"Not Yet Started.")</f>
        <v>Not Yet Started.</v>
      </c>
      <c r="G1031" s="16">
        <f t="shared" ca="1" si="0"/>
        <v>0</v>
      </c>
    </row>
    <row r="1032" spans="1:7" ht="14.25">
      <c r="A1032" s="6">
        <v>755377</v>
      </c>
      <c r="B1032" s="8" t="s">
        <v>274</v>
      </c>
      <c r="C1032" s="11" t="str">
        <f>VLOOKUP(A1032,DB_Name!$A$2:$G$93,7,FALSE)</f>
        <v>C74</v>
      </c>
      <c r="D1032" s="13" t="str">
        <f>VLOOKUP(A1032,DB_Name!$A$2:$D$93,4,FALSE)</f>
        <v>RDMP</v>
      </c>
      <c r="E1032" s="17" t="s">
        <v>137</v>
      </c>
      <c r="F1032" s="8" t="str">
        <f ca="1">IFERROR(__xludf.DUMMYFUNCTION("if(isna(index('Form Responses 1'!B:P,max(filter(row('Form Responses 1'!B:B),'Form Responses 1'!B:B=A1032)),10)),""Data not Found."",index('Form Responses 1'!B:P,max(filter(row('Form Responses 1'!B:B),'Form Responses 1'!B:B=A1032)),10))"),"Not Yet Started.")</f>
        <v>Not Yet Started.</v>
      </c>
      <c r="G1032" s="16">
        <f t="shared" ca="1" si="0"/>
        <v>0</v>
      </c>
    </row>
    <row r="1033" spans="1:7" ht="14.25">
      <c r="A1033" s="6">
        <v>755377</v>
      </c>
      <c r="B1033" s="8" t="s">
        <v>274</v>
      </c>
      <c r="C1033" s="11" t="str">
        <f>VLOOKUP(A1033,DB_Name!$A$2:$G$93,7,FALSE)</f>
        <v>C74</v>
      </c>
      <c r="D1033" s="13" t="str">
        <f>VLOOKUP(A1033,DB_Name!$A$2:$D$93,4,FALSE)</f>
        <v>RDMP</v>
      </c>
      <c r="E1033" s="17" t="s">
        <v>147</v>
      </c>
      <c r="F1033" s="8" t="str">
        <f ca="1">IFERROR(__xludf.DUMMYFUNCTION("if(isna(index('Form Responses 1'!B:P,max(filter(row('Form Responses 1'!B:B),'Form Responses 1'!B:B=A1033)),11)),""Data not Found."",index('Form Responses 1'!B:P,max(filter(row('Form Responses 1'!B:B),'Form Responses 1'!B:B=A1033)),11))"),"Not Yet Started.")</f>
        <v>Not Yet Started.</v>
      </c>
      <c r="G1033" s="16">
        <f t="shared" ca="1" si="0"/>
        <v>0</v>
      </c>
    </row>
    <row r="1034" spans="1:7" ht="14.25">
      <c r="A1034" s="6">
        <v>755377</v>
      </c>
      <c r="B1034" s="8" t="s">
        <v>274</v>
      </c>
      <c r="C1034" s="11" t="str">
        <f>VLOOKUP(A1034,DB_Name!$A$2:$G$93,7,FALSE)</f>
        <v>C74</v>
      </c>
      <c r="D1034" s="13" t="str">
        <f>VLOOKUP(A1034,DB_Name!$A$2:$D$93,4,FALSE)</f>
        <v>RDMP</v>
      </c>
      <c r="E1034" s="17" t="s">
        <v>157</v>
      </c>
      <c r="F1034" s="8" t="str">
        <f ca="1">IFERROR(__xludf.DUMMYFUNCTION("if(isna(index('Form Responses 1'!B:P,max(filter(row('Form Responses 1'!B:B),'Form Responses 1'!B:B=A1034)),12)),""Data not Found."",index('Form Responses 1'!B:P,max(filter(row('Form Responses 1'!B:B),'Form Responses 1'!B:B=A1034)),12))"),"Not Yet Started.")</f>
        <v>Not Yet Started.</v>
      </c>
      <c r="G1034" s="16">
        <f t="shared" ca="1" si="0"/>
        <v>0</v>
      </c>
    </row>
    <row r="1035" spans="1:7" ht="14.25">
      <c r="A1035" s="6">
        <v>755377</v>
      </c>
      <c r="B1035" s="8" t="s">
        <v>274</v>
      </c>
      <c r="C1035" s="11" t="str">
        <f>VLOOKUP(A1035,DB_Name!$A$2:$G$93,7,FALSE)</f>
        <v>C74</v>
      </c>
      <c r="D1035" s="13" t="str">
        <f>VLOOKUP(A1035,DB_Name!$A$2:$D$93,4,FALSE)</f>
        <v>RDMP</v>
      </c>
      <c r="E1035" s="17" t="s">
        <v>168</v>
      </c>
      <c r="F1035" s="8" t="str">
        <f ca="1">IFERROR(__xludf.DUMMYFUNCTION("if(isna(index('Form Responses 1'!B:P,max(filter(row('Form Responses 1'!B:B),'Form Responses 1'!B:B=A1035)),13)),""Data not Found."",index('Form Responses 1'!B:P,max(filter(row('Form Responses 1'!B:B),'Form Responses 1'!B:B=A1035)),13))"),"Not Yet Started.")</f>
        <v>Not Yet Started.</v>
      </c>
      <c r="G1035" s="16">
        <f t="shared" ca="1" si="0"/>
        <v>0</v>
      </c>
    </row>
    <row r="1036" spans="1:7" ht="14.25">
      <c r="A1036" s="6">
        <v>755377</v>
      </c>
      <c r="B1036" s="8" t="s">
        <v>274</v>
      </c>
      <c r="C1036" s="11" t="str">
        <f>VLOOKUP(A1036,DB_Name!$A$2:$G$93,7,FALSE)</f>
        <v>C74</v>
      </c>
      <c r="D1036" s="13" t="str">
        <f>VLOOKUP(A1036,DB_Name!$A$2:$D$93,4,FALSE)</f>
        <v>RDMP</v>
      </c>
      <c r="E1036" s="17" t="s">
        <v>176</v>
      </c>
      <c r="F1036" s="8" t="str">
        <f ca="1">IFERROR(__xludf.DUMMYFUNCTION("if(isna(index('Form Responses 1'!B:P,max(filter(row('Form Responses 1'!B:B),'Form Responses 1'!B:B=A1036)),14)),""Data not Found."",index('Form Responses 1'!B:P,max(filter(row('Form Responses 1'!B:B),'Form Responses 1'!B:B=A1036)),14))"),"Not Yet Started.")</f>
        <v>Not Yet Started.</v>
      </c>
      <c r="G1036" s="16">
        <f t="shared" ca="1" si="0"/>
        <v>0</v>
      </c>
    </row>
    <row r="1037" spans="1:7" ht="14.25">
      <c r="A1037" s="6">
        <v>755377</v>
      </c>
      <c r="B1037" s="8" t="s">
        <v>274</v>
      </c>
      <c r="C1037" s="11" t="str">
        <f>VLOOKUP(A1037,DB_Name!$A$2:$G$93,7,FALSE)</f>
        <v>C74</v>
      </c>
      <c r="D1037" s="13" t="str">
        <f>VLOOKUP(A1037,DB_Name!$A$2:$D$93,4,FALSE)</f>
        <v>RDMP</v>
      </c>
      <c r="E1037" s="17" t="s">
        <v>185</v>
      </c>
      <c r="F1037" s="8" t="str">
        <f ca="1">IFERROR(__xludf.DUMMYFUNCTION("if(isna(index('Form Responses 1'!B:P,max(filter(row('Form Responses 1'!B:B),'Form Responses 1'!B:B=A1037)),15)),""Data not Found."",index('Form Responses 1'!B:P,max(filter(row('Form Responses 1'!B:B),'Form Responses 1'!B:B=A1037)),15))"),"Not Yet Started.")</f>
        <v>Not Yet Started.</v>
      </c>
      <c r="G1037" s="16">
        <f t="shared" ca="1" si="0"/>
        <v>0</v>
      </c>
    </row>
    <row r="1038" spans="1:7" ht="14.25">
      <c r="A1038" s="6">
        <v>755378</v>
      </c>
      <c r="B1038" s="8" t="s">
        <v>277</v>
      </c>
      <c r="C1038" s="11" t="str">
        <f>VLOOKUP(A1038,DB_Name!$A$2:$G$93,7,FALSE)</f>
        <v>C75</v>
      </c>
      <c r="D1038" s="13" t="str">
        <f>VLOOKUP(A1038,DB_Name!$A$2:$D$93,4,FALSE)</f>
        <v>PCMS</v>
      </c>
      <c r="E1038" s="13" t="s">
        <v>35</v>
      </c>
      <c r="F1038" s="8" t="str">
        <f ca="1">IFERROR(__xludf.DUMMYFUNCTION("if(isna(index('Form Responses 1'!B:P,max(filter(row('Form Responses 1'!B:B),'Form Responses 1'!B:B=A1038)),2)),""Data not Found."",index('Form Responses 1'!B:P,max(filter(row('Form Responses 1'!B:B),'Form Responses 1'!B:B=A1038)),2))"),"Done. Acc.")</f>
        <v>Done. Acc.</v>
      </c>
      <c r="G1038" s="16">
        <f t="shared" ca="1" si="0"/>
        <v>1</v>
      </c>
    </row>
    <row r="1039" spans="1:7" ht="14.25">
      <c r="A1039" s="6">
        <v>755378</v>
      </c>
      <c r="B1039" s="8" t="s">
        <v>277</v>
      </c>
      <c r="C1039" s="11" t="str">
        <f>VLOOKUP(A1039,DB_Name!$A$2:$G$93,7,FALSE)</f>
        <v>C75</v>
      </c>
      <c r="D1039" s="13" t="str">
        <f>VLOOKUP(A1039,DB_Name!$A$2:$D$93,4,FALSE)</f>
        <v>PCMS</v>
      </c>
      <c r="E1039" s="17" t="s">
        <v>68</v>
      </c>
      <c r="F1039" s="8" t="str">
        <f ca="1">IFERROR(__xludf.DUMMYFUNCTION("if(isna(index('Form Responses 1'!B:P,max(filter(row('Form Responses 1'!B:B),'Form Responses 1'!B:B=A1039)),3)),""Data not Found."",index('Form Responses 1'!B:P,max(filter(row('Form Responses 1'!B:B),'Form Responses 1'!B:B=A1039)),3))"),"Done. Acc.")</f>
        <v>Done. Acc.</v>
      </c>
      <c r="G1039" s="16">
        <f t="shared" ca="1" si="0"/>
        <v>1</v>
      </c>
    </row>
    <row r="1040" spans="1:7" ht="14.25">
      <c r="A1040" s="6">
        <v>755378</v>
      </c>
      <c r="B1040" s="8" t="s">
        <v>277</v>
      </c>
      <c r="C1040" s="11" t="str">
        <f>VLOOKUP(A1040,DB_Name!$A$2:$G$93,7,FALSE)</f>
        <v>C75</v>
      </c>
      <c r="D1040" s="13" t="str">
        <f>VLOOKUP(A1040,DB_Name!$A$2:$D$93,4,FALSE)</f>
        <v>PCMS</v>
      </c>
      <c r="E1040" s="17" t="s">
        <v>82</v>
      </c>
      <c r="F1040" s="8" t="str">
        <f ca="1">IFERROR(__xludf.DUMMYFUNCTION("if(isna(index('Form Responses 1'!B:P,max(filter(row('Form Responses 1'!B:B),'Form Responses 1'!B:B=A1040)),4)),""Data not Found."",index('Form Responses 1'!B:P,max(filter(row('Form Responses 1'!B:B),'Form Responses 1'!B:B=A1040)),4))"),"Not Yet Started.")</f>
        <v>Not Yet Started.</v>
      </c>
      <c r="G1040" s="16">
        <f t="shared" ca="1" si="0"/>
        <v>0</v>
      </c>
    </row>
    <row r="1041" spans="1:7" ht="14.25">
      <c r="A1041" s="6">
        <v>755378</v>
      </c>
      <c r="B1041" s="8" t="s">
        <v>277</v>
      </c>
      <c r="C1041" s="11" t="str">
        <f>VLOOKUP(A1041,DB_Name!$A$2:$G$93,7,FALSE)</f>
        <v>C75</v>
      </c>
      <c r="D1041" s="13" t="str">
        <f>VLOOKUP(A1041,DB_Name!$A$2:$D$93,4,FALSE)</f>
        <v>PCMS</v>
      </c>
      <c r="E1041" s="17" t="s">
        <v>92</v>
      </c>
      <c r="F1041" s="8" t="str">
        <f ca="1">IFERROR(__xludf.DUMMYFUNCTION("if(isna(index('Form Responses 1'!B:P,max(filter(row('Form Responses 1'!B:B),'Form Responses 1'!B:B=A1041)),5)),""Data not Found."",index('Form Responses 1'!B:P,max(filter(row('Form Responses 1'!B:B),'Form Responses 1'!B:B=A1041)),5))"),"Not Yet Started.")</f>
        <v>Not Yet Started.</v>
      </c>
      <c r="G1041" s="16">
        <f t="shared" ca="1" si="0"/>
        <v>0</v>
      </c>
    </row>
    <row r="1042" spans="1:7" ht="14.25">
      <c r="A1042" s="6">
        <v>755378</v>
      </c>
      <c r="B1042" s="8" t="s">
        <v>277</v>
      </c>
      <c r="C1042" s="11" t="str">
        <f>VLOOKUP(A1042,DB_Name!$A$2:$G$93,7,FALSE)</f>
        <v>C75</v>
      </c>
      <c r="D1042" s="13" t="str">
        <f>VLOOKUP(A1042,DB_Name!$A$2:$D$93,4,FALSE)</f>
        <v>PCMS</v>
      </c>
      <c r="E1042" s="17" t="s">
        <v>99</v>
      </c>
      <c r="F1042" s="8" t="str">
        <f ca="1">IFERROR(__xludf.DUMMYFUNCTION("if(isna(index('Form Responses 1'!B:P,max(filter(row('Form Responses 1'!B:B),'Form Responses 1'!B:B=A1042)),6)),""Data not Found."",index('Form Responses 1'!B:P,max(filter(row('Form Responses 1'!B:B),'Form Responses 1'!B:B=A1042)),6))"),"Not Yet Started.")</f>
        <v>Not Yet Started.</v>
      </c>
      <c r="G1042" s="16">
        <f t="shared" ca="1" si="0"/>
        <v>0</v>
      </c>
    </row>
    <row r="1043" spans="1:7" ht="14.25">
      <c r="A1043" s="6">
        <v>755378</v>
      </c>
      <c r="B1043" s="8" t="s">
        <v>277</v>
      </c>
      <c r="C1043" s="11" t="str">
        <f>VLOOKUP(A1043,DB_Name!$A$2:$G$93,7,FALSE)</f>
        <v>C75</v>
      </c>
      <c r="D1043" s="13" t="str">
        <f>VLOOKUP(A1043,DB_Name!$A$2:$D$93,4,FALSE)</f>
        <v>PCMS</v>
      </c>
      <c r="E1043" s="17" t="s">
        <v>110</v>
      </c>
      <c r="F1043" s="8" t="str">
        <f ca="1">IFERROR(__xludf.DUMMYFUNCTION("if(isna(index('Form Responses 1'!B:P,max(filter(row('Form Responses 1'!B:B),'Form Responses 1'!B:B=A1043)),7)),""Data not Found."",index('Form Responses 1'!B:P,max(filter(row('Form Responses 1'!B:B),'Form Responses 1'!B:B=A1043)),7))"),"Not Yet Started.")</f>
        <v>Not Yet Started.</v>
      </c>
      <c r="G1043" s="16">
        <f t="shared" ca="1" si="0"/>
        <v>0</v>
      </c>
    </row>
    <row r="1044" spans="1:7" ht="14.25">
      <c r="A1044" s="6">
        <v>755378</v>
      </c>
      <c r="B1044" s="8" t="s">
        <v>277</v>
      </c>
      <c r="C1044" s="11" t="str">
        <f>VLOOKUP(A1044,DB_Name!$A$2:$G$93,7,FALSE)</f>
        <v>C75</v>
      </c>
      <c r="D1044" s="13" t="str">
        <f>VLOOKUP(A1044,DB_Name!$A$2:$D$93,4,FALSE)</f>
        <v>PCMS</v>
      </c>
      <c r="E1044" s="17" t="s">
        <v>120</v>
      </c>
      <c r="F1044" s="8" t="str">
        <f ca="1">IFERROR(__xludf.DUMMYFUNCTION("if(isna(index('Form Responses 1'!B:P,max(filter(row('Form Responses 1'!B:B),'Form Responses 1'!B:B=A1044)),8)),""Data not Found."",index('Form Responses 1'!B:P,max(filter(row('Form Responses 1'!B:B),'Form Responses 1'!B:B=A1044)),8))"),"Not Yet Started.")</f>
        <v>Not Yet Started.</v>
      </c>
      <c r="G1044" s="16">
        <f t="shared" ca="1" si="0"/>
        <v>0</v>
      </c>
    </row>
    <row r="1045" spans="1:7" ht="14.25">
      <c r="A1045" s="6">
        <v>755378</v>
      </c>
      <c r="B1045" s="8" t="s">
        <v>277</v>
      </c>
      <c r="C1045" s="11" t="str">
        <f>VLOOKUP(A1045,DB_Name!$A$2:$G$93,7,FALSE)</f>
        <v>C75</v>
      </c>
      <c r="D1045" s="13" t="str">
        <f>VLOOKUP(A1045,DB_Name!$A$2:$D$93,4,FALSE)</f>
        <v>PCMS</v>
      </c>
      <c r="E1045" s="17" t="s">
        <v>130</v>
      </c>
      <c r="F1045" s="8" t="str">
        <f ca="1">IFERROR(__xludf.DUMMYFUNCTION("if(isna(index('Form Responses 1'!B:P,max(filter(row('Form Responses 1'!B:B),'Form Responses 1'!B:B=A1045)),9)),""Data not Found."",index('Form Responses 1'!B:P,max(filter(row('Form Responses 1'!B:B),'Form Responses 1'!B:B=A1045)),9))"),"Not Yet Started.")</f>
        <v>Not Yet Started.</v>
      </c>
      <c r="G1045" s="16">
        <f t="shared" ca="1" si="0"/>
        <v>0</v>
      </c>
    </row>
    <row r="1046" spans="1:7" ht="14.25">
      <c r="A1046" s="6">
        <v>755378</v>
      </c>
      <c r="B1046" s="8" t="s">
        <v>277</v>
      </c>
      <c r="C1046" s="11" t="str">
        <f>VLOOKUP(A1046,DB_Name!$A$2:$G$93,7,FALSE)</f>
        <v>C75</v>
      </c>
      <c r="D1046" s="13" t="str">
        <f>VLOOKUP(A1046,DB_Name!$A$2:$D$93,4,FALSE)</f>
        <v>PCMS</v>
      </c>
      <c r="E1046" s="17" t="s">
        <v>137</v>
      </c>
      <c r="F1046" s="8" t="str">
        <f ca="1">IFERROR(__xludf.DUMMYFUNCTION("if(isna(index('Form Responses 1'!B:P,max(filter(row('Form Responses 1'!B:B),'Form Responses 1'!B:B=A1046)),10)),""Data not Found."",index('Form Responses 1'!B:P,max(filter(row('Form Responses 1'!B:B),'Form Responses 1'!B:B=A1046)),10))"),"Not Yet Started.")</f>
        <v>Not Yet Started.</v>
      </c>
      <c r="G1046" s="16">
        <f t="shared" ca="1" si="0"/>
        <v>0</v>
      </c>
    </row>
    <row r="1047" spans="1:7" ht="14.25">
      <c r="A1047" s="6">
        <v>755378</v>
      </c>
      <c r="B1047" s="8" t="s">
        <v>277</v>
      </c>
      <c r="C1047" s="11" t="str">
        <f>VLOOKUP(A1047,DB_Name!$A$2:$G$93,7,FALSE)</f>
        <v>C75</v>
      </c>
      <c r="D1047" s="13" t="str">
        <f>VLOOKUP(A1047,DB_Name!$A$2:$D$93,4,FALSE)</f>
        <v>PCMS</v>
      </c>
      <c r="E1047" s="17" t="s">
        <v>147</v>
      </c>
      <c r="F1047" s="8" t="str">
        <f ca="1">IFERROR(__xludf.DUMMYFUNCTION("if(isna(index('Form Responses 1'!B:P,max(filter(row('Form Responses 1'!B:B),'Form Responses 1'!B:B=A1047)),11)),""Data not Found."",index('Form Responses 1'!B:P,max(filter(row('Form Responses 1'!B:B),'Form Responses 1'!B:B=A1047)),11))"),"Not Yet Started.")</f>
        <v>Not Yet Started.</v>
      </c>
      <c r="G1047" s="16">
        <f t="shared" ca="1" si="0"/>
        <v>0</v>
      </c>
    </row>
    <row r="1048" spans="1:7" ht="14.25">
      <c r="A1048" s="6">
        <v>755378</v>
      </c>
      <c r="B1048" s="8" t="s">
        <v>277</v>
      </c>
      <c r="C1048" s="11" t="str">
        <f>VLOOKUP(A1048,DB_Name!$A$2:$G$93,7,FALSE)</f>
        <v>C75</v>
      </c>
      <c r="D1048" s="13" t="str">
        <f>VLOOKUP(A1048,DB_Name!$A$2:$D$93,4,FALSE)</f>
        <v>PCMS</v>
      </c>
      <c r="E1048" s="17" t="s">
        <v>157</v>
      </c>
      <c r="F1048" s="8" t="str">
        <f ca="1">IFERROR(__xludf.DUMMYFUNCTION("if(isna(index('Form Responses 1'!B:P,max(filter(row('Form Responses 1'!B:B),'Form Responses 1'!B:B=A1048)),12)),""Data not Found."",index('Form Responses 1'!B:P,max(filter(row('Form Responses 1'!B:B),'Form Responses 1'!B:B=A1048)),12))"),"Not Yet Started.")</f>
        <v>Not Yet Started.</v>
      </c>
      <c r="G1048" s="16">
        <f t="shared" ca="1" si="0"/>
        <v>0</v>
      </c>
    </row>
    <row r="1049" spans="1:7" ht="14.25">
      <c r="A1049" s="6">
        <v>755378</v>
      </c>
      <c r="B1049" s="8" t="s">
        <v>277</v>
      </c>
      <c r="C1049" s="11" t="str">
        <f>VLOOKUP(A1049,DB_Name!$A$2:$G$93,7,FALSE)</f>
        <v>C75</v>
      </c>
      <c r="D1049" s="13" t="str">
        <f>VLOOKUP(A1049,DB_Name!$A$2:$D$93,4,FALSE)</f>
        <v>PCMS</v>
      </c>
      <c r="E1049" s="17" t="s">
        <v>168</v>
      </c>
      <c r="F1049" s="8" t="str">
        <f ca="1">IFERROR(__xludf.DUMMYFUNCTION("if(isna(index('Form Responses 1'!B:P,max(filter(row('Form Responses 1'!B:B),'Form Responses 1'!B:B=A1049)),13)),""Data not Found."",index('Form Responses 1'!B:P,max(filter(row('Form Responses 1'!B:B),'Form Responses 1'!B:B=A1049)),13))"),"Not Yet Started.")</f>
        <v>Not Yet Started.</v>
      </c>
      <c r="G1049" s="16">
        <f t="shared" ca="1" si="0"/>
        <v>0</v>
      </c>
    </row>
    <row r="1050" spans="1:7" ht="14.25">
      <c r="A1050" s="6">
        <v>755378</v>
      </c>
      <c r="B1050" s="8" t="s">
        <v>277</v>
      </c>
      <c r="C1050" s="11" t="str">
        <f>VLOOKUP(A1050,DB_Name!$A$2:$G$93,7,FALSE)</f>
        <v>C75</v>
      </c>
      <c r="D1050" s="13" t="str">
        <f>VLOOKUP(A1050,DB_Name!$A$2:$D$93,4,FALSE)</f>
        <v>PCMS</v>
      </c>
      <c r="E1050" s="17" t="s">
        <v>176</v>
      </c>
      <c r="F1050" s="8" t="str">
        <f ca="1">IFERROR(__xludf.DUMMYFUNCTION("if(isna(index('Form Responses 1'!B:P,max(filter(row('Form Responses 1'!B:B),'Form Responses 1'!B:B=A1050)),14)),""Data not Found."",index('Form Responses 1'!B:P,max(filter(row('Form Responses 1'!B:B),'Form Responses 1'!B:B=A1050)),14))"),"Not Yet Started.")</f>
        <v>Not Yet Started.</v>
      </c>
      <c r="G1050" s="16">
        <f t="shared" ca="1" si="0"/>
        <v>0</v>
      </c>
    </row>
    <row r="1051" spans="1:7" ht="14.25">
      <c r="A1051" s="6">
        <v>755378</v>
      </c>
      <c r="B1051" s="8" t="s">
        <v>277</v>
      </c>
      <c r="C1051" s="11" t="str">
        <f>VLOOKUP(A1051,DB_Name!$A$2:$G$93,7,FALSE)</f>
        <v>C75</v>
      </c>
      <c r="D1051" s="13" t="str">
        <f>VLOOKUP(A1051,DB_Name!$A$2:$D$93,4,FALSE)</f>
        <v>PCMS</v>
      </c>
      <c r="E1051" s="17" t="s">
        <v>185</v>
      </c>
      <c r="F1051" s="8" t="str">
        <f ca="1">IFERROR(__xludf.DUMMYFUNCTION("if(isna(index('Form Responses 1'!B:P,max(filter(row('Form Responses 1'!B:B),'Form Responses 1'!B:B=A1051)),15)),""Data not Found."",index('Form Responses 1'!B:P,max(filter(row('Form Responses 1'!B:B),'Form Responses 1'!B:B=A1051)),15))"),"Not Yet Started.")</f>
        <v>Not Yet Started.</v>
      </c>
      <c r="G1051" s="16">
        <f t="shared" ca="1" si="0"/>
        <v>0</v>
      </c>
    </row>
    <row r="1052" spans="1:7" ht="14.25">
      <c r="A1052" s="6">
        <v>755379</v>
      </c>
      <c r="B1052" s="8" t="s">
        <v>280</v>
      </c>
      <c r="C1052" s="11" t="str">
        <f>VLOOKUP(A1052,DB_Name!$A$2:$G$93,7,FALSE)</f>
        <v>C76</v>
      </c>
      <c r="D1052" s="13" t="str">
        <f>VLOOKUP(A1052,DB_Name!$A$2:$D$93,4,FALSE)</f>
        <v>ES</v>
      </c>
      <c r="E1052" s="13" t="s">
        <v>35</v>
      </c>
      <c r="F1052" s="8" t="str">
        <f ca="1">IFERROR(__xludf.DUMMYFUNCTION("if(isna(index('Form Responses 1'!B:P,max(filter(row('Form Responses 1'!B:B),'Form Responses 1'!B:B=A1052)),2)),""Data not Found."",index('Form Responses 1'!B:P,max(filter(row('Form Responses 1'!B:B),'Form Responses 1'!B:B=A1052)),2))"),"Data not Found.")</f>
        <v>Data not Found.</v>
      </c>
      <c r="G1052" s="16">
        <f t="shared" ca="1" si="0"/>
        <v>0</v>
      </c>
    </row>
    <row r="1053" spans="1:7" ht="14.25">
      <c r="A1053" s="6">
        <v>755379</v>
      </c>
      <c r="B1053" s="8" t="s">
        <v>280</v>
      </c>
      <c r="C1053" s="11" t="str">
        <f>VLOOKUP(A1053,DB_Name!$A$2:$G$93,7,FALSE)</f>
        <v>C76</v>
      </c>
      <c r="D1053" s="13" t="str">
        <f>VLOOKUP(A1053,DB_Name!$A$2:$D$93,4,FALSE)</f>
        <v>ES</v>
      </c>
      <c r="E1053" s="17" t="s">
        <v>68</v>
      </c>
      <c r="F1053" s="8" t="str">
        <f ca="1">IFERROR(__xludf.DUMMYFUNCTION("if(isna(index('Form Responses 1'!B:P,max(filter(row('Form Responses 1'!B:B),'Form Responses 1'!B:B=A1053)),3)),""Data not Found."",index('Form Responses 1'!B:P,max(filter(row('Form Responses 1'!B:B),'Form Responses 1'!B:B=A1053)),3))"),"Data not Found.")</f>
        <v>Data not Found.</v>
      </c>
      <c r="G1053" s="16">
        <f t="shared" ca="1" si="0"/>
        <v>0</v>
      </c>
    </row>
    <row r="1054" spans="1:7" ht="14.25">
      <c r="A1054" s="6">
        <v>755379</v>
      </c>
      <c r="B1054" s="8" t="s">
        <v>280</v>
      </c>
      <c r="C1054" s="11" t="str">
        <f>VLOOKUP(A1054,DB_Name!$A$2:$G$93,7,FALSE)</f>
        <v>C76</v>
      </c>
      <c r="D1054" s="13" t="str">
        <f>VLOOKUP(A1054,DB_Name!$A$2:$D$93,4,FALSE)</f>
        <v>ES</v>
      </c>
      <c r="E1054" s="17" t="s">
        <v>82</v>
      </c>
      <c r="F1054" s="8" t="str">
        <f ca="1">IFERROR(__xludf.DUMMYFUNCTION("if(isna(index('Form Responses 1'!B:P,max(filter(row('Form Responses 1'!B:B),'Form Responses 1'!B:B=A1054)),4)),""Data not Found."",index('Form Responses 1'!B:P,max(filter(row('Form Responses 1'!B:B),'Form Responses 1'!B:B=A1054)),4))"),"Data not Found.")</f>
        <v>Data not Found.</v>
      </c>
      <c r="G1054" s="16">
        <f t="shared" ca="1" si="0"/>
        <v>0</v>
      </c>
    </row>
    <row r="1055" spans="1:7" ht="14.25">
      <c r="A1055" s="6">
        <v>755379</v>
      </c>
      <c r="B1055" s="8" t="s">
        <v>280</v>
      </c>
      <c r="C1055" s="11" t="str">
        <f>VLOOKUP(A1055,DB_Name!$A$2:$G$93,7,FALSE)</f>
        <v>C76</v>
      </c>
      <c r="D1055" s="13" t="str">
        <f>VLOOKUP(A1055,DB_Name!$A$2:$D$93,4,FALSE)</f>
        <v>ES</v>
      </c>
      <c r="E1055" s="17" t="s">
        <v>92</v>
      </c>
      <c r="F1055" s="8" t="str">
        <f ca="1">IFERROR(__xludf.DUMMYFUNCTION("if(isna(index('Form Responses 1'!B:P,max(filter(row('Form Responses 1'!B:B),'Form Responses 1'!B:B=A1055)),5)),""Data not Found."",index('Form Responses 1'!B:P,max(filter(row('Form Responses 1'!B:B),'Form Responses 1'!B:B=A1055)),5))"),"Data not Found.")</f>
        <v>Data not Found.</v>
      </c>
      <c r="G1055" s="16">
        <f t="shared" ca="1" si="0"/>
        <v>0</v>
      </c>
    </row>
    <row r="1056" spans="1:7" ht="14.25">
      <c r="A1056" s="6">
        <v>755379</v>
      </c>
      <c r="B1056" s="8" t="s">
        <v>280</v>
      </c>
      <c r="C1056" s="11" t="str">
        <f>VLOOKUP(A1056,DB_Name!$A$2:$G$93,7,FALSE)</f>
        <v>C76</v>
      </c>
      <c r="D1056" s="13" t="str">
        <f>VLOOKUP(A1056,DB_Name!$A$2:$D$93,4,FALSE)</f>
        <v>ES</v>
      </c>
      <c r="E1056" s="17" t="s">
        <v>99</v>
      </c>
      <c r="F1056" s="8" t="str">
        <f ca="1">IFERROR(__xludf.DUMMYFUNCTION("if(isna(index('Form Responses 1'!B:P,max(filter(row('Form Responses 1'!B:B),'Form Responses 1'!B:B=A1056)),6)),""Data not Found."",index('Form Responses 1'!B:P,max(filter(row('Form Responses 1'!B:B),'Form Responses 1'!B:B=A1056)),6))"),"Data not Found.")</f>
        <v>Data not Found.</v>
      </c>
      <c r="G1056" s="16">
        <f t="shared" ca="1" si="0"/>
        <v>0</v>
      </c>
    </row>
    <row r="1057" spans="1:7" ht="14.25">
      <c r="A1057" s="6">
        <v>755379</v>
      </c>
      <c r="B1057" s="8" t="s">
        <v>280</v>
      </c>
      <c r="C1057" s="11" t="str">
        <f>VLOOKUP(A1057,DB_Name!$A$2:$G$93,7,FALSE)</f>
        <v>C76</v>
      </c>
      <c r="D1057" s="13" t="str">
        <f>VLOOKUP(A1057,DB_Name!$A$2:$D$93,4,FALSE)</f>
        <v>ES</v>
      </c>
      <c r="E1057" s="17" t="s">
        <v>110</v>
      </c>
      <c r="F1057" s="8" t="str">
        <f ca="1">IFERROR(__xludf.DUMMYFUNCTION("if(isna(index('Form Responses 1'!B:P,max(filter(row('Form Responses 1'!B:B),'Form Responses 1'!B:B=A1057)),7)),""Data not Found."",index('Form Responses 1'!B:P,max(filter(row('Form Responses 1'!B:B),'Form Responses 1'!B:B=A1057)),7))"),"Data not Found.")</f>
        <v>Data not Found.</v>
      </c>
      <c r="G1057" s="16">
        <f t="shared" ca="1" si="0"/>
        <v>0</v>
      </c>
    </row>
    <row r="1058" spans="1:7" ht="14.25">
      <c r="A1058" s="6">
        <v>755379</v>
      </c>
      <c r="B1058" s="8" t="s">
        <v>280</v>
      </c>
      <c r="C1058" s="11" t="str">
        <f>VLOOKUP(A1058,DB_Name!$A$2:$G$93,7,FALSE)</f>
        <v>C76</v>
      </c>
      <c r="D1058" s="13" t="str">
        <f>VLOOKUP(A1058,DB_Name!$A$2:$D$93,4,FALSE)</f>
        <v>ES</v>
      </c>
      <c r="E1058" s="17" t="s">
        <v>120</v>
      </c>
      <c r="F1058" s="8" t="str">
        <f ca="1">IFERROR(__xludf.DUMMYFUNCTION("if(isna(index('Form Responses 1'!B:P,max(filter(row('Form Responses 1'!B:B),'Form Responses 1'!B:B=A1058)),8)),""Data not Found."",index('Form Responses 1'!B:P,max(filter(row('Form Responses 1'!B:B),'Form Responses 1'!B:B=A1058)),8))"),"Data not Found.")</f>
        <v>Data not Found.</v>
      </c>
      <c r="G1058" s="16">
        <f t="shared" ca="1" si="0"/>
        <v>0</v>
      </c>
    </row>
    <row r="1059" spans="1:7" ht="14.25">
      <c r="A1059" s="6">
        <v>755379</v>
      </c>
      <c r="B1059" s="8" t="s">
        <v>280</v>
      </c>
      <c r="C1059" s="11" t="str">
        <f>VLOOKUP(A1059,DB_Name!$A$2:$G$93,7,FALSE)</f>
        <v>C76</v>
      </c>
      <c r="D1059" s="13" t="str">
        <f>VLOOKUP(A1059,DB_Name!$A$2:$D$93,4,FALSE)</f>
        <v>ES</v>
      </c>
      <c r="E1059" s="17" t="s">
        <v>130</v>
      </c>
      <c r="F1059" s="8" t="str">
        <f ca="1">IFERROR(__xludf.DUMMYFUNCTION("if(isna(index('Form Responses 1'!B:P,max(filter(row('Form Responses 1'!B:B),'Form Responses 1'!B:B=A1059)),9)),""Data not Found."",index('Form Responses 1'!B:P,max(filter(row('Form Responses 1'!B:B),'Form Responses 1'!B:B=A1059)),9))"),"Data not Found.")</f>
        <v>Data not Found.</v>
      </c>
      <c r="G1059" s="16">
        <f t="shared" ca="1" si="0"/>
        <v>0</v>
      </c>
    </row>
    <row r="1060" spans="1:7" ht="14.25">
      <c r="A1060" s="6">
        <v>755379</v>
      </c>
      <c r="B1060" s="8" t="s">
        <v>280</v>
      </c>
      <c r="C1060" s="11" t="str">
        <f>VLOOKUP(A1060,DB_Name!$A$2:$G$93,7,FALSE)</f>
        <v>C76</v>
      </c>
      <c r="D1060" s="13" t="str">
        <f>VLOOKUP(A1060,DB_Name!$A$2:$D$93,4,FALSE)</f>
        <v>ES</v>
      </c>
      <c r="E1060" s="17" t="s">
        <v>137</v>
      </c>
      <c r="F1060" s="8" t="str">
        <f ca="1">IFERROR(__xludf.DUMMYFUNCTION("if(isna(index('Form Responses 1'!B:P,max(filter(row('Form Responses 1'!B:B),'Form Responses 1'!B:B=A1060)),10)),""Data not Found."",index('Form Responses 1'!B:P,max(filter(row('Form Responses 1'!B:B),'Form Responses 1'!B:B=A1060)),10))"),"Data not Found.")</f>
        <v>Data not Found.</v>
      </c>
      <c r="G1060" s="16">
        <f t="shared" ca="1" si="0"/>
        <v>0</v>
      </c>
    </row>
    <row r="1061" spans="1:7" ht="14.25">
      <c r="A1061" s="6">
        <v>755379</v>
      </c>
      <c r="B1061" s="8" t="s">
        <v>280</v>
      </c>
      <c r="C1061" s="11" t="str">
        <f>VLOOKUP(A1061,DB_Name!$A$2:$G$93,7,FALSE)</f>
        <v>C76</v>
      </c>
      <c r="D1061" s="13" t="str">
        <f>VLOOKUP(A1061,DB_Name!$A$2:$D$93,4,FALSE)</f>
        <v>ES</v>
      </c>
      <c r="E1061" s="17" t="s">
        <v>147</v>
      </c>
      <c r="F1061" s="8" t="str">
        <f ca="1">IFERROR(__xludf.DUMMYFUNCTION("if(isna(index('Form Responses 1'!B:P,max(filter(row('Form Responses 1'!B:B),'Form Responses 1'!B:B=A1061)),11)),""Data not Found."",index('Form Responses 1'!B:P,max(filter(row('Form Responses 1'!B:B),'Form Responses 1'!B:B=A1061)),11))"),"Data not Found.")</f>
        <v>Data not Found.</v>
      </c>
      <c r="G1061" s="16">
        <f t="shared" ca="1" si="0"/>
        <v>0</v>
      </c>
    </row>
    <row r="1062" spans="1:7" ht="14.25">
      <c r="A1062" s="6">
        <v>755379</v>
      </c>
      <c r="B1062" s="8" t="s">
        <v>280</v>
      </c>
      <c r="C1062" s="11" t="str">
        <f>VLOOKUP(A1062,DB_Name!$A$2:$G$93,7,FALSE)</f>
        <v>C76</v>
      </c>
      <c r="D1062" s="13" t="str">
        <f>VLOOKUP(A1062,DB_Name!$A$2:$D$93,4,FALSE)</f>
        <v>ES</v>
      </c>
      <c r="E1062" s="17" t="s">
        <v>157</v>
      </c>
      <c r="F1062" s="8" t="str">
        <f ca="1">IFERROR(__xludf.DUMMYFUNCTION("if(isna(index('Form Responses 1'!B:P,max(filter(row('Form Responses 1'!B:B),'Form Responses 1'!B:B=A1062)),12)),""Data not Found."",index('Form Responses 1'!B:P,max(filter(row('Form Responses 1'!B:B),'Form Responses 1'!B:B=A1062)),12))"),"Data not Found.")</f>
        <v>Data not Found.</v>
      </c>
      <c r="G1062" s="16">
        <f t="shared" ca="1" si="0"/>
        <v>0</v>
      </c>
    </row>
    <row r="1063" spans="1:7" ht="14.25">
      <c r="A1063" s="6">
        <v>755379</v>
      </c>
      <c r="B1063" s="8" t="s">
        <v>280</v>
      </c>
      <c r="C1063" s="11" t="str">
        <f>VLOOKUP(A1063,DB_Name!$A$2:$G$93,7,FALSE)</f>
        <v>C76</v>
      </c>
      <c r="D1063" s="13" t="str">
        <f>VLOOKUP(A1063,DB_Name!$A$2:$D$93,4,FALSE)</f>
        <v>ES</v>
      </c>
      <c r="E1063" s="17" t="s">
        <v>168</v>
      </c>
      <c r="F1063" s="8" t="str">
        <f ca="1">IFERROR(__xludf.DUMMYFUNCTION("if(isna(index('Form Responses 1'!B:P,max(filter(row('Form Responses 1'!B:B),'Form Responses 1'!B:B=A1063)),13)),""Data not Found."",index('Form Responses 1'!B:P,max(filter(row('Form Responses 1'!B:B),'Form Responses 1'!B:B=A1063)),13))"),"Data not Found.")</f>
        <v>Data not Found.</v>
      </c>
      <c r="G1063" s="16">
        <f t="shared" ca="1" si="0"/>
        <v>0</v>
      </c>
    </row>
    <row r="1064" spans="1:7" ht="14.25">
      <c r="A1064" s="6">
        <v>755379</v>
      </c>
      <c r="B1064" s="8" t="s">
        <v>280</v>
      </c>
      <c r="C1064" s="11" t="str">
        <f>VLOOKUP(A1064,DB_Name!$A$2:$G$93,7,FALSE)</f>
        <v>C76</v>
      </c>
      <c r="D1064" s="13" t="str">
        <f>VLOOKUP(A1064,DB_Name!$A$2:$D$93,4,FALSE)</f>
        <v>ES</v>
      </c>
      <c r="E1064" s="17" t="s">
        <v>176</v>
      </c>
      <c r="F1064" s="8" t="str">
        <f ca="1">IFERROR(__xludf.DUMMYFUNCTION("if(isna(index('Form Responses 1'!B:P,max(filter(row('Form Responses 1'!B:B),'Form Responses 1'!B:B=A1064)),14)),""Data not Found."",index('Form Responses 1'!B:P,max(filter(row('Form Responses 1'!B:B),'Form Responses 1'!B:B=A1064)),14))"),"Data not Found.")</f>
        <v>Data not Found.</v>
      </c>
      <c r="G1064" s="16">
        <f t="shared" ca="1" si="0"/>
        <v>0</v>
      </c>
    </row>
    <row r="1065" spans="1:7" ht="14.25">
      <c r="A1065" s="6">
        <v>755379</v>
      </c>
      <c r="B1065" s="8" t="s">
        <v>280</v>
      </c>
      <c r="C1065" s="11" t="str">
        <f>VLOOKUP(A1065,DB_Name!$A$2:$G$93,7,FALSE)</f>
        <v>C76</v>
      </c>
      <c r="D1065" s="13" t="str">
        <f>VLOOKUP(A1065,DB_Name!$A$2:$D$93,4,FALSE)</f>
        <v>ES</v>
      </c>
      <c r="E1065" s="17" t="s">
        <v>185</v>
      </c>
      <c r="F1065" s="8" t="str">
        <f ca="1">IFERROR(__xludf.DUMMYFUNCTION("if(isna(index('Form Responses 1'!B:P,max(filter(row('Form Responses 1'!B:B),'Form Responses 1'!B:B=A1065)),15)),""Data not Found."",index('Form Responses 1'!B:P,max(filter(row('Form Responses 1'!B:B),'Form Responses 1'!B:B=A1065)),15))"),"Data not Found.")</f>
        <v>Data not Found.</v>
      </c>
      <c r="G1065" s="16">
        <f t="shared" ca="1" si="0"/>
        <v>0</v>
      </c>
    </row>
    <row r="1066" spans="1:7" ht="14.25">
      <c r="A1066" s="6">
        <v>755380</v>
      </c>
      <c r="B1066" s="8" t="s">
        <v>283</v>
      </c>
      <c r="C1066" s="11" t="str">
        <f>VLOOKUP(A1066,DB_Name!$A$2:$G$93,7,FALSE)</f>
        <v>C77</v>
      </c>
      <c r="D1066" s="13" t="str">
        <f>VLOOKUP(A1066,DB_Name!$A$2:$D$93,4,FALSE)</f>
        <v>OMS</v>
      </c>
      <c r="E1066" s="13" t="s">
        <v>35</v>
      </c>
      <c r="F1066" s="8" t="str">
        <f ca="1">IFERROR(__xludf.DUMMYFUNCTION("if(isna(index('Form Responses 1'!B:P,max(filter(row('Form Responses 1'!B:B),'Form Responses 1'!B:B=A1066)),2)),""Data not Found."",index('Form Responses 1'!B:P,max(filter(row('Form Responses 1'!B:B),'Form Responses 1'!B:B=A1066)),2))"),"Data not Found.")</f>
        <v>Data not Found.</v>
      </c>
      <c r="G1066" s="16">
        <f t="shared" ca="1" si="0"/>
        <v>0</v>
      </c>
    </row>
    <row r="1067" spans="1:7" ht="14.25">
      <c r="A1067" s="6">
        <v>755380</v>
      </c>
      <c r="B1067" s="8" t="s">
        <v>283</v>
      </c>
      <c r="C1067" s="11" t="str">
        <f>VLOOKUP(A1067,DB_Name!$A$2:$G$93,7,FALSE)</f>
        <v>C77</v>
      </c>
      <c r="D1067" s="13" t="str">
        <f>VLOOKUP(A1067,DB_Name!$A$2:$D$93,4,FALSE)</f>
        <v>OMS</v>
      </c>
      <c r="E1067" s="17" t="s">
        <v>68</v>
      </c>
      <c r="F1067" s="8" t="str">
        <f ca="1">IFERROR(__xludf.DUMMYFUNCTION("if(isna(index('Form Responses 1'!B:P,max(filter(row('Form Responses 1'!B:B),'Form Responses 1'!B:B=A1067)),3)),""Data not Found."",index('Form Responses 1'!B:P,max(filter(row('Form Responses 1'!B:B),'Form Responses 1'!B:B=A1067)),3))"),"Data not Found.")</f>
        <v>Data not Found.</v>
      </c>
      <c r="G1067" s="16">
        <f t="shared" ca="1" si="0"/>
        <v>0</v>
      </c>
    </row>
    <row r="1068" spans="1:7" ht="14.25">
      <c r="A1068" s="6">
        <v>755380</v>
      </c>
      <c r="B1068" s="8" t="s">
        <v>283</v>
      </c>
      <c r="C1068" s="11" t="str">
        <f>VLOOKUP(A1068,DB_Name!$A$2:$G$93,7,FALSE)</f>
        <v>C77</v>
      </c>
      <c r="D1068" s="13" t="str">
        <f>VLOOKUP(A1068,DB_Name!$A$2:$D$93,4,FALSE)</f>
        <v>OMS</v>
      </c>
      <c r="E1068" s="17" t="s">
        <v>82</v>
      </c>
      <c r="F1068" s="8" t="str">
        <f ca="1">IFERROR(__xludf.DUMMYFUNCTION("if(isna(index('Form Responses 1'!B:P,max(filter(row('Form Responses 1'!B:B),'Form Responses 1'!B:B=A1068)),4)),""Data not Found."",index('Form Responses 1'!B:P,max(filter(row('Form Responses 1'!B:B),'Form Responses 1'!B:B=A1068)),4))"),"Data not Found.")</f>
        <v>Data not Found.</v>
      </c>
      <c r="G1068" s="16">
        <f t="shared" ca="1" si="0"/>
        <v>0</v>
      </c>
    </row>
    <row r="1069" spans="1:7" ht="14.25">
      <c r="A1069" s="6">
        <v>755380</v>
      </c>
      <c r="B1069" s="8" t="s">
        <v>283</v>
      </c>
      <c r="C1069" s="11" t="str">
        <f>VLOOKUP(A1069,DB_Name!$A$2:$G$93,7,FALSE)</f>
        <v>C77</v>
      </c>
      <c r="D1069" s="13" t="str">
        <f>VLOOKUP(A1069,DB_Name!$A$2:$D$93,4,FALSE)</f>
        <v>OMS</v>
      </c>
      <c r="E1069" s="17" t="s">
        <v>92</v>
      </c>
      <c r="F1069" s="8" t="str">
        <f ca="1">IFERROR(__xludf.DUMMYFUNCTION("if(isna(index('Form Responses 1'!B:P,max(filter(row('Form Responses 1'!B:B),'Form Responses 1'!B:B=A1069)),5)),""Data not Found."",index('Form Responses 1'!B:P,max(filter(row('Form Responses 1'!B:B),'Form Responses 1'!B:B=A1069)),5))"),"Data not Found.")</f>
        <v>Data not Found.</v>
      </c>
      <c r="G1069" s="16">
        <f t="shared" ca="1" si="0"/>
        <v>0</v>
      </c>
    </row>
    <row r="1070" spans="1:7" ht="14.25">
      <c r="A1070" s="6">
        <v>755380</v>
      </c>
      <c r="B1070" s="8" t="s">
        <v>283</v>
      </c>
      <c r="C1070" s="11" t="str">
        <f>VLOOKUP(A1070,DB_Name!$A$2:$G$93,7,FALSE)</f>
        <v>C77</v>
      </c>
      <c r="D1070" s="13" t="str">
        <f>VLOOKUP(A1070,DB_Name!$A$2:$D$93,4,FALSE)</f>
        <v>OMS</v>
      </c>
      <c r="E1070" s="17" t="s">
        <v>99</v>
      </c>
      <c r="F1070" s="8" t="str">
        <f ca="1">IFERROR(__xludf.DUMMYFUNCTION("if(isna(index('Form Responses 1'!B:P,max(filter(row('Form Responses 1'!B:B),'Form Responses 1'!B:B=A1070)),6)),""Data not Found."",index('Form Responses 1'!B:P,max(filter(row('Form Responses 1'!B:B),'Form Responses 1'!B:B=A1070)),6))"),"Data not Found.")</f>
        <v>Data not Found.</v>
      </c>
      <c r="G1070" s="16">
        <f t="shared" ca="1" si="0"/>
        <v>0</v>
      </c>
    </row>
    <row r="1071" spans="1:7" ht="14.25">
      <c r="A1071" s="6">
        <v>755380</v>
      </c>
      <c r="B1071" s="8" t="s">
        <v>283</v>
      </c>
      <c r="C1071" s="11" t="str">
        <f>VLOOKUP(A1071,DB_Name!$A$2:$G$93,7,FALSE)</f>
        <v>C77</v>
      </c>
      <c r="D1071" s="13" t="str">
        <f>VLOOKUP(A1071,DB_Name!$A$2:$D$93,4,FALSE)</f>
        <v>OMS</v>
      </c>
      <c r="E1071" s="17" t="s">
        <v>110</v>
      </c>
      <c r="F1071" s="8" t="str">
        <f ca="1">IFERROR(__xludf.DUMMYFUNCTION("if(isna(index('Form Responses 1'!B:P,max(filter(row('Form Responses 1'!B:B),'Form Responses 1'!B:B=A1071)),7)),""Data not Found."",index('Form Responses 1'!B:P,max(filter(row('Form Responses 1'!B:B),'Form Responses 1'!B:B=A1071)),7))"),"Data not Found.")</f>
        <v>Data not Found.</v>
      </c>
      <c r="G1071" s="16">
        <f t="shared" ca="1" si="0"/>
        <v>0</v>
      </c>
    </row>
    <row r="1072" spans="1:7" ht="14.25">
      <c r="A1072" s="6">
        <v>755380</v>
      </c>
      <c r="B1072" s="8" t="s">
        <v>283</v>
      </c>
      <c r="C1072" s="11" t="str">
        <f>VLOOKUP(A1072,DB_Name!$A$2:$G$93,7,FALSE)</f>
        <v>C77</v>
      </c>
      <c r="D1072" s="13" t="str">
        <f>VLOOKUP(A1072,DB_Name!$A$2:$D$93,4,FALSE)</f>
        <v>OMS</v>
      </c>
      <c r="E1072" s="17" t="s">
        <v>120</v>
      </c>
      <c r="F1072" s="8" t="str">
        <f ca="1">IFERROR(__xludf.DUMMYFUNCTION("if(isna(index('Form Responses 1'!B:P,max(filter(row('Form Responses 1'!B:B),'Form Responses 1'!B:B=A1072)),8)),""Data not Found."",index('Form Responses 1'!B:P,max(filter(row('Form Responses 1'!B:B),'Form Responses 1'!B:B=A1072)),8))"),"Data not Found.")</f>
        <v>Data not Found.</v>
      </c>
      <c r="G1072" s="16">
        <f t="shared" ca="1" si="0"/>
        <v>0</v>
      </c>
    </row>
    <row r="1073" spans="1:7" ht="14.25">
      <c r="A1073" s="6">
        <v>755380</v>
      </c>
      <c r="B1073" s="8" t="s">
        <v>283</v>
      </c>
      <c r="C1073" s="11" t="str">
        <f>VLOOKUP(A1073,DB_Name!$A$2:$G$93,7,FALSE)</f>
        <v>C77</v>
      </c>
      <c r="D1073" s="13" t="str">
        <f>VLOOKUP(A1073,DB_Name!$A$2:$D$93,4,FALSE)</f>
        <v>OMS</v>
      </c>
      <c r="E1073" s="17" t="s">
        <v>130</v>
      </c>
      <c r="F1073" s="8" t="str">
        <f ca="1">IFERROR(__xludf.DUMMYFUNCTION("if(isna(index('Form Responses 1'!B:P,max(filter(row('Form Responses 1'!B:B),'Form Responses 1'!B:B=A1073)),9)),""Data not Found."",index('Form Responses 1'!B:P,max(filter(row('Form Responses 1'!B:B),'Form Responses 1'!B:B=A1073)),9))"),"Data not Found.")</f>
        <v>Data not Found.</v>
      </c>
      <c r="G1073" s="16">
        <f t="shared" ca="1" si="0"/>
        <v>0</v>
      </c>
    </row>
    <row r="1074" spans="1:7" ht="14.25">
      <c r="A1074" s="6">
        <v>755380</v>
      </c>
      <c r="B1074" s="8" t="s">
        <v>283</v>
      </c>
      <c r="C1074" s="11" t="str">
        <f>VLOOKUP(A1074,DB_Name!$A$2:$G$93,7,FALSE)</f>
        <v>C77</v>
      </c>
      <c r="D1074" s="13" t="str">
        <f>VLOOKUP(A1074,DB_Name!$A$2:$D$93,4,FALSE)</f>
        <v>OMS</v>
      </c>
      <c r="E1074" s="17" t="s">
        <v>137</v>
      </c>
      <c r="F1074" s="8" t="str">
        <f ca="1">IFERROR(__xludf.DUMMYFUNCTION("if(isna(index('Form Responses 1'!B:P,max(filter(row('Form Responses 1'!B:B),'Form Responses 1'!B:B=A1074)),10)),""Data not Found."",index('Form Responses 1'!B:P,max(filter(row('Form Responses 1'!B:B),'Form Responses 1'!B:B=A1074)),10))"),"Data not Found.")</f>
        <v>Data not Found.</v>
      </c>
      <c r="G1074" s="16">
        <f t="shared" ca="1" si="0"/>
        <v>0</v>
      </c>
    </row>
    <row r="1075" spans="1:7" ht="14.25">
      <c r="A1075" s="6">
        <v>755380</v>
      </c>
      <c r="B1075" s="8" t="s">
        <v>283</v>
      </c>
      <c r="C1075" s="11" t="str">
        <f>VLOOKUP(A1075,DB_Name!$A$2:$G$93,7,FALSE)</f>
        <v>C77</v>
      </c>
      <c r="D1075" s="13" t="str">
        <f>VLOOKUP(A1075,DB_Name!$A$2:$D$93,4,FALSE)</f>
        <v>OMS</v>
      </c>
      <c r="E1075" s="17" t="s">
        <v>147</v>
      </c>
      <c r="F1075" s="8" t="str">
        <f ca="1">IFERROR(__xludf.DUMMYFUNCTION("if(isna(index('Form Responses 1'!B:P,max(filter(row('Form Responses 1'!B:B),'Form Responses 1'!B:B=A1075)),11)),""Data not Found."",index('Form Responses 1'!B:P,max(filter(row('Form Responses 1'!B:B),'Form Responses 1'!B:B=A1075)),11))"),"Data not Found.")</f>
        <v>Data not Found.</v>
      </c>
      <c r="G1075" s="16">
        <f t="shared" ca="1" si="0"/>
        <v>0</v>
      </c>
    </row>
    <row r="1076" spans="1:7" ht="14.25">
      <c r="A1076" s="6">
        <v>755380</v>
      </c>
      <c r="B1076" s="8" t="s">
        <v>283</v>
      </c>
      <c r="C1076" s="11" t="str">
        <f>VLOOKUP(A1076,DB_Name!$A$2:$G$93,7,FALSE)</f>
        <v>C77</v>
      </c>
      <c r="D1076" s="13" t="str">
        <f>VLOOKUP(A1076,DB_Name!$A$2:$D$93,4,FALSE)</f>
        <v>OMS</v>
      </c>
      <c r="E1076" s="17" t="s">
        <v>157</v>
      </c>
      <c r="F1076" s="8" t="str">
        <f ca="1">IFERROR(__xludf.DUMMYFUNCTION("if(isna(index('Form Responses 1'!B:P,max(filter(row('Form Responses 1'!B:B),'Form Responses 1'!B:B=A1076)),12)),""Data not Found."",index('Form Responses 1'!B:P,max(filter(row('Form Responses 1'!B:B),'Form Responses 1'!B:B=A1076)),12))"),"Data not Found.")</f>
        <v>Data not Found.</v>
      </c>
      <c r="G1076" s="16">
        <f t="shared" ca="1" si="0"/>
        <v>0</v>
      </c>
    </row>
    <row r="1077" spans="1:7" ht="14.25">
      <c r="A1077" s="6">
        <v>755380</v>
      </c>
      <c r="B1077" s="8" t="s">
        <v>283</v>
      </c>
      <c r="C1077" s="11" t="str">
        <f>VLOOKUP(A1077,DB_Name!$A$2:$G$93,7,FALSE)</f>
        <v>C77</v>
      </c>
      <c r="D1077" s="13" t="str">
        <f>VLOOKUP(A1077,DB_Name!$A$2:$D$93,4,FALSE)</f>
        <v>OMS</v>
      </c>
      <c r="E1077" s="17" t="s">
        <v>168</v>
      </c>
      <c r="F1077" s="8" t="str">
        <f ca="1">IFERROR(__xludf.DUMMYFUNCTION("if(isna(index('Form Responses 1'!B:P,max(filter(row('Form Responses 1'!B:B),'Form Responses 1'!B:B=A1077)),13)),""Data not Found."",index('Form Responses 1'!B:P,max(filter(row('Form Responses 1'!B:B),'Form Responses 1'!B:B=A1077)),13))"),"Data not Found.")</f>
        <v>Data not Found.</v>
      </c>
      <c r="G1077" s="16">
        <f t="shared" ca="1" si="0"/>
        <v>0</v>
      </c>
    </row>
    <row r="1078" spans="1:7" ht="14.25">
      <c r="A1078" s="6">
        <v>755380</v>
      </c>
      <c r="B1078" s="8" t="s">
        <v>283</v>
      </c>
      <c r="C1078" s="11" t="str">
        <f>VLOOKUP(A1078,DB_Name!$A$2:$G$93,7,FALSE)</f>
        <v>C77</v>
      </c>
      <c r="D1078" s="13" t="str">
        <f>VLOOKUP(A1078,DB_Name!$A$2:$D$93,4,FALSE)</f>
        <v>OMS</v>
      </c>
      <c r="E1078" s="17" t="s">
        <v>176</v>
      </c>
      <c r="F1078" s="8" t="str">
        <f ca="1">IFERROR(__xludf.DUMMYFUNCTION("if(isna(index('Form Responses 1'!B:P,max(filter(row('Form Responses 1'!B:B),'Form Responses 1'!B:B=A1078)),14)),""Data not Found."",index('Form Responses 1'!B:P,max(filter(row('Form Responses 1'!B:B),'Form Responses 1'!B:B=A1078)),14))"),"Data not Found.")</f>
        <v>Data not Found.</v>
      </c>
      <c r="G1078" s="16">
        <f t="shared" ca="1" si="0"/>
        <v>0</v>
      </c>
    </row>
    <row r="1079" spans="1:7" ht="14.25">
      <c r="A1079" s="6">
        <v>755380</v>
      </c>
      <c r="B1079" s="8" t="s">
        <v>283</v>
      </c>
      <c r="C1079" s="11" t="str">
        <f>VLOOKUP(A1079,DB_Name!$A$2:$G$93,7,FALSE)</f>
        <v>C77</v>
      </c>
      <c r="D1079" s="13" t="str">
        <f>VLOOKUP(A1079,DB_Name!$A$2:$D$93,4,FALSE)</f>
        <v>OMS</v>
      </c>
      <c r="E1079" s="17" t="s">
        <v>185</v>
      </c>
      <c r="F1079" s="8" t="str">
        <f ca="1">IFERROR(__xludf.DUMMYFUNCTION("if(isna(index('Form Responses 1'!B:P,max(filter(row('Form Responses 1'!B:B),'Form Responses 1'!B:B=A1079)),15)),""Data not Found."",index('Form Responses 1'!B:P,max(filter(row('Form Responses 1'!B:B),'Form Responses 1'!B:B=A1079)),15))"),"Data not Found.")</f>
        <v>Data not Found.</v>
      </c>
      <c r="G1079" s="16">
        <f t="shared" ca="1" si="0"/>
        <v>0</v>
      </c>
    </row>
    <row r="1080" spans="1:7" ht="14.25">
      <c r="A1080" s="6">
        <v>755381</v>
      </c>
      <c r="B1080" s="8" t="s">
        <v>286</v>
      </c>
      <c r="C1080" s="11" t="str">
        <f>VLOOKUP(A1080,DB_Name!$A$2:$G$93,7,FALSE)</f>
        <v>C78</v>
      </c>
      <c r="D1080" s="13" t="str">
        <f>VLOOKUP(A1080,DB_Name!$A$2:$D$93,4,FALSE)</f>
        <v>RDMP</v>
      </c>
      <c r="E1080" s="13" t="s">
        <v>35</v>
      </c>
      <c r="F1080" s="8" t="str">
        <f ca="1">IFERROR(__xludf.DUMMYFUNCTION("if(isna(index('Form Responses 1'!B:P,max(filter(row('Form Responses 1'!B:B),'Form Responses 1'!B:B=A1080)),2)),""Data not Found."",index('Form Responses 1'!B:P,max(filter(row('Form Responses 1'!B:B),'Form Responses 1'!B:B=A1080)),2))"),"Done. Acc.")</f>
        <v>Done. Acc.</v>
      </c>
      <c r="G1080" s="16">
        <f t="shared" ca="1" si="0"/>
        <v>1</v>
      </c>
    </row>
    <row r="1081" spans="1:7" ht="14.25">
      <c r="A1081" s="6">
        <v>755381</v>
      </c>
      <c r="B1081" s="8" t="s">
        <v>286</v>
      </c>
      <c r="C1081" s="11" t="str">
        <f>VLOOKUP(A1081,DB_Name!$A$2:$G$93,7,FALSE)</f>
        <v>C78</v>
      </c>
      <c r="D1081" s="13" t="str">
        <f>VLOOKUP(A1081,DB_Name!$A$2:$D$93,4,FALSE)</f>
        <v>RDMP</v>
      </c>
      <c r="E1081" s="17" t="s">
        <v>68</v>
      </c>
      <c r="F1081" s="8" t="str">
        <f ca="1">IFERROR(__xludf.DUMMYFUNCTION("if(isna(index('Form Responses 1'!B:P,max(filter(row('Form Responses 1'!B:B),'Form Responses 1'!B:B=A1081)),3)),""Data not Found."",index('Form Responses 1'!B:P,max(filter(row('Form Responses 1'!B:B),'Form Responses 1'!B:B=A1081)),3))"),"Done. Acc.")</f>
        <v>Done. Acc.</v>
      </c>
      <c r="G1081" s="16">
        <f t="shared" ca="1" si="0"/>
        <v>1</v>
      </c>
    </row>
    <row r="1082" spans="1:7" ht="14.25">
      <c r="A1082" s="6">
        <v>755381</v>
      </c>
      <c r="B1082" s="8" t="s">
        <v>286</v>
      </c>
      <c r="C1082" s="11" t="str">
        <f>VLOOKUP(A1082,DB_Name!$A$2:$G$93,7,FALSE)</f>
        <v>C78</v>
      </c>
      <c r="D1082" s="13" t="str">
        <f>VLOOKUP(A1082,DB_Name!$A$2:$D$93,4,FALSE)</f>
        <v>RDMP</v>
      </c>
      <c r="E1082" s="17" t="s">
        <v>82</v>
      </c>
      <c r="F1082" s="8" t="str">
        <f ca="1">IFERROR(__xludf.DUMMYFUNCTION("if(isna(index('Form Responses 1'!B:P,max(filter(row('Form Responses 1'!B:B),'Form Responses 1'!B:B=A1082)),4)),""Data not Found."",index('Form Responses 1'!B:P,max(filter(row('Form Responses 1'!B:B),'Form Responses 1'!B:B=A1082)),4))"),"Done. Acc.")</f>
        <v>Done. Acc.</v>
      </c>
      <c r="G1082" s="16">
        <f t="shared" ca="1" si="0"/>
        <v>1</v>
      </c>
    </row>
    <row r="1083" spans="1:7" ht="14.25">
      <c r="A1083" s="6">
        <v>755381</v>
      </c>
      <c r="B1083" s="8" t="s">
        <v>286</v>
      </c>
      <c r="C1083" s="11" t="str">
        <f>VLOOKUP(A1083,DB_Name!$A$2:$G$93,7,FALSE)</f>
        <v>C78</v>
      </c>
      <c r="D1083" s="13" t="str">
        <f>VLOOKUP(A1083,DB_Name!$A$2:$D$93,4,FALSE)</f>
        <v>RDMP</v>
      </c>
      <c r="E1083" s="17" t="s">
        <v>92</v>
      </c>
      <c r="F1083" s="8" t="str">
        <f ca="1">IFERROR(__xludf.DUMMYFUNCTION("if(isna(index('Form Responses 1'!B:P,max(filter(row('Form Responses 1'!B:B),'Form Responses 1'!B:B=A1083)),5)),""Data not Found."",index('Form Responses 1'!B:P,max(filter(row('Form Responses 1'!B:B),'Form Responses 1'!B:B=A1083)),5))"),"Done. Acc.")</f>
        <v>Done. Acc.</v>
      </c>
      <c r="G1083" s="16">
        <f t="shared" ca="1" si="0"/>
        <v>1</v>
      </c>
    </row>
    <row r="1084" spans="1:7" ht="14.25">
      <c r="A1084" s="6">
        <v>755381</v>
      </c>
      <c r="B1084" s="8" t="s">
        <v>286</v>
      </c>
      <c r="C1084" s="11" t="str">
        <f>VLOOKUP(A1084,DB_Name!$A$2:$G$93,7,FALSE)</f>
        <v>C78</v>
      </c>
      <c r="D1084" s="13" t="str">
        <f>VLOOKUP(A1084,DB_Name!$A$2:$D$93,4,FALSE)</f>
        <v>RDMP</v>
      </c>
      <c r="E1084" s="17" t="s">
        <v>99</v>
      </c>
      <c r="F1084" s="8" t="str">
        <f ca="1">IFERROR(__xludf.DUMMYFUNCTION("if(isna(index('Form Responses 1'!B:P,max(filter(row('Form Responses 1'!B:B),'Form Responses 1'!B:B=A1084)),6)),""Data not Found."",index('Form Responses 1'!B:P,max(filter(row('Form Responses 1'!B:B),'Form Responses 1'!B:B=A1084)),6))"),"Done. Acc.")</f>
        <v>Done. Acc.</v>
      </c>
      <c r="G1084" s="16">
        <f t="shared" ca="1" si="0"/>
        <v>1</v>
      </c>
    </row>
    <row r="1085" spans="1:7" ht="14.25">
      <c r="A1085" s="6">
        <v>755381</v>
      </c>
      <c r="B1085" s="8" t="s">
        <v>286</v>
      </c>
      <c r="C1085" s="11" t="str">
        <f>VLOOKUP(A1085,DB_Name!$A$2:$G$93,7,FALSE)</f>
        <v>C78</v>
      </c>
      <c r="D1085" s="13" t="str">
        <f>VLOOKUP(A1085,DB_Name!$A$2:$D$93,4,FALSE)</f>
        <v>RDMP</v>
      </c>
      <c r="E1085" s="17" t="s">
        <v>110</v>
      </c>
      <c r="F1085" s="8" t="str">
        <f ca="1">IFERROR(__xludf.DUMMYFUNCTION("if(isna(index('Form Responses 1'!B:P,max(filter(row('Form Responses 1'!B:B),'Form Responses 1'!B:B=A1085)),7)),""Data not Found."",index('Form Responses 1'!B:P,max(filter(row('Form Responses 1'!B:B),'Form Responses 1'!B:B=A1085)),7))"),"Done. Acc.")</f>
        <v>Done. Acc.</v>
      </c>
      <c r="G1085" s="16">
        <f t="shared" ca="1" si="0"/>
        <v>1</v>
      </c>
    </row>
    <row r="1086" spans="1:7" ht="14.25">
      <c r="A1086" s="6">
        <v>755381</v>
      </c>
      <c r="B1086" s="8" t="s">
        <v>286</v>
      </c>
      <c r="C1086" s="11" t="str">
        <f>VLOOKUP(A1086,DB_Name!$A$2:$G$93,7,FALSE)</f>
        <v>C78</v>
      </c>
      <c r="D1086" s="13" t="str">
        <f>VLOOKUP(A1086,DB_Name!$A$2:$D$93,4,FALSE)</f>
        <v>RDMP</v>
      </c>
      <c r="E1086" s="17" t="s">
        <v>120</v>
      </c>
      <c r="F1086" s="8" t="str">
        <f ca="1">IFERROR(__xludf.DUMMYFUNCTION("if(isna(index('Form Responses 1'!B:P,max(filter(row('Form Responses 1'!B:B),'Form Responses 1'!B:B=A1086)),8)),""Data not Found."",index('Form Responses 1'!B:P,max(filter(row('Form Responses 1'!B:B),'Form Responses 1'!B:B=A1086)),8))"),"Done. Acc.")</f>
        <v>Done. Acc.</v>
      </c>
      <c r="G1086" s="16">
        <f t="shared" ca="1" si="0"/>
        <v>1</v>
      </c>
    </row>
    <row r="1087" spans="1:7" ht="14.25">
      <c r="A1087" s="6">
        <v>755381</v>
      </c>
      <c r="B1087" s="8" t="s">
        <v>286</v>
      </c>
      <c r="C1087" s="11" t="str">
        <f>VLOOKUP(A1087,DB_Name!$A$2:$G$93,7,FALSE)</f>
        <v>C78</v>
      </c>
      <c r="D1087" s="13" t="str">
        <f>VLOOKUP(A1087,DB_Name!$A$2:$D$93,4,FALSE)</f>
        <v>RDMP</v>
      </c>
      <c r="E1087" s="17" t="s">
        <v>130</v>
      </c>
      <c r="F1087" s="8" t="str">
        <f ca="1">IFERROR(__xludf.DUMMYFUNCTION("if(isna(index('Form Responses 1'!B:P,max(filter(row('Form Responses 1'!B:B),'Form Responses 1'!B:B=A1087)),9)),""Data not Found."",index('Form Responses 1'!B:P,max(filter(row('Form Responses 1'!B:B),'Form Responses 1'!B:B=A1087)),9))"),"Done. Acc.")</f>
        <v>Done. Acc.</v>
      </c>
      <c r="G1087" s="16">
        <f t="shared" ca="1" si="0"/>
        <v>1</v>
      </c>
    </row>
    <row r="1088" spans="1:7" ht="14.25">
      <c r="A1088" s="6">
        <v>755381</v>
      </c>
      <c r="B1088" s="8" t="s">
        <v>286</v>
      </c>
      <c r="C1088" s="11" t="str">
        <f>VLOOKUP(A1088,DB_Name!$A$2:$G$93,7,FALSE)</f>
        <v>C78</v>
      </c>
      <c r="D1088" s="13" t="str">
        <f>VLOOKUP(A1088,DB_Name!$A$2:$D$93,4,FALSE)</f>
        <v>RDMP</v>
      </c>
      <c r="E1088" s="17" t="s">
        <v>137</v>
      </c>
      <c r="F1088" s="8" t="str">
        <f ca="1">IFERROR(__xludf.DUMMYFUNCTION("if(isna(index('Form Responses 1'!B:P,max(filter(row('Form Responses 1'!B:B),'Form Responses 1'!B:B=A1088)),10)),""Data not Found."",index('Form Responses 1'!B:P,max(filter(row('Form Responses 1'!B:B),'Form Responses 1'!B:B=A1088)),10))"),"Not Yet Started.")</f>
        <v>Not Yet Started.</v>
      </c>
      <c r="G1088" s="16">
        <f t="shared" ca="1" si="0"/>
        <v>0</v>
      </c>
    </row>
    <row r="1089" spans="1:7" ht="14.25">
      <c r="A1089" s="6">
        <v>755381</v>
      </c>
      <c r="B1089" s="8" t="s">
        <v>286</v>
      </c>
      <c r="C1089" s="11" t="str">
        <f>VLOOKUP(A1089,DB_Name!$A$2:$G$93,7,FALSE)</f>
        <v>C78</v>
      </c>
      <c r="D1089" s="13" t="str">
        <f>VLOOKUP(A1089,DB_Name!$A$2:$D$93,4,FALSE)</f>
        <v>RDMP</v>
      </c>
      <c r="E1089" s="17" t="s">
        <v>147</v>
      </c>
      <c r="F1089" s="8" t="str">
        <f ca="1">IFERROR(__xludf.DUMMYFUNCTION("if(isna(index('Form Responses 1'!B:P,max(filter(row('Form Responses 1'!B:B),'Form Responses 1'!B:B=A1089)),11)),""Data not Found."",index('Form Responses 1'!B:P,max(filter(row('Form Responses 1'!B:B),'Form Responses 1'!B:B=A1089)),11))"),"Not Yet Started.")</f>
        <v>Not Yet Started.</v>
      </c>
      <c r="G1089" s="16">
        <f t="shared" ca="1" si="0"/>
        <v>0</v>
      </c>
    </row>
    <row r="1090" spans="1:7" ht="14.25">
      <c r="A1090" s="6">
        <v>755381</v>
      </c>
      <c r="B1090" s="8" t="s">
        <v>286</v>
      </c>
      <c r="C1090" s="11" t="str">
        <f>VLOOKUP(A1090,DB_Name!$A$2:$G$93,7,FALSE)</f>
        <v>C78</v>
      </c>
      <c r="D1090" s="13" t="str">
        <f>VLOOKUP(A1090,DB_Name!$A$2:$D$93,4,FALSE)</f>
        <v>RDMP</v>
      </c>
      <c r="E1090" s="17" t="s">
        <v>157</v>
      </c>
      <c r="F1090" s="8" t="str">
        <f ca="1">IFERROR(__xludf.DUMMYFUNCTION("if(isna(index('Form Responses 1'!B:P,max(filter(row('Form Responses 1'!B:B),'Form Responses 1'!B:B=A1090)),12)),""Data not Found."",index('Form Responses 1'!B:P,max(filter(row('Form Responses 1'!B:B),'Form Responses 1'!B:B=A1090)),12))"),"Not Yet Started.")</f>
        <v>Not Yet Started.</v>
      </c>
      <c r="G1090" s="16">
        <f t="shared" ca="1" si="0"/>
        <v>0</v>
      </c>
    </row>
    <row r="1091" spans="1:7" ht="14.25">
      <c r="A1091" s="6">
        <v>755381</v>
      </c>
      <c r="B1091" s="8" t="s">
        <v>286</v>
      </c>
      <c r="C1091" s="11" t="str">
        <f>VLOOKUP(A1091,DB_Name!$A$2:$G$93,7,FALSE)</f>
        <v>C78</v>
      </c>
      <c r="D1091" s="13" t="str">
        <f>VLOOKUP(A1091,DB_Name!$A$2:$D$93,4,FALSE)</f>
        <v>RDMP</v>
      </c>
      <c r="E1091" s="17" t="s">
        <v>168</v>
      </c>
      <c r="F1091" s="8" t="str">
        <f ca="1">IFERROR(__xludf.DUMMYFUNCTION("if(isna(index('Form Responses 1'!B:P,max(filter(row('Form Responses 1'!B:B),'Form Responses 1'!B:B=A1091)),13)),""Data not Found."",index('Form Responses 1'!B:P,max(filter(row('Form Responses 1'!B:B),'Form Responses 1'!B:B=A1091)),13))"),"Not Yet Started.")</f>
        <v>Not Yet Started.</v>
      </c>
      <c r="G1091" s="16">
        <f t="shared" ca="1" si="0"/>
        <v>0</v>
      </c>
    </row>
    <row r="1092" spans="1:7" ht="14.25">
      <c r="A1092" s="6">
        <v>755381</v>
      </c>
      <c r="B1092" s="8" t="s">
        <v>286</v>
      </c>
      <c r="C1092" s="11" t="str">
        <f>VLOOKUP(A1092,DB_Name!$A$2:$G$93,7,FALSE)</f>
        <v>C78</v>
      </c>
      <c r="D1092" s="13" t="str">
        <f>VLOOKUP(A1092,DB_Name!$A$2:$D$93,4,FALSE)</f>
        <v>RDMP</v>
      </c>
      <c r="E1092" s="17" t="s">
        <v>176</v>
      </c>
      <c r="F1092" s="8" t="str">
        <f ca="1">IFERROR(__xludf.DUMMYFUNCTION("if(isna(index('Form Responses 1'!B:P,max(filter(row('Form Responses 1'!B:B),'Form Responses 1'!B:B=A1092)),14)),""Data not Found."",index('Form Responses 1'!B:P,max(filter(row('Form Responses 1'!B:B),'Form Responses 1'!B:B=A1092)),14))"),"Not Yet Started.")</f>
        <v>Not Yet Started.</v>
      </c>
      <c r="G1092" s="16">
        <f t="shared" ca="1" si="0"/>
        <v>0</v>
      </c>
    </row>
    <row r="1093" spans="1:7" ht="14.25">
      <c r="A1093" s="6">
        <v>755381</v>
      </c>
      <c r="B1093" s="8" t="s">
        <v>286</v>
      </c>
      <c r="C1093" s="11" t="str">
        <f>VLOOKUP(A1093,DB_Name!$A$2:$G$93,7,FALSE)</f>
        <v>C78</v>
      </c>
      <c r="D1093" s="13" t="str">
        <f>VLOOKUP(A1093,DB_Name!$A$2:$D$93,4,FALSE)</f>
        <v>RDMP</v>
      </c>
      <c r="E1093" s="17" t="s">
        <v>185</v>
      </c>
      <c r="F1093" s="8" t="str">
        <f ca="1">IFERROR(__xludf.DUMMYFUNCTION("if(isna(index('Form Responses 1'!B:P,max(filter(row('Form Responses 1'!B:B),'Form Responses 1'!B:B=A1093)),15)),""Data not Found."",index('Form Responses 1'!B:P,max(filter(row('Form Responses 1'!B:B),'Form Responses 1'!B:B=A1093)),15))"),"Not Yet Started.")</f>
        <v>Not Yet Started.</v>
      </c>
      <c r="G1093" s="16">
        <f t="shared" ca="1" si="0"/>
        <v>0</v>
      </c>
    </row>
    <row r="1094" spans="1:7" ht="14.25">
      <c r="A1094" s="6">
        <v>755382</v>
      </c>
      <c r="B1094" s="8" t="s">
        <v>289</v>
      </c>
      <c r="C1094" s="11" t="str">
        <f>VLOOKUP(A1094,DB_Name!$A$2:$G$93,7,FALSE)</f>
        <v>C79</v>
      </c>
      <c r="D1094" s="13" t="str">
        <f>VLOOKUP(A1094,DB_Name!$A$2:$D$93,4,FALSE)</f>
        <v>RDMP</v>
      </c>
      <c r="E1094" s="13" t="s">
        <v>35</v>
      </c>
      <c r="F1094" s="8" t="str">
        <f ca="1">IFERROR(__xludf.DUMMYFUNCTION("if(isna(index('Form Responses 1'!B:P,max(filter(row('Form Responses 1'!B:B),'Form Responses 1'!B:B=A1094)),2)),""Data not Found."",index('Form Responses 1'!B:P,max(filter(row('Form Responses 1'!B:B),'Form Responses 1'!B:B=A1094)),2))"),"Done. Acc.")</f>
        <v>Done. Acc.</v>
      </c>
      <c r="G1094" s="16">
        <f t="shared" ca="1" si="0"/>
        <v>1</v>
      </c>
    </row>
    <row r="1095" spans="1:7" ht="14.25">
      <c r="A1095" s="6">
        <v>755382</v>
      </c>
      <c r="B1095" s="8" t="s">
        <v>289</v>
      </c>
      <c r="C1095" s="11" t="str">
        <f>VLOOKUP(A1095,DB_Name!$A$2:$G$93,7,FALSE)</f>
        <v>C79</v>
      </c>
      <c r="D1095" s="13" t="str">
        <f>VLOOKUP(A1095,DB_Name!$A$2:$D$93,4,FALSE)</f>
        <v>RDMP</v>
      </c>
      <c r="E1095" s="17" t="s">
        <v>68</v>
      </c>
      <c r="F1095" s="8" t="str">
        <f ca="1">IFERROR(__xludf.DUMMYFUNCTION("if(isna(index('Form Responses 1'!B:P,max(filter(row('Form Responses 1'!B:B),'Form Responses 1'!B:B=A1095)),3)),""Data not Found."",index('Form Responses 1'!B:P,max(filter(row('Form Responses 1'!B:B),'Form Responses 1'!B:B=A1095)),3))"),"On Progress.")</f>
        <v>On Progress.</v>
      </c>
      <c r="G1095" s="16">
        <f t="shared" ca="1" si="0"/>
        <v>0.5</v>
      </c>
    </row>
    <row r="1096" spans="1:7" ht="14.25">
      <c r="A1096" s="6">
        <v>755382</v>
      </c>
      <c r="B1096" s="8" t="s">
        <v>289</v>
      </c>
      <c r="C1096" s="11" t="str">
        <f>VLOOKUP(A1096,DB_Name!$A$2:$G$93,7,FALSE)</f>
        <v>C79</v>
      </c>
      <c r="D1096" s="13" t="str">
        <f>VLOOKUP(A1096,DB_Name!$A$2:$D$93,4,FALSE)</f>
        <v>RDMP</v>
      </c>
      <c r="E1096" s="17" t="s">
        <v>82</v>
      </c>
      <c r="F1096" s="8" t="str">
        <f ca="1">IFERROR(__xludf.DUMMYFUNCTION("if(isna(index('Form Responses 1'!B:P,max(filter(row('Form Responses 1'!B:B),'Form Responses 1'!B:B=A1096)),4)),""Data not Found."",index('Form Responses 1'!B:P,max(filter(row('Form Responses 1'!B:B),'Form Responses 1'!B:B=A1096)),4))"),"Not Yet Started.")</f>
        <v>Not Yet Started.</v>
      </c>
      <c r="G1096" s="16">
        <f t="shared" ca="1" si="0"/>
        <v>0</v>
      </c>
    </row>
    <row r="1097" spans="1:7" ht="14.25">
      <c r="A1097" s="6">
        <v>755382</v>
      </c>
      <c r="B1097" s="8" t="s">
        <v>289</v>
      </c>
      <c r="C1097" s="11" t="str">
        <f>VLOOKUP(A1097,DB_Name!$A$2:$G$93,7,FALSE)</f>
        <v>C79</v>
      </c>
      <c r="D1097" s="13" t="str">
        <f>VLOOKUP(A1097,DB_Name!$A$2:$D$93,4,FALSE)</f>
        <v>RDMP</v>
      </c>
      <c r="E1097" s="17" t="s">
        <v>92</v>
      </c>
      <c r="F1097" s="8" t="str">
        <f ca="1">IFERROR(__xludf.DUMMYFUNCTION("if(isna(index('Form Responses 1'!B:P,max(filter(row('Form Responses 1'!B:B),'Form Responses 1'!B:B=A1097)),5)),""Data not Found."",index('Form Responses 1'!B:P,max(filter(row('Form Responses 1'!B:B),'Form Responses 1'!B:B=A1097)),5))"),"Not Yet Started.")</f>
        <v>Not Yet Started.</v>
      </c>
      <c r="G1097" s="16">
        <f t="shared" ca="1" si="0"/>
        <v>0</v>
      </c>
    </row>
    <row r="1098" spans="1:7" ht="14.25">
      <c r="A1098" s="6">
        <v>755382</v>
      </c>
      <c r="B1098" s="8" t="s">
        <v>289</v>
      </c>
      <c r="C1098" s="11" t="str">
        <f>VLOOKUP(A1098,DB_Name!$A$2:$G$93,7,FALSE)</f>
        <v>C79</v>
      </c>
      <c r="D1098" s="13" t="str">
        <f>VLOOKUP(A1098,DB_Name!$A$2:$D$93,4,FALSE)</f>
        <v>RDMP</v>
      </c>
      <c r="E1098" s="17" t="s">
        <v>99</v>
      </c>
      <c r="F1098" s="8" t="str">
        <f ca="1">IFERROR(__xludf.DUMMYFUNCTION("if(isna(index('Form Responses 1'!B:P,max(filter(row('Form Responses 1'!B:B),'Form Responses 1'!B:B=A1098)),6)),""Data not Found."",index('Form Responses 1'!B:P,max(filter(row('Form Responses 1'!B:B),'Form Responses 1'!B:B=A1098)),6))"),"Not Yet Started.")</f>
        <v>Not Yet Started.</v>
      </c>
      <c r="G1098" s="16">
        <f t="shared" ca="1" si="0"/>
        <v>0</v>
      </c>
    </row>
    <row r="1099" spans="1:7" ht="14.25">
      <c r="A1099" s="6">
        <v>755382</v>
      </c>
      <c r="B1099" s="8" t="s">
        <v>289</v>
      </c>
      <c r="C1099" s="11" t="str">
        <f>VLOOKUP(A1099,DB_Name!$A$2:$G$93,7,FALSE)</f>
        <v>C79</v>
      </c>
      <c r="D1099" s="13" t="str">
        <f>VLOOKUP(A1099,DB_Name!$A$2:$D$93,4,FALSE)</f>
        <v>RDMP</v>
      </c>
      <c r="E1099" s="17" t="s">
        <v>110</v>
      </c>
      <c r="F1099" s="8" t="str">
        <f ca="1">IFERROR(__xludf.DUMMYFUNCTION("if(isna(index('Form Responses 1'!B:P,max(filter(row('Form Responses 1'!B:B),'Form Responses 1'!B:B=A1099)),7)),""Data not Found."",index('Form Responses 1'!B:P,max(filter(row('Form Responses 1'!B:B),'Form Responses 1'!B:B=A1099)),7))"),"Not Yet Started.")</f>
        <v>Not Yet Started.</v>
      </c>
      <c r="G1099" s="16">
        <f t="shared" ca="1" si="0"/>
        <v>0</v>
      </c>
    </row>
    <row r="1100" spans="1:7" ht="14.25">
      <c r="A1100" s="6">
        <v>755382</v>
      </c>
      <c r="B1100" s="8" t="s">
        <v>289</v>
      </c>
      <c r="C1100" s="11" t="str">
        <f>VLOOKUP(A1100,DB_Name!$A$2:$G$93,7,FALSE)</f>
        <v>C79</v>
      </c>
      <c r="D1100" s="13" t="str">
        <f>VLOOKUP(A1100,DB_Name!$A$2:$D$93,4,FALSE)</f>
        <v>RDMP</v>
      </c>
      <c r="E1100" s="17" t="s">
        <v>120</v>
      </c>
      <c r="F1100" s="8" t="str">
        <f ca="1">IFERROR(__xludf.DUMMYFUNCTION("if(isna(index('Form Responses 1'!B:P,max(filter(row('Form Responses 1'!B:B),'Form Responses 1'!B:B=A1100)),8)),""Data not Found."",index('Form Responses 1'!B:P,max(filter(row('Form Responses 1'!B:B),'Form Responses 1'!B:B=A1100)),8))"),"Not Yet Started.")</f>
        <v>Not Yet Started.</v>
      </c>
      <c r="G1100" s="16">
        <f t="shared" ca="1" si="0"/>
        <v>0</v>
      </c>
    </row>
    <row r="1101" spans="1:7" ht="14.25">
      <c r="A1101" s="6">
        <v>755382</v>
      </c>
      <c r="B1101" s="8" t="s">
        <v>289</v>
      </c>
      <c r="C1101" s="11" t="str">
        <f>VLOOKUP(A1101,DB_Name!$A$2:$G$93,7,FALSE)</f>
        <v>C79</v>
      </c>
      <c r="D1101" s="13" t="str">
        <f>VLOOKUP(A1101,DB_Name!$A$2:$D$93,4,FALSE)</f>
        <v>RDMP</v>
      </c>
      <c r="E1101" s="17" t="s">
        <v>130</v>
      </c>
      <c r="F1101" s="8" t="str">
        <f ca="1">IFERROR(__xludf.DUMMYFUNCTION("if(isna(index('Form Responses 1'!B:P,max(filter(row('Form Responses 1'!B:B),'Form Responses 1'!B:B=A1101)),9)),""Data not Found."",index('Form Responses 1'!B:P,max(filter(row('Form Responses 1'!B:B),'Form Responses 1'!B:B=A1101)),9))"),"Not Yet Started.")</f>
        <v>Not Yet Started.</v>
      </c>
      <c r="G1101" s="16">
        <f t="shared" ca="1" si="0"/>
        <v>0</v>
      </c>
    </row>
    <row r="1102" spans="1:7" ht="14.25">
      <c r="A1102" s="6">
        <v>755382</v>
      </c>
      <c r="B1102" s="8" t="s">
        <v>289</v>
      </c>
      <c r="C1102" s="11" t="str">
        <f>VLOOKUP(A1102,DB_Name!$A$2:$G$93,7,FALSE)</f>
        <v>C79</v>
      </c>
      <c r="D1102" s="13" t="str">
        <f>VLOOKUP(A1102,DB_Name!$A$2:$D$93,4,FALSE)</f>
        <v>RDMP</v>
      </c>
      <c r="E1102" s="17" t="s">
        <v>137</v>
      </c>
      <c r="F1102" s="8" t="str">
        <f ca="1">IFERROR(__xludf.DUMMYFUNCTION("if(isna(index('Form Responses 1'!B:P,max(filter(row('Form Responses 1'!B:B),'Form Responses 1'!B:B=A1102)),10)),""Data not Found."",index('Form Responses 1'!B:P,max(filter(row('Form Responses 1'!B:B),'Form Responses 1'!B:B=A1102)),10))"),"Not Yet Started.")</f>
        <v>Not Yet Started.</v>
      </c>
      <c r="G1102" s="16">
        <f t="shared" ca="1" si="0"/>
        <v>0</v>
      </c>
    </row>
    <row r="1103" spans="1:7" ht="14.25">
      <c r="A1103" s="6">
        <v>755382</v>
      </c>
      <c r="B1103" s="8" t="s">
        <v>289</v>
      </c>
      <c r="C1103" s="11" t="str">
        <f>VLOOKUP(A1103,DB_Name!$A$2:$G$93,7,FALSE)</f>
        <v>C79</v>
      </c>
      <c r="D1103" s="13" t="str">
        <f>VLOOKUP(A1103,DB_Name!$A$2:$D$93,4,FALSE)</f>
        <v>RDMP</v>
      </c>
      <c r="E1103" s="17" t="s">
        <v>147</v>
      </c>
      <c r="F1103" s="8" t="str">
        <f ca="1">IFERROR(__xludf.DUMMYFUNCTION("if(isna(index('Form Responses 1'!B:P,max(filter(row('Form Responses 1'!B:B),'Form Responses 1'!B:B=A1103)),11)),""Data not Found."",index('Form Responses 1'!B:P,max(filter(row('Form Responses 1'!B:B),'Form Responses 1'!B:B=A1103)),11))"),"Not Yet Started.")</f>
        <v>Not Yet Started.</v>
      </c>
      <c r="G1103" s="16">
        <f t="shared" ca="1" si="0"/>
        <v>0</v>
      </c>
    </row>
    <row r="1104" spans="1:7" ht="14.25">
      <c r="A1104" s="6">
        <v>755382</v>
      </c>
      <c r="B1104" s="8" t="s">
        <v>289</v>
      </c>
      <c r="C1104" s="11" t="str">
        <f>VLOOKUP(A1104,DB_Name!$A$2:$G$93,7,FALSE)</f>
        <v>C79</v>
      </c>
      <c r="D1104" s="13" t="str">
        <f>VLOOKUP(A1104,DB_Name!$A$2:$D$93,4,FALSE)</f>
        <v>RDMP</v>
      </c>
      <c r="E1104" s="17" t="s">
        <v>157</v>
      </c>
      <c r="F1104" s="8" t="str">
        <f ca="1">IFERROR(__xludf.DUMMYFUNCTION("if(isna(index('Form Responses 1'!B:P,max(filter(row('Form Responses 1'!B:B),'Form Responses 1'!B:B=A1104)),12)),""Data not Found."",index('Form Responses 1'!B:P,max(filter(row('Form Responses 1'!B:B),'Form Responses 1'!B:B=A1104)),12))"),"Not Yet Started.")</f>
        <v>Not Yet Started.</v>
      </c>
      <c r="G1104" s="16">
        <f t="shared" ca="1" si="0"/>
        <v>0</v>
      </c>
    </row>
    <row r="1105" spans="1:7" ht="14.25">
      <c r="A1105" s="6">
        <v>755382</v>
      </c>
      <c r="B1105" s="8" t="s">
        <v>289</v>
      </c>
      <c r="C1105" s="11" t="str">
        <f>VLOOKUP(A1105,DB_Name!$A$2:$G$93,7,FALSE)</f>
        <v>C79</v>
      </c>
      <c r="D1105" s="13" t="str">
        <f>VLOOKUP(A1105,DB_Name!$A$2:$D$93,4,FALSE)</f>
        <v>RDMP</v>
      </c>
      <c r="E1105" s="17" t="s">
        <v>168</v>
      </c>
      <c r="F1105" s="8" t="str">
        <f ca="1">IFERROR(__xludf.DUMMYFUNCTION("if(isna(index('Form Responses 1'!B:P,max(filter(row('Form Responses 1'!B:B),'Form Responses 1'!B:B=A1105)),13)),""Data not Found."",index('Form Responses 1'!B:P,max(filter(row('Form Responses 1'!B:B),'Form Responses 1'!B:B=A1105)),13))"),"Not Yet Started.")</f>
        <v>Not Yet Started.</v>
      </c>
      <c r="G1105" s="16">
        <f t="shared" ca="1" si="0"/>
        <v>0</v>
      </c>
    </row>
    <row r="1106" spans="1:7" ht="14.25">
      <c r="A1106" s="6">
        <v>755382</v>
      </c>
      <c r="B1106" s="8" t="s">
        <v>289</v>
      </c>
      <c r="C1106" s="11" t="str">
        <f>VLOOKUP(A1106,DB_Name!$A$2:$G$93,7,FALSE)</f>
        <v>C79</v>
      </c>
      <c r="D1106" s="13" t="str">
        <f>VLOOKUP(A1106,DB_Name!$A$2:$D$93,4,FALSE)</f>
        <v>RDMP</v>
      </c>
      <c r="E1106" s="17" t="s">
        <v>176</v>
      </c>
      <c r="F1106" s="8" t="str">
        <f ca="1">IFERROR(__xludf.DUMMYFUNCTION("if(isna(index('Form Responses 1'!B:P,max(filter(row('Form Responses 1'!B:B),'Form Responses 1'!B:B=A1106)),14)),""Data not Found."",index('Form Responses 1'!B:P,max(filter(row('Form Responses 1'!B:B),'Form Responses 1'!B:B=A1106)),14))"),"Not Yet Started.")</f>
        <v>Not Yet Started.</v>
      </c>
      <c r="G1106" s="16">
        <f t="shared" ca="1" si="0"/>
        <v>0</v>
      </c>
    </row>
    <row r="1107" spans="1:7" ht="14.25">
      <c r="A1107" s="6">
        <v>755382</v>
      </c>
      <c r="B1107" s="8" t="s">
        <v>289</v>
      </c>
      <c r="C1107" s="11" t="str">
        <f>VLOOKUP(A1107,DB_Name!$A$2:$G$93,7,FALSE)</f>
        <v>C79</v>
      </c>
      <c r="D1107" s="13" t="str">
        <f>VLOOKUP(A1107,DB_Name!$A$2:$D$93,4,FALSE)</f>
        <v>RDMP</v>
      </c>
      <c r="E1107" s="17" t="s">
        <v>185</v>
      </c>
      <c r="F1107" s="8" t="str">
        <f ca="1">IFERROR(__xludf.DUMMYFUNCTION("if(isna(index('Form Responses 1'!B:P,max(filter(row('Form Responses 1'!B:B),'Form Responses 1'!B:B=A1107)),15)),""Data not Found."",index('Form Responses 1'!B:P,max(filter(row('Form Responses 1'!B:B),'Form Responses 1'!B:B=A1107)),15))"),"Not Yet Started.")</f>
        <v>Not Yet Started.</v>
      </c>
      <c r="G1107" s="16">
        <f t="shared" ca="1" si="0"/>
        <v>0</v>
      </c>
    </row>
    <row r="1108" spans="1:7" ht="14.25">
      <c r="A1108" s="6">
        <v>755383</v>
      </c>
      <c r="B1108" s="8" t="s">
        <v>292</v>
      </c>
      <c r="C1108" s="11" t="str">
        <f>VLOOKUP(A1108,DB_Name!$A$2:$G$93,7,FALSE)</f>
        <v>C80</v>
      </c>
      <c r="D1108" s="13" t="str">
        <f>VLOOKUP(A1108,DB_Name!$A$2:$D$93,4,FALSE)</f>
        <v>ES</v>
      </c>
      <c r="E1108" s="13" t="s">
        <v>35</v>
      </c>
      <c r="F1108" s="8" t="str">
        <f ca="1">IFERROR(__xludf.DUMMYFUNCTION("if(isna(index('Form Responses 1'!B:P,max(filter(row('Form Responses 1'!B:B),'Form Responses 1'!B:B=A1108)),2)),""Data not Found."",index('Form Responses 1'!B:P,max(filter(row('Form Responses 1'!B:B),'Form Responses 1'!B:B=A1108)),2))"),"On Progress.")</f>
        <v>On Progress.</v>
      </c>
      <c r="G1108" s="16">
        <f t="shared" ca="1" si="0"/>
        <v>0.5</v>
      </c>
    </row>
    <row r="1109" spans="1:7" ht="14.25">
      <c r="A1109" s="6">
        <v>755383</v>
      </c>
      <c r="B1109" s="8" t="s">
        <v>292</v>
      </c>
      <c r="C1109" s="11" t="str">
        <f>VLOOKUP(A1109,DB_Name!$A$2:$G$93,7,FALSE)</f>
        <v>C80</v>
      </c>
      <c r="D1109" s="13" t="str">
        <f>VLOOKUP(A1109,DB_Name!$A$2:$D$93,4,FALSE)</f>
        <v>ES</v>
      </c>
      <c r="E1109" s="17" t="s">
        <v>68</v>
      </c>
      <c r="F1109" s="8" t="str">
        <f ca="1">IFERROR(__xludf.DUMMYFUNCTION("if(isna(index('Form Responses 1'!B:P,max(filter(row('Form Responses 1'!B:B),'Form Responses 1'!B:B=A1109)),3)),""Data not Found."",index('Form Responses 1'!B:P,max(filter(row('Form Responses 1'!B:B),'Form Responses 1'!B:B=A1109)),3))"),"On Progress.")</f>
        <v>On Progress.</v>
      </c>
      <c r="G1109" s="16">
        <f t="shared" ca="1" si="0"/>
        <v>0.5</v>
      </c>
    </row>
    <row r="1110" spans="1:7" ht="14.25">
      <c r="A1110" s="6">
        <v>755383</v>
      </c>
      <c r="B1110" s="8" t="s">
        <v>292</v>
      </c>
      <c r="C1110" s="11" t="str">
        <f>VLOOKUP(A1110,DB_Name!$A$2:$G$93,7,FALSE)</f>
        <v>C80</v>
      </c>
      <c r="D1110" s="13" t="str">
        <f>VLOOKUP(A1110,DB_Name!$A$2:$D$93,4,FALSE)</f>
        <v>ES</v>
      </c>
      <c r="E1110" s="17" t="s">
        <v>82</v>
      </c>
      <c r="F1110" s="8" t="str">
        <f ca="1">IFERROR(__xludf.DUMMYFUNCTION("if(isna(index('Form Responses 1'!B:P,max(filter(row('Form Responses 1'!B:B),'Form Responses 1'!B:B=A1110)),4)),""Data not Found."",index('Form Responses 1'!B:P,max(filter(row('Form Responses 1'!B:B),'Form Responses 1'!B:B=A1110)),4))"),"Not Yet Started.")</f>
        <v>Not Yet Started.</v>
      </c>
      <c r="G1110" s="16">
        <f t="shared" ca="1" si="0"/>
        <v>0</v>
      </c>
    </row>
    <row r="1111" spans="1:7" ht="14.25">
      <c r="A1111" s="6">
        <v>755383</v>
      </c>
      <c r="B1111" s="8" t="s">
        <v>292</v>
      </c>
      <c r="C1111" s="11" t="str">
        <f>VLOOKUP(A1111,DB_Name!$A$2:$G$93,7,FALSE)</f>
        <v>C80</v>
      </c>
      <c r="D1111" s="13" t="str">
        <f>VLOOKUP(A1111,DB_Name!$A$2:$D$93,4,FALSE)</f>
        <v>ES</v>
      </c>
      <c r="E1111" s="17" t="s">
        <v>92</v>
      </c>
      <c r="F1111" s="8" t="str">
        <f ca="1">IFERROR(__xludf.DUMMYFUNCTION("if(isna(index('Form Responses 1'!B:P,max(filter(row('Form Responses 1'!B:B),'Form Responses 1'!B:B=A1111)),5)),""Data not Found."",index('Form Responses 1'!B:P,max(filter(row('Form Responses 1'!B:B),'Form Responses 1'!B:B=A1111)),5))"),"Not Yet Started.")</f>
        <v>Not Yet Started.</v>
      </c>
      <c r="G1111" s="16">
        <f t="shared" ca="1" si="0"/>
        <v>0</v>
      </c>
    </row>
    <row r="1112" spans="1:7" ht="14.25">
      <c r="A1112" s="6">
        <v>755383</v>
      </c>
      <c r="B1112" s="8" t="s">
        <v>292</v>
      </c>
      <c r="C1112" s="11" t="str">
        <f>VLOOKUP(A1112,DB_Name!$A$2:$G$93,7,FALSE)</f>
        <v>C80</v>
      </c>
      <c r="D1112" s="13" t="str">
        <f>VLOOKUP(A1112,DB_Name!$A$2:$D$93,4,FALSE)</f>
        <v>ES</v>
      </c>
      <c r="E1112" s="17" t="s">
        <v>99</v>
      </c>
      <c r="F1112" s="8" t="str">
        <f ca="1">IFERROR(__xludf.DUMMYFUNCTION("if(isna(index('Form Responses 1'!B:P,max(filter(row('Form Responses 1'!B:B),'Form Responses 1'!B:B=A1112)),6)),""Data not Found."",index('Form Responses 1'!B:P,max(filter(row('Form Responses 1'!B:B),'Form Responses 1'!B:B=A1112)),6))"),"Not Yet Started.")</f>
        <v>Not Yet Started.</v>
      </c>
      <c r="G1112" s="16">
        <f t="shared" ca="1" si="0"/>
        <v>0</v>
      </c>
    </row>
    <row r="1113" spans="1:7" ht="14.25">
      <c r="A1113" s="6">
        <v>755383</v>
      </c>
      <c r="B1113" s="8" t="s">
        <v>292</v>
      </c>
      <c r="C1113" s="11" t="str">
        <f>VLOOKUP(A1113,DB_Name!$A$2:$G$93,7,FALSE)</f>
        <v>C80</v>
      </c>
      <c r="D1113" s="13" t="str">
        <f>VLOOKUP(A1113,DB_Name!$A$2:$D$93,4,FALSE)</f>
        <v>ES</v>
      </c>
      <c r="E1113" s="17" t="s">
        <v>110</v>
      </c>
      <c r="F1113" s="8" t="str">
        <f ca="1">IFERROR(__xludf.DUMMYFUNCTION("if(isna(index('Form Responses 1'!B:P,max(filter(row('Form Responses 1'!B:B),'Form Responses 1'!B:B=A1113)),7)),""Data not Found."",index('Form Responses 1'!B:P,max(filter(row('Form Responses 1'!B:B),'Form Responses 1'!B:B=A1113)),7))"),"Not Yet Started.")</f>
        <v>Not Yet Started.</v>
      </c>
      <c r="G1113" s="16">
        <f t="shared" ca="1" si="0"/>
        <v>0</v>
      </c>
    </row>
    <row r="1114" spans="1:7" ht="14.25">
      <c r="A1114" s="6">
        <v>755383</v>
      </c>
      <c r="B1114" s="8" t="s">
        <v>292</v>
      </c>
      <c r="C1114" s="11" t="str">
        <f>VLOOKUP(A1114,DB_Name!$A$2:$G$93,7,FALSE)</f>
        <v>C80</v>
      </c>
      <c r="D1114" s="13" t="str">
        <f>VLOOKUP(A1114,DB_Name!$A$2:$D$93,4,FALSE)</f>
        <v>ES</v>
      </c>
      <c r="E1114" s="17" t="s">
        <v>120</v>
      </c>
      <c r="F1114" s="8" t="str">
        <f ca="1">IFERROR(__xludf.DUMMYFUNCTION("if(isna(index('Form Responses 1'!B:P,max(filter(row('Form Responses 1'!B:B),'Form Responses 1'!B:B=A1114)),8)),""Data not Found."",index('Form Responses 1'!B:P,max(filter(row('Form Responses 1'!B:B),'Form Responses 1'!B:B=A1114)),8))"),"Not Yet Started.")</f>
        <v>Not Yet Started.</v>
      </c>
      <c r="G1114" s="16">
        <f t="shared" ca="1" si="0"/>
        <v>0</v>
      </c>
    </row>
    <row r="1115" spans="1:7" ht="14.25">
      <c r="A1115" s="6">
        <v>755383</v>
      </c>
      <c r="B1115" s="8" t="s">
        <v>292</v>
      </c>
      <c r="C1115" s="11" t="str">
        <f>VLOOKUP(A1115,DB_Name!$A$2:$G$93,7,FALSE)</f>
        <v>C80</v>
      </c>
      <c r="D1115" s="13" t="str">
        <f>VLOOKUP(A1115,DB_Name!$A$2:$D$93,4,FALSE)</f>
        <v>ES</v>
      </c>
      <c r="E1115" s="17" t="s">
        <v>130</v>
      </c>
      <c r="F1115" s="8" t="str">
        <f ca="1">IFERROR(__xludf.DUMMYFUNCTION("if(isna(index('Form Responses 1'!B:P,max(filter(row('Form Responses 1'!B:B),'Form Responses 1'!B:B=A1115)),9)),""Data not Found."",index('Form Responses 1'!B:P,max(filter(row('Form Responses 1'!B:B),'Form Responses 1'!B:B=A1115)),9))"),"Not Yet Started.")</f>
        <v>Not Yet Started.</v>
      </c>
      <c r="G1115" s="16">
        <f t="shared" ca="1" si="0"/>
        <v>0</v>
      </c>
    </row>
    <row r="1116" spans="1:7" ht="14.25">
      <c r="A1116" s="6">
        <v>755383</v>
      </c>
      <c r="B1116" s="8" t="s">
        <v>292</v>
      </c>
      <c r="C1116" s="11" t="str">
        <f>VLOOKUP(A1116,DB_Name!$A$2:$G$93,7,FALSE)</f>
        <v>C80</v>
      </c>
      <c r="D1116" s="13" t="str">
        <f>VLOOKUP(A1116,DB_Name!$A$2:$D$93,4,FALSE)</f>
        <v>ES</v>
      </c>
      <c r="E1116" s="17" t="s">
        <v>137</v>
      </c>
      <c r="F1116" s="8" t="str">
        <f ca="1">IFERROR(__xludf.DUMMYFUNCTION("if(isna(index('Form Responses 1'!B:P,max(filter(row('Form Responses 1'!B:B),'Form Responses 1'!B:B=A1116)),10)),""Data not Found."",index('Form Responses 1'!B:P,max(filter(row('Form Responses 1'!B:B),'Form Responses 1'!B:B=A1116)),10))"),"Not Yet Started.")</f>
        <v>Not Yet Started.</v>
      </c>
      <c r="G1116" s="16">
        <f t="shared" ca="1" si="0"/>
        <v>0</v>
      </c>
    </row>
    <row r="1117" spans="1:7" ht="14.25">
      <c r="A1117" s="6">
        <v>755383</v>
      </c>
      <c r="B1117" s="8" t="s">
        <v>292</v>
      </c>
      <c r="C1117" s="11" t="str">
        <f>VLOOKUP(A1117,DB_Name!$A$2:$G$93,7,FALSE)</f>
        <v>C80</v>
      </c>
      <c r="D1117" s="13" t="str">
        <f>VLOOKUP(A1117,DB_Name!$A$2:$D$93,4,FALSE)</f>
        <v>ES</v>
      </c>
      <c r="E1117" s="17" t="s">
        <v>147</v>
      </c>
      <c r="F1117" s="8" t="str">
        <f ca="1">IFERROR(__xludf.DUMMYFUNCTION("if(isna(index('Form Responses 1'!B:P,max(filter(row('Form Responses 1'!B:B),'Form Responses 1'!B:B=A1117)),11)),""Data not Found."",index('Form Responses 1'!B:P,max(filter(row('Form Responses 1'!B:B),'Form Responses 1'!B:B=A1117)),11))"),"Not Yet Started.")</f>
        <v>Not Yet Started.</v>
      </c>
      <c r="G1117" s="16">
        <f t="shared" ca="1" si="0"/>
        <v>0</v>
      </c>
    </row>
    <row r="1118" spans="1:7" ht="14.25">
      <c r="A1118" s="6">
        <v>755383</v>
      </c>
      <c r="B1118" s="8" t="s">
        <v>292</v>
      </c>
      <c r="C1118" s="11" t="str">
        <f>VLOOKUP(A1118,DB_Name!$A$2:$G$93,7,FALSE)</f>
        <v>C80</v>
      </c>
      <c r="D1118" s="13" t="str">
        <f>VLOOKUP(A1118,DB_Name!$A$2:$D$93,4,FALSE)</f>
        <v>ES</v>
      </c>
      <c r="E1118" s="17" t="s">
        <v>157</v>
      </c>
      <c r="F1118" s="8" t="str">
        <f ca="1">IFERROR(__xludf.DUMMYFUNCTION("if(isna(index('Form Responses 1'!B:P,max(filter(row('Form Responses 1'!B:B),'Form Responses 1'!B:B=A1118)),12)),""Data not Found."",index('Form Responses 1'!B:P,max(filter(row('Form Responses 1'!B:B),'Form Responses 1'!B:B=A1118)),12))"),"Not Yet Started.")</f>
        <v>Not Yet Started.</v>
      </c>
      <c r="G1118" s="16">
        <f t="shared" ca="1" si="0"/>
        <v>0</v>
      </c>
    </row>
    <row r="1119" spans="1:7" ht="14.25">
      <c r="A1119" s="6">
        <v>755383</v>
      </c>
      <c r="B1119" s="8" t="s">
        <v>292</v>
      </c>
      <c r="C1119" s="11" t="str">
        <f>VLOOKUP(A1119,DB_Name!$A$2:$G$93,7,FALSE)</f>
        <v>C80</v>
      </c>
      <c r="D1119" s="13" t="str">
        <f>VLOOKUP(A1119,DB_Name!$A$2:$D$93,4,FALSE)</f>
        <v>ES</v>
      </c>
      <c r="E1119" s="17" t="s">
        <v>168</v>
      </c>
      <c r="F1119" s="8" t="str">
        <f ca="1">IFERROR(__xludf.DUMMYFUNCTION("if(isna(index('Form Responses 1'!B:P,max(filter(row('Form Responses 1'!B:B),'Form Responses 1'!B:B=A1119)),13)),""Data not Found."",index('Form Responses 1'!B:P,max(filter(row('Form Responses 1'!B:B),'Form Responses 1'!B:B=A1119)),13))"),"Not Yet Started.")</f>
        <v>Not Yet Started.</v>
      </c>
      <c r="G1119" s="16">
        <f t="shared" ca="1" si="0"/>
        <v>0</v>
      </c>
    </row>
    <row r="1120" spans="1:7" ht="14.25">
      <c r="A1120" s="6">
        <v>755383</v>
      </c>
      <c r="B1120" s="8" t="s">
        <v>292</v>
      </c>
      <c r="C1120" s="11" t="str">
        <f>VLOOKUP(A1120,DB_Name!$A$2:$G$93,7,FALSE)</f>
        <v>C80</v>
      </c>
      <c r="D1120" s="13" t="str">
        <f>VLOOKUP(A1120,DB_Name!$A$2:$D$93,4,FALSE)</f>
        <v>ES</v>
      </c>
      <c r="E1120" s="17" t="s">
        <v>176</v>
      </c>
      <c r="F1120" s="8" t="str">
        <f ca="1">IFERROR(__xludf.DUMMYFUNCTION("if(isna(index('Form Responses 1'!B:P,max(filter(row('Form Responses 1'!B:B),'Form Responses 1'!B:B=A1120)),14)),""Data not Found."",index('Form Responses 1'!B:P,max(filter(row('Form Responses 1'!B:B),'Form Responses 1'!B:B=A1120)),14))"),"Not Yet Started.")</f>
        <v>Not Yet Started.</v>
      </c>
      <c r="G1120" s="16">
        <f t="shared" ca="1" si="0"/>
        <v>0</v>
      </c>
    </row>
    <row r="1121" spans="1:7" ht="14.25">
      <c r="A1121" s="6">
        <v>755383</v>
      </c>
      <c r="B1121" s="8" t="s">
        <v>292</v>
      </c>
      <c r="C1121" s="11" t="str">
        <f>VLOOKUP(A1121,DB_Name!$A$2:$G$93,7,FALSE)</f>
        <v>C80</v>
      </c>
      <c r="D1121" s="13" t="str">
        <f>VLOOKUP(A1121,DB_Name!$A$2:$D$93,4,FALSE)</f>
        <v>ES</v>
      </c>
      <c r="E1121" s="17" t="s">
        <v>185</v>
      </c>
      <c r="F1121" s="8" t="str">
        <f ca="1">IFERROR(__xludf.DUMMYFUNCTION("if(isna(index('Form Responses 1'!B:P,max(filter(row('Form Responses 1'!B:B),'Form Responses 1'!B:B=A1121)),15)),""Data not Found."",index('Form Responses 1'!B:P,max(filter(row('Form Responses 1'!B:B),'Form Responses 1'!B:B=A1121)),15))"),"Not Yet Started.")</f>
        <v>Not Yet Started.</v>
      </c>
      <c r="G1121" s="16">
        <f t="shared" ca="1" si="0"/>
        <v>0</v>
      </c>
    </row>
    <row r="1122" spans="1:7" ht="14.25">
      <c r="A1122" s="6">
        <v>755384</v>
      </c>
      <c r="B1122" s="8" t="s">
        <v>295</v>
      </c>
      <c r="C1122" s="11" t="str">
        <f>VLOOKUP(A1122,DB_Name!$A$2:$G$93,7,FALSE)</f>
        <v>C81</v>
      </c>
      <c r="D1122" s="13" t="str">
        <f>VLOOKUP(A1122,DB_Name!$A$2:$D$93,4,FALSE)</f>
        <v>ES</v>
      </c>
      <c r="E1122" s="13" t="s">
        <v>35</v>
      </c>
      <c r="F1122" s="8" t="str">
        <f ca="1">IFERROR(__xludf.DUMMYFUNCTION("if(isna(index('Form Responses 1'!B:P,max(filter(row('Form Responses 1'!B:B),'Form Responses 1'!B:B=A1122)),2)),""Data not Found."",index('Form Responses 1'!B:P,max(filter(row('Form Responses 1'!B:B),'Form Responses 1'!B:B=A1122)),2))"),"Done. Acc.")</f>
        <v>Done. Acc.</v>
      </c>
      <c r="G1122" s="16">
        <f t="shared" ca="1" si="0"/>
        <v>1</v>
      </c>
    </row>
    <row r="1123" spans="1:7" ht="14.25">
      <c r="A1123" s="6">
        <v>755384</v>
      </c>
      <c r="B1123" s="8" t="s">
        <v>295</v>
      </c>
      <c r="C1123" s="11" t="str">
        <f>VLOOKUP(A1123,DB_Name!$A$2:$G$93,7,FALSE)</f>
        <v>C81</v>
      </c>
      <c r="D1123" s="13" t="str">
        <f>VLOOKUP(A1123,DB_Name!$A$2:$D$93,4,FALSE)</f>
        <v>ES</v>
      </c>
      <c r="E1123" s="17" t="s">
        <v>68</v>
      </c>
      <c r="F1123" s="8" t="str">
        <f ca="1">IFERROR(__xludf.DUMMYFUNCTION("if(isna(index('Form Responses 1'!B:P,max(filter(row('Form Responses 1'!B:B),'Form Responses 1'!B:B=A1123)),3)),""Data not Found."",index('Form Responses 1'!B:P,max(filter(row('Form Responses 1'!B:B),'Form Responses 1'!B:B=A1123)),3))"),"Done. Acc.")</f>
        <v>Done. Acc.</v>
      </c>
      <c r="G1123" s="16">
        <f t="shared" ca="1" si="0"/>
        <v>1</v>
      </c>
    </row>
    <row r="1124" spans="1:7" ht="14.25">
      <c r="A1124" s="6">
        <v>755384</v>
      </c>
      <c r="B1124" s="8" t="s">
        <v>295</v>
      </c>
      <c r="C1124" s="11" t="str">
        <f>VLOOKUP(A1124,DB_Name!$A$2:$G$93,7,FALSE)</f>
        <v>C81</v>
      </c>
      <c r="D1124" s="13" t="str">
        <f>VLOOKUP(A1124,DB_Name!$A$2:$D$93,4,FALSE)</f>
        <v>ES</v>
      </c>
      <c r="E1124" s="17" t="s">
        <v>82</v>
      </c>
      <c r="F1124" s="8" t="str">
        <f ca="1">IFERROR(__xludf.DUMMYFUNCTION("if(isna(index('Form Responses 1'!B:P,max(filter(row('Form Responses 1'!B:B),'Form Responses 1'!B:B=A1124)),4)),""Data not Found."",index('Form Responses 1'!B:P,max(filter(row('Form Responses 1'!B:B),'Form Responses 1'!B:B=A1124)),4))"),"Done. Acc.")</f>
        <v>Done. Acc.</v>
      </c>
      <c r="G1124" s="16">
        <f t="shared" ca="1" si="0"/>
        <v>1</v>
      </c>
    </row>
    <row r="1125" spans="1:7" ht="14.25">
      <c r="A1125" s="6">
        <v>755384</v>
      </c>
      <c r="B1125" s="8" t="s">
        <v>295</v>
      </c>
      <c r="C1125" s="11" t="str">
        <f>VLOOKUP(A1125,DB_Name!$A$2:$G$93,7,FALSE)</f>
        <v>C81</v>
      </c>
      <c r="D1125" s="13" t="str">
        <f>VLOOKUP(A1125,DB_Name!$A$2:$D$93,4,FALSE)</f>
        <v>ES</v>
      </c>
      <c r="E1125" s="17" t="s">
        <v>92</v>
      </c>
      <c r="F1125" s="8" t="str">
        <f ca="1">IFERROR(__xludf.DUMMYFUNCTION("if(isna(index('Form Responses 1'!B:P,max(filter(row('Form Responses 1'!B:B),'Form Responses 1'!B:B=A1125)),5)),""Data not Found."",index('Form Responses 1'!B:P,max(filter(row('Form Responses 1'!B:B),'Form Responses 1'!B:B=A1125)),5))"),"Done. Acc.")</f>
        <v>Done. Acc.</v>
      </c>
      <c r="G1125" s="16">
        <f t="shared" ca="1" si="0"/>
        <v>1</v>
      </c>
    </row>
    <row r="1126" spans="1:7" ht="14.25">
      <c r="A1126" s="6">
        <v>755384</v>
      </c>
      <c r="B1126" s="8" t="s">
        <v>295</v>
      </c>
      <c r="C1126" s="11" t="str">
        <f>VLOOKUP(A1126,DB_Name!$A$2:$G$93,7,FALSE)</f>
        <v>C81</v>
      </c>
      <c r="D1126" s="13" t="str">
        <f>VLOOKUP(A1126,DB_Name!$A$2:$D$93,4,FALSE)</f>
        <v>ES</v>
      </c>
      <c r="E1126" s="17" t="s">
        <v>99</v>
      </c>
      <c r="F1126" s="8" t="str">
        <f ca="1">IFERROR(__xludf.DUMMYFUNCTION("if(isna(index('Form Responses 1'!B:P,max(filter(row('Form Responses 1'!B:B),'Form Responses 1'!B:B=A1126)),6)),""Data not Found."",index('Form Responses 1'!B:P,max(filter(row('Form Responses 1'!B:B),'Form Responses 1'!B:B=A1126)),6))"),"Done. Acc.")</f>
        <v>Done. Acc.</v>
      </c>
      <c r="G1126" s="16">
        <f t="shared" ca="1" si="0"/>
        <v>1</v>
      </c>
    </row>
    <row r="1127" spans="1:7" ht="14.25">
      <c r="A1127" s="6">
        <v>755384</v>
      </c>
      <c r="B1127" s="8" t="s">
        <v>295</v>
      </c>
      <c r="C1127" s="11" t="str">
        <f>VLOOKUP(A1127,DB_Name!$A$2:$G$93,7,FALSE)</f>
        <v>C81</v>
      </c>
      <c r="D1127" s="13" t="str">
        <f>VLOOKUP(A1127,DB_Name!$A$2:$D$93,4,FALSE)</f>
        <v>ES</v>
      </c>
      <c r="E1127" s="17" t="s">
        <v>110</v>
      </c>
      <c r="F1127" s="8" t="str">
        <f ca="1">IFERROR(__xludf.DUMMYFUNCTION("if(isna(index('Form Responses 1'!B:P,max(filter(row('Form Responses 1'!B:B),'Form Responses 1'!B:B=A1127)),7)),""Data not Found."",index('Form Responses 1'!B:P,max(filter(row('Form Responses 1'!B:B),'Form Responses 1'!B:B=A1127)),7))"),"Done. Acc.")</f>
        <v>Done. Acc.</v>
      </c>
      <c r="G1127" s="16">
        <f t="shared" ca="1" si="0"/>
        <v>1</v>
      </c>
    </row>
    <row r="1128" spans="1:7" ht="14.25">
      <c r="A1128" s="6">
        <v>755384</v>
      </c>
      <c r="B1128" s="8" t="s">
        <v>295</v>
      </c>
      <c r="C1128" s="11" t="str">
        <f>VLOOKUP(A1128,DB_Name!$A$2:$G$93,7,FALSE)</f>
        <v>C81</v>
      </c>
      <c r="D1128" s="13" t="str">
        <f>VLOOKUP(A1128,DB_Name!$A$2:$D$93,4,FALSE)</f>
        <v>ES</v>
      </c>
      <c r="E1128" s="17" t="s">
        <v>120</v>
      </c>
      <c r="F1128" s="8" t="str">
        <f ca="1">IFERROR(__xludf.DUMMYFUNCTION("if(isna(index('Form Responses 1'!B:P,max(filter(row('Form Responses 1'!B:B),'Form Responses 1'!B:B=A1128)),8)),""Data not Found."",index('Form Responses 1'!B:P,max(filter(row('Form Responses 1'!B:B),'Form Responses 1'!B:B=A1128)),8))"),"Done. Acc.")</f>
        <v>Done. Acc.</v>
      </c>
      <c r="G1128" s="16">
        <f t="shared" ca="1" si="0"/>
        <v>1</v>
      </c>
    </row>
    <row r="1129" spans="1:7" ht="14.25">
      <c r="A1129" s="6">
        <v>755384</v>
      </c>
      <c r="B1129" s="8" t="s">
        <v>295</v>
      </c>
      <c r="C1129" s="11" t="str">
        <f>VLOOKUP(A1129,DB_Name!$A$2:$G$93,7,FALSE)</f>
        <v>C81</v>
      </c>
      <c r="D1129" s="13" t="str">
        <f>VLOOKUP(A1129,DB_Name!$A$2:$D$93,4,FALSE)</f>
        <v>ES</v>
      </c>
      <c r="E1129" s="17" t="s">
        <v>130</v>
      </c>
      <c r="F1129" s="8" t="str">
        <f ca="1">IFERROR(__xludf.DUMMYFUNCTION("if(isna(index('Form Responses 1'!B:P,max(filter(row('Form Responses 1'!B:B),'Form Responses 1'!B:B=A1129)),9)),""Data not Found."",index('Form Responses 1'!B:P,max(filter(row('Form Responses 1'!B:B),'Form Responses 1'!B:B=A1129)),9))"),"Done. Acc.")</f>
        <v>Done. Acc.</v>
      </c>
      <c r="G1129" s="16">
        <f t="shared" ca="1" si="0"/>
        <v>1</v>
      </c>
    </row>
    <row r="1130" spans="1:7" ht="14.25">
      <c r="A1130" s="6">
        <v>755384</v>
      </c>
      <c r="B1130" s="8" t="s">
        <v>295</v>
      </c>
      <c r="C1130" s="11" t="str">
        <f>VLOOKUP(A1130,DB_Name!$A$2:$G$93,7,FALSE)</f>
        <v>C81</v>
      </c>
      <c r="D1130" s="13" t="str">
        <f>VLOOKUP(A1130,DB_Name!$A$2:$D$93,4,FALSE)</f>
        <v>ES</v>
      </c>
      <c r="E1130" s="17" t="s">
        <v>137</v>
      </c>
      <c r="F1130" s="8" t="str">
        <f ca="1">IFERROR(__xludf.DUMMYFUNCTION("if(isna(index('Form Responses 1'!B:P,max(filter(row('Form Responses 1'!B:B),'Form Responses 1'!B:B=A1130)),10)),""Data not Found."",index('Form Responses 1'!B:P,max(filter(row('Form Responses 1'!B:B),'Form Responses 1'!B:B=A1130)),10))"),"Done. Acc.")</f>
        <v>Done. Acc.</v>
      </c>
      <c r="G1130" s="16">
        <f t="shared" ca="1" si="0"/>
        <v>1</v>
      </c>
    </row>
    <row r="1131" spans="1:7" ht="14.25">
      <c r="A1131" s="6">
        <v>755384</v>
      </c>
      <c r="B1131" s="8" t="s">
        <v>295</v>
      </c>
      <c r="C1131" s="11" t="str">
        <f>VLOOKUP(A1131,DB_Name!$A$2:$G$93,7,FALSE)</f>
        <v>C81</v>
      </c>
      <c r="D1131" s="13" t="str">
        <f>VLOOKUP(A1131,DB_Name!$A$2:$D$93,4,FALSE)</f>
        <v>ES</v>
      </c>
      <c r="E1131" s="17" t="s">
        <v>147</v>
      </c>
      <c r="F1131" s="8" t="str">
        <f ca="1">IFERROR(__xludf.DUMMYFUNCTION("if(isna(index('Form Responses 1'!B:P,max(filter(row('Form Responses 1'!B:B),'Form Responses 1'!B:B=A1131)),11)),""Data not Found."",index('Form Responses 1'!B:P,max(filter(row('Form Responses 1'!B:B),'Form Responses 1'!B:B=A1131)),11))"),"Done. Acc.")</f>
        <v>Done. Acc.</v>
      </c>
      <c r="G1131" s="16">
        <f t="shared" ca="1" si="0"/>
        <v>1</v>
      </c>
    </row>
    <row r="1132" spans="1:7" ht="14.25">
      <c r="A1132" s="6">
        <v>755384</v>
      </c>
      <c r="B1132" s="8" t="s">
        <v>295</v>
      </c>
      <c r="C1132" s="11" t="str">
        <f>VLOOKUP(A1132,DB_Name!$A$2:$G$93,7,FALSE)</f>
        <v>C81</v>
      </c>
      <c r="D1132" s="13" t="str">
        <f>VLOOKUP(A1132,DB_Name!$A$2:$D$93,4,FALSE)</f>
        <v>ES</v>
      </c>
      <c r="E1132" s="17" t="s">
        <v>157</v>
      </c>
      <c r="F1132" s="8" t="str">
        <f ca="1">IFERROR(__xludf.DUMMYFUNCTION("if(isna(index('Form Responses 1'!B:P,max(filter(row('Form Responses 1'!B:B),'Form Responses 1'!B:B=A1132)),12)),""Data not Found."",index('Form Responses 1'!B:P,max(filter(row('Form Responses 1'!B:B),'Form Responses 1'!B:B=A1132)),12))"),"Not Yet Started.")</f>
        <v>Not Yet Started.</v>
      </c>
      <c r="G1132" s="16">
        <f t="shared" ca="1" si="0"/>
        <v>0</v>
      </c>
    </row>
    <row r="1133" spans="1:7" ht="14.25">
      <c r="A1133" s="6">
        <v>755384</v>
      </c>
      <c r="B1133" s="8" t="s">
        <v>295</v>
      </c>
      <c r="C1133" s="11" t="str">
        <f>VLOOKUP(A1133,DB_Name!$A$2:$G$93,7,FALSE)</f>
        <v>C81</v>
      </c>
      <c r="D1133" s="13" t="str">
        <f>VLOOKUP(A1133,DB_Name!$A$2:$D$93,4,FALSE)</f>
        <v>ES</v>
      </c>
      <c r="E1133" s="17" t="s">
        <v>168</v>
      </c>
      <c r="F1133" s="8" t="str">
        <f ca="1">IFERROR(__xludf.DUMMYFUNCTION("if(isna(index('Form Responses 1'!B:P,max(filter(row('Form Responses 1'!B:B),'Form Responses 1'!B:B=A1133)),13)),""Data not Found."",index('Form Responses 1'!B:P,max(filter(row('Form Responses 1'!B:B),'Form Responses 1'!B:B=A1133)),13))"),"Not Yet Started.")</f>
        <v>Not Yet Started.</v>
      </c>
      <c r="G1133" s="16">
        <f t="shared" ca="1" si="0"/>
        <v>0</v>
      </c>
    </row>
    <row r="1134" spans="1:7" ht="14.25">
      <c r="A1134" s="6">
        <v>755384</v>
      </c>
      <c r="B1134" s="8" t="s">
        <v>295</v>
      </c>
      <c r="C1134" s="11" t="str">
        <f>VLOOKUP(A1134,DB_Name!$A$2:$G$93,7,FALSE)</f>
        <v>C81</v>
      </c>
      <c r="D1134" s="13" t="str">
        <f>VLOOKUP(A1134,DB_Name!$A$2:$D$93,4,FALSE)</f>
        <v>ES</v>
      </c>
      <c r="E1134" s="17" t="s">
        <v>176</v>
      </c>
      <c r="F1134" s="8" t="str">
        <f ca="1">IFERROR(__xludf.DUMMYFUNCTION("if(isna(index('Form Responses 1'!B:P,max(filter(row('Form Responses 1'!B:B),'Form Responses 1'!B:B=A1134)),14)),""Data not Found."",index('Form Responses 1'!B:P,max(filter(row('Form Responses 1'!B:B),'Form Responses 1'!B:B=A1134)),14))"),"Not Yet Started.")</f>
        <v>Not Yet Started.</v>
      </c>
      <c r="G1134" s="16">
        <f t="shared" ca="1" si="0"/>
        <v>0</v>
      </c>
    </row>
    <row r="1135" spans="1:7" ht="14.25">
      <c r="A1135" s="6">
        <v>755384</v>
      </c>
      <c r="B1135" s="8" t="s">
        <v>295</v>
      </c>
      <c r="C1135" s="11" t="str">
        <f>VLOOKUP(A1135,DB_Name!$A$2:$G$93,7,FALSE)</f>
        <v>C81</v>
      </c>
      <c r="D1135" s="13" t="str">
        <f>VLOOKUP(A1135,DB_Name!$A$2:$D$93,4,FALSE)</f>
        <v>ES</v>
      </c>
      <c r="E1135" s="17" t="s">
        <v>185</v>
      </c>
      <c r="F1135" s="8" t="str">
        <f ca="1">IFERROR(__xludf.DUMMYFUNCTION("if(isna(index('Form Responses 1'!B:P,max(filter(row('Form Responses 1'!B:B),'Form Responses 1'!B:B=A1135)),15)),""Data not Found."",index('Form Responses 1'!B:P,max(filter(row('Form Responses 1'!B:B),'Form Responses 1'!B:B=A1135)),15))"),"Not Yet Started.")</f>
        <v>Not Yet Started.</v>
      </c>
      <c r="G1135" s="16">
        <f t="shared" ca="1" si="0"/>
        <v>0</v>
      </c>
    </row>
    <row r="1136" spans="1:7" ht="14.25">
      <c r="A1136" s="6">
        <v>755385</v>
      </c>
      <c r="B1136" s="8" t="s">
        <v>298</v>
      </c>
      <c r="C1136" s="11" t="str">
        <f>VLOOKUP(A1136,DB_Name!$A$2:$G$93,7,FALSE)</f>
        <v>C82</v>
      </c>
      <c r="D1136" s="13" t="str">
        <f>VLOOKUP(A1136,DB_Name!$A$2:$D$93,4,FALSE)</f>
        <v>HSSE</v>
      </c>
      <c r="E1136" s="13" t="s">
        <v>35</v>
      </c>
      <c r="F1136" s="8" t="str">
        <f ca="1">IFERROR(__xludf.DUMMYFUNCTION("if(isna(index('Form Responses 1'!B:P,max(filter(row('Form Responses 1'!B:B),'Form Responses 1'!B:B=A1136)),2)),""Data not Found."",index('Form Responses 1'!B:P,max(filter(row('Form Responses 1'!B:B),'Form Responses 1'!B:B=A1136)),2))"),"Done. Acc.")</f>
        <v>Done. Acc.</v>
      </c>
      <c r="G1136" s="16">
        <f t="shared" ca="1" si="0"/>
        <v>1</v>
      </c>
    </row>
    <row r="1137" spans="1:7" ht="14.25">
      <c r="A1137" s="6">
        <v>755385</v>
      </c>
      <c r="B1137" s="8" t="s">
        <v>298</v>
      </c>
      <c r="C1137" s="11" t="str">
        <f>VLOOKUP(A1137,DB_Name!$A$2:$G$93,7,FALSE)</f>
        <v>C82</v>
      </c>
      <c r="D1137" s="13" t="str">
        <f>VLOOKUP(A1137,DB_Name!$A$2:$D$93,4,FALSE)</f>
        <v>HSSE</v>
      </c>
      <c r="E1137" s="17" t="s">
        <v>68</v>
      </c>
      <c r="F1137" s="8" t="str">
        <f ca="1">IFERROR(__xludf.DUMMYFUNCTION("if(isna(index('Form Responses 1'!B:P,max(filter(row('Form Responses 1'!B:B),'Form Responses 1'!B:B=A1137)),3)),""Data not Found."",index('Form Responses 1'!B:P,max(filter(row('Form Responses 1'!B:B),'Form Responses 1'!B:B=A1137)),3))"),"Done. Acc.")</f>
        <v>Done. Acc.</v>
      </c>
      <c r="G1137" s="16">
        <f t="shared" ca="1" si="0"/>
        <v>1</v>
      </c>
    </row>
    <row r="1138" spans="1:7" ht="14.25">
      <c r="A1138" s="6">
        <v>755385</v>
      </c>
      <c r="B1138" s="8" t="s">
        <v>298</v>
      </c>
      <c r="C1138" s="11" t="str">
        <f>VLOOKUP(A1138,DB_Name!$A$2:$G$93,7,FALSE)</f>
        <v>C82</v>
      </c>
      <c r="D1138" s="13" t="str">
        <f>VLOOKUP(A1138,DB_Name!$A$2:$D$93,4,FALSE)</f>
        <v>HSSE</v>
      </c>
      <c r="E1138" s="17" t="s">
        <v>82</v>
      </c>
      <c r="F1138" s="8" t="str">
        <f ca="1">IFERROR(__xludf.DUMMYFUNCTION("if(isna(index('Form Responses 1'!B:P,max(filter(row('Form Responses 1'!B:B),'Form Responses 1'!B:B=A1138)),4)),""Data not Found."",index('Form Responses 1'!B:P,max(filter(row('Form Responses 1'!B:B),'Form Responses 1'!B:B=A1138)),4))"),"Done. Acc.")</f>
        <v>Done. Acc.</v>
      </c>
      <c r="G1138" s="16">
        <f t="shared" ca="1" si="0"/>
        <v>1</v>
      </c>
    </row>
    <row r="1139" spans="1:7" ht="14.25">
      <c r="A1139" s="6">
        <v>755385</v>
      </c>
      <c r="B1139" s="8" t="s">
        <v>298</v>
      </c>
      <c r="C1139" s="11" t="str">
        <f>VLOOKUP(A1139,DB_Name!$A$2:$G$93,7,FALSE)</f>
        <v>C82</v>
      </c>
      <c r="D1139" s="13" t="str">
        <f>VLOOKUP(A1139,DB_Name!$A$2:$D$93,4,FALSE)</f>
        <v>HSSE</v>
      </c>
      <c r="E1139" s="17" t="s">
        <v>92</v>
      </c>
      <c r="F1139" s="8" t="str">
        <f ca="1">IFERROR(__xludf.DUMMYFUNCTION("if(isna(index('Form Responses 1'!B:P,max(filter(row('Form Responses 1'!B:B),'Form Responses 1'!B:B=A1139)),5)),""Data not Found."",index('Form Responses 1'!B:P,max(filter(row('Form Responses 1'!B:B),'Form Responses 1'!B:B=A1139)),5))"),"Done. Acc.")</f>
        <v>Done. Acc.</v>
      </c>
      <c r="G1139" s="16">
        <f t="shared" ca="1" si="0"/>
        <v>1</v>
      </c>
    </row>
    <row r="1140" spans="1:7" ht="14.25">
      <c r="A1140" s="6">
        <v>755385</v>
      </c>
      <c r="B1140" s="8" t="s">
        <v>298</v>
      </c>
      <c r="C1140" s="11" t="str">
        <f>VLOOKUP(A1140,DB_Name!$A$2:$G$93,7,FALSE)</f>
        <v>C82</v>
      </c>
      <c r="D1140" s="13" t="str">
        <f>VLOOKUP(A1140,DB_Name!$A$2:$D$93,4,FALSE)</f>
        <v>HSSE</v>
      </c>
      <c r="E1140" s="17" t="s">
        <v>99</v>
      </c>
      <c r="F1140" s="8" t="str">
        <f ca="1">IFERROR(__xludf.DUMMYFUNCTION("if(isna(index('Form Responses 1'!B:P,max(filter(row('Form Responses 1'!B:B),'Form Responses 1'!B:B=A1140)),6)),""Data not Found."",index('Form Responses 1'!B:P,max(filter(row('Form Responses 1'!B:B),'Form Responses 1'!B:B=A1140)),6))"),"Done. Acc.")</f>
        <v>Done. Acc.</v>
      </c>
      <c r="G1140" s="16">
        <f t="shared" ca="1" si="0"/>
        <v>1</v>
      </c>
    </row>
    <row r="1141" spans="1:7" ht="14.25">
      <c r="A1141" s="6">
        <v>755385</v>
      </c>
      <c r="B1141" s="8" t="s">
        <v>298</v>
      </c>
      <c r="C1141" s="11" t="str">
        <f>VLOOKUP(A1141,DB_Name!$A$2:$G$93,7,FALSE)</f>
        <v>C82</v>
      </c>
      <c r="D1141" s="13" t="str">
        <f>VLOOKUP(A1141,DB_Name!$A$2:$D$93,4,FALSE)</f>
        <v>HSSE</v>
      </c>
      <c r="E1141" s="17" t="s">
        <v>110</v>
      </c>
      <c r="F1141" s="8" t="str">
        <f ca="1">IFERROR(__xludf.DUMMYFUNCTION("if(isna(index('Form Responses 1'!B:P,max(filter(row('Form Responses 1'!B:B),'Form Responses 1'!B:B=A1141)),7)),""Data not Found."",index('Form Responses 1'!B:P,max(filter(row('Form Responses 1'!B:B),'Form Responses 1'!B:B=A1141)),7))"),"Done. Acc.")</f>
        <v>Done. Acc.</v>
      </c>
      <c r="G1141" s="16">
        <f t="shared" ca="1" si="0"/>
        <v>1</v>
      </c>
    </row>
    <row r="1142" spans="1:7" ht="14.25">
      <c r="A1142" s="6">
        <v>755385</v>
      </c>
      <c r="B1142" s="8" t="s">
        <v>298</v>
      </c>
      <c r="C1142" s="11" t="str">
        <f>VLOOKUP(A1142,DB_Name!$A$2:$G$93,7,FALSE)</f>
        <v>C82</v>
      </c>
      <c r="D1142" s="13" t="str">
        <f>VLOOKUP(A1142,DB_Name!$A$2:$D$93,4,FALSE)</f>
        <v>HSSE</v>
      </c>
      <c r="E1142" s="17" t="s">
        <v>120</v>
      </c>
      <c r="F1142" s="8" t="str">
        <f ca="1">IFERROR(__xludf.DUMMYFUNCTION("if(isna(index('Form Responses 1'!B:P,max(filter(row('Form Responses 1'!B:B),'Form Responses 1'!B:B=A1142)),8)),""Data not Found."",index('Form Responses 1'!B:P,max(filter(row('Form Responses 1'!B:B),'Form Responses 1'!B:B=A1142)),8))"),"Done. Acc.")</f>
        <v>Done. Acc.</v>
      </c>
      <c r="G1142" s="16">
        <f t="shared" ca="1" si="0"/>
        <v>1</v>
      </c>
    </row>
    <row r="1143" spans="1:7" ht="14.25">
      <c r="A1143" s="6">
        <v>755385</v>
      </c>
      <c r="B1143" s="8" t="s">
        <v>298</v>
      </c>
      <c r="C1143" s="11" t="str">
        <f>VLOOKUP(A1143,DB_Name!$A$2:$G$93,7,FALSE)</f>
        <v>C82</v>
      </c>
      <c r="D1143" s="13" t="str">
        <f>VLOOKUP(A1143,DB_Name!$A$2:$D$93,4,FALSE)</f>
        <v>HSSE</v>
      </c>
      <c r="E1143" s="17" t="s">
        <v>130</v>
      </c>
      <c r="F1143" s="8" t="str">
        <f ca="1">IFERROR(__xludf.DUMMYFUNCTION("if(isna(index('Form Responses 1'!B:P,max(filter(row('Form Responses 1'!B:B),'Form Responses 1'!B:B=A1143)),9)),""Data not Found."",index('Form Responses 1'!B:P,max(filter(row('Form Responses 1'!B:B),'Form Responses 1'!B:B=A1143)),9))"),"Done. Acc.")</f>
        <v>Done. Acc.</v>
      </c>
      <c r="G1143" s="16">
        <f t="shared" ca="1" si="0"/>
        <v>1</v>
      </c>
    </row>
    <row r="1144" spans="1:7" ht="14.25">
      <c r="A1144" s="6">
        <v>755385</v>
      </c>
      <c r="B1144" s="8" t="s">
        <v>298</v>
      </c>
      <c r="C1144" s="11" t="str">
        <f>VLOOKUP(A1144,DB_Name!$A$2:$G$93,7,FALSE)</f>
        <v>C82</v>
      </c>
      <c r="D1144" s="13" t="str">
        <f>VLOOKUP(A1144,DB_Name!$A$2:$D$93,4,FALSE)</f>
        <v>HSSE</v>
      </c>
      <c r="E1144" s="17" t="s">
        <v>137</v>
      </c>
      <c r="F1144" s="8" t="str">
        <f ca="1">IFERROR(__xludf.DUMMYFUNCTION("if(isna(index('Form Responses 1'!B:P,max(filter(row('Form Responses 1'!B:B),'Form Responses 1'!B:B=A1144)),10)),""Data not Found."",index('Form Responses 1'!B:P,max(filter(row('Form Responses 1'!B:B),'Form Responses 1'!B:B=A1144)),10))"),"Done. Acc.")</f>
        <v>Done. Acc.</v>
      </c>
      <c r="G1144" s="16">
        <f t="shared" ca="1" si="0"/>
        <v>1</v>
      </c>
    </row>
    <row r="1145" spans="1:7" ht="14.25">
      <c r="A1145" s="6">
        <v>755385</v>
      </c>
      <c r="B1145" s="8" t="s">
        <v>298</v>
      </c>
      <c r="C1145" s="11" t="str">
        <f>VLOOKUP(A1145,DB_Name!$A$2:$G$93,7,FALSE)</f>
        <v>C82</v>
      </c>
      <c r="D1145" s="13" t="str">
        <f>VLOOKUP(A1145,DB_Name!$A$2:$D$93,4,FALSE)</f>
        <v>HSSE</v>
      </c>
      <c r="E1145" s="17" t="s">
        <v>147</v>
      </c>
      <c r="F1145" s="8" t="str">
        <f ca="1">IFERROR(__xludf.DUMMYFUNCTION("if(isna(index('Form Responses 1'!B:P,max(filter(row('Form Responses 1'!B:B),'Form Responses 1'!B:B=A1145)),11)),""Data not Found."",index('Form Responses 1'!B:P,max(filter(row('Form Responses 1'!B:B),'Form Responses 1'!B:B=A1145)),11))"),"Done. Acc.")</f>
        <v>Done. Acc.</v>
      </c>
      <c r="G1145" s="16">
        <f t="shared" ca="1" si="0"/>
        <v>1</v>
      </c>
    </row>
    <row r="1146" spans="1:7" ht="14.25">
      <c r="A1146" s="6">
        <v>755385</v>
      </c>
      <c r="B1146" s="8" t="s">
        <v>298</v>
      </c>
      <c r="C1146" s="11" t="str">
        <f>VLOOKUP(A1146,DB_Name!$A$2:$G$93,7,FALSE)</f>
        <v>C82</v>
      </c>
      <c r="D1146" s="13" t="str">
        <f>VLOOKUP(A1146,DB_Name!$A$2:$D$93,4,FALSE)</f>
        <v>HSSE</v>
      </c>
      <c r="E1146" s="17" t="s">
        <v>157</v>
      </c>
      <c r="F1146" s="8" t="str">
        <f ca="1">IFERROR(__xludf.DUMMYFUNCTION("if(isna(index('Form Responses 1'!B:P,max(filter(row('Form Responses 1'!B:B),'Form Responses 1'!B:B=A1146)),12)),""Data not Found."",index('Form Responses 1'!B:P,max(filter(row('Form Responses 1'!B:B),'Form Responses 1'!B:B=A1146)),12))"),"Not Yet Started.")</f>
        <v>Not Yet Started.</v>
      </c>
      <c r="G1146" s="16">
        <f t="shared" ca="1" si="0"/>
        <v>0</v>
      </c>
    </row>
    <row r="1147" spans="1:7" ht="14.25">
      <c r="A1147" s="6">
        <v>755385</v>
      </c>
      <c r="B1147" s="8" t="s">
        <v>298</v>
      </c>
      <c r="C1147" s="11" t="str">
        <f>VLOOKUP(A1147,DB_Name!$A$2:$G$93,7,FALSE)</f>
        <v>C82</v>
      </c>
      <c r="D1147" s="13" t="str">
        <f>VLOOKUP(A1147,DB_Name!$A$2:$D$93,4,FALSE)</f>
        <v>HSSE</v>
      </c>
      <c r="E1147" s="17" t="s">
        <v>168</v>
      </c>
      <c r="F1147" s="8" t="str">
        <f ca="1">IFERROR(__xludf.DUMMYFUNCTION("if(isna(index('Form Responses 1'!B:P,max(filter(row('Form Responses 1'!B:B),'Form Responses 1'!B:B=A1147)),13)),""Data not Found."",index('Form Responses 1'!B:P,max(filter(row('Form Responses 1'!B:B),'Form Responses 1'!B:B=A1147)),13))"),"Not Yet Started.")</f>
        <v>Not Yet Started.</v>
      </c>
      <c r="G1147" s="16">
        <f t="shared" ca="1" si="0"/>
        <v>0</v>
      </c>
    </row>
    <row r="1148" spans="1:7" ht="14.25">
      <c r="A1148" s="6">
        <v>755385</v>
      </c>
      <c r="B1148" s="8" t="s">
        <v>298</v>
      </c>
      <c r="C1148" s="11" t="str">
        <f>VLOOKUP(A1148,DB_Name!$A$2:$G$93,7,FALSE)</f>
        <v>C82</v>
      </c>
      <c r="D1148" s="13" t="str">
        <f>VLOOKUP(A1148,DB_Name!$A$2:$D$93,4,FALSE)</f>
        <v>HSSE</v>
      </c>
      <c r="E1148" s="17" t="s">
        <v>176</v>
      </c>
      <c r="F1148" s="8" t="str">
        <f ca="1">IFERROR(__xludf.DUMMYFUNCTION("if(isna(index('Form Responses 1'!B:P,max(filter(row('Form Responses 1'!B:B),'Form Responses 1'!B:B=A1148)),14)),""Data not Found."",index('Form Responses 1'!B:P,max(filter(row('Form Responses 1'!B:B),'Form Responses 1'!B:B=A1148)),14))"),"Not Yet Started.")</f>
        <v>Not Yet Started.</v>
      </c>
      <c r="G1148" s="16">
        <f t="shared" ca="1" si="0"/>
        <v>0</v>
      </c>
    </row>
    <row r="1149" spans="1:7" ht="14.25">
      <c r="A1149" s="6">
        <v>755385</v>
      </c>
      <c r="B1149" s="8" t="s">
        <v>298</v>
      </c>
      <c r="C1149" s="11" t="str">
        <f>VLOOKUP(A1149,DB_Name!$A$2:$G$93,7,FALSE)</f>
        <v>C82</v>
      </c>
      <c r="D1149" s="13" t="str">
        <f>VLOOKUP(A1149,DB_Name!$A$2:$D$93,4,FALSE)</f>
        <v>HSSE</v>
      </c>
      <c r="E1149" s="17" t="s">
        <v>185</v>
      </c>
      <c r="F1149" s="8" t="str">
        <f ca="1">IFERROR(__xludf.DUMMYFUNCTION("if(isna(index('Form Responses 1'!B:P,max(filter(row('Form Responses 1'!B:B),'Form Responses 1'!B:B=A1149)),15)),""Data not Found."",index('Form Responses 1'!B:P,max(filter(row('Form Responses 1'!B:B),'Form Responses 1'!B:B=A1149)),15))"),"Not Yet Started.")</f>
        <v>Not Yet Started.</v>
      </c>
      <c r="G1149" s="16">
        <f t="shared" ca="1" si="0"/>
        <v>0</v>
      </c>
    </row>
    <row r="1150" spans="1:7" ht="14.25">
      <c r="A1150" s="6">
        <v>755386</v>
      </c>
      <c r="B1150" s="8" t="s">
        <v>301</v>
      </c>
      <c r="C1150" s="11" t="str">
        <f>VLOOKUP(A1150,DB_Name!$A$2:$G$93,7,FALSE)</f>
        <v>C83</v>
      </c>
      <c r="D1150" s="13" t="str">
        <f>VLOOKUP(A1150,DB_Name!$A$2:$D$93,4,FALSE)</f>
        <v>RDMP</v>
      </c>
      <c r="E1150" s="13" t="s">
        <v>35</v>
      </c>
      <c r="F1150" s="8" t="str">
        <f ca="1">IFERROR(__xludf.DUMMYFUNCTION("if(isna(index('Form Responses 1'!B:P,max(filter(row('Form Responses 1'!B:B),'Form Responses 1'!B:B=A1150)),2)),""Data not Found."",index('Form Responses 1'!B:P,max(filter(row('Form Responses 1'!B:B),'Form Responses 1'!B:B=A1150)),2))"),"Done. Acc.")</f>
        <v>Done. Acc.</v>
      </c>
      <c r="G1150" s="16">
        <f t="shared" ca="1" si="0"/>
        <v>1</v>
      </c>
    </row>
    <row r="1151" spans="1:7" ht="14.25">
      <c r="A1151" s="6">
        <v>755386</v>
      </c>
      <c r="B1151" s="8" t="s">
        <v>301</v>
      </c>
      <c r="C1151" s="11" t="str">
        <f>VLOOKUP(A1151,DB_Name!$A$2:$G$93,7,FALSE)</f>
        <v>C83</v>
      </c>
      <c r="D1151" s="13" t="str">
        <f>VLOOKUP(A1151,DB_Name!$A$2:$D$93,4,FALSE)</f>
        <v>RDMP</v>
      </c>
      <c r="E1151" s="17" t="s">
        <v>68</v>
      </c>
      <c r="F1151" s="8" t="str">
        <f ca="1">IFERROR(__xludf.DUMMYFUNCTION("if(isna(index('Form Responses 1'!B:P,max(filter(row('Form Responses 1'!B:B),'Form Responses 1'!B:B=A1151)),3)),""Data not Found."",index('Form Responses 1'!B:P,max(filter(row('Form Responses 1'!B:B),'Form Responses 1'!B:B=A1151)),3))"),"Done. Acc.")</f>
        <v>Done. Acc.</v>
      </c>
      <c r="G1151" s="16">
        <f t="shared" ca="1" si="0"/>
        <v>1</v>
      </c>
    </row>
    <row r="1152" spans="1:7" ht="14.25">
      <c r="A1152" s="6">
        <v>755386</v>
      </c>
      <c r="B1152" s="8" t="s">
        <v>301</v>
      </c>
      <c r="C1152" s="11" t="str">
        <f>VLOOKUP(A1152,DB_Name!$A$2:$G$93,7,FALSE)</f>
        <v>C83</v>
      </c>
      <c r="D1152" s="13" t="str">
        <f>VLOOKUP(A1152,DB_Name!$A$2:$D$93,4,FALSE)</f>
        <v>RDMP</v>
      </c>
      <c r="E1152" s="17" t="s">
        <v>82</v>
      </c>
      <c r="F1152" s="8" t="str">
        <f ca="1">IFERROR(__xludf.DUMMYFUNCTION("if(isna(index('Form Responses 1'!B:P,max(filter(row('Form Responses 1'!B:B),'Form Responses 1'!B:B=A1152)),4)),""Data not Found."",index('Form Responses 1'!B:P,max(filter(row('Form Responses 1'!B:B),'Form Responses 1'!B:B=A1152)),4))"),"Done. Acc.")</f>
        <v>Done. Acc.</v>
      </c>
      <c r="G1152" s="16">
        <f t="shared" ca="1" si="0"/>
        <v>1</v>
      </c>
    </row>
    <row r="1153" spans="1:7" ht="14.25">
      <c r="A1153" s="6">
        <v>755386</v>
      </c>
      <c r="B1153" s="8" t="s">
        <v>301</v>
      </c>
      <c r="C1153" s="11" t="str">
        <f>VLOOKUP(A1153,DB_Name!$A$2:$G$93,7,FALSE)</f>
        <v>C83</v>
      </c>
      <c r="D1153" s="13" t="str">
        <f>VLOOKUP(A1153,DB_Name!$A$2:$D$93,4,FALSE)</f>
        <v>RDMP</v>
      </c>
      <c r="E1153" s="17" t="s">
        <v>92</v>
      </c>
      <c r="F1153" s="8" t="str">
        <f ca="1">IFERROR(__xludf.DUMMYFUNCTION("if(isna(index('Form Responses 1'!B:P,max(filter(row('Form Responses 1'!B:B),'Form Responses 1'!B:B=A1153)),5)),""Data not Found."",index('Form Responses 1'!B:P,max(filter(row('Form Responses 1'!B:B),'Form Responses 1'!B:B=A1153)),5))"),"Done. Acc.")</f>
        <v>Done. Acc.</v>
      </c>
      <c r="G1153" s="16">
        <f t="shared" ca="1" si="0"/>
        <v>1</v>
      </c>
    </row>
    <row r="1154" spans="1:7" ht="14.25">
      <c r="A1154" s="6">
        <v>755386</v>
      </c>
      <c r="B1154" s="8" t="s">
        <v>301</v>
      </c>
      <c r="C1154" s="11" t="str">
        <f>VLOOKUP(A1154,DB_Name!$A$2:$G$93,7,FALSE)</f>
        <v>C83</v>
      </c>
      <c r="D1154" s="13" t="str">
        <f>VLOOKUP(A1154,DB_Name!$A$2:$D$93,4,FALSE)</f>
        <v>RDMP</v>
      </c>
      <c r="E1154" s="17" t="s">
        <v>99</v>
      </c>
      <c r="F1154" s="8" t="str">
        <f ca="1">IFERROR(__xludf.DUMMYFUNCTION("if(isna(index('Form Responses 1'!B:P,max(filter(row('Form Responses 1'!B:B),'Form Responses 1'!B:B=A1154)),6)),""Data not Found."",index('Form Responses 1'!B:P,max(filter(row('Form Responses 1'!B:B),'Form Responses 1'!B:B=A1154)),6))"),"Done. Acc.")</f>
        <v>Done. Acc.</v>
      </c>
      <c r="G1154" s="16">
        <f t="shared" ca="1" si="0"/>
        <v>1</v>
      </c>
    </row>
    <row r="1155" spans="1:7" ht="14.25">
      <c r="A1155" s="6">
        <v>755386</v>
      </c>
      <c r="B1155" s="8" t="s">
        <v>301</v>
      </c>
      <c r="C1155" s="11" t="str">
        <f>VLOOKUP(A1155,DB_Name!$A$2:$G$93,7,FALSE)</f>
        <v>C83</v>
      </c>
      <c r="D1155" s="13" t="str">
        <f>VLOOKUP(A1155,DB_Name!$A$2:$D$93,4,FALSE)</f>
        <v>RDMP</v>
      </c>
      <c r="E1155" s="17" t="s">
        <v>110</v>
      </c>
      <c r="F1155" s="8" t="str">
        <f ca="1">IFERROR(__xludf.DUMMYFUNCTION("if(isna(index('Form Responses 1'!B:P,max(filter(row('Form Responses 1'!B:B),'Form Responses 1'!B:B=A1155)),7)),""Data not Found."",index('Form Responses 1'!B:P,max(filter(row('Form Responses 1'!B:B),'Form Responses 1'!B:B=A1155)),7))"),"Done. Acc.")</f>
        <v>Done. Acc.</v>
      </c>
      <c r="G1155" s="16">
        <f t="shared" ca="1" si="0"/>
        <v>1</v>
      </c>
    </row>
    <row r="1156" spans="1:7" ht="14.25">
      <c r="A1156" s="6">
        <v>755386</v>
      </c>
      <c r="B1156" s="8" t="s">
        <v>301</v>
      </c>
      <c r="C1156" s="11" t="str">
        <f>VLOOKUP(A1156,DB_Name!$A$2:$G$93,7,FALSE)</f>
        <v>C83</v>
      </c>
      <c r="D1156" s="13" t="str">
        <f>VLOOKUP(A1156,DB_Name!$A$2:$D$93,4,FALSE)</f>
        <v>RDMP</v>
      </c>
      <c r="E1156" s="17" t="s">
        <v>120</v>
      </c>
      <c r="F1156" s="8" t="str">
        <f ca="1">IFERROR(__xludf.DUMMYFUNCTION("if(isna(index('Form Responses 1'!B:P,max(filter(row('Form Responses 1'!B:B),'Form Responses 1'!B:B=A1156)),8)),""Data not Found."",index('Form Responses 1'!B:P,max(filter(row('Form Responses 1'!B:B),'Form Responses 1'!B:B=A1156)),8))"),"Done. Acc.")</f>
        <v>Done. Acc.</v>
      </c>
      <c r="G1156" s="16">
        <f t="shared" ca="1" si="0"/>
        <v>1</v>
      </c>
    </row>
    <row r="1157" spans="1:7" ht="14.25">
      <c r="A1157" s="6">
        <v>755386</v>
      </c>
      <c r="B1157" s="8" t="s">
        <v>301</v>
      </c>
      <c r="C1157" s="11" t="str">
        <f>VLOOKUP(A1157,DB_Name!$A$2:$G$93,7,FALSE)</f>
        <v>C83</v>
      </c>
      <c r="D1157" s="13" t="str">
        <f>VLOOKUP(A1157,DB_Name!$A$2:$D$93,4,FALSE)</f>
        <v>RDMP</v>
      </c>
      <c r="E1157" s="17" t="s">
        <v>130</v>
      </c>
      <c r="F1157" s="8" t="str">
        <f ca="1">IFERROR(__xludf.DUMMYFUNCTION("if(isna(index('Form Responses 1'!B:P,max(filter(row('Form Responses 1'!B:B),'Form Responses 1'!B:B=A1157)),9)),""Data not Found."",index('Form Responses 1'!B:P,max(filter(row('Form Responses 1'!B:B),'Form Responses 1'!B:B=A1157)),9))"),"On Progress.")</f>
        <v>On Progress.</v>
      </c>
      <c r="G1157" s="16">
        <f t="shared" ca="1" si="0"/>
        <v>0.5</v>
      </c>
    </row>
    <row r="1158" spans="1:7" ht="14.25">
      <c r="A1158" s="6">
        <v>755386</v>
      </c>
      <c r="B1158" s="8" t="s">
        <v>301</v>
      </c>
      <c r="C1158" s="11" t="str">
        <f>VLOOKUP(A1158,DB_Name!$A$2:$G$93,7,FALSE)</f>
        <v>C83</v>
      </c>
      <c r="D1158" s="13" t="str">
        <f>VLOOKUP(A1158,DB_Name!$A$2:$D$93,4,FALSE)</f>
        <v>RDMP</v>
      </c>
      <c r="E1158" s="17" t="s">
        <v>137</v>
      </c>
      <c r="F1158" s="8" t="str">
        <f ca="1">IFERROR(__xludf.DUMMYFUNCTION("if(isna(index('Form Responses 1'!B:P,max(filter(row('Form Responses 1'!B:B),'Form Responses 1'!B:B=A1158)),10)),""Data not Found."",index('Form Responses 1'!B:P,max(filter(row('Form Responses 1'!B:B),'Form Responses 1'!B:B=A1158)),10))"),"On Progress.")</f>
        <v>On Progress.</v>
      </c>
      <c r="G1158" s="16">
        <f t="shared" ca="1" si="0"/>
        <v>0.5</v>
      </c>
    </row>
    <row r="1159" spans="1:7" ht="14.25">
      <c r="A1159" s="6">
        <v>755386</v>
      </c>
      <c r="B1159" s="8" t="s">
        <v>301</v>
      </c>
      <c r="C1159" s="11" t="str">
        <f>VLOOKUP(A1159,DB_Name!$A$2:$G$93,7,FALSE)</f>
        <v>C83</v>
      </c>
      <c r="D1159" s="13" t="str">
        <f>VLOOKUP(A1159,DB_Name!$A$2:$D$93,4,FALSE)</f>
        <v>RDMP</v>
      </c>
      <c r="E1159" s="17" t="s">
        <v>147</v>
      </c>
      <c r="F1159" s="8" t="str">
        <f ca="1">IFERROR(__xludf.DUMMYFUNCTION("if(isna(index('Form Responses 1'!B:P,max(filter(row('Form Responses 1'!B:B),'Form Responses 1'!B:B=A1159)),11)),""Data not Found."",index('Form Responses 1'!B:P,max(filter(row('Form Responses 1'!B:B),'Form Responses 1'!B:B=A1159)),11))"),"On Progress.")</f>
        <v>On Progress.</v>
      </c>
      <c r="G1159" s="16">
        <f t="shared" ca="1" si="0"/>
        <v>0.5</v>
      </c>
    </row>
    <row r="1160" spans="1:7" ht="14.25">
      <c r="A1160" s="6">
        <v>755386</v>
      </c>
      <c r="B1160" s="8" t="s">
        <v>301</v>
      </c>
      <c r="C1160" s="11" t="str">
        <f>VLOOKUP(A1160,DB_Name!$A$2:$G$93,7,FALSE)</f>
        <v>C83</v>
      </c>
      <c r="D1160" s="13" t="str">
        <f>VLOOKUP(A1160,DB_Name!$A$2:$D$93,4,FALSE)</f>
        <v>RDMP</v>
      </c>
      <c r="E1160" s="17" t="s">
        <v>157</v>
      </c>
      <c r="F1160" s="8" t="str">
        <f ca="1">IFERROR(__xludf.DUMMYFUNCTION("if(isna(index('Form Responses 1'!B:P,max(filter(row('Form Responses 1'!B:B),'Form Responses 1'!B:B=A1160)),12)),""Data not Found."",index('Form Responses 1'!B:P,max(filter(row('Form Responses 1'!B:B),'Form Responses 1'!B:B=A1160)),12))"),"Not Yet Started.")</f>
        <v>Not Yet Started.</v>
      </c>
      <c r="G1160" s="16">
        <f t="shared" ca="1" si="0"/>
        <v>0</v>
      </c>
    </row>
    <row r="1161" spans="1:7" ht="14.25">
      <c r="A1161" s="6">
        <v>755386</v>
      </c>
      <c r="B1161" s="8" t="s">
        <v>301</v>
      </c>
      <c r="C1161" s="11" t="str">
        <f>VLOOKUP(A1161,DB_Name!$A$2:$G$93,7,FALSE)</f>
        <v>C83</v>
      </c>
      <c r="D1161" s="13" t="str">
        <f>VLOOKUP(A1161,DB_Name!$A$2:$D$93,4,FALSE)</f>
        <v>RDMP</v>
      </c>
      <c r="E1161" s="17" t="s">
        <v>168</v>
      </c>
      <c r="F1161" s="8" t="str">
        <f ca="1">IFERROR(__xludf.DUMMYFUNCTION("if(isna(index('Form Responses 1'!B:P,max(filter(row('Form Responses 1'!B:B),'Form Responses 1'!B:B=A1161)),13)),""Data not Found."",index('Form Responses 1'!B:P,max(filter(row('Form Responses 1'!B:B),'Form Responses 1'!B:B=A1161)),13))"),"Not Yet Started.")</f>
        <v>Not Yet Started.</v>
      </c>
      <c r="G1161" s="16">
        <f t="shared" ca="1" si="0"/>
        <v>0</v>
      </c>
    </row>
    <row r="1162" spans="1:7" ht="14.25">
      <c r="A1162" s="6">
        <v>755386</v>
      </c>
      <c r="B1162" s="8" t="s">
        <v>301</v>
      </c>
      <c r="C1162" s="11" t="str">
        <f>VLOOKUP(A1162,DB_Name!$A$2:$G$93,7,FALSE)</f>
        <v>C83</v>
      </c>
      <c r="D1162" s="13" t="str">
        <f>VLOOKUP(A1162,DB_Name!$A$2:$D$93,4,FALSE)</f>
        <v>RDMP</v>
      </c>
      <c r="E1162" s="17" t="s">
        <v>176</v>
      </c>
      <c r="F1162" s="8" t="str">
        <f ca="1">IFERROR(__xludf.DUMMYFUNCTION("if(isna(index('Form Responses 1'!B:P,max(filter(row('Form Responses 1'!B:B),'Form Responses 1'!B:B=A1162)),14)),""Data not Found."",index('Form Responses 1'!B:P,max(filter(row('Form Responses 1'!B:B),'Form Responses 1'!B:B=A1162)),14))"),"Not Yet Started.")</f>
        <v>Not Yet Started.</v>
      </c>
      <c r="G1162" s="16">
        <f t="shared" ca="1" si="0"/>
        <v>0</v>
      </c>
    </row>
    <row r="1163" spans="1:7" ht="14.25">
      <c r="A1163" s="6">
        <v>755386</v>
      </c>
      <c r="B1163" s="8" t="s">
        <v>301</v>
      </c>
      <c r="C1163" s="11" t="str">
        <f>VLOOKUP(A1163,DB_Name!$A$2:$G$93,7,FALSE)</f>
        <v>C83</v>
      </c>
      <c r="D1163" s="13" t="str">
        <f>VLOOKUP(A1163,DB_Name!$A$2:$D$93,4,FALSE)</f>
        <v>RDMP</v>
      </c>
      <c r="E1163" s="17" t="s">
        <v>185</v>
      </c>
      <c r="F1163" s="8" t="str">
        <f ca="1">IFERROR(__xludf.DUMMYFUNCTION("if(isna(index('Form Responses 1'!B:P,max(filter(row('Form Responses 1'!B:B),'Form Responses 1'!B:B=A1163)),15)),""Data not Found."",index('Form Responses 1'!B:P,max(filter(row('Form Responses 1'!B:B),'Form Responses 1'!B:B=A1163)),15))"),"Not Yet Started.")</f>
        <v>Not Yet Started.</v>
      </c>
      <c r="G1163" s="16">
        <f t="shared" ca="1" si="0"/>
        <v>0</v>
      </c>
    </row>
    <row r="1164" spans="1:7" ht="14.25">
      <c r="A1164" s="6">
        <v>755387</v>
      </c>
      <c r="B1164" s="8" t="s">
        <v>304</v>
      </c>
      <c r="C1164" s="11" t="str">
        <f>VLOOKUP(A1164,DB_Name!$A$2:$G$93,7,FALSE)</f>
        <v>C84</v>
      </c>
      <c r="D1164" s="13" t="str">
        <f>VLOOKUP(A1164,DB_Name!$A$2:$D$93,4,FALSE)</f>
        <v>ES</v>
      </c>
      <c r="E1164" s="13" t="s">
        <v>35</v>
      </c>
      <c r="F1164" s="8" t="str">
        <f ca="1">IFERROR(__xludf.DUMMYFUNCTION("if(isna(index('Form Responses 1'!B:P,max(filter(row('Form Responses 1'!B:B),'Form Responses 1'!B:B=A1164)),2)),""Data not Found."",index('Form Responses 1'!B:P,max(filter(row('Form Responses 1'!B:B),'Form Responses 1'!B:B=A1164)),2))"),"On Progress.")</f>
        <v>On Progress.</v>
      </c>
      <c r="G1164" s="16">
        <f t="shared" ca="1" si="0"/>
        <v>0.5</v>
      </c>
    </row>
    <row r="1165" spans="1:7" ht="14.25">
      <c r="A1165" s="6">
        <v>755387</v>
      </c>
      <c r="B1165" s="8" t="s">
        <v>304</v>
      </c>
      <c r="C1165" s="11" t="str">
        <f>VLOOKUP(A1165,DB_Name!$A$2:$G$93,7,FALSE)</f>
        <v>C84</v>
      </c>
      <c r="D1165" s="13" t="str">
        <f>VLOOKUP(A1165,DB_Name!$A$2:$D$93,4,FALSE)</f>
        <v>ES</v>
      </c>
      <c r="E1165" s="17" t="s">
        <v>68</v>
      </c>
      <c r="F1165" s="8" t="str">
        <f ca="1">IFERROR(__xludf.DUMMYFUNCTION("if(isna(index('Form Responses 1'!B:P,max(filter(row('Form Responses 1'!B:B),'Form Responses 1'!B:B=A1165)),3)),""Data not Found."",index('Form Responses 1'!B:P,max(filter(row('Form Responses 1'!B:B),'Form Responses 1'!B:B=A1165)),3))"),"On Progress.")</f>
        <v>On Progress.</v>
      </c>
      <c r="G1165" s="16">
        <f t="shared" ca="1" si="0"/>
        <v>0.5</v>
      </c>
    </row>
    <row r="1166" spans="1:7" ht="14.25">
      <c r="A1166" s="6">
        <v>755387</v>
      </c>
      <c r="B1166" s="8" t="s">
        <v>304</v>
      </c>
      <c r="C1166" s="11" t="str">
        <f>VLOOKUP(A1166,DB_Name!$A$2:$G$93,7,FALSE)</f>
        <v>C84</v>
      </c>
      <c r="D1166" s="13" t="str">
        <f>VLOOKUP(A1166,DB_Name!$A$2:$D$93,4,FALSE)</f>
        <v>ES</v>
      </c>
      <c r="E1166" s="17" t="s">
        <v>82</v>
      </c>
      <c r="F1166" s="8" t="str">
        <f ca="1">IFERROR(__xludf.DUMMYFUNCTION("if(isna(index('Form Responses 1'!B:P,max(filter(row('Form Responses 1'!B:B),'Form Responses 1'!B:B=A1166)),4)),""Data not Found."",index('Form Responses 1'!B:P,max(filter(row('Form Responses 1'!B:B),'Form Responses 1'!B:B=A1166)),4))"),"Not Yet Started.")</f>
        <v>Not Yet Started.</v>
      </c>
      <c r="G1166" s="16">
        <f t="shared" ca="1" si="0"/>
        <v>0</v>
      </c>
    </row>
    <row r="1167" spans="1:7" ht="14.25">
      <c r="A1167" s="6">
        <v>755387</v>
      </c>
      <c r="B1167" s="8" t="s">
        <v>304</v>
      </c>
      <c r="C1167" s="11" t="str">
        <f>VLOOKUP(A1167,DB_Name!$A$2:$G$93,7,FALSE)</f>
        <v>C84</v>
      </c>
      <c r="D1167" s="13" t="str">
        <f>VLOOKUP(A1167,DB_Name!$A$2:$D$93,4,FALSE)</f>
        <v>ES</v>
      </c>
      <c r="E1167" s="17" t="s">
        <v>92</v>
      </c>
      <c r="F1167" s="8" t="str">
        <f ca="1">IFERROR(__xludf.DUMMYFUNCTION("if(isna(index('Form Responses 1'!B:P,max(filter(row('Form Responses 1'!B:B),'Form Responses 1'!B:B=A1167)),5)),""Data not Found."",index('Form Responses 1'!B:P,max(filter(row('Form Responses 1'!B:B),'Form Responses 1'!B:B=A1167)),5))"),"Not Yet Started.")</f>
        <v>Not Yet Started.</v>
      </c>
      <c r="G1167" s="16">
        <f t="shared" ca="1" si="0"/>
        <v>0</v>
      </c>
    </row>
    <row r="1168" spans="1:7" ht="14.25">
      <c r="A1168" s="6">
        <v>755387</v>
      </c>
      <c r="B1168" s="8" t="s">
        <v>304</v>
      </c>
      <c r="C1168" s="11" t="str">
        <f>VLOOKUP(A1168,DB_Name!$A$2:$G$93,7,FALSE)</f>
        <v>C84</v>
      </c>
      <c r="D1168" s="13" t="str">
        <f>VLOOKUP(A1168,DB_Name!$A$2:$D$93,4,FALSE)</f>
        <v>ES</v>
      </c>
      <c r="E1168" s="17" t="s">
        <v>99</v>
      </c>
      <c r="F1168" s="8" t="str">
        <f ca="1">IFERROR(__xludf.DUMMYFUNCTION("if(isna(index('Form Responses 1'!B:P,max(filter(row('Form Responses 1'!B:B),'Form Responses 1'!B:B=A1168)),6)),""Data not Found."",index('Form Responses 1'!B:P,max(filter(row('Form Responses 1'!B:B),'Form Responses 1'!B:B=A1168)),6))"),"Not Yet Started.")</f>
        <v>Not Yet Started.</v>
      </c>
      <c r="G1168" s="16">
        <f t="shared" ca="1" si="0"/>
        <v>0</v>
      </c>
    </row>
    <row r="1169" spans="1:7" ht="14.25">
      <c r="A1169" s="6">
        <v>755387</v>
      </c>
      <c r="B1169" s="8" t="s">
        <v>304</v>
      </c>
      <c r="C1169" s="11" t="str">
        <f>VLOOKUP(A1169,DB_Name!$A$2:$G$93,7,FALSE)</f>
        <v>C84</v>
      </c>
      <c r="D1169" s="13" t="str">
        <f>VLOOKUP(A1169,DB_Name!$A$2:$D$93,4,FALSE)</f>
        <v>ES</v>
      </c>
      <c r="E1169" s="17" t="s">
        <v>110</v>
      </c>
      <c r="F1169" s="8" t="str">
        <f ca="1">IFERROR(__xludf.DUMMYFUNCTION("if(isna(index('Form Responses 1'!B:P,max(filter(row('Form Responses 1'!B:B),'Form Responses 1'!B:B=A1169)),7)),""Data not Found."",index('Form Responses 1'!B:P,max(filter(row('Form Responses 1'!B:B),'Form Responses 1'!B:B=A1169)),7))"),"Not Yet Started.")</f>
        <v>Not Yet Started.</v>
      </c>
      <c r="G1169" s="16">
        <f t="shared" ca="1" si="0"/>
        <v>0</v>
      </c>
    </row>
    <row r="1170" spans="1:7" ht="14.25">
      <c r="A1170" s="6">
        <v>755387</v>
      </c>
      <c r="B1170" s="8" t="s">
        <v>304</v>
      </c>
      <c r="C1170" s="11" t="str">
        <f>VLOOKUP(A1170,DB_Name!$A$2:$G$93,7,FALSE)</f>
        <v>C84</v>
      </c>
      <c r="D1170" s="13" t="str">
        <f>VLOOKUP(A1170,DB_Name!$A$2:$D$93,4,FALSE)</f>
        <v>ES</v>
      </c>
      <c r="E1170" s="17" t="s">
        <v>120</v>
      </c>
      <c r="F1170" s="8" t="str">
        <f ca="1">IFERROR(__xludf.DUMMYFUNCTION("if(isna(index('Form Responses 1'!B:P,max(filter(row('Form Responses 1'!B:B),'Form Responses 1'!B:B=A1170)),8)),""Data not Found."",index('Form Responses 1'!B:P,max(filter(row('Form Responses 1'!B:B),'Form Responses 1'!B:B=A1170)),8))"),"Not Yet Started.")</f>
        <v>Not Yet Started.</v>
      </c>
      <c r="G1170" s="16">
        <f t="shared" ca="1" si="0"/>
        <v>0</v>
      </c>
    </row>
    <row r="1171" spans="1:7" ht="14.25">
      <c r="A1171" s="6">
        <v>755387</v>
      </c>
      <c r="B1171" s="8" t="s">
        <v>304</v>
      </c>
      <c r="C1171" s="11" t="str">
        <f>VLOOKUP(A1171,DB_Name!$A$2:$G$93,7,FALSE)</f>
        <v>C84</v>
      </c>
      <c r="D1171" s="13" t="str">
        <f>VLOOKUP(A1171,DB_Name!$A$2:$D$93,4,FALSE)</f>
        <v>ES</v>
      </c>
      <c r="E1171" s="17" t="s">
        <v>130</v>
      </c>
      <c r="F1171" s="8" t="str">
        <f ca="1">IFERROR(__xludf.DUMMYFUNCTION("if(isna(index('Form Responses 1'!B:P,max(filter(row('Form Responses 1'!B:B),'Form Responses 1'!B:B=A1171)),9)),""Data not Found."",index('Form Responses 1'!B:P,max(filter(row('Form Responses 1'!B:B),'Form Responses 1'!B:B=A1171)),9))"),"Not Yet Started.")</f>
        <v>Not Yet Started.</v>
      </c>
      <c r="G1171" s="16">
        <f t="shared" ca="1" si="0"/>
        <v>0</v>
      </c>
    </row>
    <row r="1172" spans="1:7" ht="14.25">
      <c r="A1172" s="6">
        <v>755387</v>
      </c>
      <c r="B1172" s="8" t="s">
        <v>304</v>
      </c>
      <c r="C1172" s="11" t="str">
        <f>VLOOKUP(A1172,DB_Name!$A$2:$G$93,7,FALSE)</f>
        <v>C84</v>
      </c>
      <c r="D1172" s="13" t="str">
        <f>VLOOKUP(A1172,DB_Name!$A$2:$D$93,4,FALSE)</f>
        <v>ES</v>
      </c>
      <c r="E1172" s="17" t="s">
        <v>137</v>
      </c>
      <c r="F1172" s="8" t="str">
        <f ca="1">IFERROR(__xludf.DUMMYFUNCTION("if(isna(index('Form Responses 1'!B:P,max(filter(row('Form Responses 1'!B:B),'Form Responses 1'!B:B=A1172)),10)),""Data not Found."",index('Form Responses 1'!B:P,max(filter(row('Form Responses 1'!B:B),'Form Responses 1'!B:B=A1172)),10))"),"Not Yet Started.")</f>
        <v>Not Yet Started.</v>
      </c>
      <c r="G1172" s="16">
        <f t="shared" ca="1" si="0"/>
        <v>0</v>
      </c>
    </row>
    <row r="1173" spans="1:7" ht="14.25">
      <c r="A1173" s="6">
        <v>755387</v>
      </c>
      <c r="B1173" s="8" t="s">
        <v>304</v>
      </c>
      <c r="C1173" s="11" t="str">
        <f>VLOOKUP(A1173,DB_Name!$A$2:$G$93,7,FALSE)</f>
        <v>C84</v>
      </c>
      <c r="D1173" s="13" t="str">
        <f>VLOOKUP(A1173,DB_Name!$A$2:$D$93,4,FALSE)</f>
        <v>ES</v>
      </c>
      <c r="E1173" s="17" t="s">
        <v>147</v>
      </c>
      <c r="F1173" s="8" t="str">
        <f ca="1">IFERROR(__xludf.DUMMYFUNCTION("if(isna(index('Form Responses 1'!B:P,max(filter(row('Form Responses 1'!B:B),'Form Responses 1'!B:B=A1173)),11)),""Data not Found."",index('Form Responses 1'!B:P,max(filter(row('Form Responses 1'!B:B),'Form Responses 1'!B:B=A1173)),11))"),"Not Yet Started.")</f>
        <v>Not Yet Started.</v>
      </c>
      <c r="G1173" s="16">
        <f t="shared" ca="1" si="0"/>
        <v>0</v>
      </c>
    </row>
    <row r="1174" spans="1:7" ht="14.25">
      <c r="A1174" s="6">
        <v>755387</v>
      </c>
      <c r="B1174" s="8" t="s">
        <v>304</v>
      </c>
      <c r="C1174" s="11" t="str">
        <f>VLOOKUP(A1174,DB_Name!$A$2:$G$93,7,FALSE)</f>
        <v>C84</v>
      </c>
      <c r="D1174" s="13" t="str">
        <f>VLOOKUP(A1174,DB_Name!$A$2:$D$93,4,FALSE)</f>
        <v>ES</v>
      </c>
      <c r="E1174" s="17" t="s">
        <v>157</v>
      </c>
      <c r="F1174" s="8" t="str">
        <f ca="1">IFERROR(__xludf.DUMMYFUNCTION("if(isna(index('Form Responses 1'!B:P,max(filter(row('Form Responses 1'!B:B),'Form Responses 1'!B:B=A1174)),12)),""Data not Found."",index('Form Responses 1'!B:P,max(filter(row('Form Responses 1'!B:B),'Form Responses 1'!B:B=A1174)),12))"),"Not Yet Started.")</f>
        <v>Not Yet Started.</v>
      </c>
      <c r="G1174" s="16">
        <f t="shared" ca="1" si="0"/>
        <v>0</v>
      </c>
    </row>
    <row r="1175" spans="1:7" ht="14.25">
      <c r="A1175" s="6">
        <v>755387</v>
      </c>
      <c r="B1175" s="8" t="s">
        <v>304</v>
      </c>
      <c r="C1175" s="11" t="str">
        <f>VLOOKUP(A1175,DB_Name!$A$2:$G$93,7,FALSE)</f>
        <v>C84</v>
      </c>
      <c r="D1175" s="13" t="str">
        <f>VLOOKUP(A1175,DB_Name!$A$2:$D$93,4,FALSE)</f>
        <v>ES</v>
      </c>
      <c r="E1175" s="17" t="s">
        <v>168</v>
      </c>
      <c r="F1175" s="8" t="str">
        <f ca="1">IFERROR(__xludf.DUMMYFUNCTION("if(isna(index('Form Responses 1'!B:P,max(filter(row('Form Responses 1'!B:B),'Form Responses 1'!B:B=A1175)),13)),""Data not Found."",index('Form Responses 1'!B:P,max(filter(row('Form Responses 1'!B:B),'Form Responses 1'!B:B=A1175)),13))"),"Not Yet Started.")</f>
        <v>Not Yet Started.</v>
      </c>
      <c r="G1175" s="16">
        <f t="shared" ca="1" si="0"/>
        <v>0</v>
      </c>
    </row>
    <row r="1176" spans="1:7" ht="14.25">
      <c r="A1176" s="6">
        <v>755387</v>
      </c>
      <c r="B1176" s="8" t="s">
        <v>304</v>
      </c>
      <c r="C1176" s="11" t="str">
        <f>VLOOKUP(A1176,DB_Name!$A$2:$G$93,7,FALSE)</f>
        <v>C84</v>
      </c>
      <c r="D1176" s="13" t="str">
        <f>VLOOKUP(A1176,DB_Name!$A$2:$D$93,4,FALSE)</f>
        <v>ES</v>
      </c>
      <c r="E1176" s="17" t="s">
        <v>176</v>
      </c>
      <c r="F1176" s="8" t="str">
        <f ca="1">IFERROR(__xludf.DUMMYFUNCTION("if(isna(index('Form Responses 1'!B:P,max(filter(row('Form Responses 1'!B:B),'Form Responses 1'!B:B=A1176)),14)),""Data not Found."",index('Form Responses 1'!B:P,max(filter(row('Form Responses 1'!B:B),'Form Responses 1'!B:B=A1176)),14))"),"Not Yet Started.")</f>
        <v>Not Yet Started.</v>
      </c>
      <c r="G1176" s="16">
        <f t="shared" ca="1" si="0"/>
        <v>0</v>
      </c>
    </row>
    <row r="1177" spans="1:7" ht="14.25">
      <c r="A1177" s="6">
        <v>755387</v>
      </c>
      <c r="B1177" s="8" t="s">
        <v>304</v>
      </c>
      <c r="C1177" s="11" t="str">
        <f>VLOOKUP(A1177,DB_Name!$A$2:$G$93,7,FALSE)</f>
        <v>C84</v>
      </c>
      <c r="D1177" s="13" t="str">
        <f>VLOOKUP(A1177,DB_Name!$A$2:$D$93,4,FALSE)</f>
        <v>ES</v>
      </c>
      <c r="E1177" s="17" t="s">
        <v>185</v>
      </c>
      <c r="F1177" s="8" t="str">
        <f ca="1">IFERROR(__xludf.DUMMYFUNCTION("if(isna(index('Form Responses 1'!B:P,max(filter(row('Form Responses 1'!B:B),'Form Responses 1'!B:B=A1177)),15)),""Data not Found."",index('Form Responses 1'!B:P,max(filter(row('Form Responses 1'!B:B),'Form Responses 1'!B:B=A1177)),15))"),"Not Yet Started.")</f>
        <v>Not Yet Started.</v>
      </c>
      <c r="G1177" s="16">
        <f t="shared" ca="1" si="0"/>
        <v>0</v>
      </c>
    </row>
    <row r="1178" spans="1:7" ht="14.25">
      <c r="A1178" s="6">
        <v>755388</v>
      </c>
      <c r="B1178" s="8" t="s">
        <v>307</v>
      </c>
      <c r="C1178" s="11" t="str">
        <f>VLOOKUP(A1178,DB_Name!$A$2:$G$93,7,FALSE)</f>
        <v>C85</v>
      </c>
      <c r="D1178" s="13" t="str">
        <f>VLOOKUP(A1178,DB_Name!$A$2:$D$93,4,FALSE)</f>
        <v>ES</v>
      </c>
      <c r="E1178" s="13" t="s">
        <v>35</v>
      </c>
      <c r="F1178" s="8" t="str">
        <f ca="1">IFERROR(__xludf.DUMMYFUNCTION("if(isna(index('Form Responses 1'!B:P,max(filter(row('Form Responses 1'!B:B),'Form Responses 1'!B:B=A1178)),2)),""Data not Found."",index('Form Responses 1'!B:P,max(filter(row('Form Responses 1'!B:B),'Form Responses 1'!B:B=A1178)),2))"),"Done. Acc.")</f>
        <v>Done. Acc.</v>
      </c>
      <c r="G1178" s="16">
        <f t="shared" ca="1" si="0"/>
        <v>1</v>
      </c>
    </row>
    <row r="1179" spans="1:7" ht="14.25">
      <c r="A1179" s="6">
        <v>755388</v>
      </c>
      <c r="B1179" s="8" t="s">
        <v>307</v>
      </c>
      <c r="C1179" s="11" t="str">
        <f>VLOOKUP(A1179,DB_Name!$A$2:$G$93,7,FALSE)</f>
        <v>C85</v>
      </c>
      <c r="D1179" s="13" t="str">
        <f>VLOOKUP(A1179,DB_Name!$A$2:$D$93,4,FALSE)</f>
        <v>ES</v>
      </c>
      <c r="E1179" s="17" t="s">
        <v>68</v>
      </c>
      <c r="F1179" s="8" t="str">
        <f ca="1">IFERROR(__xludf.DUMMYFUNCTION("if(isna(index('Form Responses 1'!B:P,max(filter(row('Form Responses 1'!B:B),'Form Responses 1'!B:B=A1179)),3)),""Data not Found."",index('Form Responses 1'!B:P,max(filter(row('Form Responses 1'!B:B),'Form Responses 1'!B:B=A1179)),3))"),"Done. Acc.")</f>
        <v>Done. Acc.</v>
      </c>
      <c r="G1179" s="16">
        <f t="shared" ca="1" si="0"/>
        <v>1</v>
      </c>
    </row>
    <row r="1180" spans="1:7" ht="14.25">
      <c r="A1180" s="6">
        <v>755388</v>
      </c>
      <c r="B1180" s="8" t="s">
        <v>307</v>
      </c>
      <c r="C1180" s="11" t="str">
        <f>VLOOKUP(A1180,DB_Name!$A$2:$G$93,7,FALSE)</f>
        <v>C85</v>
      </c>
      <c r="D1180" s="13" t="str">
        <f>VLOOKUP(A1180,DB_Name!$A$2:$D$93,4,FALSE)</f>
        <v>ES</v>
      </c>
      <c r="E1180" s="17" t="s">
        <v>82</v>
      </c>
      <c r="F1180" s="8" t="str">
        <f ca="1">IFERROR(__xludf.DUMMYFUNCTION("if(isna(index('Form Responses 1'!B:P,max(filter(row('Form Responses 1'!B:B),'Form Responses 1'!B:B=A1180)),4)),""Data not Found."",index('Form Responses 1'!B:P,max(filter(row('Form Responses 1'!B:B),'Form Responses 1'!B:B=A1180)),4))"),"Done. Acc.")</f>
        <v>Done. Acc.</v>
      </c>
      <c r="G1180" s="16">
        <f t="shared" ca="1" si="0"/>
        <v>1</v>
      </c>
    </row>
    <row r="1181" spans="1:7" ht="14.25">
      <c r="A1181" s="6">
        <v>755388</v>
      </c>
      <c r="B1181" s="8" t="s">
        <v>307</v>
      </c>
      <c r="C1181" s="11" t="str">
        <f>VLOOKUP(A1181,DB_Name!$A$2:$G$93,7,FALSE)</f>
        <v>C85</v>
      </c>
      <c r="D1181" s="13" t="str">
        <f>VLOOKUP(A1181,DB_Name!$A$2:$D$93,4,FALSE)</f>
        <v>ES</v>
      </c>
      <c r="E1181" s="17" t="s">
        <v>92</v>
      </c>
      <c r="F1181" s="8" t="str">
        <f ca="1">IFERROR(__xludf.DUMMYFUNCTION("if(isna(index('Form Responses 1'!B:P,max(filter(row('Form Responses 1'!B:B),'Form Responses 1'!B:B=A1181)),5)),""Data not Found."",index('Form Responses 1'!B:P,max(filter(row('Form Responses 1'!B:B),'Form Responses 1'!B:B=A1181)),5))"),"On Progress.")</f>
        <v>On Progress.</v>
      </c>
      <c r="G1181" s="16">
        <f t="shared" ca="1" si="0"/>
        <v>0.5</v>
      </c>
    </row>
    <row r="1182" spans="1:7" ht="14.25">
      <c r="A1182" s="6">
        <v>755388</v>
      </c>
      <c r="B1182" s="8" t="s">
        <v>307</v>
      </c>
      <c r="C1182" s="11" t="str">
        <f>VLOOKUP(A1182,DB_Name!$A$2:$G$93,7,FALSE)</f>
        <v>C85</v>
      </c>
      <c r="D1182" s="13" t="str">
        <f>VLOOKUP(A1182,DB_Name!$A$2:$D$93,4,FALSE)</f>
        <v>ES</v>
      </c>
      <c r="E1182" s="17" t="s">
        <v>99</v>
      </c>
      <c r="F1182" s="8" t="str">
        <f ca="1">IFERROR(__xludf.DUMMYFUNCTION("if(isna(index('Form Responses 1'!B:P,max(filter(row('Form Responses 1'!B:B),'Form Responses 1'!B:B=A1182)),6)),""Data not Found."",index('Form Responses 1'!B:P,max(filter(row('Form Responses 1'!B:B),'Form Responses 1'!B:B=A1182)),6))"),"Not Yet Started.")</f>
        <v>Not Yet Started.</v>
      </c>
      <c r="G1182" s="16">
        <f t="shared" ca="1" si="0"/>
        <v>0</v>
      </c>
    </row>
    <row r="1183" spans="1:7" ht="14.25">
      <c r="A1183" s="6">
        <v>755388</v>
      </c>
      <c r="B1183" s="8" t="s">
        <v>307</v>
      </c>
      <c r="C1183" s="11" t="str">
        <f>VLOOKUP(A1183,DB_Name!$A$2:$G$93,7,FALSE)</f>
        <v>C85</v>
      </c>
      <c r="D1183" s="13" t="str">
        <f>VLOOKUP(A1183,DB_Name!$A$2:$D$93,4,FALSE)</f>
        <v>ES</v>
      </c>
      <c r="E1183" s="17" t="s">
        <v>110</v>
      </c>
      <c r="F1183" s="8" t="str">
        <f ca="1">IFERROR(__xludf.DUMMYFUNCTION("if(isna(index('Form Responses 1'!B:P,max(filter(row('Form Responses 1'!B:B),'Form Responses 1'!B:B=A1183)),7)),""Data not Found."",index('Form Responses 1'!B:P,max(filter(row('Form Responses 1'!B:B),'Form Responses 1'!B:B=A1183)),7))"),"Not Yet Started.")</f>
        <v>Not Yet Started.</v>
      </c>
      <c r="G1183" s="16">
        <f t="shared" ca="1" si="0"/>
        <v>0</v>
      </c>
    </row>
    <row r="1184" spans="1:7" ht="14.25">
      <c r="A1184" s="6">
        <v>755388</v>
      </c>
      <c r="B1184" s="8" t="s">
        <v>307</v>
      </c>
      <c r="C1184" s="11" t="str">
        <f>VLOOKUP(A1184,DB_Name!$A$2:$G$93,7,FALSE)</f>
        <v>C85</v>
      </c>
      <c r="D1184" s="13" t="str">
        <f>VLOOKUP(A1184,DB_Name!$A$2:$D$93,4,FALSE)</f>
        <v>ES</v>
      </c>
      <c r="E1184" s="17" t="s">
        <v>120</v>
      </c>
      <c r="F1184" s="8" t="str">
        <f ca="1">IFERROR(__xludf.DUMMYFUNCTION("if(isna(index('Form Responses 1'!B:P,max(filter(row('Form Responses 1'!B:B),'Form Responses 1'!B:B=A1184)),8)),""Data not Found."",index('Form Responses 1'!B:P,max(filter(row('Form Responses 1'!B:B),'Form Responses 1'!B:B=A1184)),8))"),"Not Yet Started.")</f>
        <v>Not Yet Started.</v>
      </c>
      <c r="G1184" s="16">
        <f t="shared" ca="1" si="0"/>
        <v>0</v>
      </c>
    </row>
    <row r="1185" spans="1:7" ht="14.25">
      <c r="A1185" s="6">
        <v>755388</v>
      </c>
      <c r="B1185" s="8" t="s">
        <v>307</v>
      </c>
      <c r="C1185" s="11" t="str">
        <f>VLOOKUP(A1185,DB_Name!$A$2:$G$93,7,FALSE)</f>
        <v>C85</v>
      </c>
      <c r="D1185" s="13" t="str">
        <f>VLOOKUP(A1185,DB_Name!$A$2:$D$93,4,FALSE)</f>
        <v>ES</v>
      </c>
      <c r="E1185" s="17" t="s">
        <v>130</v>
      </c>
      <c r="F1185" s="8" t="str">
        <f ca="1">IFERROR(__xludf.DUMMYFUNCTION("if(isna(index('Form Responses 1'!B:P,max(filter(row('Form Responses 1'!B:B),'Form Responses 1'!B:B=A1185)),9)),""Data not Found."",index('Form Responses 1'!B:P,max(filter(row('Form Responses 1'!B:B),'Form Responses 1'!B:B=A1185)),9))"),"Not Yet Started.")</f>
        <v>Not Yet Started.</v>
      </c>
      <c r="G1185" s="16">
        <f t="shared" ca="1" si="0"/>
        <v>0</v>
      </c>
    </row>
    <row r="1186" spans="1:7" ht="14.25">
      <c r="A1186" s="6">
        <v>755388</v>
      </c>
      <c r="B1186" s="8" t="s">
        <v>307</v>
      </c>
      <c r="C1186" s="11" t="str">
        <f>VLOOKUP(A1186,DB_Name!$A$2:$G$93,7,FALSE)</f>
        <v>C85</v>
      </c>
      <c r="D1186" s="13" t="str">
        <f>VLOOKUP(A1186,DB_Name!$A$2:$D$93,4,FALSE)</f>
        <v>ES</v>
      </c>
      <c r="E1186" s="17" t="s">
        <v>137</v>
      </c>
      <c r="F1186" s="8" t="str">
        <f ca="1">IFERROR(__xludf.DUMMYFUNCTION("if(isna(index('Form Responses 1'!B:P,max(filter(row('Form Responses 1'!B:B),'Form Responses 1'!B:B=A1186)),10)),""Data not Found."",index('Form Responses 1'!B:P,max(filter(row('Form Responses 1'!B:B),'Form Responses 1'!B:B=A1186)),10))"),"Not Yet Started.")</f>
        <v>Not Yet Started.</v>
      </c>
      <c r="G1186" s="16">
        <f t="shared" ca="1" si="0"/>
        <v>0</v>
      </c>
    </row>
    <row r="1187" spans="1:7" ht="14.25">
      <c r="A1187" s="6">
        <v>755388</v>
      </c>
      <c r="B1187" s="8" t="s">
        <v>307</v>
      </c>
      <c r="C1187" s="11" t="str">
        <f>VLOOKUP(A1187,DB_Name!$A$2:$G$93,7,FALSE)</f>
        <v>C85</v>
      </c>
      <c r="D1187" s="13" t="str">
        <f>VLOOKUP(A1187,DB_Name!$A$2:$D$93,4,FALSE)</f>
        <v>ES</v>
      </c>
      <c r="E1187" s="17" t="s">
        <v>147</v>
      </c>
      <c r="F1187" s="8" t="str">
        <f ca="1">IFERROR(__xludf.DUMMYFUNCTION("if(isna(index('Form Responses 1'!B:P,max(filter(row('Form Responses 1'!B:B),'Form Responses 1'!B:B=A1187)),11)),""Data not Found."",index('Form Responses 1'!B:P,max(filter(row('Form Responses 1'!B:B),'Form Responses 1'!B:B=A1187)),11))"),"Not Yet Started.")</f>
        <v>Not Yet Started.</v>
      </c>
      <c r="G1187" s="16">
        <f t="shared" ca="1" si="0"/>
        <v>0</v>
      </c>
    </row>
    <row r="1188" spans="1:7" ht="14.25">
      <c r="A1188" s="6">
        <v>755388</v>
      </c>
      <c r="B1188" s="8" t="s">
        <v>307</v>
      </c>
      <c r="C1188" s="11" t="str">
        <f>VLOOKUP(A1188,DB_Name!$A$2:$G$93,7,FALSE)</f>
        <v>C85</v>
      </c>
      <c r="D1188" s="13" t="str">
        <f>VLOOKUP(A1188,DB_Name!$A$2:$D$93,4,FALSE)</f>
        <v>ES</v>
      </c>
      <c r="E1188" s="17" t="s">
        <v>157</v>
      </c>
      <c r="F1188" s="8" t="str">
        <f ca="1">IFERROR(__xludf.DUMMYFUNCTION("if(isna(index('Form Responses 1'!B:P,max(filter(row('Form Responses 1'!B:B),'Form Responses 1'!B:B=A1188)),12)),""Data not Found."",index('Form Responses 1'!B:P,max(filter(row('Form Responses 1'!B:B),'Form Responses 1'!B:B=A1188)),12))"),"Not Yet Started.")</f>
        <v>Not Yet Started.</v>
      </c>
      <c r="G1188" s="16">
        <f t="shared" ca="1" si="0"/>
        <v>0</v>
      </c>
    </row>
    <row r="1189" spans="1:7" ht="14.25">
      <c r="A1189" s="6">
        <v>755388</v>
      </c>
      <c r="B1189" s="8" t="s">
        <v>307</v>
      </c>
      <c r="C1189" s="11" t="str">
        <f>VLOOKUP(A1189,DB_Name!$A$2:$G$93,7,FALSE)</f>
        <v>C85</v>
      </c>
      <c r="D1189" s="13" t="str">
        <f>VLOOKUP(A1189,DB_Name!$A$2:$D$93,4,FALSE)</f>
        <v>ES</v>
      </c>
      <c r="E1189" s="17" t="s">
        <v>168</v>
      </c>
      <c r="F1189" s="8" t="str">
        <f ca="1">IFERROR(__xludf.DUMMYFUNCTION("if(isna(index('Form Responses 1'!B:P,max(filter(row('Form Responses 1'!B:B),'Form Responses 1'!B:B=A1189)),13)),""Data not Found."",index('Form Responses 1'!B:P,max(filter(row('Form Responses 1'!B:B),'Form Responses 1'!B:B=A1189)),13))"),"Not Yet Started.")</f>
        <v>Not Yet Started.</v>
      </c>
      <c r="G1189" s="16">
        <f t="shared" ca="1" si="0"/>
        <v>0</v>
      </c>
    </row>
    <row r="1190" spans="1:7" ht="14.25">
      <c r="A1190" s="6">
        <v>755388</v>
      </c>
      <c r="B1190" s="8" t="s">
        <v>307</v>
      </c>
      <c r="C1190" s="11" t="str">
        <f>VLOOKUP(A1190,DB_Name!$A$2:$G$93,7,FALSE)</f>
        <v>C85</v>
      </c>
      <c r="D1190" s="13" t="str">
        <f>VLOOKUP(A1190,DB_Name!$A$2:$D$93,4,FALSE)</f>
        <v>ES</v>
      </c>
      <c r="E1190" s="17" t="s">
        <v>176</v>
      </c>
      <c r="F1190" s="8" t="str">
        <f ca="1">IFERROR(__xludf.DUMMYFUNCTION("if(isna(index('Form Responses 1'!B:P,max(filter(row('Form Responses 1'!B:B),'Form Responses 1'!B:B=A1190)),14)),""Data not Found."",index('Form Responses 1'!B:P,max(filter(row('Form Responses 1'!B:B),'Form Responses 1'!B:B=A1190)),14))"),"Not Yet Started.")</f>
        <v>Not Yet Started.</v>
      </c>
      <c r="G1190" s="16">
        <f t="shared" ca="1" si="0"/>
        <v>0</v>
      </c>
    </row>
    <row r="1191" spans="1:7" ht="14.25">
      <c r="A1191" s="6">
        <v>755388</v>
      </c>
      <c r="B1191" s="8" t="s">
        <v>307</v>
      </c>
      <c r="C1191" s="11" t="str">
        <f>VLOOKUP(A1191,DB_Name!$A$2:$G$93,7,FALSE)</f>
        <v>C85</v>
      </c>
      <c r="D1191" s="13" t="str">
        <f>VLOOKUP(A1191,DB_Name!$A$2:$D$93,4,FALSE)</f>
        <v>ES</v>
      </c>
      <c r="E1191" s="17" t="s">
        <v>185</v>
      </c>
      <c r="F1191" s="8" t="str">
        <f ca="1">IFERROR(__xludf.DUMMYFUNCTION("if(isna(index('Form Responses 1'!B:P,max(filter(row('Form Responses 1'!B:B),'Form Responses 1'!B:B=A1191)),15)),""Data not Found."",index('Form Responses 1'!B:P,max(filter(row('Form Responses 1'!B:B),'Form Responses 1'!B:B=A1191)),15))"),"Not Yet Started.")</f>
        <v>Not Yet Started.</v>
      </c>
      <c r="G1191" s="16">
        <f t="shared" ca="1" si="0"/>
        <v>0</v>
      </c>
    </row>
    <row r="1192" spans="1:7" ht="14.25">
      <c r="A1192" s="6">
        <v>755389</v>
      </c>
      <c r="B1192" s="8" t="s">
        <v>310</v>
      </c>
      <c r="C1192" s="11" t="str">
        <f>VLOOKUP(A1192,DB_Name!$A$2:$G$93,7,FALSE)</f>
        <v>C86</v>
      </c>
      <c r="D1192" s="13" t="str">
        <f>VLOOKUP(A1192,DB_Name!$A$2:$D$93,4,FALSE)</f>
        <v>CPS</v>
      </c>
      <c r="E1192" s="13" t="s">
        <v>35</v>
      </c>
      <c r="F1192" s="8" t="str">
        <f ca="1">IFERROR(__xludf.DUMMYFUNCTION("if(isna(index('Form Responses 1'!B:P,max(filter(row('Form Responses 1'!B:B),'Form Responses 1'!B:B=A1192)),2)),""Data not Found."",index('Form Responses 1'!B:P,max(filter(row('Form Responses 1'!B:B),'Form Responses 1'!B:B=A1192)),2))"),"On Progress.")</f>
        <v>On Progress.</v>
      </c>
      <c r="G1192" s="16">
        <f t="shared" ca="1" si="0"/>
        <v>0.5</v>
      </c>
    </row>
    <row r="1193" spans="1:7" ht="14.25">
      <c r="A1193" s="6">
        <v>755389</v>
      </c>
      <c r="B1193" s="8" t="s">
        <v>310</v>
      </c>
      <c r="C1193" s="11" t="str">
        <f>VLOOKUP(A1193,DB_Name!$A$2:$G$93,7,FALSE)</f>
        <v>C86</v>
      </c>
      <c r="D1193" s="13" t="str">
        <f>VLOOKUP(A1193,DB_Name!$A$2:$D$93,4,FALSE)</f>
        <v>CPS</v>
      </c>
      <c r="E1193" s="17" t="s">
        <v>68</v>
      </c>
      <c r="F1193" s="8" t="str">
        <f ca="1">IFERROR(__xludf.DUMMYFUNCTION("if(isna(index('Form Responses 1'!B:P,max(filter(row('Form Responses 1'!B:B),'Form Responses 1'!B:B=A1193)),3)),""Data not Found."",index('Form Responses 1'!B:P,max(filter(row('Form Responses 1'!B:B),'Form Responses 1'!B:B=A1193)),3))"),"On Progress.")</f>
        <v>On Progress.</v>
      </c>
      <c r="G1193" s="16">
        <f t="shared" ca="1" si="0"/>
        <v>0.5</v>
      </c>
    </row>
    <row r="1194" spans="1:7" ht="14.25">
      <c r="A1194" s="6">
        <v>755389</v>
      </c>
      <c r="B1194" s="8" t="s">
        <v>310</v>
      </c>
      <c r="C1194" s="11" t="str">
        <f>VLOOKUP(A1194,DB_Name!$A$2:$G$93,7,FALSE)</f>
        <v>C86</v>
      </c>
      <c r="D1194" s="13" t="str">
        <f>VLOOKUP(A1194,DB_Name!$A$2:$D$93,4,FALSE)</f>
        <v>CPS</v>
      </c>
      <c r="E1194" s="17" t="s">
        <v>82</v>
      </c>
      <c r="F1194" s="8" t="str">
        <f ca="1">IFERROR(__xludf.DUMMYFUNCTION("if(isna(index('Form Responses 1'!B:P,max(filter(row('Form Responses 1'!B:B),'Form Responses 1'!B:B=A1194)),4)),""Data not Found."",index('Form Responses 1'!B:P,max(filter(row('Form Responses 1'!B:B),'Form Responses 1'!B:B=A1194)),4))"),"Not Yet Started.")</f>
        <v>Not Yet Started.</v>
      </c>
      <c r="G1194" s="16">
        <f t="shared" ca="1" si="0"/>
        <v>0</v>
      </c>
    </row>
    <row r="1195" spans="1:7" ht="14.25">
      <c r="A1195" s="6">
        <v>755389</v>
      </c>
      <c r="B1195" s="8" t="s">
        <v>310</v>
      </c>
      <c r="C1195" s="11" t="str">
        <f>VLOOKUP(A1195,DB_Name!$A$2:$G$93,7,FALSE)</f>
        <v>C86</v>
      </c>
      <c r="D1195" s="13" t="str">
        <f>VLOOKUP(A1195,DB_Name!$A$2:$D$93,4,FALSE)</f>
        <v>CPS</v>
      </c>
      <c r="E1195" s="17" t="s">
        <v>92</v>
      </c>
      <c r="F1195" s="8" t="str">
        <f ca="1">IFERROR(__xludf.DUMMYFUNCTION("if(isna(index('Form Responses 1'!B:P,max(filter(row('Form Responses 1'!B:B),'Form Responses 1'!B:B=A1195)),5)),""Data not Found."",index('Form Responses 1'!B:P,max(filter(row('Form Responses 1'!B:B),'Form Responses 1'!B:B=A1195)),5))"),"Not Yet Started.")</f>
        <v>Not Yet Started.</v>
      </c>
      <c r="G1195" s="16">
        <f t="shared" ca="1" si="0"/>
        <v>0</v>
      </c>
    </row>
    <row r="1196" spans="1:7" ht="14.25">
      <c r="A1196" s="6">
        <v>755389</v>
      </c>
      <c r="B1196" s="8" t="s">
        <v>310</v>
      </c>
      <c r="C1196" s="11" t="str">
        <f>VLOOKUP(A1196,DB_Name!$A$2:$G$93,7,FALSE)</f>
        <v>C86</v>
      </c>
      <c r="D1196" s="13" t="str">
        <f>VLOOKUP(A1196,DB_Name!$A$2:$D$93,4,FALSE)</f>
        <v>CPS</v>
      </c>
      <c r="E1196" s="17" t="s">
        <v>99</v>
      </c>
      <c r="F1196" s="8" t="str">
        <f ca="1">IFERROR(__xludf.DUMMYFUNCTION("if(isna(index('Form Responses 1'!B:P,max(filter(row('Form Responses 1'!B:B),'Form Responses 1'!B:B=A1196)),6)),""Data not Found."",index('Form Responses 1'!B:P,max(filter(row('Form Responses 1'!B:B),'Form Responses 1'!B:B=A1196)),6))"),"Not Yet Started.")</f>
        <v>Not Yet Started.</v>
      </c>
      <c r="G1196" s="16">
        <f t="shared" ca="1" si="0"/>
        <v>0</v>
      </c>
    </row>
    <row r="1197" spans="1:7" ht="14.25">
      <c r="A1197" s="6">
        <v>755389</v>
      </c>
      <c r="B1197" s="8" t="s">
        <v>310</v>
      </c>
      <c r="C1197" s="11" t="str">
        <f>VLOOKUP(A1197,DB_Name!$A$2:$G$93,7,FALSE)</f>
        <v>C86</v>
      </c>
      <c r="D1197" s="13" t="str">
        <f>VLOOKUP(A1197,DB_Name!$A$2:$D$93,4,FALSE)</f>
        <v>CPS</v>
      </c>
      <c r="E1197" s="17" t="s">
        <v>110</v>
      </c>
      <c r="F1197" s="8" t="str">
        <f ca="1">IFERROR(__xludf.DUMMYFUNCTION("if(isna(index('Form Responses 1'!B:P,max(filter(row('Form Responses 1'!B:B),'Form Responses 1'!B:B=A1197)),7)),""Data not Found."",index('Form Responses 1'!B:P,max(filter(row('Form Responses 1'!B:B),'Form Responses 1'!B:B=A1197)),7))"),"Not Yet Started.")</f>
        <v>Not Yet Started.</v>
      </c>
      <c r="G1197" s="16">
        <f t="shared" ca="1" si="0"/>
        <v>0</v>
      </c>
    </row>
    <row r="1198" spans="1:7" ht="14.25">
      <c r="A1198" s="6">
        <v>755389</v>
      </c>
      <c r="B1198" s="8" t="s">
        <v>310</v>
      </c>
      <c r="C1198" s="11" t="str">
        <f>VLOOKUP(A1198,DB_Name!$A$2:$G$93,7,FALSE)</f>
        <v>C86</v>
      </c>
      <c r="D1198" s="13" t="str">
        <f>VLOOKUP(A1198,DB_Name!$A$2:$D$93,4,FALSE)</f>
        <v>CPS</v>
      </c>
      <c r="E1198" s="17" t="s">
        <v>120</v>
      </c>
      <c r="F1198" s="8" t="str">
        <f ca="1">IFERROR(__xludf.DUMMYFUNCTION("if(isna(index('Form Responses 1'!B:P,max(filter(row('Form Responses 1'!B:B),'Form Responses 1'!B:B=A1198)),8)),""Data not Found."",index('Form Responses 1'!B:P,max(filter(row('Form Responses 1'!B:B),'Form Responses 1'!B:B=A1198)),8))"),"Not Yet Started.")</f>
        <v>Not Yet Started.</v>
      </c>
      <c r="G1198" s="16">
        <f t="shared" ca="1" si="0"/>
        <v>0</v>
      </c>
    </row>
    <row r="1199" spans="1:7" ht="14.25">
      <c r="A1199" s="6">
        <v>755389</v>
      </c>
      <c r="B1199" s="8" t="s">
        <v>310</v>
      </c>
      <c r="C1199" s="11" t="str">
        <f>VLOOKUP(A1199,DB_Name!$A$2:$G$93,7,FALSE)</f>
        <v>C86</v>
      </c>
      <c r="D1199" s="13" t="str">
        <f>VLOOKUP(A1199,DB_Name!$A$2:$D$93,4,FALSE)</f>
        <v>CPS</v>
      </c>
      <c r="E1199" s="17" t="s">
        <v>130</v>
      </c>
      <c r="F1199" s="8" t="str">
        <f ca="1">IFERROR(__xludf.DUMMYFUNCTION("if(isna(index('Form Responses 1'!B:P,max(filter(row('Form Responses 1'!B:B),'Form Responses 1'!B:B=A1199)),9)),""Data not Found."",index('Form Responses 1'!B:P,max(filter(row('Form Responses 1'!B:B),'Form Responses 1'!B:B=A1199)),9))"),"Not Yet Started.")</f>
        <v>Not Yet Started.</v>
      </c>
      <c r="G1199" s="16">
        <f t="shared" ca="1" si="0"/>
        <v>0</v>
      </c>
    </row>
    <row r="1200" spans="1:7" ht="14.25">
      <c r="A1200" s="6">
        <v>755389</v>
      </c>
      <c r="B1200" s="8" t="s">
        <v>310</v>
      </c>
      <c r="C1200" s="11" t="str">
        <f>VLOOKUP(A1200,DB_Name!$A$2:$G$93,7,FALSE)</f>
        <v>C86</v>
      </c>
      <c r="D1200" s="13" t="str">
        <f>VLOOKUP(A1200,DB_Name!$A$2:$D$93,4,FALSE)</f>
        <v>CPS</v>
      </c>
      <c r="E1200" s="17" t="s">
        <v>137</v>
      </c>
      <c r="F1200" s="8" t="str">
        <f ca="1">IFERROR(__xludf.DUMMYFUNCTION("if(isna(index('Form Responses 1'!B:P,max(filter(row('Form Responses 1'!B:B),'Form Responses 1'!B:B=A1200)),10)),""Data not Found."",index('Form Responses 1'!B:P,max(filter(row('Form Responses 1'!B:B),'Form Responses 1'!B:B=A1200)),10))"),"Not Yet Started.")</f>
        <v>Not Yet Started.</v>
      </c>
      <c r="G1200" s="16">
        <f t="shared" ca="1" si="0"/>
        <v>0</v>
      </c>
    </row>
    <row r="1201" spans="1:7" ht="14.25">
      <c r="A1201" s="6">
        <v>755389</v>
      </c>
      <c r="B1201" s="8" t="s">
        <v>310</v>
      </c>
      <c r="C1201" s="11" t="str">
        <f>VLOOKUP(A1201,DB_Name!$A$2:$G$93,7,FALSE)</f>
        <v>C86</v>
      </c>
      <c r="D1201" s="13" t="str">
        <f>VLOOKUP(A1201,DB_Name!$A$2:$D$93,4,FALSE)</f>
        <v>CPS</v>
      </c>
      <c r="E1201" s="17" t="s">
        <v>147</v>
      </c>
      <c r="F1201" s="8" t="str">
        <f ca="1">IFERROR(__xludf.DUMMYFUNCTION("if(isna(index('Form Responses 1'!B:P,max(filter(row('Form Responses 1'!B:B),'Form Responses 1'!B:B=A1201)),11)),""Data not Found."",index('Form Responses 1'!B:P,max(filter(row('Form Responses 1'!B:B),'Form Responses 1'!B:B=A1201)),11))"),"Not Yet Started.")</f>
        <v>Not Yet Started.</v>
      </c>
      <c r="G1201" s="16">
        <f t="shared" ca="1" si="0"/>
        <v>0</v>
      </c>
    </row>
    <row r="1202" spans="1:7" ht="14.25">
      <c r="A1202" s="6">
        <v>755389</v>
      </c>
      <c r="B1202" s="8" t="s">
        <v>310</v>
      </c>
      <c r="C1202" s="11" t="str">
        <f>VLOOKUP(A1202,DB_Name!$A$2:$G$93,7,FALSE)</f>
        <v>C86</v>
      </c>
      <c r="D1202" s="13" t="str">
        <f>VLOOKUP(A1202,DB_Name!$A$2:$D$93,4,FALSE)</f>
        <v>CPS</v>
      </c>
      <c r="E1202" s="17" t="s">
        <v>157</v>
      </c>
      <c r="F1202" s="8" t="str">
        <f ca="1">IFERROR(__xludf.DUMMYFUNCTION("if(isna(index('Form Responses 1'!B:P,max(filter(row('Form Responses 1'!B:B),'Form Responses 1'!B:B=A1202)),12)),""Data not Found."",index('Form Responses 1'!B:P,max(filter(row('Form Responses 1'!B:B),'Form Responses 1'!B:B=A1202)),12))"),"Not Yet Started.")</f>
        <v>Not Yet Started.</v>
      </c>
      <c r="G1202" s="16">
        <f t="shared" ca="1" si="0"/>
        <v>0</v>
      </c>
    </row>
    <row r="1203" spans="1:7" ht="14.25">
      <c r="A1203" s="6">
        <v>755389</v>
      </c>
      <c r="B1203" s="8" t="s">
        <v>310</v>
      </c>
      <c r="C1203" s="11" t="str">
        <f>VLOOKUP(A1203,DB_Name!$A$2:$G$93,7,FALSE)</f>
        <v>C86</v>
      </c>
      <c r="D1203" s="13" t="str">
        <f>VLOOKUP(A1203,DB_Name!$A$2:$D$93,4,FALSE)</f>
        <v>CPS</v>
      </c>
      <c r="E1203" s="17" t="s">
        <v>168</v>
      </c>
      <c r="F1203" s="8" t="str">
        <f ca="1">IFERROR(__xludf.DUMMYFUNCTION("if(isna(index('Form Responses 1'!B:P,max(filter(row('Form Responses 1'!B:B),'Form Responses 1'!B:B=A1203)),13)),""Data not Found."",index('Form Responses 1'!B:P,max(filter(row('Form Responses 1'!B:B),'Form Responses 1'!B:B=A1203)),13))"),"Not Yet Started.")</f>
        <v>Not Yet Started.</v>
      </c>
      <c r="G1203" s="16">
        <f t="shared" ca="1" si="0"/>
        <v>0</v>
      </c>
    </row>
    <row r="1204" spans="1:7" ht="14.25">
      <c r="A1204" s="6">
        <v>755389</v>
      </c>
      <c r="B1204" s="8" t="s">
        <v>310</v>
      </c>
      <c r="C1204" s="11" t="str">
        <f>VLOOKUP(A1204,DB_Name!$A$2:$G$93,7,FALSE)</f>
        <v>C86</v>
      </c>
      <c r="D1204" s="13" t="str">
        <f>VLOOKUP(A1204,DB_Name!$A$2:$D$93,4,FALSE)</f>
        <v>CPS</v>
      </c>
      <c r="E1204" s="17" t="s">
        <v>176</v>
      </c>
      <c r="F1204" s="8" t="str">
        <f ca="1">IFERROR(__xludf.DUMMYFUNCTION("if(isna(index('Form Responses 1'!B:P,max(filter(row('Form Responses 1'!B:B),'Form Responses 1'!B:B=A1204)),14)),""Data not Found."",index('Form Responses 1'!B:P,max(filter(row('Form Responses 1'!B:B),'Form Responses 1'!B:B=A1204)),14))"),"Not Yet Started.")</f>
        <v>Not Yet Started.</v>
      </c>
      <c r="G1204" s="16">
        <f t="shared" ca="1" si="0"/>
        <v>0</v>
      </c>
    </row>
    <row r="1205" spans="1:7" ht="14.25">
      <c r="A1205" s="6">
        <v>755389</v>
      </c>
      <c r="B1205" s="8" t="s">
        <v>310</v>
      </c>
      <c r="C1205" s="11" t="str">
        <f>VLOOKUP(A1205,DB_Name!$A$2:$G$93,7,FALSE)</f>
        <v>C86</v>
      </c>
      <c r="D1205" s="13" t="str">
        <f>VLOOKUP(A1205,DB_Name!$A$2:$D$93,4,FALSE)</f>
        <v>CPS</v>
      </c>
      <c r="E1205" s="17" t="s">
        <v>185</v>
      </c>
      <c r="F1205" s="8" t="str">
        <f ca="1">IFERROR(__xludf.DUMMYFUNCTION("if(isna(index('Form Responses 1'!B:P,max(filter(row('Form Responses 1'!B:B),'Form Responses 1'!B:B=A1205)),15)),""Data not Found."",index('Form Responses 1'!B:P,max(filter(row('Form Responses 1'!B:B),'Form Responses 1'!B:B=A1205)),15))"),"Not Yet Started.")</f>
        <v>Not Yet Started.</v>
      </c>
      <c r="G1205" s="16">
        <f t="shared" ca="1" si="0"/>
        <v>0</v>
      </c>
    </row>
    <row r="1206" spans="1:7" ht="14.25">
      <c r="A1206" s="6">
        <v>755390</v>
      </c>
      <c r="B1206" s="8" t="s">
        <v>313</v>
      </c>
      <c r="C1206" s="11" t="str">
        <f>VLOOKUP(A1206,DB_Name!$A$2:$G$93,7,FALSE)</f>
        <v>C87</v>
      </c>
      <c r="D1206" s="13" t="str">
        <f>VLOOKUP(A1206,DB_Name!$A$2:$D$93,4,FALSE)</f>
        <v>ES</v>
      </c>
      <c r="E1206" s="13" t="s">
        <v>35</v>
      </c>
      <c r="F1206" s="8" t="str">
        <f ca="1">IFERROR(__xludf.DUMMYFUNCTION("if(isna(index('Form Responses 1'!B:P,max(filter(row('Form Responses 1'!B:B),'Form Responses 1'!B:B=A1206)),2)),""Data not Found."",index('Form Responses 1'!B:P,max(filter(row('Form Responses 1'!B:B),'Form Responses 1'!B:B=A1206)),2))"),"Not Yet Started.")</f>
        <v>Not Yet Started.</v>
      </c>
      <c r="G1206" s="16">
        <f t="shared" ca="1" si="0"/>
        <v>0</v>
      </c>
    </row>
    <row r="1207" spans="1:7" ht="14.25">
      <c r="A1207" s="6">
        <v>755390</v>
      </c>
      <c r="B1207" s="8" t="s">
        <v>313</v>
      </c>
      <c r="C1207" s="11" t="str">
        <f>VLOOKUP(A1207,DB_Name!$A$2:$G$93,7,FALSE)</f>
        <v>C87</v>
      </c>
      <c r="D1207" s="13" t="str">
        <f>VLOOKUP(A1207,DB_Name!$A$2:$D$93,4,FALSE)</f>
        <v>ES</v>
      </c>
      <c r="E1207" s="17" t="s">
        <v>68</v>
      </c>
      <c r="F1207" s="8" t="str">
        <f ca="1">IFERROR(__xludf.DUMMYFUNCTION("if(isna(index('Form Responses 1'!B:P,max(filter(row('Form Responses 1'!B:B),'Form Responses 1'!B:B=A1207)),3)),""Data not Found."",index('Form Responses 1'!B:P,max(filter(row('Form Responses 1'!B:B),'Form Responses 1'!B:B=A1207)),3))"),"Not Yet Started.")</f>
        <v>Not Yet Started.</v>
      </c>
      <c r="G1207" s="16">
        <f t="shared" ca="1" si="0"/>
        <v>0</v>
      </c>
    </row>
    <row r="1208" spans="1:7" ht="14.25">
      <c r="A1208" s="6">
        <v>755390</v>
      </c>
      <c r="B1208" s="8" t="s">
        <v>313</v>
      </c>
      <c r="C1208" s="11" t="str">
        <f>VLOOKUP(A1208,DB_Name!$A$2:$G$93,7,FALSE)</f>
        <v>C87</v>
      </c>
      <c r="D1208" s="13" t="str">
        <f>VLOOKUP(A1208,DB_Name!$A$2:$D$93,4,FALSE)</f>
        <v>ES</v>
      </c>
      <c r="E1208" s="17" t="s">
        <v>82</v>
      </c>
      <c r="F1208" s="8" t="str">
        <f ca="1">IFERROR(__xludf.DUMMYFUNCTION("if(isna(index('Form Responses 1'!B:P,max(filter(row('Form Responses 1'!B:B),'Form Responses 1'!B:B=A1208)),4)),""Data not Found."",index('Form Responses 1'!B:P,max(filter(row('Form Responses 1'!B:B),'Form Responses 1'!B:B=A1208)),4))"),"Not Yet Started.")</f>
        <v>Not Yet Started.</v>
      </c>
      <c r="G1208" s="16">
        <f t="shared" ca="1" si="0"/>
        <v>0</v>
      </c>
    </row>
    <row r="1209" spans="1:7" ht="14.25">
      <c r="A1209" s="6">
        <v>755390</v>
      </c>
      <c r="B1209" s="8" t="s">
        <v>313</v>
      </c>
      <c r="C1209" s="11" t="str">
        <f>VLOOKUP(A1209,DB_Name!$A$2:$G$93,7,FALSE)</f>
        <v>C87</v>
      </c>
      <c r="D1209" s="13" t="str">
        <f>VLOOKUP(A1209,DB_Name!$A$2:$D$93,4,FALSE)</f>
        <v>ES</v>
      </c>
      <c r="E1209" s="17" t="s">
        <v>92</v>
      </c>
      <c r="F1209" s="8" t="str">
        <f ca="1">IFERROR(__xludf.DUMMYFUNCTION("if(isna(index('Form Responses 1'!B:P,max(filter(row('Form Responses 1'!B:B),'Form Responses 1'!B:B=A1209)),5)),""Data not Found."",index('Form Responses 1'!B:P,max(filter(row('Form Responses 1'!B:B),'Form Responses 1'!B:B=A1209)),5))"),"Not Yet Started.")</f>
        <v>Not Yet Started.</v>
      </c>
      <c r="G1209" s="16">
        <f t="shared" ca="1" si="0"/>
        <v>0</v>
      </c>
    </row>
    <row r="1210" spans="1:7" ht="14.25">
      <c r="A1210" s="6">
        <v>755390</v>
      </c>
      <c r="B1210" s="8" t="s">
        <v>313</v>
      </c>
      <c r="C1210" s="11" t="str">
        <f>VLOOKUP(A1210,DB_Name!$A$2:$G$93,7,FALSE)</f>
        <v>C87</v>
      </c>
      <c r="D1210" s="13" t="str">
        <f>VLOOKUP(A1210,DB_Name!$A$2:$D$93,4,FALSE)</f>
        <v>ES</v>
      </c>
      <c r="E1210" s="17" t="s">
        <v>99</v>
      </c>
      <c r="F1210" s="8" t="str">
        <f ca="1">IFERROR(__xludf.DUMMYFUNCTION("if(isna(index('Form Responses 1'!B:P,max(filter(row('Form Responses 1'!B:B),'Form Responses 1'!B:B=A1210)),6)),""Data not Found."",index('Form Responses 1'!B:P,max(filter(row('Form Responses 1'!B:B),'Form Responses 1'!B:B=A1210)),6))"),"Not Yet Started.")</f>
        <v>Not Yet Started.</v>
      </c>
      <c r="G1210" s="16">
        <f t="shared" ca="1" si="0"/>
        <v>0</v>
      </c>
    </row>
    <row r="1211" spans="1:7" ht="14.25">
      <c r="A1211" s="6">
        <v>755390</v>
      </c>
      <c r="B1211" s="8" t="s">
        <v>313</v>
      </c>
      <c r="C1211" s="11" t="str">
        <f>VLOOKUP(A1211,DB_Name!$A$2:$G$93,7,FALSE)</f>
        <v>C87</v>
      </c>
      <c r="D1211" s="13" t="str">
        <f>VLOOKUP(A1211,DB_Name!$A$2:$D$93,4,FALSE)</f>
        <v>ES</v>
      </c>
      <c r="E1211" s="17" t="s">
        <v>110</v>
      </c>
      <c r="F1211" s="8" t="str">
        <f ca="1">IFERROR(__xludf.DUMMYFUNCTION("if(isna(index('Form Responses 1'!B:P,max(filter(row('Form Responses 1'!B:B),'Form Responses 1'!B:B=A1211)),7)),""Data not Found."",index('Form Responses 1'!B:P,max(filter(row('Form Responses 1'!B:B),'Form Responses 1'!B:B=A1211)),7))"),"Not Yet Started.")</f>
        <v>Not Yet Started.</v>
      </c>
      <c r="G1211" s="16">
        <f t="shared" ca="1" si="0"/>
        <v>0</v>
      </c>
    </row>
    <row r="1212" spans="1:7" ht="14.25">
      <c r="A1212" s="6">
        <v>755390</v>
      </c>
      <c r="B1212" s="8" t="s">
        <v>313</v>
      </c>
      <c r="C1212" s="11" t="str">
        <f>VLOOKUP(A1212,DB_Name!$A$2:$G$93,7,FALSE)</f>
        <v>C87</v>
      </c>
      <c r="D1212" s="13" t="str">
        <f>VLOOKUP(A1212,DB_Name!$A$2:$D$93,4,FALSE)</f>
        <v>ES</v>
      </c>
      <c r="E1212" s="17" t="s">
        <v>120</v>
      </c>
      <c r="F1212" s="8" t="str">
        <f ca="1">IFERROR(__xludf.DUMMYFUNCTION("if(isna(index('Form Responses 1'!B:P,max(filter(row('Form Responses 1'!B:B),'Form Responses 1'!B:B=A1212)),8)),""Data not Found."",index('Form Responses 1'!B:P,max(filter(row('Form Responses 1'!B:B),'Form Responses 1'!B:B=A1212)),8))"),"Not Yet Started.")</f>
        <v>Not Yet Started.</v>
      </c>
      <c r="G1212" s="16">
        <f t="shared" ca="1" si="0"/>
        <v>0</v>
      </c>
    </row>
    <row r="1213" spans="1:7" ht="14.25">
      <c r="A1213" s="6">
        <v>755390</v>
      </c>
      <c r="B1213" s="8" t="s">
        <v>313</v>
      </c>
      <c r="C1213" s="11" t="str">
        <f>VLOOKUP(A1213,DB_Name!$A$2:$G$93,7,FALSE)</f>
        <v>C87</v>
      </c>
      <c r="D1213" s="13" t="str">
        <f>VLOOKUP(A1213,DB_Name!$A$2:$D$93,4,FALSE)</f>
        <v>ES</v>
      </c>
      <c r="E1213" s="17" t="s">
        <v>130</v>
      </c>
      <c r="F1213" s="8" t="str">
        <f ca="1">IFERROR(__xludf.DUMMYFUNCTION("if(isna(index('Form Responses 1'!B:P,max(filter(row('Form Responses 1'!B:B),'Form Responses 1'!B:B=A1213)),9)),""Data not Found."",index('Form Responses 1'!B:P,max(filter(row('Form Responses 1'!B:B),'Form Responses 1'!B:B=A1213)),9))"),"Not Yet Started.")</f>
        <v>Not Yet Started.</v>
      </c>
      <c r="G1213" s="16">
        <f t="shared" ca="1" si="0"/>
        <v>0</v>
      </c>
    </row>
    <row r="1214" spans="1:7" ht="14.25">
      <c r="A1214" s="6">
        <v>755390</v>
      </c>
      <c r="B1214" s="8" t="s">
        <v>313</v>
      </c>
      <c r="C1214" s="11" t="str">
        <f>VLOOKUP(A1214,DB_Name!$A$2:$G$93,7,FALSE)</f>
        <v>C87</v>
      </c>
      <c r="D1214" s="13" t="str">
        <f>VLOOKUP(A1214,DB_Name!$A$2:$D$93,4,FALSE)</f>
        <v>ES</v>
      </c>
      <c r="E1214" s="17" t="s">
        <v>137</v>
      </c>
      <c r="F1214" s="8" t="str">
        <f ca="1">IFERROR(__xludf.DUMMYFUNCTION("if(isna(index('Form Responses 1'!B:P,max(filter(row('Form Responses 1'!B:B),'Form Responses 1'!B:B=A1214)),10)),""Data not Found."",index('Form Responses 1'!B:P,max(filter(row('Form Responses 1'!B:B),'Form Responses 1'!B:B=A1214)),10))"),"Not Yet Started.")</f>
        <v>Not Yet Started.</v>
      </c>
      <c r="G1214" s="16">
        <f t="shared" ca="1" si="0"/>
        <v>0</v>
      </c>
    </row>
    <row r="1215" spans="1:7" ht="14.25">
      <c r="A1215" s="6">
        <v>755390</v>
      </c>
      <c r="B1215" s="8" t="s">
        <v>313</v>
      </c>
      <c r="C1215" s="11" t="str">
        <f>VLOOKUP(A1215,DB_Name!$A$2:$G$93,7,FALSE)</f>
        <v>C87</v>
      </c>
      <c r="D1215" s="13" t="str">
        <f>VLOOKUP(A1215,DB_Name!$A$2:$D$93,4,FALSE)</f>
        <v>ES</v>
      </c>
      <c r="E1215" s="17" t="s">
        <v>147</v>
      </c>
      <c r="F1215" s="8" t="str">
        <f ca="1">IFERROR(__xludf.DUMMYFUNCTION("if(isna(index('Form Responses 1'!B:P,max(filter(row('Form Responses 1'!B:B),'Form Responses 1'!B:B=A1215)),11)),""Data not Found."",index('Form Responses 1'!B:P,max(filter(row('Form Responses 1'!B:B),'Form Responses 1'!B:B=A1215)),11))"),"Not Yet Started.")</f>
        <v>Not Yet Started.</v>
      </c>
      <c r="G1215" s="16">
        <f t="shared" ca="1" si="0"/>
        <v>0</v>
      </c>
    </row>
    <row r="1216" spans="1:7" ht="14.25">
      <c r="A1216" s="6">
        <v>755390</v>
      </c>
      <c r="B1216" s="8" t="s">
        <v>313</v>
      </c>
      <c r="C1216" s="11" t="str">
        <f>VLOOKUP(A1216,DB_Name!$A$2:$G$93,7,FALSE)</f>
        <v>C87</v>
      </c>
      <c r="D1216" s="13" t="str">
        <f>VLOOKUP(A1216,DB_Name!$A$2:$D$93,4,FALSE)</f>
        <v>ES</v>
      </c>
      <c r="E1216" s="17" t="s">
        <v>157</v>
      </c>
      <c r="F1216" s="8" t="str">
        <f ca="1">IFERROR(__xludf.DUMMYFUNCTION("if(isna(index('Form Responses 1'!B:P,max(filter(row('Form Responses 1'!B:B),'Form Responses 1'!B:B=A1216)),12)),""Data not Found."",index('Form Responses 1'!B:P,max(filter(row('Form Responses 1'!B:B),'Form Responses 1'!B:B=A1216)),12))"),"Not Yet Started.")</f>
        <v>Not Yet Started.</v>
      </c>
      <c r="G1216" s="16">
        <f t="shared" ca="1" si="0"/>
        <v>0</v>
      </c>
    </row>
    <row r="1217" spans="1:7" ht="14.25">
      <c r="A1217" s="6">
        <v>755390</v>
      </c>
      <c r="B1217" s="8" t="s">
        <v>313</v>
      </c>
      <c r="C1217" s="11" t="str">
        <f>VLOOKUP(A1217,DB_Name!$A$2:$G$93,7,FALSE)</f>
        <v>C87</v>
      </c>
      <c r="D1217" s="13" t="str">
        <f>VLOOKUP(A1217,DB_Name!$A$2:$D$93,4,FALSE)</f>
        <v>ES</v>
      </c>
      <c r="E1217" s="17" t="s">
        <v>168</v>
      </c>
      <c r="F1217" s="8" t="str">
        <f ca="1">IFERROR(__xludf.DUMMYFUNCTION("if(isna(index('Form Responses 1'!B:P,max(filter(row('Form Responses 1'!B:B),'Form Responses 1'!B:B=A1217)),13)),""Data not Found."",index('Form Responses 1'!B:P,max(filter(row('Form Responses 1'!B:B),'Form Responses 1'!B:B=A1217)),13))"),"Not Yet Started.")</f>
        <v>Not Yet Started.</v>
      </c>
      <c r="G1217" s="16">
        <f t="shared" ca="1" si="0"/>
        <v>0</v>
      </c>
    </row>
    <row r="1218" spans="1:7" ht="14.25">
      <c r="A1218" s="6">
        <v>755390</v>
      </c>
      <c r="B1218" s="8" t="s">
        <v>313</v>
      </c>
      <c r="C1218" s="11" t="str">
        <f>VLOOKUP(A1218,DB_Name!$A$2:$G$93,7,FALSE)</f>
        <v>C87</v>
      </c>
      <c r="D1218" s="13" t="str">
        <f>VLOOKUP(A1218,DB_Name!$A$2:$D$93,4,FALSE)</f>
        <v>ES</v>
      </c>
      <c r="E1218" s="17" t="s">
        <v>176</v>
      </c>
      <c r="F1218" s="8" t="str">
        <f ca="1">IFERROR(__xludf.DUMMYFUNCTION("if(isna(index('Form Responses 1'!B:P,max(filter(row('Form Responses 1'!B:B),'Form Responses 1'!B:B=A1218)),14)),""Data not Found."",index('Form Responses 1'!B:P,max(filter(row('Form Responses 1'!B:B),'Form Responses 1'!B:B=A1218)),14))"),"Not Yet Started.")</f>
        <v>Not Yet Started.</v>
      </c>
      <c r="G1218" s="16">
        <f t="shared" ca="1" si="0"/>
        <v>0</v>
      </c>
    </row>
    <row r="1219" spans="1:7" ht="14.25">
      <c r="A1219" s="6">
        <v>755390</v>
      </c>
      <c r="B1219" s="8" t="s">
        <v>313</v>
      </c>
      <c r="C1219" s="11" t="str">
        <f>VLOOKUP(A1219,DB_Name!$A$2:$G$93,7,FALSE)</f>
        <v>C87</v>
      </c>
      <c r="D1219" s="13" t="str">
        <f>VLOOKUP(A1219,DB_Name!$A$2:$D$93,4,FALSE)</f>
        <v>ES</v>
      </c>
      <c r="E1219" s="17" t="s">
        <v>185</v>
      </c>
      <c r="F1219" s="8" t="str">
        <f ca="1">IFERROR(__xludf.DUMMYFUNCTION("if(isna(index('Form Responses 1'!B:P,max(filter(row('Form Responses 1'!B:B),'Form Responses 1'!B:B=A1219)),15)),""Data not Found."",index('Form Responses 1'!B:P,max(filter(row('Form Responses 1'!B:B),'Form Responses 1'!B:B=A1219)),15))"),"Not Yet Started.")</f>
        <v>Not Yet Started.</v>
      </c>
      <c r="G1219" s="16">
        <f t="shared" ca="1" si="0"/>
        <v>0</v>
      </c>
    </row>
    <row r="1220" spans="1:7" ht="14.25">
      <c r="A1220" s="6">
        <v>755391</v>
      </c>
      <c r="B1220" s="8" t="s">
        <v>316</v>
      </c>
      <c r="C1220" s="11" t="str">
        <f>VLOOKUP(A1220,DB_Name!$A$2:$G$93,7,FALSE)</f>
        <v>C88</v>
      </c>
      <c r="D1220" s="13" t="str">
        <f>VLOOKUP(A1220,DB_Name!$A$2:$D$93,4,FALSE)</f>
        <v>ES</v>
      </c>
      <c r="E1220" s="13" t="s">
        <v>35</v>
      </c>
      <c r="F1220" s="8" t="str">
        <f ca="1">IFERROR(__xludf.DUMMYFUNCTION("if(isna(index('Form Responses 1'!B:P,max(filter(row('Form Responses 1'!B:B),'Form Responses 1'!B:B=A1220)),2)),""Data not Found."",index('Form Responses 1'!B:P,max(filter(row('Form Responses 1'!B:B),'Form Responses 1'!B:B=A1220)),2))"),"Done. Acc.")</f>
        <v>Done. Acc.</v>
      </c>
      <c r="G1220" s="16">
        <f t="shared" ca="1" si="0"/>
        <v>1</v>
      </c>
    </row>
    <row r="1221" spans="1:7" ht="14.25">
      <c r="A1221" s="6">
        <v>755391</v>
      </c>
      <c r="B1221" s="8" t="s">
        <v>316</v>
      </c>
      <c r="C1221" s="11" t="str">
        <f>VLOOKUP(A1221,DB_Name!$A$2:$G$93,7,FALSE)</f>
        <v>C88</v>
      </c>
      <c r="D1221" s="13" t="str">
        <f>VLOOKUP(A1221,DB_Name!$A$2:$D$93,4,FALSE)</f>
        <v>ES</v>
      </c>
      <c r="E1221" s="17" t="s">
        <v>68</v>
      </c>
      <c r="F1221" s="8" t="str">
        <f ca="1">IFERROR(__xludf.DUMMYFUNCTION("if(isna(index('Form Responses 1'!B:P,max(filter(row('Form Responses 1'!B:B),'Form Responses 1'!B:B=A1221)),3)),""Data not Found."",index('Form Responses 1'!B:P,max(filter(row('Form Responses 1'!B:B),'Form Responses 1'!B:B=A1221)),3))"),"Done. Acc.")</f>
        <v>Done. Acc.</v>
      </c>
      <c r="G1221" s="16">
        <f t="shared" ca="1" si="0"/>
        <v>1</v>
      </c>
    </row>
    <row r="1222" spans="1:7" ht="14.25">
      <c r="A1222" s="6">
        <v>755391</v>
      </c>
      <c r="B1222" s="8" t="s">
        <v>316</v>
      </c>
      <c r="C1222" s="11" t="str">
        <f>VLOOKUP(A1222,DB_Name!$A$2:$G$93,7,FALSE)</f>
        <v>C88</v>
      </c>
      <c r="D1222" s="13" t="str">
        <f>VLOOKUP(A1222,DB_Name!$A$2:$D$93,4,FALSE)</f>
        <v>ES</v>
      </c>
      <c r="E1222" s="17" t="s">
        <v>82</v>
      </c>
      <c r="F1222" s="8" t="str">
        <f ca="1">IFERROR(__xludf.DUMMYFUNCTION("if(isna(index('Form Responses 1'!B:P,max(filter(row('Form Responses 1'!B:B),'Form Responses 1'!B:B=A1222)),4)),""Data not Found."",index('Form Responses 1'!B:P,max(filter(row('Form Responses 1'!B:B),'Form Responses 1'!B:B=A1222)),4))"),"Done. Acc.")</f>
        <v>Done. Acc.</v>
      </c>
      <c r="G1222" s="16">
        <f t="shared" ca="1" si="0"/>
        <v>1</v>
      </c>
    </row>
    <row r="1223" spans="1:7" ht="14.25">
      <c r="A1223" s="6">
        <v>755391</v>
      </c>
      <c r="B1223" s="8" t="s">
        <v>316</v>
      </c>
      <c r="C1223" s="11" t="str">
        <f>VLOOKUP(A1223,DB_Name!$A$2:$G$93,7,FALSE)</f>
        <v>C88</v>
      </c>
      <c r="D1223" s="13" t="str">
        <f>VLOOKUP(A1223,DB_Name!$A$2:$D$93,4,FALSE)</f>
        <v>ES</v>
      </c>
      <c r="E1223" s="17" t="s">
        <v>92</v>
      </c>
      <c r="F1223" s="8" t="str">
        <f ca="1">IFERROR(__xludf.DUMMYFUNCTION("if(isna(index('Form Responses 1'!B:P,max(filter(row('Form Responses 1'!B:B),'Form Responses 1'!B:B=A1223)),5)),""Data not Found."",index('Form Responses 1'!B:P,max(filter(row('Form Responses 1'!B:B),'Form Responses 1'!B:B=A1223)),5))"),"Done. Acc.")</f>
        <v>Done. Acc.</v>
      </c>
      <c r="G1223" s="16">
        <f t="shared" ca="1" si="0"/>
        <v>1</v>
      </c>
    </row>
    <row r="1224" spans="1:7" ht="14.25">
      <c r="A1224" s="6">
        <v>755391</v>
      </c>
      <c r="B1224" s="8" t="s">
        <v>316</v>
      </c>
      <c r="C1224" s="11" t="str">
        <f>VLOOKUP(A1224,DB_Name!$A$2:$G$93,7,FALSE)</f>
        <v>C88</v>
      </c>
      <c r="D1224" s="13" t="str">
        <f>VLOOKUP(A1224,DB_Name!$A$2:$D$93,4,FALSE)</f>
        <v>ES</v>
      </c>
      <c r="E1224" s="17" t="s">
        <v>99</v>
      </c>
      <c r="F1224" s="8" t="str">
        <f ca="1">IFERROR(__xludf.DUMMYFUNCTION("if(isna(index('Form Responses 1'!B:P,max(filter(row('Form Responses 1'!B:B),'Form Responses 1'!B:B=A1224)),6)),""Data not Found."",index('Form Responses 1'!B:P,max(filter(row('Form Responses 1'!B:B),'Form Responses 1'!B:B=A1224)),6))"),"Done. Acc.")</f>
        <v>Done. Acc.</v>
      </c>
      <c r="G1224" s="16">
        <f t="shared" ca="1" si="0"/>
        <v>1</v>
      </c>
    </row>
    <row r="1225" spans="1:7" ht="14.25">
      <c r="A1225" s="6">
        <v>755391</v>
      </c>
      <c r="B1225" s="8" t="s">
        <v>316</v>
      </c>
      <c r="C1225" s="11" t="str">
        <f>VLOOKUP(A1225,DB_Name!$A$2:$G$93,7,FALSE)</f>
        <v>C88</v>
      </c>
      <c r="D1225" s="13" t="str">
        <f>VLOOKUP(A1225,DB_Name!$A$2:$D$93,4,FALSE)</f>
        <v>ES</v>
      </c>
      <c r="E1225" s="17" t="s">
        <v>110</v>
      </c>
      <c r="F1225" s="8" t="str">
        <f ca="1">IFERROR(__xludf.DUMMYFUNCTION("if(isna(index('Form Responses 1'!B:P,max(filter(row('Form Responses 1'!B:B),'Form Responses 1'!B:B=A1225)),7)),""Data not Found."",index('Form Responses 1'!B:P,max(filter(row('Form Responses 1'!B:B),'Form Responses 1'!B:B=A1225)),7))"),"Done. Acc.")</f>
        <v>Done. Acc.</v>
      </c>
      <c r="G1225" s="16">
        <f t="shared" ca="1" si="0"/>
        <v>1</v>
      </c>
    </row>
    <row r="1226" spans="1:7" ht="14.25">
      <c r="A1226" s="6">
        <v>755391</v>
      </c>
      <c r="B1226" s="8" t="s">
        <v>316</v>
      </c>
      <c r="C1226" s="11" t="str">
        <f>VLOOKUP(A1226,DB_Name!$A$2:$G$93,7,FALSE)</f>
        <v>C88</v>
      </c>
      <c r="D1226" s="13" t="str">
        <f>VLOOKUP(A1226,DB_Name!$A$2:$D$93,4,FALSE)</f>
        <v>ES</v>
      </c>
      <c r="E1226" s="17" t="s">
        <v>120</v>
      </c>
      <c r="F1226" s="8" t="str">
        <f ca="1">IFERROR(__xludf.DUMMYFUNCTION("if(isna(index('Form Responses 1'!B:P,max(filter(row('Form Responses 1'!B:B),'Form Responses 1'!B:B=A1226)),8)),""Data not Found."",index('Form Responses 1'!B:P,max(filter(row('Form Responses 1'!B:B),'Form Responses 1'!B:B=A1226)),8))"),"Done. Acc.")</f>
        <v>Done. Acc.</v>
      </c>
      <c r="G1226" s="16">
        <f t="shared" ca="1" si="0"/>
        <v>1</v>
      </c>
    </row>
    <row r="1227" spans="1:7" ht="14.25">
      <c r="A1227" s="6">
        <v>755391</v>
      </c>
      <c r="B1227" s="8" t="s">
        <v>316</v>
      </c>
      <c r="C1227" s="11" t="str">
        <f>VLOOKUP(A1227,DB_Name!$A$2:$G$93,7,FALSE)</f>
        <v>C88</v>
      </c>
      <c r="D1227" s="13" t="str">
        <f>VLOOKUP(A1227,DB_Name!$A$2:$D$93,4,FALSE)</f>
        <v>ES</v>
      </c>
      <c r="E1227" s="17" t="s">
        <v>130</v>
      </c>
      <c r="F1227" s="8" t="str">
        <f ca="1">IFERROR(__xludf.DUMMYFUNCTION("if(isna(index('Form Responses 1'!B:P,max(filter(row('Form Responses 1'!B:B),'Form Responses 1'!B:B=A1227)),9)),""Data not Found."",index('Form Responses 1'!B:P,max(filter(row('Form Responses 1'!B:B),'Form Responses 1'!B:B=A1227)),9))"),"Done. Acc.")</f>
        <v>Done. Acc.</v>
      </c>
      <c r="G1227" s="16">
        <f t="shared" ca="1" si="0"/>
        <v>1</v>
      </c>
    </row>
    <row r="1228" spans="1:7" ht="14.25">
      <c r="A1228" s="6">
        <v>755391</v>
      </c>
      <c r="B1228" s="8" t="s">
        <v>316</v>
      </c>
      <c r="C1228" s="11" t="str">
        <f>VLOOKUP(A1228,DB_Name!$A$2:$G$93,7,FALSE)</f>
        <v>C88</v>
      </c>
      <c r="D1228" s="13" t="str">
        <f>VLOOKUP(A1228,DB_Name!$A$2:$D$93,4,FALSE)</f>
        <v>ES</v>
      </c>
      <c r="E1228" s="17" t="s">
        <v>137</v>
      </c>
      <c r="F1228" s="8" t="str">
        <f ca="1">IFERROR(__xludf.DUMMYFUNCTION("if(isna(index('Form Responses 1'!B:P,max(filter(row('Form Responses 1'!B:B),'Form Responses 1'!B:B=A1228)),10)),""Data not Found."",index('Form Responses 1'!B:P,max(filter(row('Form Responses 1'!B:B),'Form Responses 1'!B:B=A1228)),10))"),"Done. Acc.")</f>
        <v>Done. Acc.</v>
      </c>
      <c r="G1228" s="16">
        <f t="shared" ca="1" si="0"/>
        <v>1</v>
      </c>
    </row>
    <row r="1229" spans="1:7" ht="14.25">
      <c r="A1229" s="6">
        <v>755391</v>
      </c>
      <c r="B1229" s="8" t="s">
        <v>316</v>
      </c>
      <c r="C1229" s="11" t="str">
        <f>VLOOKUP(A1229,DB_Name!$A$2:$G$93,7,FALSE)</f>
        <v>C88</v>
      </c>
      <c r="D1229" s="13" t="str">
        <f>VLOOKUP(A1229,DB_Name!$A$2:$D$93,4,FALSE)</f>
        <v>ES</v>
      </c>
      <c r="E1229" s="17" t="s">
        <v>147</v>
      </c>
      <c r="F1229" s="8" t="str">
        <f ca="1">IFERROR(__xludf.DUMMYFUNCTION("if(isna(index('Form Responses 1'!B:P,max(filter(row('Form Responses 1'!B:B),'Form Responses 1'!B:B=A1229)),11)),""Data not Found."",index('Form Responses 1'!B:P,max(filter(row('Form Responses 1'!B:B),'Form Responses 1'!B:B=A1229)),11))"),"Done. Acc.")</f>
        <v>Done. Acc.</v>
      </c>
      <c r="G1229" s="16">
        <f t="shared" ca="1" si="0"/>
        <v>1</v>
      </c>
    </row>
    <row r="1230" spans="1:7" ht="14.25">
      <c r="A1230" s="6">
        <v>755391</v>
      </c>
      <c r="B1230" s="8" t="s">
        <v>316</v>
      </c>
      <c r="C1230" s="11" t="str">
        <f>VLOOKUP(A1230,DB_Name!$A$2:$G$93,7,FALSE)</f>
        <v>C88</v>
      </c>
      <c r="D1230" s="13" t="str">
        <f>VLOOKUP(A1230,DB_Name!$A$2:$D$93,4,FALSE)</f>
        <v>ES</v>
      </c>
      <c r="E1230" s="17" t="s">
        <v>157</v>
      </c>
      <c r="F1230" s="8" t="str">
        <f ca="1">IFERROR(__xludf.DUMMYFUNCTION("if(isna(index('Form Responses 1'!B:P,max(filter(row('Form Responses 1'!B:B),'Form Responses 1'!B:B=A1230)),12)),""Data not Found."",index('Form Responses 1'!B:P,max(filter(row('Form Responses 1'!B:B),'Form Responses 1'!B:B=A1230)),12))"),"Not Yet Started.")</f>
        <v>Not Yet Started.</v>
      </c>
      <c r="G1230" s="16">
        <f t="shared" ca="1" si="0"/>
        <v>0</v>
      </c>
    </row>
    <row r="1231" spans="1:7" ht="14.25">
      <c r="A1231" s="6">
        <v>755391</v>
      </c>
      <c r="B1231" s="8" t="s">
        <v>316</v>
      </c>
      <c r="C1231" s="11" t="str">
        <f>VLOOKUP(A1231,DB_Name!$A$2:$G$93,7,FALSE)</f>
        <v>C88</v>
      </c>
      <c r="D1231" s="13" t="str">
        <f>VLOOKUP(A1231,DB_Name!$A$2:$D$93,4,FALSE)</f>
        <v>ES</v>
      </c>
      <c r="E1231" s="17" t="s">
        <v>168</v>
      </c>
      <c r="F1231" s="8" t="str">
        <f ca="1">IFERROR(__xludf.DUMMYFUNCTION("if(isna(index('Form Responses 1'!B:P,max(filter(row('Form Responses 1'!B:B),'Form Responses 1'!B:B=A1231)),13)),""Data not Found."",index('Form Responses 1'!B:P,max(filter(row('Form Responses 1'!B:B),'Form Responses 1'!B:B=A1231)),13))"),"Not Yet Started.")</f>
        <v>Not Yet Started.</v>
      </c>
      <c r="G1231" s="16">
        <f t="shared" ca="1" si="0"/>
        <v>0</v>
      </c>
    </row>
    <row r="1232" spans="1:7" ht="14.25">
      <c r="A1232" s="6">
        <v>755391</v>
      </c>
      <c r="B1232" s="8" t="s">
        <v>316</v>
      </c>
      <c r="C1232" s="11" t="str">
        <f>VLOOKUP(A1232,DB_Name!$A$2:$G$93,7,FALSE)</f>
        <v>C88</v>
      </c>
      <c r="D1232" s="13" t="str">
        <f>VLOOKUP(A1232,DB_Name!$A$2:$D$93,4,FALSE)</f>
        <v>ES</v>
      </c>
      <c r="E1232" s="17" t="s">
        <v>176</v>
      </c>
      <c r="F1232" s="8" t="str">
        <f ca="1">IFERROR(__xludf.DUMMYFUNCTION("if(isna(index('Form Responses 1'!B:P,max(filter(row('Form Responses 1'!B:B),'Form Responses 1'!B:B=A1232)),14)),""Data not Found."",index('Form Responses 1'!B:P,max(filter(row('Form Responses 1'!B:B),'Form Responses 1'!B:B=A1232)),14))"),"Not Yet Started.")</f>
        <v>Not Yet Started.</v>
      </c>
      <c r="G1232" s="16">
        <f t="shared" ca="1" si="0"/>
        <v>0</v>
      </c>
    </row>
    <row r="1233" spans="1:7" ht="14.25">
      <c r="A1233" s="6">
        <v>755391</v>
      </c>
      <c r="B1233" s="8" t="s">
        <v>316</v>
      </c>
      <c r="C1233" s="11" t="str">
        <f>VLOOKUP(A1233,DB_Name!$A$2:$G$93,7,FALSE)</f>
        <v>C88</v>
      </c>
      <c r="D1233" s="13" t="str">
        <f>VLOOKUP(A1233,DB_Name!$A$2:$D$93,4,FALSE)</f>
        <v>ES</v>
      </c>
      <c r="E1233" s="17" t="s">
        <v>185</v>
      </c>
      <c r="F1233" s="8" t="str">
        <f ca="1">IFERROR(__xludf.DUMMYFUNCTION("if(isna(index('Form Responses 1'!B:P,max(filter(row('Form Responses 1'!B:B),'Form Responses 1'!B:B=A1233)),15)),""Data not Found."",index('Form Responses 1'!B:P,max(filter(row('Form Responses 1'!B:B),'Form Responses 1'!B:B=A1233)),15))"),"Not Yet Started.")</f>
        <v>Not Yet Started.</v>
      </c>
      <c r="G1233" s="16">
        <f t="shared" ca="1" si="0"/>
        <v>0</v>
      </c>
    </row>
    <row r="1234" spans="1:7" ht="14.25">
      <c r="A1234" s="6">
        <v>755392</v>
      </c>
      <c r="B1234" s="8" t="s">
        <v>319</v>
      </c>
      <c r="C1234" s="11" t="str">
        <f>VLOOKUP(A1234,DB_Name!$A$2:$G$93,7,FALSE)</f>
        <v>C89</v>
      </c>
      <c r="D1234" s="13" t="str">
        <f>VLOOKUP(A1234,DB_Name!$A$2:$D$93,4,FALSE)</f>
        <v>PCMS</v>
      </c>
      <c r="E1234" s="13" t="s">
        <v>35</v>
      </c>
      <c r="F1234" s="8" t="str">
        <f ca="1">IFERROR(__xludf.DUMMYFUNCTION("if(isna(index('Form Responses 1'!B:P,max(filter(row('Form Responses 1'!B:B),'Form Responses 1'!B:B=A1234)),2)),""Data not Found."",index('Form Responses 1'!B:P,max(filter(row('Form Responses 1'!B:B),'Form Responses 1'!B:B=A1234)),2))"),"Done. Acc.")</f>
        <v>Done. Acc.</v>
      </c>
      <c r="G1234" s="16">
        <f t="shared" ca="1" si="0"/>
        <v>1</v>
      </c>
    </row>
    <row r="1235" spans="1:7" ht="14.25">
      <c r="A1235" s="6">
        <v>755392</v>
      </c>
      <c r="B1235" s="8" t="s">
        <v>319</v>
      </c>
      <c r="C1235" s="11" t="str">
        <f>VLOOKUP(A1235,DB_Name!$A$2:$G$93,7,FALSE)</f>
        <v>C89</v>
      </c>
      <c r="D1235" s="13" t="str">
        <f>VLOOKUP(A1235,DB_Name!$A$2:$D$93,4,FALSE)</f>
        <v>PCMS</v>
      </c>
      <c r="E1235" s="17" t="s">
        <v>68</v>
      </c>
      <c r="F1235" s="8" t="str">
        <f ca="1">IFERROR(__xludf.DUMMYFUNCTION("if(isna(index('Form Responses 1'!B:P,max(filter(row('Form Responses 1'!B:B),'Form Responses 1'!B:B=A1235)),3)),""Data not Found."",index('Form Responses 1'!B:P,max(filter(row('Form Responses 1'!B:B),'Form Responses 1'!B:B=A1235)),3))"),"Done. Acc.")</f>
        <v>Done. Acc.</v>
      </c>
      <c r="G1235" s="16">
        <f t="shared" ca="1" si="0"/>
        <v>1</v>
      </c>
    </row>
    <row r="1236" spans="1:7" ht="14.25">
      <c r="A1236" s="6">
        <v>755392</v>
      </c>
      <c r="B1236" s="8" t="s">
        <v>319</v>
      </c>
      <c r="C1236" s="11" t="str">
        <f>VLOOKUP(A1236,DB_Name!$A$2:$G$93,7,FALSE)</f>
        <v>C89</v>
      </c>
      <c r="D1236" s="13" t="str">
        <f>VLOOKUP(A1236,DB_Name!$A$2:$D$93,4,FALSE)</f>
        <v>PCMS</v>
      </c>
      <c r="E1236" s="17" t="s">
        <v>82</v>
      </c>
      <c r="F1236" s="8" t="str">
        <f ca="1">IFERROR(__xludf.DUMMYFUNCTION("if(isna(index('Form Responses 1'!B:P,max(filter(row('Form Responses 1'!B:B),'Form Responses 1'!B:B=A1236)),4)),""Data not Found."",index('Form Responses 1'!B:P,max(filter(row('Form Responses 1'!B:B),'Form Responses 1'!B:B=A1236)),4))"),"Not Yet Started.")</f>
        <v>Not Yet Started.</v>
      </c>
      <c r="G1236" s="16">
        <f t="shared" ca="1" si="0"/>
        <v>0</v>
      </c>
    </row>
    <row r="1237" spans="1:7" ht="14.25">
      <c r="A1237" s="6">
        <v>755392</v>
      </c>
      <c r="B1237" s="8" t="s">
        <v>319</v>
      </c>
      <c r="C1237" s="11" t="str">
        <f>VLOOKUP(A1237,DB_Name!$A$2:$G$93,7,FALSE)</f>
        <v>C89</v>
      </c>
      <c r="D1237" s="13" t="str">
        <f>VLOOKUP(A1237,DB_Name!$A$2:$D$93,4,FALSE)</f>
        <v>PCMS</v>
      </c>
      <c r="E1237" s="17" t="s">
        <v>92</v>
      </c>
      <c r="F1237" s="8" t="str">
        <f ca="1">IFERROR(__xludf.DUMMYFUNCTION("if(isna(index('Form Responses 1'!B:P,max(filter(row('Form Responses 1'!B:B),'Form Responses 1'!B:B=A1237)),5)),""Data not Found."",index('Form Responses 1'!B:P,max(filter(row('Form Responses 1'!B:B),'Form Responses 1'!B:B=A1237)),5))"),"Not Yet Started.")</f>
        <v>Not Yet Started.</v>
      </c>
      <c r="G1237" s="16">
        <f t="shared" ca="1" si="0"/>
        <v>0</v>
      </c>
    </row>
    <row r="1238" spans="1:7" ht="14.25">
      <c r="A1238" s="6">
        <v>755392</v>
      </c>
      <c r="B1238" s="8" t="s">
        <v>319</v>
      </c>
      <c r="C1238" s="11" t="str">
        <f>VLOOKUP(A1238,DB_Name!$A$2:$G$93,7,FALSE)</f>
        <v>C89</v>
      </c>
      <c r="D1238" s="13" t="str">
        <f>VLOOKUP(A1238,DB_Name!$A$2:$D$93,4,FALSE)</f>
        <v>PCMS</v>
      </c>
      <c r="E1238" s="17" t="s">
        <v>99</v>
      </c>
      <c r="F1238" s="8" t="str">
        <f ca="1">IFERROR(__xludf.DUMMYFUNCTION("if(isna(index('Form Responses 1'!B:P,max(filter(row('Form Responses 1'!B:B),'Form Responses 1'!B:B=A1238)),6)),""Data not Found."",index('Form Responses 1'!B:P,max(filter(row('Form Responses 1'!B:B),'Form Responses 1'!B:B=A1238)),6))"),"Not Yet Started.")</f>
        <v>Not Yet Started.</v>
      </c>
      <c r="G1238" s="16">
        <f t="shared" ca="1" si="0"/>
        <v>0</v>
      </c>
    </row>
    <row r="1239" spans="1:7" ht="14.25">
      <c r="A1239" s="6">
        <v>755392</v>
      </c>
      <c r="B1239" s="8" t="s">
        <v>319</v>
      </c>
      <c r="C1239" s="11" t="str">
        <f>VLOOKUP(A1239,DB_Name!$A$2:$G$93,7,FALSE)</f>
        <v>C89</v>
      </c>
      <c r="D1239" s="13" t="str">
        <f>VLOOKUP(A1239,DB_Name!$A$2:$D$93,4,FALSE)</f>
        <v>PCMS</v>
      </c>
      <c r="E1239" s="17" t="s">
        <v>110</v>
      </c>
      <c r="F1239" s="8" t="str">
        <f ca="1">IFERROR(__xludf.DUMMYFUNCTION("if(isna(index('Form Responses 1'!B:P,max(filter(row('Form Responses 1'!B:B),'Form Responses 1'!B:B=A1239)),7)),""Data not Found."",index('Form Responses 1'!B:P,max(filter(row('Form Responses 1'!B:B),'Form Responses 1'!B:B=A1239)),7))"),"Not Yet Started.")</f>
        <v>Not Yet Started.</v>
      </c>
      <c r="G1239" s="16">
        <f t="shared" ca="1" si="0"/>
        <v>0</v>
      </c>
    </row>
    <row r="1240" spans="1:7" ht="14.25">
      <c r="A1240" s="6">
        <v>755392</v>
      </c>
      <c r="B1240" s="8" t="s">
        <v>319</v>
      </c>
      <c r="C1240" s="11" t="str">
        <f>VLOOKUP(A1240,DB_Name!$A$2:$G$93,7,FALSE)</f>
        <v>C89</v>
      </c>
      <c r="D1240" s="13" t="str">
        <f>VLOOKUP(A1240,DB_Name!$A$2:$D$93,4,FALSE)</f>
        <v>PCMS</v>
      </c>
      <c r="E1240" s="17" t="s">
        <v>120</v>
      </c>
      <c r="F1240" s="8" t="str">
        <f ca="1">IFERROR(__xludf.DUMMYFUNCTION("if(isna(index('Form Responses 1'!B:P,max(filter(row('Form Responses 1'!B:B),'Form Responses 1'!B:B=A1240)),8)),""Data not Found."",index('Form Responses 1'!B:P,max(filter(row('Form Responses 1'!B:B),'Form Responses 1'!B:B=A1240)),8))"),"Not Yet Started.")</f>
        <v>Not Yet Started.</v>
      </c>
      <c r="G1240" s="16">
        <f t="shared" ca="1" si="0"/>
        <v>0</v>
      </c>
    </row>
    <row r="1241" spans="1:7" ht="14.25">
      <c r="A1241" s="6">
        <v>755392</v>
      </c>
      <c r="B1241" s="8" t="s">
        <v>319</v>
      </c>
      <c r="C1241" s="11" t="str">
        <f>VLOOKUP(A1241,DB_Name!$A$2:$G$93,7,FALSE)</f>
        <v>C89</v>
      </c>
      <c r="D1241" s="13" t="str">
        <f>VLOOKUP(A1241,DB_Name!$A$2:$D$93,4,FALSE)</f>
        <v>PCMS</v>
      </c>
      <c r="E1241" s="17" t="s">
        <v>130</v>
      </c>
      <c r="F1241" s="8" t="str">
        <f ca="1">IFERROR(__xludf.DUMMYFUNCTION("if(isna(index('Form Responses 1'!B:P,max(filter(row('Form Responses 1'!B:B),'Form Responses 1'!B:B=A1241)),9)),""Data not Found."",index('Form Responses 1'!B:P,max(filter(row('Form Responses 1'!B:B),'Form Responses 1'!B:B=A1241)),9))"),"Not Yet Started.")</f>
        <v>Not Yet Started.</v>
      </c>
      <c r="G1241" s="16">
        <f t="shared" ca="1" si="0"/>
        <v>0</v>
      </c>
    </row>
    <row r="1242" spans="1:7" ht="14.25">
      <c r="A1242" s="6">
        <v>755392</v>
      </c>
      <c r="B1242" s="8" t="s">
        <v>319</v>
      </c>
      <c r="C1242" s="11" t="str">
        <f>VLOOKUP(A1242,DB_Name!$A$2:$G$93,7,FALSE)</f>
        <v>C89</v>
      </c>
      <c r="D1242" s="13" t="str">
        <f>VLOOKUP(A1242,DB_Name!$A$2:$D$93,4,FALSE)</f>
        <v>PCMS</v>
      </c>
      <c r="E1242" s="17" t="s">
        <v>137</v>
      </c>
      <c r="F1242" s="8" t="str">
        <f ca="1">IFERROR(__xludf.DUMMYFUNCTION("if(isna(index('Form Responses 1'!B:P,max(filter(row('Form Responses 1'!B:B),'Form Responses 1'!B:B=A1242)),10)),""Data not Found."",index('Form Responses 1'!B:P,max(filter(row('Form Responses 1'!B:B),'Form Responses 1'!B:B=A1242)),10))"),"Not Yet Started.")</f>
        <v>Not Yet Started.</v>
      </c>
      <c r="G1242" s="16">
        <f t="shared" ca="1" si="0"/>
        <v>0</v>
      </c>
    </row>
    <row r="1243" spans="1:7" ht="14.25">
      <c r="A1243" s="6">
        <v>755392</v>
      </c>
      <c r="B1243" s="8" t="s">
        <v>319</v>
      </c>
      <c r="C1243" s="11" t="str">
        <f>VLOOKUP(A1243,DB_Name!$A$2:$G$93,7,FALSE)</f>
        <v>C89</v>
      </c>
      <c r="D1243" s="13" t="str">
        <f>VLOOKUP(A1243,DB_Name!$A$2:$D$93,4,FALSE)</f>
        <v>PCMS</v>
      </c>
      <c r="E1243" s="17" t="s">
        <v>147</v>
      </c>
      <c r="F1243" s="8" t="str">
        <f ca="1">IFERROR(__xludf.DUMMYFUNCTION("if(isna(index('Form Responses 1'!B:P,max(filter(row('Form Responses 1'!B:B),'Form Responses 1'!B:B=A1243)),11)),""Data not Found."",index('Form Responses 1'!B:P,max(filter(row('Form Responses 1'!B:B),'Form Responses 1'!B:B=A1243)),11))"),"Not Yet Started.")</f>
        <v>Not Yet Started.</v>
      </c>
      <c r="G1243" s="16">
        <f t="shared" ca="1" si="0"/>
        <v>0</v>
      </c>
    </row>
    <row r="1244" spans="1:7" ht="14.25">
      <c r="A1244" s="6">
        <v>755392</v>
      </c>
      <c r="B1244" s="8" t="s">
        <v>319</v>
      </c>
      <c r="C1244" s="11" t="str">
        <f>VLOOKUP(A1244,DB_Name!$A$2:$G$93,7,FALSE)</f>
        <v>C89</v>
      </c>
      <c r="D1244" s="13" t="str">
        <f>VLOOKUP(A1244,DB_Name!$A$2:$D$93,4,FALSE)</f>
        <v>PCMS</v>
      </c>
      <c r="E1244" s="17" t="s">
        <v>157</v>
      </c>
      <c r="F1244" s="8" t="str">
        <f ca="1">IFERROR(__xludf.DUMMYFUNCTION("if(isna(index('Form Responses 1'!B:P,max(filter(row('Form Responses 1'!B:B),'Form Responses 1'!B:B=A1244)),12)),""Data not Found."",index('Form Responses 1'!B:P,max(filter(row('Form Responses 1'!B:B),'Form Responses 1'!B:B=A1244)),12))"),"Not Yet Started.")</f>
        <v>Not Yet Started.</v>
      </c>
      <c r="G1244" s="16">
        <f t="shared" ca="1" si="0"/>
        <v>0</v>
      </c>
    </row>
    <row r="1245" spans="1:7" ht="14.25">
      <c r="A1245" s="6">
        <v>755392</v>
      </c>
      <c r="B1245" s="8" t="s">
        <v>319</v>
      </c>
      <c r="C1245" s="11" t="str">
        <f>VLOOKUP(A1245,DB_Name!$A$2:$G$93,7,FALSE)</f>
        <v>C89</v>
      </c>
      <c r="D1245" s="13" t="str">
        <f>VLOOKUP(A1245,DB_Name!$A$2:$D$93,4,FALSE)</f>
        <v>PCMS</v>
      </c>
      <c r="E1245" s="17" t="s">
        <v>168</v>
      </c>
      <c r="F1245" s="8" t="str">
        <f ca="1">IFERROR(__xludf.DUMMYFUNCTION("if(isna(index('Form Responses 1'!B:P,max(filter(row('Form Responses 1'!B:B),'Form Responses 1'!B:B=A1245)),13)),""Data not Found."",index('Form Responses 1'!B:P,max(filter(row('Form Responses 1'!B:B),'Form Responses 1'!B:B=A1245)),13))"),"Not Yet Started.")</f>
        <v>Not Yet Started.</v>
      </c>
      <c r="G1245" s="16">
        <f t="shared" ca="1" si="0"/>
        <v>0</v>
      </c>
    </row>
    <row r="1246" spans="1:7" ht="14.25">
      <c r="A1246" s="6">
        <v>755392</v>
      </c>
      <c r="B1246" s="8" t="s">
        <v>319</v>
      </c>
      <c r="C1246" s="11" t="str">
        <f>VLOOKUP(A1246,DB_Name!$A$2:$G$93,7,FALSE)</f>
        <v>C89</v>
      </c>
      <c r="D1246" s="13" t="str">
        <f>VLOOKUP(A1246,DB_Name!$A$2:$D$93,4,FALSE)</f>
        <v>PCMS</v>
      </c>
      <c r="E1246" s="17" t="s">
        <v>176</v>
      </c>
      <c r="F1246" s="8" t="str">
        <f ca="1">IFERROR(__xludf.DUMMYFUNCTION("if(isna(index('Form Responses 1'!B:P,max(filter(row('Form Responses 1'!B:B),'Form Responses 1'!B:B=A1246)),14)),""Data not Found."",index('Form Responses 1'!B:P,max(filter(row('Form Responses 1'!B:B),'Form Responses 1'!B:B=A1246)),14))"),"Not Yet Started.")</f>
        <v>Not Yet Started.</v>
      </c>
      <c r="G1246" s="16">
        <f t="shared" ca="1" si="0"/>
        <v>0</v>
      </c>
    </row>
    <row r="1247" spans="1:7" ht="14.25">
      <c r="A1247" s="6">
        <v>755392</v>
      </c>
      <c r="B1247" s="8" t="s">
        <v>319</v>
      </c>
      <c r="C1247" s="11" t="str">
        <f>VLOOKUP(A1247,DB_Name!$A$2:$G$93,7,FALSE)</f>
        <v>C89</v>
      </c>
      <c r="D1247" s="13" t="str">
        <f>VLOOKUP(A1247,DB_Name!$A$2:$D$93,4,FALSE)</f>
        <v>PCMS</v>
      </c>
      <c r="E1247" s="17" t="s">
        <v>185</v>
      </c>
      <c r="F1247" s="8" t="str">
        <f ca="1">IFERROR(__xludf.DUMMYFUNCTION("if(isna(index('Form Responses 1'!B:P,max(filter(row('Form Responses 1'!B:B),'Form Responses 1'!B:B=A1247)),15)),""Data not Found."",index('Form Responses 1'!B:P,max(filter(row('Form Responses 1'!B:B),'Form Responses 1'!B:B=A1247)),15))"),"Not Yet Started.")</f>
        <v>Not Yet Started.</v>
      </c>
      <c r="G1247" s="16">
        <f t="shared" ca="1" si="0"/>
        <v>0</v>
      </c>
    </row>
    <row r="1248" spans="1:7" ht="14.25">
      <c r="A1248" s="6">
        <v>755393</v>
      </c>
      <c r="B1248" s="8" t="s">
        <v>322</v>
      </c>
      <c r="C1248" s="11" t="str">
        <f>VLOOKUP(A1248,DB_Name!$A$2:$G$93,7,FALSE)</f>
        <v>C90</v>
      </c>
      <c r="D1248" s="13" t="str">
        <f>VLOOKUP(A1248,DB_Name!$A$2:$D$93,4,FALSE)</f>
        <v>PPD</v>
      </c>
      <c r="E1248" s="13" t="s">
        <v>35</v>
      </c>
      <c r="F1248" s="8" t="str">
        <f ca="1">IFERROR(__xludf.DUMMYFUNCTION("if(isna(index('Form Responses 1'!B:P,max(filter(row('Form Responses 1'!B:B),'Form Responses 1'!B:B=A1248)),2)),""Data not Found."",index('Form Responses 1'!B:P,max(filter(row('Form Responses 1'!B:B),'Form Responses 1'!B:B=A1248)),2))"),"Done. Acc.")</f>
        <v>Done. Acc.</v>
      </c>
      <c r="G1248" s="16">
        <f t="shared" ca="1" si="0"/>
        <v>1</v>
      </c>
    </row>
    <row r="1249" spans="1:7" ht="14.25">
      <c r="A1249" s="6">
        <v>755393</v>
      </c>
      <c r="B1249" s="8" t="s">
        <v>322</v>
      </c>
      <c r="C1249" s="11" t="str">
        <f>VLOOKUP(A1249,DB_Name!$A$2:$G$93,7,FALSE)</f>
        <v>C90</v>
      </c>
      <c r="D1249" s="13" t="str">
        <f>VLOOKUP(A1249,DB_Name!$A$2:$D$93,4,FALSE)</f>
        <v>PPD</v>
      </c>
      <c r="E1249" s="17" t="s">
        <v>68</v>
      </c>
      <c r="F1249" s="8" t="str">
        <f ca="1">IFERROR(__xludf.DUMMYFUNCTION("if(isna(index('Form Responses 1'!B:P,max(filter(row('Form Responses 1'!B:B),'Form Responses 1'!B:B=A1249)),3)),""Data not Found."",index('Form Responses 1'!B:P,max(filter(row('Form Responses 1'!B:B),'Form Responses 1'!B:B=A1249)),3))"),"Done. Acc.")</f>
        <v>Done. Acc.</v>
      </c>
      <c r="G1249" s="16">
        <f t="shared" ca="1" si="0"/>
        <v>1</v>
      </c>
    </row>
    <row r="1250" spans="1:7" ht="14.25">
      <c r="A1250" s="6">
        <v>755393</v>
      </c>
      <c r="B1250" s="8" t="s">
        <v>322</v>
      </c>
      <c r="C1250" s="11" t="str">
        <f>VLOOKUP(A1250,DB_Name!$A$2:$G$93,7,FALSE)</f>
        <v>C90</v>
      </c>
      <c r="D1250" s="13" t="str">
        <f>VLOOKUP(A1250,DB_Name!$A$2:$D$93,4,FALSE)</f>
        <v>PPD</v>
      </c>
      <c r="E1250" s="17" t="s">
        <v>82</v>
      </c>
      <c r="F1250" s="8" t="str">
        <f ca="1">IFERROR(__xludf.DUMMYFUNCTION("if(isna(index('Form Responses 1'!B:P,max(filter(row('Form Responses 1'!B:B),'Form Responses 1'!B:B=A1250)),4)),""Data not Found."",index('Form Responses 1'!B:P,max(filter(row('Form Responses 1'!B:B),'Form Responses 1'!B:B=A1250)),4))"),"Done. Acc.")</f>
        <v>Done. Acc.</v>
      </c>
      <c r="G1250" s="16">
        <f t="shared" ca="1" si="0"/>
        <v>1</v>
      </c>
    </row>
    <row r="1251" spans="1:7" ht="14.25">
      <c r="A1251" s="6">
        <v>755393</v>
      </c>
      <c r="B1251" s="8" t="s">
        <v>322</v>
      </c>
      <c r="C1251" s="11" t="str">
        <f>VLOOKUP(A1251,DB_Name!$A$2:$G$93,7,FALSE)</f>
        <v>C90</v>
      </c>
      <c r="D1251" s="13" t="str">
        <f>VLOOKUP(A1251,DB_Name!$A$2:$D$93,4,FALSE)</f>
        <v>PPD</v>
      </c>
      <c r="E1251" s="17" t="s">
        <v>92</v>
      </c>
      <c r="F1251" s="8" t="str">
        <f ca="1">IFERROR(__xludf.DUMMYFUNCTION("if(isna(index('Form Responses 1'!B:P,max(filter(row('Form Responses 1'!B:B),'Form Responses 1'!B:B=A1251)),5)),""Data not Found."",index('Form Responses 1'!B:P,max(filter(row('Form Responses 1'!B:B),'Form Responses 1'!B:B=A1251)),5))"),"Done. Acc.")</f>
        <v>Done. Acc.</v>
      </c>
      <c r="G1251" s="16">
        <f t="shared" ca="1" si="0"/>
        <v>1</v>
      </c>
    </row>
    <row r="1252" spans="1:7" ht="14.25">
      <c r="A1252" s="6">
        <v>755393</v>
      </c>
      <c r="B1252" s="8" t="s">
        <v>322</v>
      </c>
      <c r="C1252" s="11" t="str">
        <f>VLOOKUP(A1252,DB_Name!$A$2:$G$93,7,FALSE)</f>
        <v>C90</v>
      </c>
      <c r="D1252" s="13" t="str">
        <f>VLOOKUP(A1252,DB_Name!$A$2:$D$93,4,FALSE)</f>
        <v>PPD</v>
      </c>
      <c r="E1252" s="17" t="s">
        <v>99</v>
      </c>
      <c r="F1252" s="8" t="str">
        <f ca="1">IFERROR(__xludf.DUMMYFUNCTION("if(isna(index('Form Responses 1'!B:P,max(filter(row('Form Responses 1'!B:B),'Form Responses 1'!B:B=A1252)),6)),""Data not Found."",index('Form Responses 1'!B:P,max(filter(row('Form Responses 1'!B:B),'Form Responses 1'!B:B=A1252)),6))"),"Not Yet Started.")</f>
        <v>Not Yet Started.</v>
      </c>
      <c r="G1252" s="16">
        <f t="shared" ca="1" si="0"/>
        <v>0</v>
      </c>
    </row>
    <row r="1253" spans="1:7" ht="14.25">
      <c r="A1253" s="6">
        <v>755393</v>
      </c>
      <c r="B1253" s="8" t="s">
        <v>322</v>
      </c>
      <c r="C1253" s="11" t="str">
        <f>VLOOKUP(A1253,DB_Name!$A$2:$G$93,7,FALSE)</f>
        <v>C90</v>
      </c>
      <c r="D1253" s="13" t="str">
        <f>VLOOKUP(A1253,DB_Name!$A$2:$D$93,4,FALSE)</f>
        <v>PPD</v>
      </c>
      <c r="E1253" s="17" t="s">
        <v>110</v>
      </c>
      <c r="F1253" s="8" t="str">
        <f ca="1">IFERROR(__xludf.DUMMYFUNCTION("if(isna(index('Form Responses 1'!B:P,max(filter(row('Form Responses 1'!B:B),'Form Responses 1'!B:B=A1253)),7)),""Data not Found."",index('Form Responses 1'!B:P,max(filter(row('Form Responses 1'!B:B),'Form Responses 1'!B:B=A1253)),7))"),"Not Yet Started.")</f>
        <v>Not Yet Started.</v>
      </c>
      <c r="G1253" s="16">
        <f t="shared" ca="1" si="0"/>
        <v>0</v>
      </c>
    </row>
    <row r="1254" spans="1:7" ht="14.25">
      <c r="A1254" s="6">
        <v>755393</v>
      </c>
      <c r="B1254" s="8" t="s">
        <v>322</v>
      </c>
      <c r="C1254" s="11" t="str">
        <f>VLOOKUP(A1254,DB_Name!$A$2:$G$93,7,FALSE)</f>
        <v>C90</v>
      </c>
      <c r="D1254" s="13" t="str">
        <f>VLOOKUP(A1254,DB_Name!$A$2:$D$93,4,FALSE)</f>
        <v>PPD</v>
      </c>
      <c r="E1254" s="17" t="s">
        <v>120</v>
      </c>
      <c r="F1254" s="8" t="str">
        <f ca="1">IFERROR(__xludf.DUMMYFUNCTION("if(isna(index('Form Responses 1'!B:P,max(filter(row('Form Responses 1'!B:B),'Form Responses 1'!B:B=A1254)),8)),""Data not Found."",index('Form Responses 1'!B:P,max(filter(row('Form Responses 1'!B:B),'Form Responses 1'!B:B=A1254)),8))"),"Done. Acc.")</f>
        <v>Done. Acc.</v>
      </c>
      <c r="G1254" s="16">
        <f t="shared" ca="1" si="0"/>
        <v>1</v>
      </c>
    </row>
    <row r="1255" spans="1:7" ht="14.25">
      <c r="A1255" s="6">
        <v>755393</v>
      </c>
      <c r="B1255" s="8" t="s">
        <v>322</v>
      </c>
      <c r="C1255" s="11" t="str">
        <f>VLOOKUP(A1255,DB_Name!$A$2:$G$93,7,FALSE)</f>
        <v>C90</v>
      </c>
      <c r="D1255" s="13" t="str">
        <f>VLOOKUP(A1255,DB_Name!$A$2:$D$93,4,FALSE)</f>
        <v>PPD</v>
      </c>
      <c r="E1255" s="17" t="s">
        <v>130</v>
      </c>
      <c r="F1255" s="8" t="str">
        <f ca="1">IFERROR(__xludf.DUMMYFUNCTION("if(isna(index('Form Responses 1'!B:P,max(filter(row('Form Responses 1'!B:B),'Form Responses 1'!B:B=A1255)),9)),""Data not Found."",index('Form Responses 1'!B:P,max(filter(row('Form Responses 1'!B:B),'Form Responses 1'!B:B=A1255)),9))"),"Not Yet Started.")</f>
        <v>Not Yet Started.</v>
      </c>
      <c r="G1255" s="16">
        <f t="shared" ca="1" si="0"/>
        <v>0</v>
      </c>
    </row>
    <row r="1256" spans="1:7" ht="14.25">
      <c r="A1256" s="6">
        <v>755393</v>
      </c>
      <c r="B1256" s="8" t="s">
        <v>322</v>
      </c>
      <c r="C1256" s="11" t="str">
        <f>VLOOKUP(A1256,DB_Name!$A$2:$G$93,7,FALSE)</f>
        <v>C90</v>
      </c>
      <c r="D1256" s="13" t="str">
        <f>VLOOKUP(A1256,DB_Name!$A$2:$D$93,4,FALSE)</f>
        <v>PPD</v>
      </c>
      <c r="E1256" s="17" t="s">
        <v>137</v>
      </c>
      <c r="F1256" s="8" t="str">
        <f ca="1">IFERROR(__xludf.DUMMYFUNCTION("if(isna(index('Form Responses 1'!B:P,max(filter(row('Form Responses 1'!B:B),'Form Responses 1'!B:B=A1256)),10)),""Data not Found."",index('Form Responses 1'!B:P,max(filter(row('Form Responses 1'!B:B),'Form Responses 1'!B:B=A1256)),10))"),"Not Yet Started.")</f>
        <v>Not Yet Started.</v>
      </c>
      <c r="G1256" s="16">
        <f t="shared" ca="1" si="0"/>
        <v>0</v>
      </c>
    </row>
    <row r="1257" spans="1:7" ht="14.25">
      <c r="A1257" s="6">
        <v>755393</v>
      </c>
      <c r="B1257" s="8" t="s">
        <v>322</v>
      </c>
      <c r="C1257" s="11" t="str">
        <f>VLOOKUP(A1257,DB_Name!$A$2:$G$93,7,FALSE)</f>
        <v>C90</v>
      </c>
      <c r="D1257" s="13" t="str">
        <f>VLOOKUP(A1257,DB_Name!$A$2:$D$93,4,FALSE)</f>
        <v>PPD</v>
      </c>
      <c r="E1257" s="17" t="s">
        <v>147</v>
      </c>
      <c r="F1257" s="8" t="str">
        <f ca="1">IFERROR(__xludf.DUMMYFUNCTION("if(isna(index('Form Responses 1'!B:P,max(filter(row('Form Responses 1'!B:B),'Form Responses 1'!B:B=A1257)),11)),""Data not Found."",index('Form Responses 1'!B:P,max(filter(row('Form Responses 1'!B:B),'Form Responses 1'!B:B=A1257)),11))"),"Not Yet Started.")</f>
        <v>Not Yet Started.</v>
      </c>
      <c r="G1257" s="16">
        <f t="shared" ca="1" si="0"/>
        <v>0</v>
      </c>
    </row>
    <row r="1258" spans="1:7" ht="14.25">
      <c r="A1258" s="6">
        <v>755393</v>
      </c>
      <c r="B1258" s="8" t="s">
        <v>322</v>
      </c>
      <c r="C1258" s="11" t="str">
        <f>VLOOKUP(A1258,DB_Name!$A$2:$G$93,7,FALSE)</f>
        <v>C90</v>
      </c>
      <c r="D1258" s="13" t="str">
        <f>VLOOKUP(A1258,DB_Name!$A$2:$D$93,4,FALSE)</f>
        <v>PPD</v>
      </c>
      <c r="E1258" s="17" t="s">
        <v>157</v>
      </c>
      <c r="F1258" s="8" t="str">
        <f ca="1">IFERROR(__xludf.DUMMYFUNCTION("if(isna(index('Form Responses 1'!B:P,max(filter(row('Form Responses 1'!B:B),'Form Responses 1'!B:B=A1258)),12)),""Data not Found."",index('Form Responses 1'!B:P,max(filter(row('Form Responses 1'!B:B),'Form Responses 1'!B:B=A1258)),12))"),"Not Yet Started.")</f>
        <v>Not Yet Started.</v>
      </c>
      <c r="G1258" s="16">
        <f t="shared" ca="1" si="0"/>
        <v>0</v>
      </c>
    </row>
    <row r="1259" spans="1:7" ht="14.25">
      <c r="A1259" s="6">
        <v>755393</v>
      </c>
      <c r="B1259" s="8" t="s">
        <v>322</v>
      </c>
      <c r="C1259" s="11" t="str">
        <f>VLOOKUP(A1259,DB_Name!$A$2:$G$93,7,FALSE)</f>
        <v>C90</v>
      </c>
      <c r="D1259" s="13" t="str">
        <f>VLOOKUP(A1259,DB_Name!$A$2:$D$93,4,FALSE)</f>
        <v>PPD</v>
      </c>
      <c r="E1259" s="17" t="s">
        <v>168</v>
      </c>
      <c r="F1259" s="8" t="str">
        <f ca="1">IFERROR(__xludf.DUMMYFUNCTION("if(isna(index('Form Responses 1'!B:P,max(filter(row('Form Responses 1'!B:B),'Form Responses 1'!B:B=A1259)),13)),""Data not Found."",index('Form Responses 1'!B:P,max(filter(row('Form Responses 1'!B:B),'Form Responses 1'!B:B=A1259)),13))"),"Not Yet Started.")</f>
        <v>Not Yet Started.</v>
      </c>
      <c r="G1259" s="16">
        <f t="shared" ca="1" si="0"/>
        <v>0</v>
      </c>
    </row>
    <row r="1260" spans="1:7" ht="14.25">
      <c r="A1260" s="6">
        <v>755393</v>
      </c>
      <c r="B1260" s="8" t="s">
        <v>322</v>
      </c>
      <c r="C1260" s="11" t="str">
        <f>VLOOKUP(A1260,DB_Name!$A$2:$G$93,7,FALSE)</f>
        <v>C90</v>
      </c>
      <c r="D1260" s="13" t="str">
        <f>VLOOKUP(A1260,DB_Name!$A$2:$D$93,4,FALSE)</f>
        <v>PPD</v>
      </c>
      <c r="E1260" s="17" t="s">
        <v>176</v>
      </c>
      <c r="F1260" s="8" t="str">
        <f ca="1">IFERROR(__xludf.DUMMYFUNCTION("if(isna(index('Form Responses 1'!B:P,max(filter(row('Form Responses 1'!B:B),'Form Responses 1'!B:B=A1260)),14)),""Data not Found."",index('Form Responses 1'!B:P,max(filter(row('Form Responses 1'!B:B),'Form Responses 1'!B:B=A1260)),14))"),"Not Yet Started.")</f>
        <v>Not Yet Started.</v>
      </c>
      <c r="G1260" s="16">
        <f t="shared" ca="1" si="0"/>
        <v>0</v>
      </c>
    </row>
    <row r="1261" spans="1:7" ht="14.25">
      <c r="A1261" s="6">
        <v>755393</v>
      </c>
      <c r="B1261" s="8" t="s">
        <v>322</v>
      </c>
      <c r="C1261" s="11" t="str">
        <f>VLOOKUP(A1261,DB_Name!$A$2:$G$93,7,FALSE)</f>
        <v>C90</v>
      </c>
      <c r="D1261" s="13" t="str">
        <f>VLOOKUP(A1261,DB_Name!$A$2:$D$93,4,FALSE)</f>
        <v>PPD</v>
      </c>
      <c r="E1261" s="17" t="s">
        <v>185</v>
      </c>
      <c r="F1261" s="8" t="str">
        <f ca="1">IFERROR(__xludf.DUMMYFUNCTION("if(isna(index('Form Responses 1'!B:P,max(filter(row('Form Responses 1'!B:B),'Form Responses 1'!B:B=A1261)),15)),""Data not Found."",index('Form Responses 1'!B:P,max(filter(row('Form Responses 1'!B:B),'Form Responses 1'!B:B=A1261)),15))"),"Not Yet Started.")</f>
        <v>Not Yet Started.</v>
      </c>
      <c r="G1261" s="16">
        <f t="shared" ca="1" si="0"/>
        <v>0</v>
      </c>
    </row>
    <row r="1262" spans="1:7" ht="14.25">
      <c r="A1262" s="6">
        <v>755394</v>
      </c>
      <c r="B1262" s="8" t="s">
        <v>325</v>
      </c>
      <c r="C1262" s="11" t="str">
        <f>VLOOKUP(A1262,DB_Name!$A$2:$G$93,7,FALSE)</f>
        <v>C91</v>
      </c>
      <c r="D1262" s="13" t="str">
        <f>VLOOKUP(A1262,DB_Name!$A$2:$D$93,4,FALSE)</f>
        <v>ES</v>
      </c>
      <c r="E1262" s="13" t="s">
        <v>35</v>
      </c>
      <c r="F1262" s="8" t="str">
        <f ca="1">IFERROR(__xludf.DUMMYFUNCTION("if(isna(index('Form Responses 1'!B:P,max(filter(row('Form Responses 1'!B:B),'Form Responses 1'!B:B=A1262)),2)),""Data not Found."",index('Form Responses 1'!B:P,max(filter(row('Form Responses 1'!B:B),'Form Responses 1'!B:B=A1262)),2))"),"Done. Acc.")</f>
        <v>Done. Acc.</v>
      </c>
      <c r="G1262" s="16">
        <f t="shared" ca="1" si="0"/>
        <v>1</v>
      </c>
    </row>
    <row r="1263" spans="1:7" ht="14.25">
      <c r="A1263" s="6">
        <v>755394</v>
      </c>
      <c r="B1263" s="8" t="s">
        <v>325</v>
      </c>
      <c r="C1263" s="11" t="str">
        <f>VLOOKUP(A1263,DB_Name!$A$2:$G$93,7,FALSE)</f>
        <v>C91</v>
      </c>
      <c r="D1263" s="13" t="str">
        <f>VLOOKUP(A1263,DB_Name!$A$2:$D$93,4,FALSE)</f>
        <v>ES</v>
      </c>
      <c r="E1263" s="17" t="s">
        <v>68</v>
      </c>
      <c r="F1263" s="8" t="str">
        <f ca="1">IFERROR(__xludf.DUMMYFUNCTION("if(isna(index('Form Responses 1'!B:P,max(filter(row('Form Responses 1'!B:B),'Form Responses 1'!B:B=A1263)),3)),""Data not Found."",index('Form Responses 1'!B:P,max(filter(row('Form Responses 1'!B:B),'Form Responses 1'!B:B=A1263)),3))"),"Done. Acc.")</f>
        <v>Done. Acc.</v>
      </c>
      <c r="G1263" s="16">
        <f t="shared" ca="1" si="0"/>
        <v>1</v>
      </c>
    </row>
    <row r="1264" spans="1:7" ht="14.25">
      <c r="A1264" s="6">
        <v>755394</v>
      </c>
      <c r="B1264" s="8" t="s">
        <v>325</v>
      </c>
      <c r="C1264" s="11" t="str">
        <f>VLOOKUP(A1264,DB_Name!$A$2:$G$93,7,FALSE)</f>
        <v>C91</v>
      </c>
      <c r="D1264" s="13" t="str">
        <f>VLOOKUP(A1264,DB_Name!$A$2:$D$93,4,FALSE)</f>
        <v>ES</v>
      </c>
      <c r="E1264" s="17" t="s">
        <v>82</v>
      </c>
      <c r="F1264" s="8" t="str">
        <f ca="1">IFERROR(__xludf.DUMMYFUNCTION("if(isna(index('Form Responses 1'!B:P,max(filter(row('Form Responses 1'!B:B),'Form Responses 1'!B:B=A1264)),4)),""Data not Found."",index('Form Responses 1'!B:P,max(filter(row('Form Responses 1'!B:B),'Form Responses 1'!B:B=A1264)),4))"),"On Progress.")</f>
        <v>On Progress.</v>
      </c>
      <c r="G1264" s="16">
        <f t="shared" ca="1" si="0"/>
        <v>0.5</v>
      </c>
    </row>
    <row r="1265" spans="1:7" ht="14.25">
      <c r="A1265" s="6">
        <v>755394</v>
      </c>
      <c r="B1265" s="8" t="s">
        <v>325</v>
      </c>
      <c r="C1265" s="11" t="str">
        <f>VLOOKUP(A1265,DB_Name!$A$2:$G$93,7,FALSE)</f>
        <v>C91</v>
      </c>
      <c r="D1265" s="13" t="str">
        <f>VLOOKUP(A1265,DB_Name!$A$2:$D$93,4,FALSE)</f>
        <v>ES</v>
      </c>
      <c r="E1265" s="17" t="s">
        <v>92</v>
      </c>
      <c r="F1265" s="8" t="str">
        <f ca="1">IFERROR(__xludf.DUMMYFUNCTION("if(isna(index('Form Responses 1'!B:P,max(filter(row('Form Responses 1'!B:B),'Form Responses 1'!B:B=A1265)),5)),""Data not Found."",index('Form Responses 1'!B:P,max(filter(row('Form Responses 1'!B:B),'Form Responses 1'!B:B=A1265)),5))"),"On Progress.")</f>
        <v>On Progress.</v>
      </c>
      <c r="G1265" s="16">
        <f t="shared" ca="1" si="0"/>
        <v>0.5</v>
      </c>
    </row>
    <row r="1266" spans="1:7" ht="14.25">
      <c r="A1266" s="6">
        <v>755394</v>
      </c>
      <c r="B1266" s="8" t="s">
        <v>325</v>
      </c>
      <c r="C1266" s="11" t="str">
        <f>VLOOKUP(A1266,DB_Name!$A$2:$G$93,7,FALSE)</f>
        <v>C91</v>
      </c>
      <c r="D1266" s="13" t="str">
        <f>VLOOKUP(A1266,DB_Name!$A$2:$D$93,4,FALSE)</f>
        <v>ES</v>
      </c>
      <c r="E1266" s="17" t="s">
        <v>99</v>
      </c>
      <c r="F1266" s="8" t="str">
        <f ca="1">IFERROR(__xludf.DUMMYFUNCTION("if(isna(index('Form Responses 1'!B:P,max(filter(row('Form Responses 1'!B:B),'Form Responses 1'!B:B=A1266)),6)),""Data not Found."",index('Form Responses 1'!B:P,max(filter(row('Form Responses 1'!B:B),'Form Responses 1'!B:B=A1266)),6))"),"On Progress.")</f>
        <v>On Progress.</v>
      </c>
      <c r="G1266" s="16">
        <f t="shared" ca="1" si="0"/>
        <v>0.5</v>
      </c>
    </row>
    <row r="1267" spans="1:7" ht="14.25">
      <c r="A1267" s="6">
        <v>755394</v>
      </c>
      <c r="B1267" s="8" t="s">
        <v>325</v>
      </c>
      <c r="C1267" s="11" t="str">
        <f>VLOOKUP(A1267,DB_Name!$A$2:$G$93,7,FALSE)</f>
        <v>C91</v>
      </c>
      <c r="D1267" s="13" t="str">
        <f>VLOOKUP(A1267,DB_Name!$A$2:$D$93,4,FALSE)</f>
        <v>ES</v>
      </c>
      <c r="E1267" s="17" t="s">
        <v>110</v>
      </c>
      <c r="F1267" s="8" t="str">
        <f ca="1">IFERROR(__xludf.DUMMYFUNCTION("if(isna(index('Form Responses 1'!B:P,max(filter(row('Form Responses 1'!B:B),'Form Responses 1'!B:B=A1267)),7)),""Data not Found."",index('Form Responses 1'!B:P,max(filter(row('Form Responses 1'!B:B),'Form Responses 1'!B:B=A1267)),7))"),"On Progress.")</f>
        <v>On Progress.</v>
      </c>
      <c r="G1267" s="16">
        <f t="shared" ca="1" si="0"/>
        <v>0.5</v>
      </c>
    </row>
    <row r="1268" spans="1:7" ht="14.25">
      <c r="A1268" s="6">
        <v>755394</v>
      </c>
      <c r="B1268" s="8" t="s">
        <v>325</v>
      </c>
      <c r="C1268" s="11" t="str">
        <f>VLOOKUP(A1268,DB_Name!$A$2:$G$93,7,FALSE)</f>
        <v>C91</v>
      </c>
      <c r="D1268" s="13" t="str">
        <f>VLOOKUP(A1268,DB_Name!$A$2:$D$93,4,FALSE)</f>
        <v>ES</v>
      </c>
      <c r="E1268" s="17" t="s">
        <v>120</v>
      </c>
      <c r="F1268" s="8" t="str">
        <f ca="1">IFERROR(__xludf.DUMMYFUNCTION("if(isna(index('Form Responses 1'!B:P,max(filter(row('Form Responses 1'!B:B),'Form Responses 1'!B:B=A1268)),8)),""Data not Found."",index('Form Responses 1'!B:P,max(filter(row('Form Responses 1'!B:B),'Form Responses 1'!B:B=A1268)),8))"),"On Progress.")</f>
        <v>On Progress.</v>
      </c>
      <c r="G1268" s="16">
        <f t="shared" ca="1" si="0"/>
        <v>0.5</v>
      </c>
    </row>
    <row r="1269" spans="1:7" ht="14.25">
      <c r="A1269" s="6">
        <v>755394</v>
      </c>
      <c r="B1269" s="8" t="s">
        <v>325</v>
      </c>
      <c r="C1269" s="11" t="str">
        <f>VLOOKUP(A1269,DB_Name!$A$2:$G$93,7,FALSE)</f>
        <v>C91</v>
      </c>
      <c r="D1269" s="13" t="str">
        <f>VLOOKUP(A1269,DB_Name!$A$2:$D$93,4,FALSE)</f>
        <v>ES</v>
      </c>
      <c r="E1269" s="17" t="s">
        <v>130</v>
      </c>
      <c r="F1269" s="8" t="str">
        <f ca="1">IFERROR(__xludf.DUMMYFUNCTION("if(isna(index('Form Responses 1'!B:P,max(filter(row('Form Responses 1'!B:B),'Form Responses 1'!B:B=A1269)),9)),""Data not Found."",index('Form Responses 1'!B:P,max(filter(row('Form Responses 1'!B:B),'Form Responses 1'!B:B=A1269)),9))"),"Not Yet Started.")</f>
        <v>Not Yet Started.</v>
      </c>
      <c r="G1269" s="16">
        <f t="shared" ca="1" si="0"/>
        <v>0</v>
      </c>
    </row>
    <row r="1270" spans="1:7" ht="14.25">
      <c r="A1270" s="6">
        <v>755394</v>
      </c>
      <c r="B1270" s="8" t="s">
        <v>325</v>
      </c>
      <c r="C1270" s="11" t="str">
        <f>VLOOKUP(A1270,DB_Name!$A$2:$G$93,7,FALSE)</f>
        <v>C91</v>
      </c>
      <c r="D1270" s="13" t="str">
        <f>VLOOKUP(A1270,DB_Name!$A$2:$D$93,4,FALSE)</f>
        <v>ES</v>
      </c>
      <c r="E1270" s="17" t="s">
        <v>137</v>
      </c>
      <c r="F1270" s="8" t="str">
        <f ca="1">IFERROR(__xludf.DUMMYFUNCTION("if(isna(index('Form Responses 1'!B:P,max(filter(row('Form Responses 1'!B:B),'Form Responses 1'!B:B=A1270)),10)),""Data not Found."",index('Form Responses 1'!B:P,max(filter(row('Form Responses 1'!B:B),'Form Responses 1'!B:B=A1270)),10))"),"Not Yet Started.")</f>
        <v>Not Yet Started.</v>
      </c>
      <c r="G1270" s="16">
        <f t="shared" ca="1" si="0"/>
        <v>0</v>
      </c>
    </row>
    <row r="1271" spans="1:7" ht="14.25">
      <c r="A1271" s="6">
        <v>755394</v>
      </c>
      <c r="B1271" s="8" t="s">
        <v>325</v>
      </c>
      <c r="C1271" s="11" t="str">
        <f>VLOOKUP(A1271,DB_Name!$A$2:$G$93,7,FALSE)</f>
        <v>C91</v>
      </c>
      <c r="D1271" s="13" t="str">
        <f>VLOOKUP(A1271,DB_Name!$A$2:$D$93,4,FALSE)</f>
        <v>ES</v>
      </c>
      <c r="E1271" s="17" t="s">
        <v>147</v>
      </c>
      <c r="F1271" s="8" t="str">
        <f ca="1">IFERROR(__xludf.DUMMYFUNCTION("if(isna(index('Form Responses 1'!B:P,max(filter(row('Form Responses 1'!B:B),'Form Responses 1'!B:B=A1271)),11)),""Data not Found."",index('Form Responses 1'!B:P,max(filter(row('Form Responses 1'!B:B),'Form Responses 1'!B:B=A1271)),11))"),"Not Yet Started.")</f>
        <v>Not Yet Started.</v>
      </c>
      <c r="G1271" s="16">
        <f t="shared" ca="1" si="0"/>
        <v>0</v>
      </c>
    </row>
    <row r="1272" spans="1:7" ht="14.25">
      <c r="A1272" s="6">
        <v>755394</v>
      </c>
      <c r="B1272" s="8" t="s">
        <v>325</v>
      </c>
      <c r="C1272" s="11" t="str">
        <f>VLOOKUP(A1272,DB_Name!$A$2:$G$93,7,FALSE)</f>
        <v>C91</v>
      </c>
      <c r="D1272" s="13" t="str">
        <f>VLOOKUP(A1272,DB_Name!$A$2:$D$93,4,FALSE)</f>
        <v>ES</v>
      </c>
      <c r="E1272" s="17" t="s">
        <v>157</v>
      </c>
      <c r="F1272" s="8" t="str">
        <f ca="1">IFERROR(__xludf.DUMMYFUNCTION("if(isna(index('Form Responses 1'!B:P,max(filter(row('Form Responses 1'!B:B),'Form Responses 1'!B:B=A1272)),12)),""Data not Found."",index('Form Responses 1'!B:P,max(filter(row('Form Responses 1'!B:B),'Form Responses 1'!B:B=A1272)),12))"),"Not Yet Started.")</f>
        <v>Not Yet Started.</v>
      </c>
      <c r="G1272" s="16">
        <f t="shared" ca="1" si="0"/>
        <v>0</v>
      </c>
    </row>
    <row r="1273" spans="1:7" ht="14.25">
      <c r="A1273" s="6">
        <v>755394</v>
      </c>
      <c r="B1273" s="8" t="s">
        <v>325</v>
      </c>
      <c r="C1273" s="11" t="str">
        <f>VLOOKUP(A1273,DB_Name!$A$2:$G$93,7,FALSE)</f>
        <v>C91</v>
      </c>
      <c r="D1273" s="13" t="str">
        <f>VLOOKUP(A1273,DB_Name!$A$2:$D$93,4,FALSE)</f>
        <v>ES</v>
      </c>
      <c r="E1273" s="17" t="s">
        <v>168</v>
      </c>
      <c r="F1273" s="8" t="str">
        <f ca="1">IFERROR(__xludf.DUMMYFUNCTION("if(isna(index('Form Responses 1'!B:P,max(filter(row('Form Responses 1'!B:B),'Form Responses 1'!B:B=A1273)),13)),""Data not Found."",index('Form Responses 1'!B:P,max(filter(row('Form Responses 1'!B:B),'Form Responses 1'!B:B=A1273)),13))"),"Not Yet Started.")</f>
        <v>Not Yet Started.</v>
      </c>
      <c r="G1273" s="16">
        <f t="shared" ca="1" si="0"/>
        <v>0</v>
      </c>
    </row>
    <row r="1274" spans="1:7" ht="14.25">
      <c r="A1274" s="6">
        <v>755394</v>
      </c>
      <c r="B1274" s="8" t="s">
        <v>325</v>
      </c>
      <c r="C1274" s="11" t="str">
        <f>VLOOKUP(A1274,DB_Name!$A$2:$G$93,7,FALSE)</f>
        <v>C91</v>
      </c>
      <c r="D1274" s="13" t="str">
        <f>VLOOKUP(A1274,DB_Name!$A$2:$D$93,4,FALSE)</f>
        <v>ES</v>
      </c>
      <c r="E1274" s="17" t="s">
        <v>176</v>
      </c>
      <c r="F1274" s="8" t="str">
        <f ca="1">IFERROR(__xludf.DUMMYFUNCTION("if(isna(index('Form Responses 1'!B:P,max(filter(row('Form Responses 1'!B:B),'Form Responses 1'!B:B=A1274)),14)),""Data not Found."",index('Form Responses 1'!B:P,max(filter(row('Form Responses 1'!B:B),'Form Responses 1'!B:B=A1274)),14))"),"Not Yet Started.")</f>
        <v>Not Yet Started.</v>
      </c>
      <c r="G1274" s="16">
        <f t="shared" ca="1" si="0"/>
        <v>0</v>
      </c>
    </row>
    <row r="1275" spans="1:7" ht="14.25">
      <c r="A1275" s="6">
        <v>755394</v>
      </c>
      <c r="B1275" s="8" t="s">
        <v>325</v>
      </c>
      <c r="C1275" s="11" t="str">
        <f>VLOOKUP(A1275,DB_Name!$A$2:$G$93,7,FALSE)</f>
        <v>C91</v>
      </c>
      <c r="D1275" s="13" t="str">
        <f>VLOOKUP(A1275,DB_Name!$A$2:$D$93,4,FALSE)</f>
        <v>ES</v>
      </c>
      <c r="E1275" s="17" t="s">
        <v>185</v>
      </c>
      <c r="F1275" s="8" t="str">
        <f ca="1">IFERROR(__xludf.DUMMYFUNCTION("if(isna(index('Form Responses 1'!B:P,max(filter(row('Form Responses 1'!B:B),'Form Responses 1'!B:B=A1275)),15)),""Data not Found."",index('Form Responses 1'!B:P,max(filter(row('Form Responses 1'!B:B),'Form Responses 1'!B:B=A1275)),15))"),"Not Yet Started.")</f>
        <v>Not Yet Started.</v>
      </c>
      <c r="G1275" s="16">
        <f t="shared" ca="1" si="0"/>
        <v>0</v>
      </c>
    </row>
    <row r="1276" spans="1:7" ht="14.25">
      <c r="A1276" s="6">
        <v>755395</v>
      </c>
      <c r="B1276" s="8" t="s">
        <v>328</v>
      </c>
      <c r="C1276" s="11" t="str">
        <f>VLOOKUP(A1276,DB_Name!$A$2:$G$93,7,FALSE)</f>
        <v>C92</v>
      </c>
      <c r="D1276" s="13" t="str">
        <f>VLOOKUP(A1276,DB_Name!$A$2:$D$93,4,FALSE)</f>
        <v>OMS</v>
      </c>
      <c r="E1276" s="13" t="s">
        <v>35</v>
      </c>
      <c r="F1276" s="8" t="str">
        <f ca="1">IFERROR(__xludf.DUMMYFUNCTION("if(isna(index('Form Responses 1'!B:P,max(filter(row('Form Responses 1'!B:B),'Form Responses 1'!B:B=A1276)),2)),""Data not Found."",index('Form Responses 1'!B:P,max(filter(row('Form Responses 1'!B:B),'Form Responses 1'!B:B=A1276)),2))"),"Data not Found.")</f>
        <v>Data not Found.</v>
      </c>
      <c r="G1276" s="16">
        <f t="shared" ca="1" si="0"/>
        <v>0</v>
      </c>
    </row>
    <row r="1277" spans="1:7" ht="14.25">
      <c r="A1277" s="6">
        <v>755395</v>
      </c>
      <c r="B1277" s="8" t="s">
        <v>328</v>
      </c>
      <c r="C1277" s="11" t="str">
        <f>VLOOKUP(A1277,DB_Name!$A$2:$G$93,7,FALSE)</f>
        <v>C92</v>
      </c>
      <c r="D1277" s="13" t="str">
        <f>VLOOKUP(A1277,DB_Name!$A$2:$D$93,4,FALSE)</f>
        <v>OMS</v>
      </c>
      <c r="E1277" s="17" t="s">
        <v>68</v>
      </c>
      <c r="F1277" s="8" t="str">
        <f ca="1">IFERROR(__xludf.DUMMYFUNCTION("if(isna(index('Form Responses 1'!B:P,max(filter(row('Form Responses 1'!B:B),'Form Responses 1'!B:B=A1277)),3)),""Data not Found."",index('Form Responses 1'!B:P,max(filter(row('Form Responses 1'!B:B),'Form Responses 1'!B:B=A1277)),3))"),"Data not Found.")</f>
        <v>Data not Found.</v>
      </c>
      <c r="G1277" s="16">
        <f t="shared" ca="1" si="0"/>
        <v>0</v>
      </c>
    </row>
    <row r="1278" spans="1:7" ht="14.25">
      <c r="A1278" s="6">
        <v>755395</v>
      </c>
      <c r="B1278" s="8" t="s">
        <v>328</v>
      </c>
      <c r="C1278" s="11" t="str">
        <f>VLOOKUP(A1278,DB_Name!$A$2:$G$93,7,FALSE)</f>
        <v>C92</v>
      </c>
      <c r="D1278" s="13" t="str">
        <f>VLOOKUP(A1278,DB_Name!$A$2:$D$93,4,FALSE)</f>
        <v>OMS</v>
      </c>
      <c r="E1278" s="17" t="s">
        <v>82</v>
      </c>
      <c r="F1278" s="8" t="str">
        <f ca="1">IFERROR(__xludf.DUMMYFUNCTION("if(isna(index('Form Responses 1'!B:P,max(filter(row('Form Responses 1'!B:B),'Form Responses 1'!B:B=A1278)),4)),""Data not Found."",index('Form Responses 1'!B:P,max(filter(row('Form Responses 1'!B:B),'Form Responses 1'!B:B=A1278)),4))"),"Data not Found.")</f>
        <v>Data not Found.</v>
      </c>
      <c r="G1278" s="16">
        <f t="shared" ca="1" si="0"/>
        <v>0</v>
      </c>
    </row>
    <row r="1279" spans="1:7" ht="14.25">
      <c r="A1279" s="6">
        <v>755395</v>
      </c>
      <c r="B1279" s="8" t="s">
        <v>328</v>
      </c>
      <c r="C1279" s="11" t="str">
        <f>VLOOKUP(A1279,DB_Name!$A$2:$G$93,7,FALSE)</f>
        <v>C92</v>
      </c>
      <c r="D1279" s="13" t="str">
        <f>VLOOKUP(A1279,DB_Name!$A$2:$D$93,4,FALSE)</f>
        <v>OMS</v>
      </c>
      <c r="E1279" s="17" t="s">
        <v>92</v>
      </c>
      <c r="F1279" s="8" t="str">
        <f ca="1">IFERROR(__xludf.DUMMYFUNCTION("if(isna(index('Form Responses 1'!B:P,max(filter(row('Form Responses 1'!B:B),'Form Responses 1'!B:B=A1279)),5)),""Data not Found."",index('Form Responses 1'!B:P,max(filter(row('Form Responses 1'!B:B),'Form Responses 1'!B:B=A1279)),5))"),"Data not Found.")</f>
        <v>Data not Found.</v>
      </c>
      <c r="G1279" s="16">
        <f t="shared" ca="1" si="0"/>
        <v>0</v>
      </c>
    </row>
    <row r="1280" spans="1:7" ht="14.25">
      <c r="A1280" s="6">
        <v>755395</v>
      </c>
      <c r="B1280" s="8" t="s">
        <v>328</v>
      </c>
      <c r="C1280" s="11" t="str">
        <f>VLOOKUP(A1280,DB_Name!$A$2:$G$93,7,FALSE)</f>
        <v>C92</v>
      </c>
      <c r="D1280" s="13" t="str">
        <f>VLOOKUP(A1280,DB_Name!$A$2:$D$93,4,FALSE)</f>
        <v>OMS</v>
      </c>
      <c r="E1280" s="17" t="s">
        <v>99</v>
      </c>
      <c r="F1280" s="8" t="str">
        <f ca="1">IFERROR(__xludf.DUMMYFUNCTION("if(isna(index('Form Responses 1'!B:P,max(filter(row('Form Responses 1'!B:B),'Form Responses 1'!B:B=A1280)),6)),""Data not Found."",index('Form Responses 1'!B:P,max(filter(row('Form Responses 1'!B:B),'Form Responses 1'!B:B=A1280)),6))"),"Data not Found.")</f>
        <v>Data not Found.</v>
      </c>
      <c r="G1280" s="16">
        <f t="shared" ca="1" si="0"/>
        <v>0</v>
      </c>
    </row>
    <row r="1281" spans="1:7" ht="14.25">
      <c r="A1281" s="6">
        <v>755395</v>
      </c>
      <c r="B1281" s="8" t="s">
        <v>328</v>
      </c>
      <c r="C1281" s="11" t="str">
        <f>VLOOKUP(A1281,DB_Name!$A$2:$G$93,7,FALSE)</f>
        <v>C92</v>
      </c>
      <c r="D1281" s="13" t="str">
        <f>VLOOKUP(A1281,DB_Name!$A$2:$D$93,4,FALSE)</f>
        <v>OMS</v>
      </c>
      <c r="E1281" s="17" t="s">
        <v>110</v>
      </c>
      <c r="F1281" s="8" t="str">
        <f ca="1">IFERROR(__xludf.DUMMYFUNCTION("if(isna(index('Form Responses 1'!B:P,max(filter(row('Form Responses 1'!B:B),'Form Responses 1'!B:B=A1281)),7)),""Data not Found."",index('Form Responses 1'!B:P,max(filter(row('Form Responses 1'!B:B),'Form Responses 1'!B:B=A1281)),7))"),"Data not Found.")</f>
        <v>Data not Found.</v>
      </c>
      <c r="G1281" s="16">
        <f t="shared" ca="1" si="0"/>
        <v>0</v>
      </c>
    </row>
    <row r="1282" spans="1:7" ht="14.25">
      <c r="A1282" s="6">
        <v>755395</v>
      </c>
      <c r="B1282" s="8" t="s">
        <v>328</v>
      </c>
      <c r="C1282" s="11" t="str">
        <f>VLOOKUP(A1282,DB_Name!$A$2:$G$93,7,FALSE)</f>
        <v>C92</v>
      </c>
      <c r="D1282" s="13" t="str">
        <f>VLOOKUP(A1282,DB_Name!$A$2:$D$93,4,FALSE)</f>
        <v>OMS</v>
      </c>
      <c r="E1282" s="17" t="s">
        <v>120</v>
      </c>
      <c r="F1282" s="8" t="str">
        <f ca="1">IFERROR(__xludf.DUMMYFUNCTION("if(isna(index('Form Responses 1'!B:P,max(filter(row('Form Responses 1'!B:B),'Form Responses 1'!B:B=A1282)),8)),""Data not Found."",index('Form Responses 1'!B:P,max(filter(row('Form Responses 1'!B:B),'Form Responses 1'!B:B=A1282)),8))"),"Data not Found.")</f>
        <v>Data not Found.</v>
      </c>
      <c r="G1282" s="16">
        <f t="shared" ca="1" si="0"/>
        <v>0</v>
      </c>
    </row>
    <row r="1283" spans="1:7" ht="14.25">
      <c r="A1283" s="6">
        <v>755395</v>
      </c>
      <c r="B1283" s="8" t="s">
        <v>328</v>
      </c>
      <c r="C1283" s="11" t="str">
        <f>VLOOKUP(A1283,DB_Name!$A$2:$G$93,7,FALSE)</f>
        <v>C92</v>
      </c>
      <c r="D1283" s="13" t="str">
        <f>VLOOKUP(A1283,DB_Name!$A$2:$D$93,4,FALSE)</f>
        <v>OMS</v>
      </c>
      <c r="E1283" s="17" t="s">
        <v>130</v>
      </c>
      <c r="F1283" s="8" t="str">
        <f ca="1">IFERROR(__xludf.DUMMYFUNCTION("if(isna(index('Form Responses 1'!B:P,max(filter(row('Form Responses 1'!B:B),'Form Responses 1'!B:B=A1283)),9)),""Data not Found."",index('Form Responses 1'!B:P,max(filter(row('Form Responses 1'!B:B),'Form Responses 1'!B:B=A1283)),9))"),"Data not Found.")</f>
        <v>Data not Found.</v>
      </c>
      <c r="G1283" s="16">
        <f t="shared" ca="1" si="0"/>
        <v>0</v>
      </c>
    </row>
    <row r="1284" spans="1:7" ht="14.25">
      <c r="A1284" s="6">
        <v>755395</v>
      </c>
      <c r="B1284" s="8" t="s">
        <v>328</v>
      </c>
      <c r="C1284" s="11" t="str">
        <f>VLOOKUP(A1284,DB_Name!$A$2:$G$93,7,FALSE)</f>
        <v>C92</v>
      </c>
      <c r="D1284" s="13" t="str">
        <f>VLOOKUP(A1284,DB_Name!$A$2:$D$93,4,FALSE)</f>
        <v>OMS</v>
      </c>
      <c r="E1284" s="17" t="s">
        <v>137</v>
      </c>
      <c r="F1284" s="8" t="str">
        <f ca="1">IFERROR(__xludf.DUMMYFUNCTION("if(isna(index('Form Responses 1'!B:P,max(filter(row('Form Responses 1'!B:B),'Form Responses 1'!B:B=A1284)),10)),""Data not Found."",index('Form Responses 1'!B:P,max(filter(row('Form Responses 1'!B:B),'Form Responses 1'!B:B=A1284)),10))"),"Data not Found.")</f>
        <v>Data not Found.</v>
      </c>
      <c r="G1284" s="16">
        <f t="shared" ca="1" si="0"/>
        <v>0</v>
      </c>
    </row>
    <row r="1285" spans="1:7" ht="14.25">
      <c r="A1285" s="6">
        <v>755395</v>
      </c>
      <c r="B1285" s="8" t="s">
        <v>328</v>
      </c>
      <c r="C1285" s="11" t="str">
        <f>VLOOKUP(A1285,DB_Name!$A$2:$G$93,7,FALSE)</f>
        <v>C92</v>
      </c>
      <c r="D1285" s="13" t="str">
        <f>VLOOKUP(A1285,DB_Name!$A$2:$D$93,4,FALSE)</f>
        <v>OMS</v>
      </c>
      <c r="E1285" s="17" t="s">
        <v>147</v>
      </c>
      <c r="F1285" s="8" t="str">
        <f ca="1">IFERROR(__xludf.DUMMYFUNCTION("if(isna(index('Form Responses 1'!B:P,max(filter(row('Form Responses 1'!B:B),'Form Responses 1'!B:B=A1285)),11)),""Data not Found."",index('Form Responses 1'!B:P,max(filter(row('Form Responses 1'!B:B),'Form Responses 1'!B:B=A1285)),11))"),"Data not Found.")</f>
        <v>Data not Found.</v>
      </c>
      <c r="G1285" s="16">
        <f t="shared" ca="1" si="0"/>
        <v>0</v>
      </c>
    </row>
    <row r="1286" spans="1:7" ht="14.25">
      <c r="A1286" s="6">
        <v>755395</v>
      </c>
      <c r="B1286" s="8" t="s">
        <v>328</v>
      </c>
      <c r="C1286" s="11" t="str">
        <f>VLOOKUP(A1286,DB_Name!$A$2:$G$93,7,FALSE)</f>
        <v>C92</v>
      </c>
      <c r="D1286" s="13" t="str">
        <f>VLOOKUP(A1286,DB_Name!$A$2:$D$93,4,FALSE)</f>
        <v>OMS</v>
      </c>
      <c r="E1286" s="17" t="s">
        <v>157</v>
      </c>
      <c r="F1286" s="8" t="str">
        <f ca="1">IFERROR(__xludf.DUMMYFUNCTION("if(isna(index('Form Responses 1'!B:P,max(filter(row('Form Responses 1'!B:B),'Form Responses 1'!B:B=A1286)),12)),""Data not Found."",index('Form Responses 1'!B:P,max(filter(row('Form Responses 1'!B:B),'Form Responses 1'!B:B=A1286)),12))"),"Data not Found.")</f>
        <v>Data not Found.</v>
      </c>
      <c r="G1286" s="16">
        <f t="shared" ca="1" si="0"/>
        <v>0</v>
      </c>
    </row>
    <row r="1287" spans="1:7" ht="14.25">
      <c r="A1287" s="6">
        <v>755395</v>
      </c>
      <c r="B1287" s="8" t="s">
        <v>328</v>
      </c>
      <c r="C1287" s="11" t="str">
        <f>VLOOKUP(A1287,DB_Name!$A$2:$G$93,7,FALSE)</f>
        <v>C92</v>
      </c>
      <c r="D1287" s="13" t="str">
        <f>VLOOKUP(A1287,DB_Name!$A$2:$D$93,4,FALSE)</f>
        <v>OMS</v>
      </c>
      <c r="E1287" s="17" t="s">
        <v>168</v>
      </c>
      <c r="F1287" s="8" t="str">
        <f ca="1">IFERROR(__xludf.DUMMYFUNCTION("if(isna(index('Form Responses 1'!B:P,max(filter(row('Form Responses 1'!B:B),'Form Responses 1'!B:B=A1287)),13)),""Data not Found."",index('Form Responses 1'!B:P,max(filter(row('Form Responses 1'!B:B),'Form Responses 1'!B:B=A1287)),13))"),"Data not Found.")</f>
        <v>Data not Found.</v>
      </c>
      <c r="G1287" s="16">
        <f t="shared" ca="1" si="0"/>
        <v>0</v>
      </c>
    </row>
    <row r="1288" spans="1:7" ht="14.25">
      <c r="A1288" s="6">
        <v>755395</v>
      </c>
      <c r="B1288" s="8" t="s">
        <v>328</v>
      </c>
      <c r="C1288" s="11" t="str">
        <f>VLOOKUP(A1288,DB_Name!$A$2:$G$93,7,FALSE)</f>
        <v>C92</v>
      </c>
      <c r="D1288" s="13" t="str">
        <f>VLOOKUP(A1288,DB_Name!$A$2:$D$93,4,FALSE)</f>
        <v>OMS</v>
      </c>
      <c r="E1288" s="17" t="s">
        <v>176</v>
      </c>
      <c r="F1288" s="8" t="str">
        <f ca="1">IFERROR(__xludf.DUMMYFUNCTION("if(isna(index('Form Responses 1'!B:P,max(filter(row('Form Responses 1'!B:B),'Form Responses 1'!B:B=A1288)),14)),""Data not Found."",index('Form Responses 1'!B:P,max(filter(row('Form Responses 1'!B:B),'Form Responses 1'!B:B=A1288)),14))"),"Data not Found.")</f>
        <v>Data not Found.</v>
      </c>
      <c r="G1288" s="16">
        <f t="shared" ca="1" si="0"/>
        <v>0</v>
      </c>
    </row>
    <row r="1289" spans="1:7" ht="14.25">
      <c r="A1289" s="6">
        <v>755395</v>
      </c>
      <c r="B1289" s="8" t="s">
        <v>328</v>
      </c>
      <c r="C1289" s="11" t="str">
        <f>VLOOKUP(A1289,DB_Name!$A$2:$G$93,7,FALSE)</f>
        <v>C92</v>
      </c>
      <c r="D1289" s="13" t="str">
        <f>VLOOKUP(A1289,DB_Name!$A$2:$D$93,4,FALSE)</f>
        <v>OMS</v>
      </c>
      <c r="E1289" s="17" t="s">
        <v>185</v>
      </c>
      <c r="F1289" s="8" t="str">
        <f ca="1">IFERROR(__xludf.DUMMYFUNCTION("if(isna(index('Form Responses 1'!B:P,max(filter(row('Form Responses 1'!B:B),'Form Responses 1'!B:B=A1289)),15)),""Data not Found."",index('Form Responses 1'!B:P,max(filter(row('Form Responses 1'!B:B),'Form Responses 1'!B:B=A1289)),15))"),"Data not Found.")</f>
        <v>Data not Found.</v>
      </c>
      <c r="G1289" s="16">
        <f t="shared" ca="1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E93"/>
  <sheetViews>
    <sheetView showGridLines="0" workbookViewId="0"/>
  </sheetViews>
  <sheetFormatPr defaultColWidth="14.42578125" defaultRowHeight="15.75" customHeight="1"/>
  <cols>
    <col min="1" max="1" width="14.5703125" customWidth="1"/>
    <col min="3" max="3" width="33.7109375" customWidth="1"/>
  </cols>
  <sheetData>
    <row r="1" spans="1:5" ht="15.75" customHeight="1">
      <c r="A1" s="24" t="s">
        <v>16</v>
      </c>
      <c r="B1" t="s">
        <v>27</v>
      </c>
      <c r="C1" s="9" t="s">
        <v>20</v>
      </c>
      <c r="D1" s="9" t="s">
        <v>22</v>
      </c>
      <c r="E1" s="9" t="s">
        <v>24</v>
      </c>
    </row>
    <row r="2" spans="1:5" ht="15.75" customHeight="1">
      <c r="A2">
        <v>755303</v>
      </c>
      <c r="B2" s="25">
        <v>5.5</v>
      </c>
      <c r="C2" s="22" t="str">
        <f>VLOOKUP(A2,DB_Name!A:G,2,FALSE)</f>
        <v>Abdul Karim Amarullah</v>
      </c>
      <c r="D2" s="23" t="str">
        <f>VLOOKUP(A2,DB_Name!A:G,7,FALSE)</f>
        <v>C1</v>
      </c>
      <c r="E2" s="23" t="str">
        <f>VLOOKUP(A2,DB_Name!A:G,4,FALSE)</f>
        <v>PPD</v>
      </c>
    </row>
    <row r="3" spans="1:5" ht="15.75" customHeight="1">
      <c r="A3">
        <v>755304</v>
      </c>
      <c r="B3" s="25">
        <v>5</v>
      </c>
      <c r="C3" s="22" t="str">
        <f>VLOOKUP(A3,DB_Name!A:G,2,FALSE)</f>
        <v>Achmad Syafi'udin</v>
      </c>
      <c r="D3" s="23" t="str">
        <f>VLOOKUP(A3,DB_Name!A:G,7,FALSE)</f>
        <v>C2</v>
      </c>
      <c r="E3" s="23" t="str">
        <f>VLOOKUP(A3,DB_Name!A:G,4,FALSE)</f>
        <v>GRR</v>
      </c>
    </row>
    <row r="4" spans="1:5" ht="15.75" customHeight="1">
      <c r="A4">
        <v>755305</v>
      </c>
      <c r="B4" s="25">
        <v>6</v>
      </c>
      <c r="C4" s="22" t="str">
        <f>VLOOKUP(A4,DB_Name!A:G,2,FALSE)</f>
        <v>Adi Kurnia Muktabar</v>
      </c>
      <c r="D4" s="23" t="str">
        <f>VLOOKUP(A4,DB_Name!A:G,7,FALSE)</f>
        <v>C3</v>
      </c>
      <c r="E4" s="23" t="str">
        <f>VLOOKUP(A4,DB_Name!A:G,4,FALSE)</f>
        <v>CPS</v>
      </c>
    </row>
    <row r="5" spans="1:5" ht="15.75" customHeight="1">
      <c r="A5">
        <v>755306</v>
      </c>
      <c r="B5" s="25">
        <v>0</v>
      </c>
      <c r="C5" s="22" t="str">
        <f>VLOOKUP(A5,DB_Name!A:G,2,FALSE)</f>
        <v>Adrian Satriaji Wiryawan</v>
      </c>
      <c r="D5" s="23" t="str">
        <f>VLOOKUP(A5,DB_Name!A:G,7,FALSE)</f>
        <v>C4</v>
      </c>
      <c r="E5" s="23" t="str">
        <f>VLOOKUP(A5,DB_Name!A:G,4,FALSE)</f>
        <v>RDMP</v>
      </c>
    </row>
    <row r="6" spans="1:5" ht="15.75" customHeight="1">
      <c r="A6">
        <v>755307</v>
      </c>
      <c r="B6" s="25">
        <v>6</v>
      </c>
      <c r="C6" s="22" t="str">
        <f>VLOOKUP(A6,DB_Name!A:G,2,FALSE)</f>
        <v>Ahmad Obrain Ghifari</v>
      </c>
      <c r="D6" s="23" t="str">
        <f>VLOOKUP(A6,DB_Name!A:G,7,FALSE)</f>
        <v>C5</v>
      </c>
      <c r="E6" s="23" t="str">
        <f>VLOOKUP(A6,DB_Name!A:G,4,FALSE)</f>
        <v>PCMS</v>
      </c>
    </row>
    <row r="7" spans="1:5" ht="15.75" customHeight="1">
      <c r="A7">
        <v>755308</v>
      </c>
      <c r="B7" s="25">
        <v>7</v>
      </c>
      <c r="C7" s="22" t="str">
        <f>VLOOKUP(A7,DB_Name!A:G,2,FALSE)</f>
        <v>Alfi Al Fahreizy</v>
      </c>
      <c r="D7" s="23" t="str">
        <f>VLOOKUP(A7,DB_Name!A:G,7,FALSE)</f>
        <v>C6</v>
      </c>
      <c r="E7" s="23" t="str">
        <f>VLOOKUP(A7,DB_Name!A:G,4,FALSE)</f>
        <v>OMS</v>
      </c>
    </row>
    <row r="8" spans="1:5" ht="15.75" customHeight="1">
      <c r="A8">
        <v>755309</v>
      </c>
      <c r="B8" s="25">
        <v>3.5</v>
      </c>
      <c r="C8" s="22" t="str">
        <f>VLOOKUP(A8,DB_Name!A:G,2,FALSE)</f>
        <v>Alvin Hans</v>
      </c>
      <c r="D8" s="23" t="str">
        <f>VLOOKUP(A8,DB_Name!A:G,7,FALSE)</f>
        <v>C7</v>
      </c>
      <c r="E8" s="23" t="str">
        <f>VLOOKUP(A8,DB_Name!A:G,4,FALSE)</f>
        <v>ES</v>
      </c>
    </row>
    <row r="9" spans="1:5" ht="15.75" customHeight="1">
      <c r="A9">
        <v>755310</v>
      </c>
      <c r="B9" s="25">
        <v>0</v>
      </c>
      <c r="C9" s="22" t="str">
        <f>VLOOKUP(A9,DB_Name!A:G,2,FALSE)</f>
        <v>Alvin Murad Rachmadsyah</v>
      </c>
      <c r="D9" s="23" t="str">
        <f>VLOOKUP(A9,DB_Name!A:G,7,FALSE)</f>
        <v>C8</v>
      </c>
      <c r="E9" s="23" t="str">
        <f>VLOOKUP(A9,DB_Name!A:G,4,FALSE)</f>
        <v>RDMP</v>
      </c>
    </row>
    <row r="10" spans="1:5" ht="15.75" customHeight="1">
      <c r="A10">
        <v>755311</v>
      </c>
      <c r="B10" s="25">
        <v>2</v>
      </c>
      <c r="C10" s="22" t="str">
        <f>VLOOKUP(A10,DB_Name!A:G,2,FALSE)</f>
        <v>Amalia Dyah Arlita</v>
      </c>
      <c r="D10" s="23" t="str">
        <f>VLOOKUP(A10,DB_Name!A:G,7,FALSE)</f>
        <v>C9</v>
      </c>
      <c r="E10" s="23" t="str">
        <f>VLOOKUP(A10,DB_Name!A:G,4,FALSE)</f>
        <v>PPD</v>
      </c>
    </row>
    <row r="11" spans="1:5" ht="15.75" customHeight="1">
      <c r="A11">
        <v>755312</v>
      </c>
      <c r="B11" s="25">
        <v>14</v>
      </c>
      <c r="C11" s="22" t="str">
        <f>VLOOKUP(A11,DB_Name!A:G,2,FALSE)</f>
        <v>Anastasia Ayu Pratiwi</v>
      </c>
      <c r="D11" s="23" t="str">
        <f>VLOOKUP(A11,DB_Name!A:G,7,FALSE)</f>
        <v>C10</v>
      </c>
      <c r="E11" s="23" t="str">
        <f>VLOOKUP(A11,DB_Name!A:G,4,FALSE)</f>
        <v>PPD</v>
      </c>
    </row>
    <row r="12" spans="1:5" ht="15.75" customHeight="1">
      <c r="A12">
        <v>755313</v>
      </c>
      <c r="B12" s="25">
        <v>5</v>
      </c>
      <c r="C12" s="22" t="str">
        <f>VLOOKUP(A12,DB_Name!A:G,2,FALSE)</f>
        <v>Andrean Diyandana Filemon</v>
      </c>
      <c r="D12" s="23" t="str">
        <f>VLOOKUP(A12,DB_Name!A:G,7,FALSE)</f>
        <v>C11</v>
      </c>
      <c r="E12" s="23" t="str">
        <f>VLOOKUP(A12,DB_Name!A:G,4,FALSE)</f>
        <v>PPD</v>
      </c>
    </row>
    <row r="13" spans="1:5" ht="15.75" customHeight="1">
      <c r="A13">
        <v>755314</v>
      </c>
      <c r="B13" s="25">
        <v>0</v>
      </c>
      <c r="C13" s="22" t="str">
        <f>VLOOKUP(A13,DB_Name!A:G,2,FALSE)</f>
        <v>Anzhari luthfi</v>
      </c>
      <c r="D13" s="23" t="str">
        <f>VLOOKUP(A13,DB_Name!A:G,7,FALSE)</f>
        <v>C12</v>
      </c>
      <c r="E13" s="23" t="str">
        <f>VLOOKUP(A13,DB_Name!A:G,4,FALSE)</f>
        <v>OMS</v>
      </c>
    </row>
    <row r="14" spans="1:5" ht="15.75" customHeight="1">
      <c r="A14">
        <v>755315</v>
      </c>
      <c r="B14" s="25">
        <v>12</v>
      </c>
      <c r="C14" s="22" t="str">
        <f>VLOOKUP(A14,DB_Name!A:G,2,FALSE)</f>
        <v>Azhar Hudaibie Adhitama</v>
      </c>
      <c r="D14" s="23" t="str">
        <f>VLOOKUP(A14,DB_Name!A:G,7,FALSE)</f>
        <v>C13</v>
      </c>
      <c r="E14" s="23" t="str">
        <f>VLOOKUP(A14,DB_Name!A:G,4,FALSE)</f>
        <v>QAS</v>
      </c>
    </row>
    <row r="15" spans="1:5" ht="15.75" customHeight="1">
      <c r="A15">
        <v>755316</v>
      </c>
      <c r="B15" s="25">
        <v>5.5</v>
      </c>
      <c r="C15" s="22" t="str">
        <f>VLOOKUP(A15,DB_Name!A:G,2,FALSE)</f>
        <v>Azka Afuza</v>
      </c>
      <c r="D15" s="23" t="str">
        <f>VLOOKUP(A15,DB_Name!A:G,7,FALSE)</f>
        <v>C14</v>
      </c>
      <c r="E15" s="23" t="str">
        <f>VLOOKUP(A15,DB_Name!A:G,4,FALSE)</f>
        <v>PPD</v>
      </c>
    </row>
    <row r="16" spans="1:5" ht="15.75" customHeight="1">
      <c r="A16">
        <v>755317</v>
      </c>
      <c r="B16" s="25">
        <v>7</v>
      </c>
      <c r="C16" s="22" t="str">
        <f>VLOOKUP(A16,DB_Name!A:G,2,FALSE)</f>
        <v>Bagaskara Dwi Anugrah</v>
      </c>
      <c r="D16" s="23" t="str">
        <f>VLOOKUP(A16,DB_Name!A:G,7,FALSE)</f>
        <v>C15</v>
      </c>
      <c r="E16" s="23" t="str">
        <f>VLOOKUP(A16,DB_Name!A:G,4,FALSE)</f>
        <v>OMS</v>
      </c>
    </row>
    <row r="17" spans="1:5" ht="15.75" customHeight="1">
      <c r="A17">
        <v>755318</v>
      </c>
      <c r="B17" s="25">
        <v>4</v>
      </c>
      <c r="C17" s="22" t="str">
        <f>VLOOKUP(A17,DB_Name!A:G,2,FALSE)</f>
        <v>Bagus Satrio Utomo P</v>
      </c>
      <c r="D17" s="23" t="str">
        <f>VLOOKUP(A17,DB_Name!A:G,7,FALSE)</f>
        <v>C16</v>
      </c>
      <c r="E17" s="23" t="str">
        <f>VLOOKUP(A17,DB_Name!A:G,4,FALSE)</f>
        <v>QAS</v>
      </c>
    </row>
    <row r="18" spans="1:5" ht="15.75" customHeight="1">
      <c r="A18">
        <v>755319</v>
      </c>
      <c r="B18" s="25">
        <v>0</v>
      </c>
      <c r="C18" s="22" t="str">
        <f>VLOOKUP(A18,DB_Name!A:G,2,FALSE)</f>
        <v>Bernando</v>
      </c>
      <c r="D18" s="23" t="str">
        <f>VLOOKUP(A18,DB_Name!A:G,7,FALSE)</f>
        <v>C17</v>
      </c>
      <c r="E18" s="23" t="str">
        <f>VLOOKUP(A18,DB_Name!A:G,4,FALSE)</f>
        <v>RDMP</v>
      </c>
    </row>
    <row r="19" spans="1:5" ht="15.75" customHeight="1">
      <c r="A19">
        <v>755320</v>
      </c>
      <c r="B19" s="25">
        <v>0</v>
      </c>
      <c r="C19" s="22" t="str">
        <f>VLOOKUP(A19,DB_Name!A:G,2,FALSE)</f>
        <v>Bill Qishty Aulia Ardhy Arsya</v>
      </c>
      <c r="D19" s="23" t="str">
        <f>VLOOKUP(A19,DB_Name!A:G,7,FALSE)</f>
        <v>C18</v>
      </c>
      <c r="E19" s="23" t="str">
        <f>VLOOKUP(A19,DB_Name!A:G,4,FALSE)</f>
        <v>OMS</v>
      </c>
    </row>
    <row r="20" spans="1:5" ht="15.75" customHeight="1">
      <c r="A20">
        <v>755321</v>
      </c>
      <c r="B20" s="25">
        <v>12</v>
      </c>
      <c r="C20" s="22" t="str">
        <f>VLOOKUP(A20,DB_Name!A:G,2,FALSE)</f>
        <v>Bonifacius Raditya Yudha Atmaja</v>
      </c>
      <c r="D20" s="23" t="str">
        <f>VLOOKUP(A20,DB_Name!A:G,7,FALSE)</f>
        <v>C19</v>
      </c>
      <c r="E20" s="23" t="str">
        <f>VLOOKUP(A20,DB_Name!A:G,4,FALSE)</f>
        <v>QAS</v>
      </c>
    </row>
    <row r="21" spans="1:5" ht="15.75" customHeight="1">
      <c r="A21">
        <v>755322</v>
      </c>
      <c r="B21" s="25">
        <v>7</v>
      </c>
      <c r="C21" s="22" t="str">
        <f>VLOOKUP(A21,DB_Name!A:G,2,FALSE)</f>
        <v>Chaidir Agam</v>
      </c>
      <c r="D21" s="23" t="str">
        <f>VLOOKUP(A21,DB_Name!A:G,7,FALSE)</f>
        <v>C20</v>
      </c>
      <c r="E21" s="23" t="str">
        <f>VLOOKUP(A21,DB_Name!A:G,4,FALSE)</f>
        <v>ES</v>
      </c>
    </row>
    <row r="22" spans="1:5" ht="15.75" customHeight="1">
      <c r="A22">
        <v>755323</v>
      </c>
      <c r="B22" s="25">
        <v>2</v>
      </c>
      <c r="C22" s="22" t="str">
        <f>VLOOKUP(A22,DB_Name!A:G,2,FALSE)</f>
        <v>Chandra Dewi Rosalina</v>
      </c>
      <c r="D22" s="23" t="str">
        <f>VLOOKUP(A22,DB_Name!A:G,7,FALSE)</f>
        <v>C21</v>
      </c>
      <c r="E22" s="23" t="str">
        <f>VLOOKUP(A22,DB_Name!A:G,4,FALSE)</f>
        <v>OMS</v>
      </c>
    </row>
    <row r="23" spans="1:5" ht="15.75" customHeight="1">
      <c r="A23">
        <v>755324</v>
      </c>
      <c r="B23" s="25">
        <v>2</v>
      </c>
      <c r="C23" s="22" t="str">
        <f>VLOOKUP(A23,DB_Name!A:G,2,FALSE)</f>
        <v>Cyntia Rachman</v>
      </c>
      <c r="D23" s="23" t="str">
        <f>VLOOKUP(A23,DB_Name!A:G,7,FALSE)</f>
        <v>C22</v>
      </c>
      <c r="E23" s="23" t="str">
        <f>VLOOKUP(A23,DB_Name!A:G,4,FALSE)</f>
        <v>PMO</v>
      </c>
    </row>
    <row r="24" spans="1:5" ht="15.75" customHeight="1">
      <c r="A24">
        <v>755325</v>
      </c>
      <c r="B24" s="25">
        <v>7</v>
      </c>
      <c r="C24" s="22" t="str">
        <f>VLOOKUP(A24,DB_Name!A:G,2,FALSE)</f>
        <v>Dany Pristiyan</v>
      </c>
      <c r="D24" s="23" t="str">
        <f>VLOOKUP(A24,DB_Name!A:G,7,FALSE)</f>
        <v>C23</v>
      </c>
      <c r="E24" s="23" t="str">
        <f>VLOOKUP(A24,DB_Name!A:G,4,FALSE)</f>
        <v>OMS</v>
      </c>
    </row>
    <row r="25" spans="1:5" ht="15.75" customHeight="1">
      <c r="A25">
        <v>755326</v>
      </c>
      <c r="B25" s="25">
        <v>9</v>
      </c>
      <c r="C25" s="22" t="str">
        <f>VLOOKUP(A25,DB_Name!A:G,2,FALSE)</f>
        <v>Destyawan Saputra</v>
      </c>
      <c r="D25" s="23" t="str">
        <f>VLOOKUP(A25,DB_Name!A:G,7,FALSE)</f>
        <v>C24</v>
      </c>
      <c r="E25" s="23" t="str">
        <f>VLOOKUP(A25,DB_Name!A:G,4,FALSE)</f>
        <v>ES</v>
      </c>
    </row>
    <row r="26" spans="1:5" ht="14.25">
      <c r="A26">
        <v>755327</v>
      </c>
      <c r="B26" s="25">
        <v>6</v>
      </c>
      <c r="C26" s="22" t="str">
        <f>VLOOKUP(A26,DB_Name!A:G,2,FALSE)</f>
        <v>Dewanta Priatama</v>
      </c>
      <c r="D26" s="23" t="str">
        <f>VLOOKUP(A26,DB_Name!A:G,7,FALSE)</f>
        <v>C25</v>
      </c>
      <c r="E26" s="23" t="str">
        <f>VLOOKUP(A26,DB_Name!A:G,4,FALSE)</f>
        <v>PCMS</v>
      </c>
    </row>
    <row r="27" spans="1:5" ht="14.25">
      <c r="A27">
        <v>755328</v>
      </c>
      <c r="B27" s="25">
        <v>2</v>
      </c>
      <c r="C27" s="22" t="str">
        <f>VLOOKUP(A27,DB_Name!A:G,2,FALSE)</f>
        <v>Dian Anggraini</v>
      </c>
      <c r="D27" s="23" t="str">
        <f>VLOOKUP(A27,DB_Name!A:G,7,FALSE)</f>
        <v>C26</v>
      </c>
      <c r="E27" s="23" t="str">
        <f>VLOOKUP(A27,DB_Name!A:G,4,FALSE)</f>
        <v>PCMS</v>
      </c>
    </row>
    <row r="28" spans="1:5" ht="14.25">
      <c r="A28">
        <v>755330</v>
      </c>
      <c r="B28" s="25">
        <v>6</v>
      </c>
      <c r="C28" s="22" t="str">
        <f>VLOOKUP(A28,DB_Name!A:G,2,FALSE)</f>
        <v>Dionisius Andy Kristanto</v>
      </c>
      <c r="D28" s="23" t="str">
        <f>VLOOKUP(A28,DB_Name!A:G,7,FALSE)</f>
        <v>C27</v>
      </c>
      <c r="E28" s="23" t="str">
        <f>VLOOKUP(A28,DB_Name!A:G,4,FALSE)</f>
        <v>RDMP</v>
      </c>
    </row>
    <row r="29" spans="1:5" ht="14.25">
      <c r="A29">
        <v>755331</v>
      </c>
      <c r="B29" s="25">
        <v>7</v>
      </c>
      <c r="C29" s="22" t="str">
        <f>VLOOKUP(A29,DB_Name!A:G,2,FALSE)</f>
        <v>Dwi Budianto</v>
      </c>
      <c r="D29" s="23" t="str">
        <f>VLOOKUP(A29,DB_Name!A:G,7,FALSE)</f>
        <v>C28</v>
      </c>
      <c r="E29" s="23" t="str">
        <f>VLOOKUP(A29,DB_Name!A:G,4,FALSE)</f>
        <v>RDMP</v>
      </c>
    </row>
    <row r="30" spans="1:5" ht="14.25">
      <c r="A30">
        <v>755332</v>
      </c>
      <c r="B30" s="25">
        <v>7</v>
      </c>
      <c r="C30" s="22" t="str">
        <f>VLOOKUP(A30,DB_Name!A:G,2,FALSE)</f>
        <v>Elmidian Rizky</v>
      </c>
      <c r="D30" s="23" t="str">
        <f>VLOOKUP(A30,DB_Name!A:G,7,FALSE)</f>
        <v>C29</v>
      </c>
      <c r="E30" s="23" t="str">
        <f>VLOOKUP(A30,DB_Name!A:G,4,FALSE)</f>
        <v>RDMP</v>
      </c>
    </row>
    <row r="31" spans="1:5" ht="14.25">
      <c r="A31">
        <v>755333</v>
      </c>
      <c r="B31" s="25">
        <v>3</v>
      </c>
      <c r="C31" s="22" t="str">
        <f>VLOOKUP(A31,DB_Name!A:G,2,FALSE)</f>
        <v>Eviana Dewi Setiawati</v>
      </c>
      <c r="D31" s="23" t="str">
        <f>VLOOKUP(A31,DB_Name!A:G,7,FALSE)</f>
        <v>C30</v>
      </c>
      <c r="E31" s="23" t="str">
        <f>VLOOKUP(A31,DB_Name!A:G,4,FALSE)</f>
        <v>CPS</v>
      </c>
    </row>
    <row r="32" spans="1:5" ht="14.25">
      <c r="A32">
        <v>755334</v>
      </c>
      <c r="B32" s="25">
        <v>0</v>
      </c>
      <c r="C32" s="22" t="str">
        <f>VLOOKUP(A32,DB_Name!A:G,2,FALSE)</f>
        <v>F Alverina Zagita</v>
      </c>
      <c r="D32" s="23" t="str">
        <f>VLOOKUP(A32,DB_Name!A:G,7,FALSE)</f>
        <v>C31</v>
      </c>
      <c r="E32" s="23" t="str">
        <f>VLOOKUP(A32,DB_Name!A:G,4,FALSE)</f>
        <v>ES</v>
      </c>
    </row>
    <row r="33" spans="1:5" ht="14.25">
      <c r="A33">
        <v>755335</v>
      </c>
      <c r="B33" s="25">
        <v>12</v>
      </c>
      <c r="C33" s="22" t="str">
        <f>VLOOKUP(A33,DB_Name!A:G,2,FALSE)</f>
        <v>Fakhri Ilham Faza</v>
      </c>
      <c r="D33" s="23" t="str">
        <f>VLOOKUP(A33,DB_Name!A:G,7,FALSE)</f>
        <v>C32</v>
      </c>
      <c r="E33" s="23" t="str">
        <f>VLOOKUP(A33,DB_Name!A:G,4,FALSE)</f>
        <v>QAS</v>
      </c>
    </row>
    <row r="34" spans="1:5" ht="14.25">
      <c r="A34">
        <v>755336</v>
      </c>
      <c r="B34" s="25">
        <v>7</v>
      </c>
      <c r="C34" s="22" t="str">
        <f>VLOOKUP(A34,DB_Name!A:G,2,FALSE)</f>
        <v>Farida Arisa</v>
      </c>
      <c r="D34" s="23" t="str">
        <f>VLOOKUP(A34,DB_Name!A:G,7,FALSE)</f>
        <v>C33</v>
      </c>
      <c r="E34" s="23" t="str">
        <f>VLOOKUP(A34,DB_Name!A:G,4,FALSE)</f>
        <v>ES</v>
      </c>
    </row>
    <row r="35" spans="1:5" ht="14.25">
      <c r="A35">
        <v>755337</v>
      </c>
      <c r="B35" s="25">
        <v>7</v>
      </c>
      <c r="C35" s="22" t="str">
        <f>VLOOKUP(A35,DB_Name!A:G,2,FALSE)</f>
        <v>Felix Samuel</v>
      </c>
      <c r="D35" s="23" t="str">
        <f>VLOOKUP(A35,DB_Name!A:G,7,FALSE)</f>
        <v>C34</v>
      </c>
      <c r="E35" s="23" t="str">
        <f>VLOOKUP(A35,DB_Name!A:G,4,FALSE)</f>
        <v>ES</v>
      </c>
    </row>
    <row r="36" spans="1:5" ht="14.25">
      <c r="A36">
        <v>755338</v>
      </c>
      <c r="B36" s="25">
        <v>12</v>
      </c>
      <c r="C36" s="22" t="str">
        <f>VLOOKUP(A36,DB_Name!A:G,2,FALSE)</f>
        <v>Gema A Firmansyah</v>
      </c>
      <c r="D36" s="23" t="str">
        <f>VLOOKUP(A36,DB_Name!A:G,7,FALSE)</f>
        <v>C35</v>
      </c>
      <c r="E36" s="23" t="str">
        <f>VLOOKUP(A36,DB_Name!A:G,4,FALSE)</f>
        <v>QAS</v>
      </c>
    </row>
    <row r="37" spans="1:5" ht="14.25">
      <c r="A37">
        <v>755339</v>
      </c>
      <c r="B37" s="25">
        <v>8.5</v>
      </c>
      <c r="C37" s="22" t="str">
        <f>VLOOKUP(A37,DB_Name!A:G,2,FALSE)</f>
        <v>Ghassani Feta Adani</v>
      </c>
      <c r="D37" s="23" t="str">
        <f>VLOOKUP(A37,DB_Name!A:G,7,FALSE)</f>
        <v>C36</v>
      </c>
      <c r="E37" s="23" t="str">
        <f>VLOOKUP(A37,DB_Name!A:G,4,FALSE)</f>
        <v>PMO</v>
      </c>
    </row>
    <row r="38" spans="1:5" ht="14.25">
      <c r="A38">
        <v>755340</v>
      </c>
      <c r="B38" s="25">
        <v>1</v>
      </c>
      <c r="C38" s="22" t="str">
        <f>VLOOKUP(A38,DB_Name!A:G,2,FALSE)</f>
        <v>Giska Koesumasari Putri</v>
      </c>
      <c r="D38" s="23" t="str">
        <f>VLOOKUP(A38,DB_Name!A:G,7,FALSE)</f>
        <v>C37</v>
      </c>
      <c r="E38" s="23" t="str">
        <f>VLOOKUP(A38,DB_Name!A:G,4,FALSE)</f>
        <v>ES</v>
      </c>
    </row>
    <row r="39" spans="1:5" ht="14.25">
      <c r="A39">
        <v>755341</v>
      </c>
      <c r="B39" s="25">
        <v>5</v>
      </c>
      <c r="C39" s="22" t="str">
        <f>VLOOKUP(A39,DB_Name!A:G,2,FALSE)</f>
        <v>Hafizh Tandiyanto Putra</v>
      </c>
      <c r="D39" s="23" t="str">
        <f>VLOOKUP(A39,DB_Name!A:G,7,FALSE)</f>
        <v>C38</v>
      </c>
      <c r="E39" s="23" t="str">
        <f>VLOOKUP(A39,DB_Name!A:G,4,FALSE)</f>
        <v>HSSE</v>
      </c>
    </row>
    <row r="40" spans="1:5" ht="14.25">
      <c r="A40">
        <v>755342</v>
      </c>
      <c r="B40" s="25">
        <v>1</v>
      </c>
      <c r="C40" s="22" t="str">
        <f>VLOOKUP(A40,DB_Name!A:G,2,FALSE)</f>
        <v>Hatyo Hadsanggeni</v>
      </c>
      <c r="D40" s="23" t="str">
        <f>VLOOKUP(A40,DB_Name!A:G,7,FALSE)</f>
        <v>C39</v>
      </c>
      <c r="E40" s="23" t="str">
        <f>VLOOKUP(A40,DB_Name!A:G,4,FALSE)</f>
        <v>ES</v>
      </c>
    </row>
    <row r="41" spans="1:5" ht="14.25">
      <c r="A41">
        <v>755343</v>
      </c>
      <c r="B41" s="25">
        <v>5.5</v>
      </c>
      <c r="C41" s="22" t="str">
        <f>VLOOKUP(A41,DB_Name!A:G,2,FALSE)</f>
        <v>Hendra Adiyatma</v>
      </c>
      <c r="D41" s="23" t="str">
        <f>VLOOKUP(A41,DB_Name!A:G,7,FALSE)</f>
        <v>C40</v>
      </c>
      <c r="E41" s="23" t="str">
        <f>VLOOKUP(A41,DB_Name!A:G,4,FALSE)</f>
        <v>HSSE</v>
      </c>
    </row>
    <row r="42" spans="1:5" ht="14.25">
      <c r="A42">
        <v>755344</v>
      </c>
      <c r="B42" s="25">
        <v>14</v>
      </c>
      <c r="C42" s="22" t="str">
        <f>VLOOKUP(A42,DB_Name!A:G,2,FALSE)</f>
        <v>Immanuel Richart Piterson Sembiring</v>
      </c>
      <c r="D42" s="23" t="str">
        <f>VLOOKUP(A42,DB_Name!A:G,7,FALSE)</f>
        <v>C41</v>
      </c>
      <c r="E42" s="23" t="str">
        <f>VLOOKUP(A42,DB_Name!A:G,4,FALSE)</f>
        <v>OMS</v>
      </c>
    </row>
    <row r="43" spans="1:5" ht="14.25">
      <c r="A43">
        <v>755345</v>
      </c>
      <c r="B43" s="25">
        <v>0</v>
      </c>
      <c r="C43" s="22" t="str">
        <f>VLOOKUP(A43,DB_Name!A:G,2,FALSE)</f>
        <v>Indra Alexander Tambunan</v>
      </c>
      <c r="D43" s="23" t="str">
        <f>VLOOKUP(A43,DB_Name!A:G,7,FALSE)</f>
        <v>C42</v>
      </c>
      <c r="E43" s="23" t="str">
        <f>VLOOKUP(A43,DB_Name!A:G,4,FALSE)</f>
        <v>OMS</v>
      </c>
    </row>
    <row r="44" spans="1:5" ht="14.25">
      <c r="A44">
        <v>755346</v>
      </c>
      <c r="B44" s="25">
        <v>6</v>
      </c>
      <c r="C44" s="22" t="str">
        <f>VLOOKUP(A44,DB_Name!A:G,2,FALSE)</f>
        <v>Inshanu Ghalih Wibowo</v>
      </c>
      <c r="D44" s="23" t="str">
        <f>VLOOKUP(A44,DB_Name!A:G,7,FALSE)</f>
        <v>C43</v>
      </c>
      <c r="E44" s="23" t="str">
        <f>VLOOKUP(A44,DB_Name!A:G,4,FALSE)</f>
        <v>RDMP</v>
      </c>
    </row>
    <row r="45" spans="1:5" ht="14.25">
      <c r="A45">
        <v>755347</v>
      </c>
      <c r="B45" s="25">
        <v>12</v>
      </c>
      <c r="C45" s="22" t="str">
        <f>VLOOKUP(A45,DB_Name!A:G,2,FALSE)</f>
        <v>Irwan Hanung Septianto</v>
      </c>
      <c r="D45" s="23" t="str">
        <f>VLOOKUP(A45,DB_Name!A:G,7,FALSE)</f>
        <v>C44</v>
      </c>
      <c r="E45" s="23" t="str">
        <f>VLOOKUP(A45,DB_Name!A:G,4,FALSE)</f>
        <v>QAS</v>
      </c>
    </row>
    <row r="46" spans="1:5" ht="14.25">
      <c r="A46">
        <v>755348</v>
      </c>
      <c r="B46" s="25">
        <v>10.5</v>
      </c>
      <c r="C46" s="22" t="str">
        <f>VLOOKUP(A46,DB_Name!A:G,2,FALSE)</f>
        <v>Jofie Yananda</v>
      </c>
      <c r="D46" s="23" t="str">
        <f>VLOOKUP(A46,DB_Name!A:G,7,FALSE)</f>
        <v>C45</v>
      </c>
      <c r="E46" s="23" t="str">
        <f>VLOOKUP(A46,DB_Name!A:G,4,FALSE)</f>
        <v>ES</v>
      </c>
    </row>
    <row r="47" spans="1:5" ht="14.25">
      <c r="A47">
        <v>755349</v>
      </c>
      <c r="B47" s="25">
        <v>2</v>
      </c>
      <c r="C47" s="22" t="str">
        <f>VLOOKUP(A47,DB_Name!A:G,2,FALSE)</f>
        <v>Lee Warren Teguh N</v>
      </c>
      <c r="D47" s="23" t="str">
        <f>VLOOKUP(A47,DB_Name!A:G,7,FALSE)</f>
        <v>C46</v>
      </c>
      <c r="E47" s="23" t="str">
        <f>VLOOKUP(A47,DB_Name!A:G,4,FALSE)</f>
        <v>CPS</v>
      </c>
    </row>
    <row r="48" spans="1:5" ht="14.25">
      <c r="A48">
        <v>755350</v>
      </c>
      <c r="B48" s="25">
        <v>5</v>
      </c>
      <c r="C48" s="22" t="str">
        <f>VLOOKUP(A48,DB_Name!A:G,2,FALSE)</f>
        <v>Listiani Artha</v>
      </c>
      <c r="D48" s="23" t="str">
        <f>VLOOKUP(A48,DB_Name!A:G,7,FALSE)</f>
        <v>C47</v>
      </c>
      <c r="E48" s="23" t="str">
        <f>VLOOKUP(A48,DB_Name!A:G,4,FALSE)</f>
        <v>PPD</v>
      </c>
    </row>
    <row r="49" spans="1:5" ht="14.25">
      <c r="A49">
        <v>755351</v>
      </c>
      <c r="B49" s="25">
        <v>3</v>
      </c>
      <c r="C49" s="22" t="str">
        <f>VLOOKUP(A49,DB_Name!A:G,2,FALSE)</f>
        <v>Lucky H Puspaningrum</v>
      </c>
      <c r="D49" s="23" t="str">
        <f>VLOOKUP(A49,DB_Name!A:G,7,FALSE)</f>
        <v>C48</v>
      </c>
      <c r="E49" s="23" t="str">
        <f>VLOOKUP(A49,DB_Name!A:G,4,FALSE)</f>
        <v>ES</v>
      </c>
    </row>
    <row r="50" spans="1:5" ht="14.25">
      <c r="A50">
        <v>755352</v>
      </c>
      <c r="B50" s="25">
        <v>4.5</v>
      </c>
      <c r="C50" s="22" t="str">
        <f>VLOOKUP(A50,DB_Name!A:G,2,FALSE)</f>
        <v>Muhammad Fauzan Aristyo</v>
      </c>
      <c r="D50" s="23" t="str">
        <f>VLOOKUP(A50,DB_Name!A:G,7,FALSE)</f>
        <v>C49</v>
      </c>
      <c r="E50" s="23" t="str">
        <f>VLOOKUP(A50,DB_Name!A:G,4,FALSE)</f>
        <v>PMO</v>
      </c>
    </row>
    <row r="51" spans="1:5" ht="14.25">
      <c r="A51">
        <v>755353</v>
      </c>
      <c r="B51" s="25">
        <v>5</v>
      </c>
      <c r="C51" s="22" t="str">
        <f>VLOOKUP(A51,DB_Name!A:G,2,FALSE)</f>
        <v>Maya Prestinawati</v>
      </c>
      <c r="D51" s="23" t="str">
        <f>VLOOKUP(A51,DB_Name!A:G,7,FALSE)</f>
        <v>C50</v>
      </c>
      <c r="E51" s="23" t="str">
        <f>VLOOKUP(A51,DB_Name!A:G,4,FALSE)</f>
        <v>ES</v>
      </c>
    </row>
    <row r="52" spans="1:5" ht="14.25">
      <c r="A52">
        <v>755354</v>
      </c>
      <c r="B52" s="25">
        <v>14</v>
      </c>
      <c r="C52" s="22" t="str">
        <f>VLOOKUP(A52,DB_Name!A:G,2,FALSE)</f>
        <v>Minaco Rino</v>
      </c>
      <c r="D52" s="23" t="str">
        <f>VLOOKUP(A52,DB_Name!A:G,7,FALSE)</f>
        <v>C51</v>
      </c>
      <c r="E52" s="23" t="str">
        <f>VLOOKUP(A52,DB_Name!A:G,4,FALSE)</f>
        <v>PPD</v>
      </c>
    </row>
    <row r="53" spans="1:5" ht="14.25">
      <c r="A53">
        <v>755355</v>
      </c>
      <c r="B53" s="25">
        <v>6</v>
      </c>
      <c r="C53" s="22" t="str">
        <f>VLOOKUP(A53,DB_Name!A:G,2,FALSE)</f>
        <v>Moch. Machrus Adhim</v>
      </c>
      <c r="D53" s="23" t="str">
        <f>VLOOKUP(A53,DB_Name!A:G,7,FALSE)</f>
        <v>C52</v>
      </c>
      <c r="E53" s="23" t="str">
        <f>VLOOKUP(A53,DB_Name!A:G,4,FALSE)</f>
        <v>CPS</v>
      </c>
    </row>
    <row r="54" spans="1:5" ht="14.25">
      <c r="A54">
        <v>755356</v>
      </c>
      <c r="B54" s="25">
        <v>4.5</v>
      </c>
      <c r="C54" s="22" t="str">
        <f>VLOOKUP(A54,DB_Name!A:G,2,FALSE)</f>
        <v>Muhamad Wahyunda</v>
      </c>
      <c r="D54" s="23" t="str">
        <f>VLOOKUP(A54,DB_Name!A:G,7,FALSE)</f>
        <v>C53</v>
      </c>
      <c r="E54" s="23" t="str">
        <f>VLOOKUP(A54,DB_Name!A:G,4,FALSE)</f>
        <v>PMO</v>
      </c>
    </row>
    <row r="55" spans="1:5" ht="14.25">
      <c r="A55">
        <v>755357</v>
      </c>
      <c r="B55" s="25">
        <v>0</v>
      </c>
      <c r="C55" s="22" t="str">
        <f>VLOOKUP(A55,DB_Name!A:G,2,FALSE)</f>
        <v>Muhammad Agha Hutama Syukron</v>
      </c>
      <c r="D55" s="23" t="str">
        <f>VLOOKUP(A55,DB_Name!A:G,7,FALSE)</f>
        <v>C54</v>
      </c>
      <c r="E55" s="23" t="str">
        <f>VLOOKUP(A55,DB_Name!A:G,4,FALSE)</f>
        <v>RDMP</v>
      </c>
    </row>
    <row r="56" spans="1:5" ht="14.25">
      <c r="A56">
        <v>755358</v>
      </c>
      <c r="B56" s="25">
        <v>2</v>
      </c>
      <c r="C56" s="22" t="str">
        <f>VLOOKUP(A56,DB_Name!A:G,2,FALSE)</f>
        <v>Muhammad Andre Widianto</v>
      </c>
      <c r="D56" s="23" t="str">
        <f>VLOOKUP(A56,DB_Name!A:G,7,FALSE)</f>
        <v>C55</v>
      </c>
      <c r="E56" s="23" t="str">
        <f>VLOOKUP(A56,DB_Name!A:G,4,FALSE)</f>
        <v>PCMS</v>
      </c>
    </row>
    <row r="57" spans="1:5" ht="14.25">
      <c r="A57">
        <v>755359</v>
      </c>
      <c r="B57" s="25">
        <v>11</v>
      </c>
      <c r="C57" s="22" t="str">
        <f>VLOOKUP(A57,DB_Name!A:G,2,FALSE)</f>
        <v>Muhammad Ardian Nur</v>
      </c>
      <c r="D57" s="23" t="str">
        <f>VLOOKUP(A57,DB_Name!A:G,7,FALSE)</f>
        <v>C56</v>
      </c>
      <c r="E57" s="23" t="str">
        <f>VLOOKUP(A57,DB_Name!A:G,4,FALSE)</f>
        <v>PPD</v>
      </c>
    </row>
    <row r="58" spans="1:5" ht="14.25">
      <c r="A58">
        <v>755360</v>
      </c>
      <c r="B58" s="25">
        <v>12</v>
      </c>
      <c r="C58" s="22" t="str">
        <f>VLOOKUP(A58,DB_Name!A:G,2,FALSE)</f>
        <v>Muhammad Fajrul Falah Munif</v>
      </c>
      <c r="D58" s="23" t="str">
        <f>VLOOKUP(A58,DB_Name!A:G,7,FALSE)</f>
        <v>C57</v>
      </c>
      <c r="E58" s="23" t="str">
        <f>VLOOKUP(A58,DB_Name!A:G,4,FALSE)</f>
        <v>QAS</v>
      </c>
    </row>
    <row r="59" spans="1:5" ht="14.25">
      <c r="A59">
        <v>755361</v>
      </c>
      <c r="B59" s="25">
        <v>1</v>
      </c>
      <c r="C59" s="22" t="str">
        <f>VLOOKUP(A59,DB_Name!A:G,2,FALSE)</f>
        <v>Muhammad Hakim Akbar</v>
      </c>
      <c r="D59" s="23" t="str">
        <f>VLOOKUP(A59,DB_Name!A:G,7,FALSE)</f>
        <v>C58</v>
      </c>
      <c r="E59" s="23" t="str">
        <f>VLOOKUP(A59,DB_Name!A:G,4,FALSE)</f>
        <v>OMS</v>
      </c>
    </row>
    <row r="60" spans="1:5" ht="14.25">
      <c r="A60">
        <v>755362</v>
      </c>
      <c r="B60" s="25">
        <v>10.5</v>
      </c>
      <c r="C60" s="22" t="str">
        <f>VLOOKUP(A60,DB_Name!A:G,2,FALSE)</f>
        <v>Muhammad rizki</v>
      </c>
      <c r="D60" s="23" t="str">
        <f>VLOOKUP(A60,DB_Name!A:G,7,FALSE)</f>
        <v>C59</v>
      </c>
      <c r="E60" s="23" t="str">
        <f>VLOOKUP(A60,DB_Name!A:G,4,FALSE)</f>
        <v>ES</v>
      </c>
    </row>
    <row r="61" spans="1:5" ht="14.25">
      <c r="A61">
        <v>755363</v>
      </c>
      <c r="B61" s="25">
        <v>7</v>
      </c>
      <c r="C61" s="22" t="str">
        <f>VLOOKUP(A61,DB_Name!A:G,2,FALSE)</f>
        <v>Muhammad Rizky</v>
      </c>
      <c r="D61" s="23" t="str">
        <f>VLOOKUP(A61,DB_Name!A:G,7,FALSE)</f>
        <v>C60</v>
      </c>
      <c r="E61" s="23" t="str">
        <f>VLOOKUP(A61,DB_Name!A:G,4,FALSE)</f>
        <v>OMS</v>
      </c>
    </row>
    <row r="62" spans="1:5" ht="14.25">
      <c r="A62">
        <v>755364</v>
      </c>
      <c r="B62" s="25">
        <v>4.5</v>
      </c>
      <c r="C62" s="22" t="str">
        <f>VLOOKUP(A62,DB_Name!A:G,2,FALSE)</f>
        <v>Mulia Angara</v>
      </c>
      <c r="D62" s="23" t="str">
        <f>VLOOKUP(A62,DB_Name!A:G,7,FALSE)</f>
        <v>C61</v>
      </c>
      <c r="E62" s="23" t="str">
        <f>VLOOKUP(A62,DB_Name!A:G,4,FALSE)</f>
        <v>PMO</v>
      </c>
    </row>
    <row r="63" spans="1:5" ht="14.25">
      <c r="A63">
        <v>755365</v>
      </c>
      <c r="B63" s="25">
        <v>12</v>
      </c>
      <c r="C63" s="22" t="str">
        <f>VLOOKUP(A63,DB_Name!A:G,2,FALSE)</f>
        <v>Mulyanisa Nadhifah Sirod</v>
      </c>
      <c r="D63" s="23" t="str">
        <f>VLOOKUP(A63,DB_Name!A:G,7,FALSE)</f>
        <v>C62</v>
      </c>
      <c r="E63" s="23" t="str">
        <f>VLOOKUP(A63,DB_Name!A:G,4,FALSE)</f>
        <v>QAS</v>
      </c>
    </row>
    <row r="64" spans="1:5" ht="14.25">
      <c r="A64">
        <v>755366</v>
      </c>
      <c r="B64" s="25">
        <v>5</v>
      </c>
      <c r="C64" s="22" t="str">
        <f>VLOOKUP(A64,DB_Name!A:G,2,FALSE)</f>
        <v>Nadia Rahmeita Prasanti</v>
      </c>
      <c r="D64" s="23" t="str">
        <f>VLOOKUP(A64,DB_Name!A:G,7,FALSE)</f>
        <v>C63</v>
      </c>
      <c r="E64" s="23" t="str">
        <f>VLOOKUP(A64,DB_Name!A:G,4,FALSE)</f>
        <v>PPD</v>
      </c>
    </row>
    <row r="65" spans="1:5" ht="14.25">
      <c r="A65">
        <v>755367</v>
      </c>
      <c r="B65" s="25">
        <v>11</v>
      </c>
      <c r="C65" s="22" t="str">
        <f>VLOOKUP(A65,DB_Name!A:G,2,FALSE)</f>
        <v>Naindar Afdanny</v>
      </c>
      <c r="D65" s="23" t="str">
        <f>VLOOKUP(A65,DB_Name!A:G,7,FALSE)</f>
        <v>C64</v>
      </c>
      <c r="E65" s="23" t="str">
        <f>VLOOKUP(A65,DB_Name!A:G,4,FALSE)</f>
        <v>RDMP</v>
      </c>
    </row>
    <row r="66" spans="1:5" ht="14.25">
      <c r="A66">
        <v>755368</v>
      </c>
      <c r="B66" s="25">
        <v>4</v>
      </c>
      <c r="C66" s="22" t="str">
        <f>VLOOKUP(A66,DB_Name!A:G,2,FALSE)</f>
        <v>Natsir Hidayat Pratomo</v>
      </c>
      <c r="D66" s="23" t="str">
        <f>VLOOKUP(A66,DB_Name!A:G,7,FALSE)</f>
        <v>C65</v>
      </c>
      <c r="E66" s="23" t="str">
        <f>VLOOKUP(A66,DB_Name!A:G,4,FALSE)</f>
        <v>PMO</v>
      </c>
    </row>
    <row r="67" spans="1:5" ht="14.25">
      <c r="A67">
        <v>755369</v>
      </c>
      <c r="B67" s="25">
        <v>0</v>
      </c>
      <c r="C67" s="22" t="str">
        <f>VLOOKUP(A67,DB_Name!A:G,2,FALSE)</f>
        <v>Naufal kemal</v>
      </c>
      <c r="D67" s="23" t="str">
        <f>VLOOKUP(A67,DB_Name!A:G,7,FALSE)</f>
        <v>C66</v>
      </c>
      <c r="E67" s="23" t="str">
        <f>VLOOKUP(A67,DB_Name!A:G,4,FALSE)</f>
        <v>RDMP</v>
      </c>
    </row>
    <row r="68" spans="1:5" ht="14.25">
      <c r="A68">
        <v>755370</v>
      </c>
      <c r="B68" s="25">
        <v>6.5</v>
      </c>
      <c r="C68" s="22" t="str">
        <f>VLOOKUP(A68,DB_Name!A:G,2,FALSE)</f>
        <v>Nurjannah Haryanti Putri</v>
      </c>
      <c r="D68" s="23" t="str">
        <f>VLOOKUP(A68,DB_Name!A:G,7,FALSE)</f>
        <v>C67</v>
      </c>
      <c r="E68" s="23" t="str">
        <f>VLOOKUP(A68,DB_Name!A:G,4,FALSE)</f>
        <v>PCMS</v>
      </c>
    </row>
    <row r="69" spans="1:5" ht="14.25">
      <c r="A69">
        <v>755371</v>
      </c>
      <c r="B69" s="25">
        <v>4.5</v>
      </c>
      <c r="C69" s="22" t="str">
        <f>VLOOKUP(A69,DB_Name!A:G,2,FALSE)</f>
        <v>Pryandi Siahaan</v>
      </c>
      <c r="D69" s="23" t="str">
        <f>VLOOKUP(A69,DB_Name!A:G,7,FALSE)</f>
        <v>C68</v>
      </c>
      <c r="E69" s="23" t="str">
        <f>VLOOKUP(A69,DB_Name!A:G,4,FALSE)</f>
        <v>CPS</v>
      </c>
    </row>
    <row r="70" spans="1:5" ht="14.25">
      <c r="A70">
        <v>755372</v>
      </c>
      <c r="B70" s="25">
        <v>1</v>
      </c>
      <c r="C70" s="22" t="str">
        <f>VLOOKUP(A70,DB_Name!A:G,2,FALSE)</f>
        <v>Rachmat Putra Juniazhar</v>
      </c>
      <c r="D70" s="23" t="str">
        <f>VLOOKUP(A70,DB_Name!A:G,7,FALSE)</f>
        <v>C69</v>
      </c>
      <c r="E70" s="23" t="str">
        <f>VLOOKUP(A70,DB_Name!A:G,4,FALSE)</f>
        <v>RDMP</v>
      </c>
    </row>
    <row r="71" spans="1:5" ht="14.25">
      <c r="A71">
        <v>755373</v>
      </c>
      <c r="B71" s="25">
        <v>7</v>
      </c>
      <c r="C71" s="22" t="str">
        <f>VLOOKUP(A71,DB_Name!A:G,2,FALSE)</f>
        <v>Radea Nasri Erfany</v>
      </c>
      <c r="D71" s="23" t="str">
        <f>VLOOKUP(A71,DB_Name!A:G,7,FALSE)</f>
        <v>C70</v>
      </c>
      <c r="E71" s="23" t="str">
        <f>VLOOKUP(A71,DB_Name!A:G,4,FALSE)</f>
        <v>ES</v>
      </c>
    </row>
    <row r="72" spans="1:5" ht="14.25">
      <c r="A72">
        <v>755374</v>
      </c>
      <c r="B72" s="25">
        <v>2</v>
      </c>
      <c r="C72" s="22" t="str">
        <f>VLOOKUP(A72,DB_Name!A:G,2,FALSE)</f>
        <v>Rahadian Agnies Septanto Pamungkas</v>
      </c>
      <c r="D72" s="23" t="str">
        <f>VLOOKUP(A72,DB_Name!A:G,7,FALSE)</f>
        <v>C71</v>
      </c>
      <c r="E72" s="23" t="str">
        <f>VLOOKUP(A72,DB_Name!A:G,4,FALSE)</f>
        <v>ES</v>
      </c>
    </row>
    <row r="73" spans="1:5" ht="14.25">
      <c r="A73">
        <v>755375</v>
      </c>
      <c r="B73" s="25">
        <v>6.5</v>
      </c>
      <c r="C73" s="22" t="str">
        <f>VLOOKUP(A73,DB_Name!A:G,2,FALSE)</f>
        <v>Ralang Argi Barus</v>
      </c>
      <c r="D73" s="23" t="str">
        <f>VLOOKUP(A73,DB_Name!A:G,7,FALSE)</f>
        <v>C72</v>
      </c>
      <c r="E73" s="23" t="str">
        <f>VLOOKUP(A73,DB_Name!A:G,4,FALSE)</f>
        <v>CPS</v>
      </c>
    </row>
    <row r="74" spans="1:5" ht="14.25">
      <c r="A74">
        <v>755376</v>
      </c>
      <c r="B74" s="25">
        <v>12</v>
      </c>
      <c r="C74" s="22" t="str">
        <f>VLOOKUP(A74,DB_Name!A:G,2,FALSE)</f>
        <v>Rifqi Aditya Halimawan</v>
      </c>
      <c r="D74" s="23" t="str">
        <f>VLOOKUP(A74,DB_Name!A:G,7,FALSE)</f>
        <v>C73</v>
      </c>
      <c r="E74" s="23" t="str">
        <f>VLOOKUP(A74,DB_Name!A:G,4,FALSE)</f>
        <v>QAS</v>
      </c>
    </row>
    <row r="75" spans="1:5" ht="14.25">
      <c r="A75">
        <v>755377</v>
      </c>
      <c r="B75" s="25">
        <v>6</v>
      </c>
      <c r="C75" s="22" t="str">
        <f>VLOOKUP(A75,DB_Name!A:G,2,FALSE)</f>
        <v>Rinaldy Andhika Putra</v>
      </c>
      <c r="D75" s="23" t="str">
        <f>VLOOKUP(A75,DB_Name!A:G,7,FALSE)</f>
        <v>C74</v>
      </c>
      <c r="E75" s="23" t="str">
        <f>VLOOKUP(A75,DB_Name!A:G,4,FALSE)</f>
        <v>RDMP</v>
      </c>
    </row>
    <row r="76" spans="1:5" ht="14.25">
      <c r="A76">
        <v>755378</v>
      </c>
      <c r="B76" s="25">
        <v>2</v>
      </c>
      <c r="C76" s="22" t="str">
        <f>VLOOKUP(A76,DB_Name!A:G,2,FALSE)</f>
        <v>Rizki Pujianto</v>
      </c>
      <c r="D76" s="23" t="str">
        <f>VLOOKUP(A76,DB_Name!A:G,7,FALSE)</f>
        <v>C75</v>
      </c>
      <c r="E76" s="23" t="str">
        <f>VLOOKUP(A76,DB_Name!A:G,4,FALSE)</f>
        <v>PCMS</v>
      </c>
    </row>
    <row r="77" spans="1:5" ht="14.25">
      <c r="A77">
        <v>755379</v>
      </c>
      <c r="B77" s="25">
        <v>0</v>
      </c>
      <c r="C77" s="22" t="str">
        <f>VLOOKUP(A77,DB_Name!A:G,2,FALSE)</f>
        <v>Rizky Renanda Nofa</v>
      </c>
      <c r="D77" s="23" t="str">
        <f>VLOOKUP(A77,DB_Name!A:G,7,FALSE)</f>
        <v>C76</v>
      </c>
      <c r="E77" s="23" t="str">
        <f>VLOOKUP(A77,DB_Name!A:G,4,FALSE)</f>
        <v>ES</v>
      </c>
    </row>
    <row r="78" spans="1:5" ht="14.25">
      <c r="A78">
        <v>755380</v>
      </c>
      <c r="B78" s="25">
        <v>0</v>
      </c>
      <c r="C78" s="22" t="str">
        <f>VLOOKUP(A78,DB_Name!A:G,2,FALSE)</f>
        <v>Rohmat Hidayat</v>
      </c>
      <c r="D78" s="23" t="str">
        <f>VLOOKUP(A78,DB_Name!A:G,7,FALSE)</f>
        <v>C77</v>
      </c>
      <c r="E78" s="23" t="str">
        <f>VLOOKUP(A78,DB_Name!A:G,4,FALSE)</f>
        <v>OMS</v>
      </c>
    </row>
    <row r="79" spans="1:5" ht="14.25">
      <c r="A79">
        <v>755381</v>
      </c>
      <c r="B79" s="25">
        <v>8</v>
      </c>
      <c r="C79" s="22" t="str">
        <f>VLOOKUP(A79,DB_Name!A:G,2,FALSE)</f>
        <v>Ryan Aditya Nugraha</v>
      </c>
      <c r="D79" s="23" t="str">
        <f>VLOOKUP(A79,DB_Name!A:G,7,FALSE)</f>
        <v>C78</v>
      </c>
      <c r="E79" s="23" t="str">
        <f>VLOOKUP(A79,DB_Name!A:G,4,FALSE)</f>
        <v>RDMP</v>
      </c>
    </row>
    <row r="80" spans="1:5" ht="14.25">
      <c r="A80">
        <v>755382</v>
      </c>
      <c r="B80" s="25">
        <v>1.5</v>
      </c>
      <c r="C80" s="22" t="str">
        <f>VLOOKUP(A80,DB_Name!A:G,2,FALSE)</f>
        <v>Saifullah</v>
      </c>
      <c r="D80" s="23" t="str">
        <f>VLOOKUP(A80,DB_Name!A:G,7,FALSE)</f>
        <v>C79</v>
      </c>
      <c r="E80" s="23" t="str">
        <f>VLOOKUP(A80,DB_Name!A:G,4,FALSE)</f>
        <v>RDMP</v>
      </c>
    </row>
    <row r="81" spans="1:5" ht="14.25">
      <c r="A81">
        <v>755383</v>
      </c>
      <c r="B81" s="25">
        <v>1</v>
      </c>
      <c r="C81" s="22" t="str">
        <f>VLOOKUP(A81,DB_Name!A:G,2,FALSE)</f>
        <v>Satria Dwi Ananda</v>
      </c>
      <c r="D81" s="23" t="str">
        <f>VLOOKUP(A81,DB_Name!A:G,7,FALSE)</f>
        <v>C80</v>
      </c>
      <c r="E81" s="23" t="str">
        <f>VLOOKUP(A81,DB_Name!A:G,4,FALSE)</f>
        <v>ES</v>
      </c>
    </row>
    <row r="82" spans="1:5" ht="14.25">
      <c r="A82">
        <v>755384</v>
      </c>
      <c r="B82" s="25">
        <v>10</v>
      </c>
      <c r="C82" s="22" t="str">
        <f>VLOOKUP(A82,DB_Name!A:G,2,FALSE)</f>
        <v>Solehudin</v>
      </c>
      <c r="D82" s="23" t="str">
        <f>VLOOKUP(A82,DB_Name!A:G,7,FALSE)</f>
        <v>C81</v>
      </c>
      <c r="E82" s="23" t="str">
        <f>VLOOKUP(A82,DB_Name!A:G,4,FALSE)</f>
        <v>ES</v>
      </c>
    </row>
    <row r="83" spans="1:5" ht="14.25">
      <c r="A83">
        <v>755385</v>
      </c>
      <c r="B83" s="25">
        <v>10</v>
      </c>
      <c r="C83" s="22" t="str">
        <f>VLOOKUP(A83,DB_Name!A:G,2,FALSE)</f>
        <v>Suprianta Setiawan Putra</v>
      </c>
      <c r="D83" s="23" t="str">
        <f>VLOOKUP(A83,DB_Name!A:G,7,FALSE)</f>
        <v>C82</v>
      </c>
      <c r="E83" s="23" t="str">
        <f>VLOOKUP(A83,DB_Name!A:G,4,FALSE)</f>
        <v>HSSE</v>
      </c>
    </row>
    <row r="84" spans="1:5" ht="14.25">
      <c r="A84">
        <v>755386</v>
      </c>
      <c r="B84" s="25">
        <v>8.5</v>
      </c>
      <c r="C84" s="22" t="str">
        <f>VLOOKUP(A84,DB_Name!A:G,2,FALSE)</f>
        <v>Tondi H. Raja</v>
      </c>
      <c r="D84" s="23" t="str">
        <f>VLOOKUP(A84,DB_Name!A:G,7,FALSE)</f>
        <v>C83</v>
      </c>
      <c r="E84" s="23" t="str">
        <f>VLOOKUP(A84,DB_Name!A:G,4,FALSE)</f>
        <v>RDMP</v>
      </c>
    </row>
    <row r="85" spans="1:5" ht="14.25">
      <c r="A85">
        <v>755387</v>
      </c>
      <c r="B85" s="25">
        <v>1</v>
      </c>
      <c r="C85" s="22" t="str">
        <f>VLOOKUP(A85,DB_Name!A:G,2,FALSE)</f>
        <v>Untoro Eko Saputro</v>
      </c>
      <c r="D85" s="23" t="str">
        <f>VLOOKUP(A85,DB_Name!A:G,7,FALSE)</f>
        <v>C84</v>
      </c>
      <c r="E85" s="23" t="str">
        <f>VLOOKUP(A85,DB_Name!A:G,4,FALSE)</f>
        <v>ES</v>
      </c>
    </row>
    <row r="86" spans="1:5" ht="14.25">
      <c r="A86">
        <v>755388</v>
      </c>
      <c r="B86" s="25">
        <v>3.5</v>
      </c>
      <c r="C86" s="22" t="str">
        <f>VLOOKUP(A86,DB_Name!A:G,2,FALSE)</f>
        <v>Wendy Efendi</v>
      </c>
      <c r="D86" s="23" t="str">
        <f>VLOOKUP(A86,DB_Name!A:G,7,FALSE)</f>
        <v>C85</v>
      </c>
      <c r="E86" s="23" t="str">
        <f>VLOOKUP(A86,DB_Name!A:G,4,FALSE)</f>
        <v>ES</v>
      </c>
    </row>
    <row r="87" spans="1:5" ht="14.25">
      <c r="A87">
        <v>755389</v>
      </c>
      <c r="B87" s="25">
        <v>1</v>
      </c>
      <c r="C87" s="22" t="str">
        <f>VLOOKUP(A87,DB_Name!A:G,2,FALSE)</f>
        <v>William Justin Nababan</v>
      </c>
      <c r="D87" s="23" t="str">
        <f>VLOOKUP(A87,DB_Name!A:G,7,FALSE)</f>
        <v>C86</v>
      </c>
      <c r="E87" s="23" t="str">
        <f>VLOOKUP(A87,DB_Name!A:G,4,FALSE)</f>
        <v>CPS</v>
      </c>
    </row>
    <row r="88" spans="1:5" ht="14.25">
      <c r="A88">
        <v>755390</v>
      </c>
      <c r="B88" s="25">
        <v>0</v>
      </c>
      <c r="C88" s="22" t="str">
        <f>VLOOKUP(A88,DB_Name!A:G,2,FALSE)</f>
        <v>Wisnu Suryo Jiwandono</v>
      </c>
      <c r="D88" s="23" t="str">
        <f>VLOOKUP(A88,DB_Name!A:G,7,FALSE)</f>
        <v>C87</v>
      </c>
      <c r="E88" s="23" t="str">
        <f>VLOOKUP(A88,DB_Name!A:G,4,FALSE)</f>
        <v>ES</v>
      </c>
    </row>
    <row r="89" spans="1:5" ht="14.25">
      <c r="A89">
        <v>755391</v>
      </c>
      <c r="B89" s="25">
        <v>10</v>
      </c>
      <c r="C89" s="22" t="str">
        <f>VLOOKUP(A89,DB_Name!A:G,2,FALSE)</f>
        <v>Yollanda Zilviana Devi</v>
      </c>
      <c r="D89" s="23" t="str">
        <f>VLOOKUP(A89,DB_Name!A:G,7,FALSE)</f>
        <v>C88</v>
      </c>
      <c r="E89" s="23" t="str">
        <f>VLOOKUP(A89,DB_Name!A:G,4,FALSE)</f>
        <v>ES</v>
      </c>
    </row>
    <row r="90" spans="1:5" ht="14.25">
      <c r="A90">
        <v>755392</v>
      </c>
      <c r="B90" s="25">
        <v>2</v>
      </c>
      <c r="C90" s="22" t="str">
        <f>VLOOKUP(A90,DB_Name!A:G,2,FALSE)</f>
        <v>Yulistian Nugraha</v>
      </c>
      <c r="D90" s="23" t="str">
        <f>VLOOKUP(A90,DB_Name!A:G,7,FALSE)</f>
        <v>C89</v>
      </c>
      <c r="E90" s="23" t="str">
        <f>VLOOKUP(A90,DB_Name!A:G,4,FALSE)</f>
        <v>PCMS</v>
      </c>
    </row>
    <row r="91" spans="1:5" ht="14.25">
      <c r="A91">
        <v>755393</v>
      </c>
      <c r="B91" s="25">
        <v>5</v>
      </c>
      <c r="C91" s="22" t="str">
        <f>VLOOKUP(A91,DB_Name!A:G,2,FALSE)</f>
        <v>Yusuf Zaelana</v>
      </c>
      <c r="D91" s="23" t="str">
        <f>VLOOKUP(A91,DB_Name!A:G,7,FALSE)</f>
        <v>C90</v>
      </c>
      <c r="E91" s="23" t="str">
        <f>VLOOKUP(A91,DB_Name!A:G,4,FALSE)</f>
        <v>PPD</v>
      </c>
    </row>
    <row r="92" spans="1:5" ht="14.25">
      <c r="A92">
        <v>755394</v>
      </c>
      <c r="B92" s="25">
        <v>4.5</v>
      </c>
      <c r="C92" s="22" t="str">
        <f>VLOOKUP(A92,DB_Name!A:G,2,FALSE)</f>
        <v>Zara Karunia Tanjung</v>
      </c>
      <c r="D92" s="23" t="str">
        <f>VLOOKUP(A92,DB_Name!A:G,7,FALSE)</f>
        <v>C91</v>
      </c>
      <c r="E92" s="23" t="str">
        <f>VLOOKUP(A92,DB_Name!A:G,4,FALSE)</f>
        <v>ES</v>
      </c>
    </row>
    <row r="93" spans="1:5" ht="14.25">
      <c r="A93">
        <v>755395</v>
      </c>
      <c r="B93" s="25">
        <v>0</v>
      </c>
      <c r="C93" s="22" t="str">
        <f>VLOOKUP(A93,DB_Name!A:G,2,FALSE)</f>
        <v>Zulvikqy Liandy</v>
      </c>
      <c r="D93" s="23" t="str">
        <f>VLOOKUP(A93,DB_Name!A:G,7,FALSE)</f>
        <v>C92</v>
      </c>
      <c r="E93" s="23" t="str">
        <f>VLOOKUP(A93,DB_Name!A:G,4,FALSE)</f>
        <v>OMS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DB_Name</vt:lpstr>
      <vt:lpstr>Workbook</vt:lpstr>
      <vt:lpstr>Pivot Table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Nurrohman, Fauzi / Kuehne + Nagel / JKT CI-A</dc:creator>
  <cp:lastModifiedBy>Nurrohman, Fauzi / Kuehne + Nagel / JKT CI-A</cp:lastModifiedBy>
  <dcterms:created xsi:type="dcterms:W3CDTF">2019-11-28T20:05:28Z</dcterms:created>
  <dcterms:modified xsi:type="dcterms:W3CDTF">2019-11-28T20:07:03Z</dcterms:modified>
</cp:coreProperties>
</file>