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hidePivotFieldList="1"/>
  <mc:AlternateContent xmlns:mc="http://schemas.openxmlformats.org/markup-compatibility/2006">
    <mc:Choice Requires="x15">
      <x15ac:absPath xmlns:x15ac="http://schemas.microsoft.com/office/spreadsheetml/2010/11/ac" url="C:\Users\betron\Downloads\"/>
    </mc:Choice>
  </mc:AlternateContent>
  <bookViews>
    <workbookView xWindow="0" yWindow="0" windowWidth="15360" windowHeight="7755" firstSheet="2" activeTab="2"/>
  </bookViews>
  <sheets>
    <sheet name="22 FEB" sheetId="1" state="hidden" r:id="rId1"/>
    <sheet name="07 MAR" sheetId="3" state="hidden" r:id="rId2"/>
    <sheet name="26 Mei 2017" sheetId="4" r:id="rId3"/>
  </sheets>
  <definedNames>
    <definedName name="_xlnm._FilterDatabase" localSheetId="2" hidden="1">'26 Mei 2017'!$A$5:$AJ$25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6" i="4" l="1"/>
  <c r="T26" i="4" s="1"/>
  <c r="V26" i="4" s="1"/>
  <c r="Z26" i="4" s="1"/>
  <c r="AA26" i="4" s="1"/>
  <c r="AB26" i="4" s="1"/>
  <c r="AC26" i="4" s="1"/>
  <c r="F26" i="4" s="1"/>
  <c r="N12" i="4" l="1"/>
  <c r="P12" i="4" s="1"/>
  <c r="T12" i="4" s="1"/>
  <c r="V12" i="4" s="1"/>
  <c r="Z12" i="4" s="1"/>
  <c r="AA12" i="4" s="1"/>
  <c r="AB12" i="4" s="1"/>
  <c r="AC12" i="4" s="1"/>
  <c r="Z17" i="4" l="1"/>
  <c r="AA25" i="4" l="1"/>
  <c r="AB25" i="4" s="1"/>
  <c r="AC25" i="4" s="1"/>
  <c r="F25" i="4" s="1"/>
  <c r="W24" i="4"/>
  <c r="P24" i="4"/>
  <c r="T24" i="4" s="1"/>
  <c r="V24" i="4" s="1"/>
  <c r="Z24" i="4" s="1"/>
  <c r="AA24" i="4" s="1"/>
  <c r="AB24" i="4" s="1"/>
  <c r="AC24" i="4" s="1"/>
  <c r="F24" i="4" s="1"/>
  <c r="AB23" i="4"/>
  <c r="AC23" i="4" s="1"/>
  <c r="F23" i="4" s="1"/>
  <c r="Q23" i="4"/>
  <c r="N21" i="4"/>
  <c r="P21" i="4" s="1"/>
  <c r="T21" i="4" s="1"/>
  <c r="V21" i="4" s="1"/>
  <c r="Z21" i="4" s="1"/>
  <c r="AA21" i="4" s="1"/>
  <c r="AB21" i="4" s="1"/>
  <c r="AC21" i="4" s="1"/>
  <c r="F21" i="4" s="1"/>
  <c r="N20" i="4"/>
  <c r="P20" i="4" s="1"/>
  <c r="T20" i="4" s="1"/>
  <c r="V20" i="4" s="1"/>
  <c r="Z20" i="4" s="1"/>
  <c r="AA20" i="4" s="1"/>
  <c r="AB20" i="4" s="1"/>
  <c r="AC20" i="4" s="1"/>
  <c r="F20" i="4" s="1"/>
  <c r="N16" i="4"/>
  <c r="P16" i="4" s="1"/>
  <c r="T16" i="4" s="1"/>
  <c r="V16" i="4" s="1"/>
  <c r="Z16" i="4" s="1"/>
  <c r="AA16" i="4" s="1"/>
  <c r="AB16" i="4" s="1"/>
  <c r="AC16" i="4" s="1"/>
  <c r="F16" i="4" s="1"/>
  <c r="P11" i="4"/>
  <c r="T11" i="4" s="1"/>
  <c r="V11" i="4" s="1"/>
  <c r="Z11" i="4" s="1"/>
  <c r="AA11" i="4" s="1"/>
  <c r="AB11" i="4" s="1"/>
  <c r="AC11" i="4" s="1"/>
  <c r="F11" i="4" s="1"/>
  <c r="F22" i="4"/>
  <c r="AC19" i="4" l="1"/>
  <c r="F19" i="4" s="1"/>
  <c r="W19" i="4"/>
  <c r="N18" i="4"/>
  <c r="P18" i="4" s="1"/>
  <c r="T18" i="4" s="1"/>
  <c r="V18" i="4" s="1"/>
  <c r="Z18" i="4" s="1"/>
  <c r="AA18" i="4" s="1"/>
  <c r="AB18" i="4" s="1"/>
  <c r="AC18" i="4" s="1"/>
  <c r="F18" i="4" s="1"/>
  <c r="V7" i="4" l="1"/>
  <c r="P13" i="4"/>
  <c r="T13" i="4" s="1"/>
  <c r="V13" i="4" s="1"/>
  <c r="Z13" i="4" s="1"/>
  <c r="AA13" i="4" s="1"/>
  <c r="AB13" i="4" s="1"/>
  <c r="AC13" i="4" s="1"/>
  <c r="F13" i="4" s="1"/>
  <c r="AB7" i="4"/>
  <c r="AC7" i="4" s="1"/>
  <c r="F7" i="4" s="1"/>
  <c r="AA6" i="4"/>
  <c r="AB6" i="4" s="1"/>
  <c r="AC6" i="4" s="1"/>
  <c r="F6" i="4" s="1"/>
</calcChain>
</file>

<file path=xl/sharedStrings.xml><?xml version="1.0" encoding="utf-8"?>
<sst xmlns="http://schemas.openxmlformats.org/spreadsheetml/2006/main" count="464" uniqueCount="225">
  <si>
    <t>MONITORING PEKERJAAN PER HARI :  Rabu 22 Februari 2017</t>
  </si>
  <si>
    <t>No.</t>
  </si>
  <si>
    <t>KANTOR</t>
  </si>
  <si>
    <t>PROGRES</t>
  </si>
  <si>
    <t>Jakarta Trapesium</t>
  </si>
  <si>
    <t>Jakarta Gandul</t>
  </si>
  <si>
    <t>jakarta Duren Tiga</t>
  </si>
  <si>
    <t>SBU REGIONAL  Makassar ( RIT)</t>
  </si>
  <si>
    <t>Perwakilan Mamuju</t>
  </si>
  <si>
    <t>SBU REGIONAL  Balikpapan (KALIMATAN)</t>
  </si>
  <si>
    <t>SBU REGIONAL MEDAN (SUMBAGUT)</t>
  </si>
  <si>
    <t>SBU  REGIONAL Padang (SUMBAGTENG)</t>
  </si>
  <si>
    <t>SBU REGIONAL Pekanbaru (SUMBAGTENG)</t>
  </si>
  <si>
    <t>SBU REGIONAL Palembang (SUMBAGSEL)</t>
  </si>
  <si>
    <t>SBU REGIONAL Denpasar ( BALI)</t>
  </si>
  <si>
    <t>SBU REGIONAL Surabaya ( JATIM)</t>
  </si>
  <si>
    <t>SBU REGIONAL Semarang ( JATENG)</t>
  </si>
  <si>
    <t>SBU  REGIONAL Bandung ( JABAR)</t>
  </si>
  <si>
    <t>Jakarta Mampang (SBU REGIONAL JAKARTA)</t>
  </si>
  <si>
    <t>Jakarta Cawang (Head Office)</t>
  </si>
  <si>
    <t>Perwakilan DI Yogyakarta</t>
  </si>
  <si>
    <t>UPDATE / TGL</t>
  </si>
  <si>
    <t>Jumat 24 Feb 2017</t>
  </si>
  <si>
    <t>mapping tempat duduk Revisi 2 sdh di buat, namun kapasitas tempat duduk tdk menampung utk memenuhi semua kebutuhan VP &amp; GM Korporat. Sdh melakukan koordinasi dg pak Rully Fasri , namum beliau tetap ingin semua VP ada di Cawang, kecuali IT Internal &amp; manajemen Assest boleh di Gandul. Saat ini Tim sdg memikirkan perubahan layout ke 3</t>
  </si>
  <si>
    <t>Mapping sementara Lt 4 sdh disiapkan Putra &amp; Assa. Untuk lt 3 (hanya 15 org ICON+ masih aman), &amp; lt 1  masih menunggu jumlah yg fix dari SDM &amp; Pak Enda cs. Pak Arief Yanuar dari CCTR juga meminta jika memungkinkan CCTR  yg di Cawang di pusatkan di Trapesium semua</t>
  </si>
  <si>
    <t>Titi Iswanti &amp; Caca sdh mendata seluruh ruangan yang ada di Mampang, termasuk membereskan seluruh Arsip yg tertinggal di Mampang agar ruang bisa digunakan. Ada permintaan tambahan dari Direksi utk di Mampang (1 Ruang utk peralatan VICON, Ruang kerja Tim Nano TV, dan ruang kerja AMR). Untuk Ruang kerja Tim AMR &amp; Nano Tv sdh di akomodir di ruang ex Tim Research yg lokasi nya di bawah Perpustakaan. GM ROJB meminta tim nya agar di tempatkan di Kantor Mampang utk memudahkan  koordinas &amp; mobilitas.</t>
  </si>
  <si>
    <t>Minggu, 26 Feb 2017</t>
  </si>
  <si>
    <t>Pekerjaan masih on Schedule, tahap Finishing, Minggu malam senin pk 23.00 akan ada pekerjan di CCTR ICON+ dan akan di kawal oleh Tim IT Internal ( Khamdany &amp; Ratno CS). Jumat 24 Feb 2017 Tim Fasilitas sdh melakukan rapat koord dg Tim CCTR (Evie Lutfinawati) &amp; Uky Andy utk Panel Listrik, dll.</t>
  </si>
  <si>
    <t>Jika memungkinkan semua staff cukup di Mampang, maka tim Fasilitas mengusulkan agar Duren Tiga tidak lagi kita gunakan spy lbh efisien</t>
  </si>
  <si>
    <t>Rabu 22 Feb 2017</t>
  </si>
  <si>
    <t>Perbaikan Gedung jl Supratman sdh mengajukan RAB total Rp. 106.989.315. Sementara tim Fas mendapatkan tawaran utk meninjau lokasi kantor baru alternatif di Jl Braga (PD Jawi). Untuk Lokasi kantor alt 1 di Jl Cikutra masih dalam proses Design</t>
  </si>
  <si>
    <t>Rabu 22 feb 2017</t>
  </si>
  <si>
    <t>Tambahan Ruko sementara utk sales masih pd proses perbandingan harga sewa, lokasi Jl Tanjung tdk di sarankan, dan Tim Fas mendapat tawaran lokasi baru di seputar area Candi dekat kantor UIP yg sdh tdk di pakai. Rencananya dlm waktu dekat Tim Fas bersama MS M Prop PLN Pst akan melakukan survey langsung ke lokasi baru tsb</t>
  </si>
  <si>
    <t xml:space="preserve">Sudah dlm tahap penyediaan infrastruktur jaringan oleh Tim IT Internal cq  Khamdani &amp; tim Jateng cq Faisal Taufik Syam. Metro net sdh terpasang tinggal penarikan kabel FO nya oleh  Faisal &amp; Khamdany. Penambahan sekat &amp; furniture utk  ruang rapat di kantor Jateng in progress dg rencana pembelian sekat, &amp; peralatan kebutuhan lokasi lainnya ( dispenser, dll).  RAB sdg di mintakan oleh Assa ke Nurbaity.  Target tgl 1 Maret Kantor siap </t>
  </si>
  <si>
    <t>Pekerjaan utk Lobby sdg di proses di Pengadaan, namun lobby Jatim sdh di bongkar Eternit nya, tinggal menunggu hasil lelang penyuntikan lt 2.</t>
  </si>
  <si>
    <t>Ruko existing , habis pada bulan Okt 2017. jika lokasi baru belum final , maka harus melakukan perpanjangan kontra di Mid Juli 2017. Lokasi yang di tawarkan sesuai rapat terakhir oleh DIVMUM PLN Pusat adalah di daerah Jl Demang Lebar Daun sebelah Udiklat Palembang</t>
  </si>
  <si>
    <t>Pekanbaru kantor eksisting sementara perlu penambahan / renovasi  terutama  semua toilet dan sdg di koordinasikan oleh Tim Fas. Lokasi baru masih dalam tahap koordinasi dg PLN Pusat &amp; Wilayah, karena terdapat 2 info yg berbeda.  Tim fas sdh menyusun rencana survey final dg tim DIVMUM PLN Pusat</t>
  </si>
  <si>
    <t>SPP Perbaikan kantor  Padang yang di depan sdg di Divisi Anggaran,  gambar layout runagan sedang disiapakna oleh Asa</t>
  </si>
  <si>
    <t>SPP utk perpanjangan menara Bosowa saat ini di minta di Hold dulu oleh GM RIT,  Tim Fas sedang mencari lokasi kantor baru, bersamaan pararel dengan GM RIT, sdh menyusun jadwal utk ke Makasar bersama tim DIVMUM</t>
  </si>
  <si>
    <t>Jumat 27 Feb 2017</t>
  </si>
  <si>
    <t>Design layout utk perapihan masih di buat oleh Asa, jadi pindah ke Depan, be;akang utk sales saja</t>
  </si>
  <si>
    <t>Penyesuaian Ruang kerja &amp; Ruko eksisting sdg dalam tahap pengerjan , menggunakan anggaran dropping ( Cq Wisnu Aji), rencana tgl 27 &amp; 28 Feb akan Survey Lokasi di Lorong 15 bersama tim DIVMUM &amp; DP PLN</t>
  </si>
  <si>
    <t>Tim RIT sdh menemukan Ruko yang pas utl lokasi perwakilan Mamuju, harga sewa sekitar 45 juta per tahun. Lokasi ini juga terdapat Gudang utk peralatan Teknis &amp; kabel</t>
  </si>
  <si>
    <t>Negosiasi dg pihak Panin Tower sdh dlakukan oleh Mas Rudy &amp; Zwesty, berhasil utk menyewa hanya 1 th saja (semula tdk bisa), design ineterior akan di buat Simbika. Anggaran Panin akan di bicarakan kemudian oleh Zwesty.</t>
  </si>
  <si>
    <t>Telpon dan AC sudah dipasang, dan sudah mulai ditempati. Tinggal pemasangan sekat ruang di rapat, yang akan dicari rekanannya oleh tim SBU Semarang</t>
  </si>
  <si>
    <t>SPP Perbaikan kantor  Padang yang di depan sdg di Divisi Anggaran,  gambar layout ruangan sedang disiapakan oleh Assa. Sewa Mobil sebagai bentuk kompensasi diminta di stop PLN Pusat. SBU Pekanbaru sedang koordinasi dengan PLN Padang</t>
  </si>
  <si>
    <t>MONITORING PEKERJAAN PER HARI :  Selasa 07 Maret 2017</t>
  </si>
  <si>
    <t>Tim RIT sdh menemukan Ruko yang pas utl lokasi perwakilan Mamuju, harga sewa sekitar 49 juta per tahun. Lokasi ini juga terdapat Gudang utk peralatan Teknis &amp; kabel. SPP lama sudah di reject dan Sudah dibuat ulang SPP nya</t>
  </si>
  <si>
    <t xml:space="preserve">Surat Pemesanan sewa sudah di ttd, dan dikirim td malam 7 Feb 2017 by Cargo, akan diambil oleh pak Nirman tglSPP Interior dan Furniture sedang dibuat. Pemasangan Jaringan kabel sedang di negokan dengan pihak Gedung, </t>
  </si>
  <si>
    <t>Pekerjaan utk Lobby sdg di proses di Pengadaan, namun lobby Jatim sdh di bongkar Eternit nya, tinggal menunggu hasil lelang penyuntikan lt 2. Per 6 Maret 2017, Tim Pengadaan (Zwesty) sdh melakukan survey 6 &amp; 7 Meret 2017, SPK akan diluncurkan oleh pengadaan pada tgl 8 Maret 2017</t>
  </si>
  <si>
    <t>Mapping layout versi 2 by Asa akan di sesuaikan dg SK yg baru keluar ttg mutasi jabatan</t>
  </si>
  <si>
    <t>Mapping sementara Lt 4 sdh disiapkan Putra &amp; Assa. Untuk lt 3 (hanya 20 org CCTR masih aman), &amp; lt 1  masih menunggu jumlah yg fix dari SDM &amp; Pak Enda cs. Pak Arief Yanuar dari CCTR juga meminta jika memungkinkan CCTR  yg di Cawang di pusatkan di Trapesium semua. Meeting kebutuhan Plotting Trapesium sdh dilakukan pd hari Selasa 7 Maret 2017, hasil nya ada di MoM by Asa. Titi Is &amp; Asril sdg mempersiapkan surat ke MS pelayanan Fasilitas PLN Pusat utk izin renovasi interior dalam gd Trapesium cq pak Bayu , Pak Wahyu Haris &amp; Pak enda minta design interior dibuat seperti Gandul, dan Ruang utk  arena bermain  harus tetap ada ( fungsi ya pada jam kantor sebagai ruang meeting yg simple). Pak Enda minta per minggu depan para manager nya sdh punya meja di lt 4 Trapesium 9 Cq Asa &amp; Titi Is), utk time line trapesium sdg disiapkan Asa</t>
  </si>
  <si>
    <t>Perbaikan plafond di kamar mandi wanita  Gd Serbaguna sdh dilakukan mulai hari Minggu tgl 5 Maret, selesai hari selasa 7 Maret 2017. dan telah dilakukan perbaikan rumah2 lampu di beberapa titik karena aus dimakan karat dan sering menyebabkan bohlam putus. Layout Mampang utk Ploting ruangan sdg disiapkan Asa</t>
  </si>
  <si>
    <t>Hari Senin telah  dilakukan pengecekn akhir pekerjaan renovasi gandul, Berita Check list 100 % nya sdh di ttd dengan catatan ada beberapa perbaikan minor dan akan diselsaikan pada hari Sabtu / Minggu oleh pihak pemborong. Tim Fasilitas juga meminta penambahan pekerjaan minor yg tdk akan menimbulkan biaya (contoh pintu utk pembatas di ruang lt 1 menggunakan sisa daun pintu, sticker kaca, dll)</t>
  </si>
  <si>
    <t>Perbaikan internal Gedung jl Supratman menggunakan dropping sudah mulai berjalan renovasinya. Sementara tim Fas mendapatkan tawaran utk meninjau lokasi kantor baru alternatif di daerah Dago sebelah Akper. Untuk Lokasi kantor alt 1 di Jl Cikutra masih dalam proses Design</t>
  </si>
  <si>
    <t>Tambahan Ruko sementara utk sales masih pd proses cari, dan Tim Fas mendapat tawaran lokasi baru di seputar area Candi dekat kantor UIP yg sdh tdk di pakai. Rencananya hari Kamis jumat  ( 9 &amp; 10 Maret 2017) Tim Fas bersama MS M Prop PLN Pst akan melakukan survey langsung ke lokasi baru tsb</t>
  </si>
  <si>
    <t>Design layout utk perapihan sdh dibuat oleh Simbika (lay out di Asril)</t>
  </si>
  <si>
    <t>CC 123 Dist Jaya</t>
  </si>
  <si>
    <t>Selasa , 7 Maret 2017</t>
  </si>
  <si>
    <t>Penyesuaian Ruang kerja &amp; Ruko eksisting sdg dalam tahap pengerjan , menggunakan anggaran persekot ( Cq Wisnu Aji), 
Untuk solusi Ultimate, Per tanggal 1 dan 2 Maret 2017 sudah survey ke Lorong 15 dan jl Seibatugingging. Lokasi yang kemungkinan diambil adalah di Lorong 15 karena akses jalan yang lebar dan pinggir jalan raya, aksesnya bagus untuk mobil2 besar, Luas tanah 6000 M, akan dibangun ju</t>
  </si>
  <si>
    <t>Menunggu deal negosiasi pak Arief ( Mgr CCTR) dengan pihak PLN terkait Lt 4, Perpindahan nya diusulkan  menggunakan meja eksisting yg tersedia 45 seat dg harga 500 juta ( dari usulan awal 1, mebelair baru 100 seats)</t>
  </si>
  <si>
    <t>Minggu12/03/2017</t>
  </si>
  <si>
    <t>Telah dilakukan pekerjaan perbaikan Seal jendela lt 1 &amp; 2, pengelupasan lapisan sunglass sticker pada jendela lt 1 &amp; 2 agar terlihat jernih dan baru, pemasangan vertical blind yg lama dan penambahan yg baru di lt 1 &amp; 2, pemasangan White Board ruang CCTR ICON+, pemasangan pintu di dekat ruang rapat staf lt 1, pemasanagn pintu keluar akan dilakukan sabtu depan 18 Maret 2017</t>
  </si>
  <si>
    <t>Senin, 13/03/2017</t>
  </si>
  <si>
    <t>Jumat 10/03/2017</t>
  </si>
  <si>
    <t>Kehandalan jaringan sdh di selesaikan Khamdani, pembayaran gedung Hartono sdh diselesaikan tim fasilitas per Jumat 10 Maret, pemasangan meja rapat sdh selesai dlaksanakan, tinggal menunggu pemasangan sekat utk ruang rapat yg rencanan akan dilakukan besok Selasa, 14 Maret.</t>
  </si>
  <si>
    <t>Pekanbaru kantor eksisting sementara perlu penambahan / renovasi  terutama  semua toilet dan sdg di koordinasikan oleh Tim Fas, akan dilakukan dg menggunakan dana Dropping SBU</t>
  </si>
  <si>
    <t>MoU utk lokasi kantor baru di Lorong 15 baru akan di rapatkan pada hari ini Senin 13 Maret dg team Legal. Tim SBU Medan sdg akan membeli beberapa furniture dg menggunakan dana dropping utk mebelair  penambahan ruangan, terutama ruang GM</t>
  </si>
  <si>
    <t>SBU/PUSAT</t>
  </si>
  <si>
    <t>PIC SBU</t>
  </si>
  <si>
    <t>PIC UMUM</t>
  </si>
  <si>
    <t>LOKASI KANTOR</t>
  </si>
  <si>
    <t>PRIORITAS</t>
  </si>
  <si>
    <t xml:space="preserve">PROGRES </t>
  </si>
  <si>
    <t>LAYOUT</t>
  </si>
  <si>
    <t>RAB</t>
  </si>
  <si>
    <t>KKR</t>
  </si>
  <si>
    <t>TOR</t>
  </si>
  <si>
    <t>PUSAT</t>
  </si>
  <si>
    <t>SBU JAKARTA</t>
  </si>
  <si>
    <t>SBU BANDUNG</t>
  </si>
  <si>
    <t>SBU SEMARANG</t>
  </si>
  <si>
    <t>SBU SURABAYA</t>
  </si>
  <si>
    <t>SBU BALI</t>
  </si>
  <si>
    <t>SBU PALEMBANG</t>
  </si>
  <si>
    <t>SBU PEKANBARU</t>
  </si>
  <si>
    <t>SBU MEDAN</t>
  </si>
  <si>
    <t>SBU MAKASAR</t>
  </si>
  <si>
    <t>KENDALA</t>
  </si>
  <si>
    <t>STATUS PROSES PO</t>
  </si>
  <si>
    <t>STATUS PROSES PEKERJAAN</t>
  </si>
  <si>
    <t>REKANAN</t>
  </si>
  <si>
    <t>PERSENTASE PEKERJAAN</t>
  </si>
  <si>
    <t>SBU BALIKPAPAN</t>
  </si>
  <si>
    <t>Renovasi</t>
  </si>
  <si>
    <t>Renovasi dan Bangun Baru</t>
  </si>
  <si>
    <t>Bangun Baru</t>
  </si>
  <si>
    <t>Titi Iswanti</t>
  </si>
  <si>
    <t>Asril</t>
  </si>
  <si>
    <t>V</t>
  </si>
  <si>
    <t>X</t>
  </si>
  <si>
    <t>NILAI</t>
  </si>
  <si>
    <t>KONTRAK RENOVASI/KANTOR BANGUN BARU</t>
  </si>
  <si>
    <t xml:space="preserve">MONITORING PROGRES FASILITAS </t>
  </si>
  <si>
    <t>SPP/SPR/DROPPING</t>
  </si>
  <si>
    <t>TGL SPP/SPR</t>
  </si>
  <si>
    <t>Jl. KH. Abdul Rochim</t>
  </si>
  <si>
    <t>Jl. Trunojoyo</t>
  </si>
  <si>
    <t xml:space="preserve">Jl. Setiabudi gedung Lontar </t>
  </si>
  <si>
    <t xml:space="preserve">Wisma Hartono 
Jl. Jend. Sudirman </t>
  </si>
  <si>
    <t>Jl. H. Andi Dai No. 50 Mamuji</t>
  </si>
  <si>
    <t>Panin Tower 
Jl. Jend. Sudirman 7, Balikpapan</t>
  </si>
  <si>
    <t xml:space="preserve">Jl. Mohammad Ikhwan Ridwan Rais No. 1 </t>
  </si>
  <si>
    <t xml:space="preserve">Perkantoran PT.PLN Persero Pusharlis
Jl. Mandala Wangi No.15 </t>
  </si>
  <si>
    <t xml:space="preserve">DEADLINE </t>
  </si>
  <si>
    <t>Deadline</t>
  </si>
  <si>
    <t>DEADLINE</t>
  </si>
  <si>
    <t>-</t>
  </si>
  <si>
    <t>SPP</t>
  </si>
  <si>
    <t>Selesai</t>
  </si>
  <si>
    <t>SPR</t>
  </si>
  <si>
    <t>PT. Duta Laras</t>
  </si>
  <si>
    <t>Assa</t>
  </si>
  <si>
    <t>Jl. Mayjen Sutoyo  No. 1 Cililitan</t>
  </si>
  <si>
    <t>Renovasi : Jl. Supratman No. 58
bangun Baru : Jl. Cikutra</t>
  </si>
  <si>
    <t>PLN Pikitring
jl. Ketintang  No.1 - 3</t>
  </si>
  <si>
    <t>Jl. Raya PLN Ehave Gandul Cinere</t>
  </si>
  <si>
    <t xml:space="preserve">Komp. PLN Duren Tiga  Gedung 12
Jl. Karang Kates </t>
  </si>
  <si>
    <t xml:space="preserve">Gedung PLN 
Jl. Wahidin No. 8 </t>
  </si>
  <si>
    <t>Nurbaeti</t>
  </si>
  <si>
    <t>Sutjipto</t>
  </si>
  <si>
    <t>Henry Krisyanto</t>
  </si>
  <si>
    <t>Harmen</t>
  </si>
  <si>
    <t>Andy Ruslani</t>
  </si>
  <si>
    <t>On Progress</t>
  </si>
  <si>
    <t>belum</t>
  </si>
  <si>
    <t>ANGGARAN</t>
  </si>
  <si>
    <t>PERENCANA PENGADAAN</t>
  </si>
  <si>
    <t>PELAKSANA PENGADAAN</t>
  </si>
  <si>
    <t>TOTAL   TIMELINE</t>
  </si>
  <si>
    <t>SURVEY DAN PERIJINAN KE PLN</t>
  </si>
  <si>
    <t>22/3/17 (survey)</t>
  </si>
  <si>
    <t>30/3/17 (survey) menunggu Divmum PLN Pusat</t>
  </si>
  <si>
    <t>sudah</t>
  </si>
  <si>
    <t>x</t>
  </si>
  <si>
    <t>Sewa Tempat dan Gudang</t>
  </si>
  <si>
    <t>Arif</t>
  </si>
  <si>
    <t>selesai</t>
  </si>
  <si>
    <t>Belum dapet</t>
  </si>
  <si>
    <t>Bangun Baru : Lorong 15 Medan</t>
  </si>
  <si>
    <t>2/3/17 (survey)</t>
  </si>
  <si>
    <t>Kantor Ultimate</t>
  </si>
  <si>
    <t>PLN Wilayah Balikpapan</t>
  </si>
  <si>
    <t>2016</t>
  </si>
  <si>
    <t>onprogres</t>
  </si>
  <si>
    <t xml:space="preserve">Selesai (Proses Pindahan) dilaksanakan </t>
  </si>
  <si>
    <t>Selasa, 21 Maret 2017</t>
  </si>
  <si>
    <t>KETERANGAN</t>
  </si>
  <si>
    <t>Belum</t>
  </si>
  <si>
    <t xml:space="preserve">Selesai (Proses Pindahan) </t>
  </si>
  <si>
    <t>sudah meminta perubahan ke spp dari Bid Fasilitas) fasad dan sistem layout disamakan dengan balikpapan</t>
  </si>
  <si>
    <t>Kamis, 30 Maret 2017</t>
  </si>
  <si>
    <t>Sudah</t>
  </si>
  <si>
    <t xml:space="preserve">1. Perbaikan Ruang GM sdh dilakukan 90%, berupa pemasangan Wall Paper, Pengecatan Plapon, perbaikan pintu, pemasangan karpet, penambahan beberapa titik lampu, perbaikan WC dll.
</t>
  </si>
  <si>
    <t xml:space="preserve">Renovasi </t>
  </si>
  <si>
    <t>sudah dibayarkan pakai Dropping</t>
  </si>
  <si>
    <t>Jl. Ciateul</t>
  </si>
  <si>
    <t>12/04/2017 (survey) Perijinan onprogress</t>
  </si>
  <si>
    <t>Boom Baru</t>
  </si>
  <si>
    <t>Ex Rumah GM Sam Ratulangi</t>
  </si>
  <si>
    <t xml:space="preserve">Cawang </t>
  </si>
  <si>
    <t>Trapesium</t>
  </si>
  <si>
    <t>Mampang</t>
  </si>
  <si>
    <t>Gandul</t>
  </si>
  <si>
    <t>Duren Tiga</t>
  </si>
  <si>
    <t>Bandung</t>
  </si>
  <si>
    <t>Semarang</t>
  </si>
  <si>
    <t>Surabaya</t>
  </si>
  <si>
    <t>Bali</t>
  </si>
  <si>
    <t>Sumbagsel</t>
  </si>
  <si>
    <t>Pekanbaru</t>
  </si>
  <si>
    <t>Padang</t>
  </si>
  <si>
    <t>Medan</t>
  </si>
  <si>
    <t>RIT</t>
  </si>
  <si>
    <t xml:space="preserve">Balikpapan </t>
  </si>
  <si>
    <t>1. Mapping sudah di acc 
2.sudah melakukan pertemuan dengan PT.PLN terkait dengan Perijinan renovasi di Gedung Trapesium
3. SPP posisinya masih Anggaran pertanggal 29 Maret 2017
4. SPP di reject oleh Anggaran</t>
  </si>
  <si>
    <t>REALISASI PO</t>
  </si>
  <si>
    <t>TGL PO</t>
  </si>
  <si>
    <t>STATUS PEKERJAAN</t>
  </si>
  <si>
    <t>Ibu Melyana</t>
  </si>
  <si>
    <t>2 Tahun</t>
  </si>
  <si>
    <t>Simbika</t>
  </si>
  <si>
    <t>Tahap Pembayaran</t>
  </si>
  <si>
    <t>DEADLINE PEKERJAAN</t>
  </si>
  <si>
    <t>MOU</t>
  </si>
  <si>
    <t>MoM</t>
  </si>
  <si>
    <t>PKS</t>
  </si>
  <si>
    <t>Jum'at, 28 April 2017</t>
  </si>
  <si>
    <t>Proses pindahan SBU Jakarta bagian Barat selesai</t>
  </si>
  <si>
    <t>Perwakilan Pontianak</t>
  </si>
  <si>
    <t>Jl Gusti Sulung Lelanang Pontianak</t>
  </si>
  <si>
    <t xml:space="preserve">26/04/17 (survey)  </t>
  </si>
  <si>
    <t>sudah penandatanganan MOU</t>
  </si>
  <si>
    <t>1. Lay out Ruangan sdh di buat Asa 
2. Proses RAB
3. SPP sdh di Manajer anggaran</t>
  </si>
  <si>
    <t xml:space="preserve">1. berdasarkan hasil MOM dilanjutkan dengan pembahasan draft MOU (MBKHA, DMKHA,Direksi dan GM ICON+) maka tim jateng akan mengundang ICON+ ke semarang untuk Penandatangan MOU dan PKS tanggal 17 Mei 2017
2. Tanggal 5 Mei 2017 presentasi desain </t>
  </si>
  <si>
    <t>sudah (06/04/17)</t>
  </si>
  <si>
    <t>Anggaran untuk jasa gedung sudah minus. Sedang dicarikan anggaran dari pos lain</t>
  </si>
  <si>
    <t>perbaikan kebocoran pada toilet lt. 2</t>
  </si>
  <si>
    <t xml:space="preserve">sementara di hold dulu </t>
  </si>
  <si>
    <t>selesai 17 Mei 2017</t>
  </si>
  <si>
    <t xml:space="preserve">Meeting dengan Kadivmum pada hari selasa tanggal 30 Mei 2017 terkait perpanjangan Kontrak </t>
  </si>
  <si>
    <t>Draft PKS sudah di lakukan pada tanggal 22 Mei 2017</t>
  </si>
  <si>
    <t>Sudah 5 Mei 2017</t>
  </si>
  <si>
    <t>menunggu surat balasan dari PLN setempat</t>
  </si>
  <si>
    <t>Jum'at 26 Mei 2017</t>
  </si>
  <si>
    <t>Jum'at 26 mei 2017</t>
  </si>
  <si>
    <t>sudah di lakukan pembahasan draft MOU dan PKS pada tanggal 24 Mei 2017</t>
  </si>
  <si>
    <t>RAB sedang di proses oleh bidamh KPK</t>
  </si>
  <si>
    <t>Gm Sbs Ketenagalistrikan menginginkan ada HPS yang disahkan (ditanda tangani)</t>
  </si>
  <si>
    <t>Proses Perhitungan RAB</t>
  </si>
  <si>
    <t>Jum'at, 26 Mei 2017</t>
  </si>
  <si>
    <t>mennunggu perhitungan biaya pemasangan PDAM baru</t>
  </si>
  <si>
    <t xml:space="preserve">Jum'at 26 Mei 2017 </t>
  </si>
  <si>
    <t>ada kemungkinan tidak jadi pindah</t>
  </si>
  <si>
    <t>Koperasi Mandiri Binakarya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</si>
</sst>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Rp&quot;* #,##0_-;\-&quot;Rp&quot;* #,##0_-;_-&quot;Rp&quot;* &quot;-&quot;_-;_-@_-"/>
    <numFmt numFmtId="165" formatCode="dddd\,\ dd\ mmmm\ yyyy"/>
    <numFmt numFmtId="166" formatCode="dd/mm/yy;@"/>
    <numFmt numFmtId="167" formatCode="dd/mm/yyyy;@"/>
  </numFmts>
  <fonts count="5" x14ac:knownFonts="1">
    <font>
      <sz val="11"/>
      <color theme="1"/>
      <name val="Calibri"/>
      <family val="2"/>
      <charset val="1"/>
      <scheme val="minor"/>
    </font>
    <font>
      <sz val="18"/>
      <color theme="1"/>
      <name val="Calibri"/>
      <family val="2"/>
      <charset val="1"/>
      <scheme val="minor"/>
    </font>
    <font>
      <b/>
      <sz val="11"/>
      <color theme="1"/>
      <name val="Calibri"/>
      <family val="2"/>
      <scheme val="minor"/>
    </font>
    <font>
      <b/>
      <sz val="18"/>
      <color theme="1"/>
      <name val="Calibri"/>
      <family val="2"/>
      <scheme val="minor"/>
    </font>
    <font>
      <sz val="10"/>
      <color theme="1"/>
      <name val="Calibri"/>
      <family val="2"/>
      <charset val="1"/>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s>
  <cellStyleXfs count="1">
    <xf numFmtId="0" fontId="0" fillId="0" borderId="0"/>
  </cellStyleXfs>
  <cellXfs count="106">
    <xf numFmtId="0" fontId="0" fillId="0" borderId="0" xfId="0"/>
    <xf numFmtId="0" fontId="1" fillId="0" borderId="0" xfId="0" applyFont="1"/>
    <xf numFmtId="0" fontId="0" fillId="0" borderId="0" xfId="0" applyAlignment="1">
      <alignment wrapText="1"/>
    </xf>
    <xf numFmtId="0" fontId="0" fillId="0" borderId="1" xfId="0" applyBorder="1"/>
    <xf numFmtId="0" fontId="0" fillId="0" borderId="1" xfId="0" applyBorder="1" applyAlignment="1">
      <alignment horizontal="center"/>
    </xf>
    <xf numFmtId="0" fontId="0" fillId="0" borderId="3" xfId="0" applyBorder="1"/>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0" borderId="7" xfId="0" applyBorder="1"/>
    <xf numFmtId="0" fontId="0" fillId="0" borderId="8" xfId="0" applyBorder="1"/>
    <xf numFmtId="0" fontId="0" fillId="0" borderId="9" xfId="0" applyBorder="1" applyAlignment="1">
      <alignment horizontal="center"/>
    </xf>
    <xf numFmtId="0" fontId="0" fillId="0" borderId="10" xfId="0" applyBorder="1" applyAlignment="1">
      <alignment wrapText="1"/>
    </xf>
    <xf numFmtId="0" fontId="0" fillId="0" borderId="10" xfId="0" applyBorder="1"/>
    <xf numFmtId="0" fontId="0" fillId="0" borderId="11" xfId="0" applyBorder="1"/>
    <xf numFmtId="0" fontId="0" fillId="0" borderId="2" xfId="0" applyBorder="1"/>
    <xf numFmtId="0" fontId="0" fillId="0" borderId="12" xfId="0" applyBorder="1"/>
    <xf numFmtId="0" fontId="0" fillId="3" borderId="9" xfId="0" applyFill="1" applyBorder="1" applyAlignment="1">
      <alignment horizontal="center"/>
    </xf>
    <xf numFmtId="0" fontId="0" fillId="3" borderId="1" xfId="0" applyFill="1" applyBorder="1"/>
    <xf numFmtId="0" fontId="0" fillId="3" borderId="1" xfId="0" applyFill="1" applyBorder="1" applyAlignment="1">
      <alignment horizontal="center"/>
    </xf>
    <xf numFmtId="0" fontId="0" fillId="3" borderId="10" xfId="0" applyFill="1" applyBorder="1"/>
    <xf numFmtId="0" fontId="0" fillId="3" borderId="9" xfId="0" applyFill="1" applyBorder="1"/>
    <xf numFmtId="165" fontId="0" fillId="0" borderId="1" xfId="0" applyNumberFormat="1" applyBorder="1" applyAlignment="1">
      <alignment horizontal="center"/>
    </xf>
    <xf numFmtId="0" fontId="0" fillId="0" borderId="0" xfId="0" applyFill="1"/>
    <xf numFmtId="0" fontId="0" fillId="4" borderId="9" xfId="0" applyFill="1" applyBorder="1" applyAlignment="1">
      <alignment horizontal="center"/>
    </xf>
    <xf numFmtId="0" fontId="0" fillId="4" borderId="1" xfId="0" applyFill="1" applyBorder="1"/>
    <xf numFmtId="0" fontId="0" fillId="4" borderId="1" xfId="0" applyFill="1" applyBorder="1" applyAlignment="1">
      <alignment horizontal="center"/>
    </xf>
    <xf numFmtId="0" fontId="0" fillId="4" borderId="10" xfId="0" applyFill="1" applyBorder="1" applyAlignment="1">
      <alignment wrapText="1"/>
    </xf>
    <xf numFmtId="0" fontId="1" fillId="0" borderId="0" xfId="0" applyFont="1" applyAlignment="1"/>
    <xf numFmtId="0" fontId="0" fillId="0" borderId="0" xfId="0" applyAlignment="1"/>
    <xf numFmtId="0" fontId="0" fillId="0" borderId="9" xfId="0" applyBorder="1" applyAlignment="1">
      <alignment horizontal="center" vertical="center" wrapText="1"/>
    </xf>
    <xf numFmtId="0" fontId="0" fillId="0" borderId="1" xfId="0" applyBorder="1" applyAlignment="1">
      <alignment vertical="center" wrapText="1"/>
    </xf>
    <xf numFmtId="165" fontId="0" fillId="0" borderId="16" xfId="0" applyNumberFormat="1" applyBorder="1" applyAlignment="1">
      <alignment horizontal="center" vertical="center" wrapText="1"/>
    </xf>
    <xf numFmtId="165" fontId="0" fillId="0" borderId="1" xfId="0" applyNumberFormat="1" applyBorder="1" applyAlignment="1">
      <alignment horizontal="center" vertical="center" wrapText="1"/>
    </xf>
    <xf numFmtId="0" fontId="0" fillId="0" borderId="10" xfId="0" applyBorder="1" applyAlignment="1">
      <alignment vertical="center" wrapText="1"/>
    </xf>
    <xf numFmtId="0" fontId="0" fillId="0" borderId="16" xfId="0" applyBorder="1" applyAlignment="1">
      <alignment horizontal="center" vertical="center" wrapText="1"/>
    </xf>
    <xf numFmtId="0" fontId="0" fillId="0" borderId="1" xfId="0" applyBorder="1" applyAlignment="1">
      <alignment horizontal="center" vertical="center" wrapText="1"/>
    </xf>
    <xf numFmtId="0" fontId="0" fillId="4" borderId="9" xfId="0" applyFill="1" applyBorder="1" applyAlignment="1">
      <alignment horizontal="center" vertical="center" wrapText="1"/>
    </xf>
    <xf numFmtId="0" fontId="0" fillId="4" borderId="1" xfId="0" applyFill="1" applyBorder="1" applyAlignment="1">
      <alignment vertical="center" wrapText="1"/>
    </xf>
    <xf numFmtId="0" fontId="0" fillId="4" borderId="16" xfId="0" applyFill="1" applyBorder="1" applyAlignment="1">
      <alignment horizontal="center" vertical="center" wrapText="1"/>
    </xf>
    <xf numFmtId="0" fontId="0" fillId="4" borderId="1" xfId="0" applyFill="1" applyBorder="1" applyAlignment="1">
      <alignment horizontal="center" vertical="center" wrapText="1"/>
    </xf>
    <xf numFmtId="0" fontId="0" fillId="4" borderId="10" xfId="0" applyFill="1" applyBorder="1" applyAlignment="1">
      <alignment vertical="center" wrapText="1"/>
    </xf>
    <xf numFmtId="0" fontId="2" fillId="2" borderId="4"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6" xfId="0" applyFont="1" applyFill="1" applyBorder="1" applyAlignment="1">
      <alignment horizontal="center" vertical="center" wrapText="1"/>
    </xf>
    <xf numFmtId="165" fontId="0" fillId="0" borderId="16" xfId="0" applyNumberFormat="1" applyBorder="1" applyAlignment="1">
      <alignment horizontal="left" vertical="center" wrapText="1"/>
    </xf>
    <xf numFmtId="166" fontId="0" fillId="0" borderId="16" xfId="0" applyNumberFormat="1" applyBorder="1" applyAlignment="1">
      <alignment horizontal="center" vertical="center" wrapText="1"/>
    </xf>
    <xf numFmtId="166" fontId="0" fillId="0" borderId="16" xfId="0" applyNumberFormat="1" applyBorder="1" applyAlignment="1">
      <alignment horizontal="left" vertical="center" wrapText="1"/>
    </xf>
    <xf numFmtId="166" fontId="0" fillId="4" borderId="16" xfId="0" applyNumberFormat="1" applyFill="1" applyBorder="1" applyAlignment="1">
      <alignment horizontal="center" vertical="center" wrapText="1"/>
    </xf>
    <xf numFmtId="164" fontId="0" fillId="0" borderId="16" xfId="0" applyNumberFormat="1" applyBorder="1" applyAlignment="1">
      <alignment horizontal="center" vertical="center" wrapText="1"/>
    </xf>
    <xf numFmtId="15" fontId="0" fillId="4" borderId="16" xfId="0" applyNumberFormat="1" applyFill="1" applyBorder="1" applyAlignment="1">
      <alignment horizontal="center" vertical="center" wrapText="1"/>
    </xf>
    <xf numFmtId="0" fontId="0" fillId="0" borderId="10" xfId="0" applyBorder="1" applyAlignment="1">
      <alignment horizontal="center" vertical="center" wrapText="1"/>
    </xf>
    <xf numFmtId="0" fontId="0" fillId="5" borderId="9" xfId="0" applyFill="1" applyBorder="1" applyAlignment="1">
      <alignment horizontal="center" vertical="center" wrapText="1"/>
    </xf>
    <xf numFmtId="0" fontId="0" fillId="5" borderId="1" xfId="0" applyFill="1" applyBorder="1" applyAlignment="1">
      <alignment vertical="center" wrapText="1"/>
    </xf>
    <xf numFmtId="0" fontId="0" fillId="5" borderId="1" xfId="0" applyFill="1" applyBorder="1" applyAlignment="1">
      <alignment horizontal="center" vertical="center" wrapText="1"/>
    </xf>
    <xf numFmtId="165" fontId="0" fillId="5" borderId="16" xfId="0" applyNumberFormat="1" applyFill="1" applyBorder="1" applyAlignment="1">
      <alignment horizontal="center" vertical="center" wrapText="1"/>
    </xf>
    <xf numFmtId="166" fontId="0" fillId="5" borderId="16" xfId="0" applyNumberFormat="1" applyFill="1" applyBorder="1" applyAlignment="1">
      <alignment horizontal="center" vertical="center" wrapText="1"/>
    </xf>
    <xf numFmtId="165" fontId="0" fillId="5" borderId="1" xfId="0" applyNumberFormat="1" applyFill="1" applyBorder="1" applyAlignment="1">
      <alignment horizontal="center" vertical="center" wrapText="1"/>
    </xf>
    <xf numFmtId="0" fontId="0" fillId="5" borderId="10" xfId="0" applyFill="1" applyBorder="1" applyAlignment="1">
      <alignment vertical="center" wrapText="1"/>
    </xf>
    <xf numFmtId="0" fontId="0" fillId="0" borderId="17" xfId="0" applyBorder="1" applyAlignment="1">
      <alignment vertical="center" wrapText="1"/>
    </xf>
    <xf numFmtId="165" fontId="0" fillId="0" borderId="16" xfId="0" quotePrefix="1" applyNumberFormat="1" applyBorder="1" applyAlignment="1">
      <alignment horizontal="center" vertical="center" wrapText="1"/>
    </xf>
    <xf numFmtId="164" fontId="0" fillId="5" borderId="16" xfId="0" applyNumberFormat="1" applyFill="1" applyBorder="1" applyAlignment="1">
      <alignment horizontal="center" vertical="center" wrapText="1"/>
    </xf>
    <xf numFmtId="0" fontId="0" fillId="5" borderId="10" xfId="0" applyFill="1" applyBorder="1" applyAlignment="1">
      <alignment horizontal="center" vertical="center" wrapText="1"/>
    </xf>
    <xf numFmtId="9" fontId="0" fillId="5" borderId="10" xfId="0" applyNumberFormat="1" applyFill="1" applyBorder="1" applyAlignment="1">
      <alignment horizontal="center" vertical="center" wrapText="1"/>
    </xf>
    <xf numFmtId="0" fontId="3" fillId="0" borderId="0" xfId="0" applyFont="1" applyAlignment="1"/>
    <xf numFmtId="0" fontId="2" fillId="0" borderId="0" xfId="0" applyFont="1" applyAlignment="1">
      <alignment wrapText="1"/>
    </xf>
    <xf numFmtId="15"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15" fontId="2" fillId="5" borderId="1" xfId="0" applyNumberFormat="1" applyFont="1" applyFill="1" applyBorder="1" applyAlignment="1">
      <alignment horizontal="center" vertical="center" wrapText="1"/>
    </xf>
    <xf numFmtId="166" fontId="2" fillId="0" borderId="1" xfId="0" applyNumberFormat="1" applyFont="1" applyBorder="1" applyAlignment="1">
      <alignment horizontal="center" vertical="center" wrapText="1"/>
    </xf>
    <xf numFmtId="0" fontId="2" fillId="5" borderId="1" xfId="0" applyFont="1" applyFill="1" applyBorder="1" applyAlignment="1">
      <alignment horizontal="center" vertical="center" wrapText="1"/>
    </xf>
    <xf numFmtId="15" fontId="0" fillId="0" borderId="16" xfId="0" applyNumberFormat="1" applyBorder="1" applyAlignment="1">
      <alignment horizontal="center" vertical="center" wrapText="1"/>
    </xf>
    <xf numFmtId="0" fontId="0" fillId="0" borderId="0" xfId="0" applyAlignment="1">
      <alignment horizontal="center" vertical="center" wrapText="1"/>
    </xf>
    <xf numFmtId="167" fontId="0" fillId="0" borderId="16" xfId="0" applyNumberFormat="1" applyBorder="1" applyAlignment="1">
      <alignment horizontal="center" vertical="center" wrapText="1"/>
    </xf>
    <xf numFmtId="166" fontId="2" fillId="5" borderId="1" xfId="0" applyNumberFormat="1" applyFont="1" applyFill="1" applyBorder="1" applyAlignment="1">
      <alignment horizontal="center" vertical="center" wrapText="1"/>
    </xf>
    <xf numFmtId="165" fontId="0" fillId="5" borderId="16" xfId="0" applyNumberFormat="1" applyFill="1" applyBorder="1" applyAlignment="1">
      <alignment horizontal="left" vertical="center" wrapText="1"/>
    </xf>
    <xf numFmtId="166" fontId="0" fillId="5" borderId="16" xfId="0" applyNumberFormat="1" applyFill="1" applyBorder="1" applyAlignment="1">
      <alignment horizontal="left" vertical="center" wrapText="1"/>
    </xf>
    <xf numFmtId="0" fontId="1" fillId="0" borderId="0" xfId="0" applyFont="1" applyAlignment="1">
      <alignment horizontal="left"/>
    </xf>
    <xf numFmtId="0" fontId="0" fillId="0" borderId="0" xfId="0" applyAlignment="1">
      <alignment horizontal="left" wrapText="1"/>
    </xf>
    <xf numFmtId="0" fontId="0" fillId="0" borderId="14" xfId="0" applyBorder="1" applyAlignment="1">
      <alignment horizontal="left" vertical="center" wrapText="1"/>
    </xf>
    <xf numFmtId="0" fontId="0" fillId="5" borderId="14" xfId="0" applyFill="1" applyBorder="1" applyAlignment="1">
      <alignment horizontal="left" vertical="center" wrapText="1"/>
    </xf>
    <xf numFmtId="0" fontId="0" fillId="0" borderId="1" xfId="0" applyBorder="1" applyAlignment="1">
      <alignment horizontal="left" vertical="center" wrapText="1"/>
    </xf>
    <xf numFmtId="0" fontId="0" fillId="4" borderId="14" xfId="0" applyFill="1" applyBorder="1" applyAlignment="1">
      <alignment horizontal="left" vertical="center" wrapText="1"/>
    </xf>
    <xf numFmtId="0" fontId="0" fillId="0" borderId="16" xfId="0" applyBorder="1" applyAlignment="1">
      <alignment vertical="center" wrapText="1"/>
    </xf>
    <xf numFmtId="0" fontId="0" fillId="5" borderId="16" xfId="0" applyFill="1" applyBorder="1" applyAlignment="1">
      <alignment horizontal="center" vertical="center" wrapText="1"/>
    </xf>
    <xf numFmtId="0" fontId="0" fillId="5" borderId="16" xfId="0" applyFill="1" applyBorder="1" applyAlignment="1">
      <alignment vertical="center" wrapText="1"/>
    </xf>
    <xf numFmtId="0" fontId="0" fillId="4" borderId="16" xfId="0" applyFill="1" applyBorder="1" applyAlignment="1">
      <alignment vertical="center" wrapText="1"/>
    </xf>
    <xf numFmtId="0" fontId="2" fillId="3" borderId="18" xfId="0" applyFont="1" applyFill="1" applyBorder="1" applyAlignment="1">
      <alignment horizontal="center" vertical="center" wrapText="1"/>
    </xf>
    <xf numFmtId="15" fontId="0" fillId="0" borderId="1" xfId="0" applyNumberFormat="1" applyBorder="1" applyAlignment="1">
      <alignment horizontal="center" vertical="center" wrapText="1"/>
    </xf>
    <xf numFmtId="0" fontId="0" fillId="0" borderId="1" xfId="0" applyBorder="1" applyAlignment="1">
      <alignment wrapText="1"/>
    </xf>
    <xf numFmtId="0" fontId="0" fillId="0" borderId="1" xfId="0" applyFill="1" applyBorder="1" applyAlignment="1">
      <alignment wrapText="1"/>
    </xf>
    <xf numFmtId="166"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xf>
    <xf numFmtId="164" fontId="0" fillId="5" borderId="16" xfId="0" applyNumberFormat="1" applyFill="1" applyBorder="1" applyAlignment="1">
      <alignment horizontal="center" vertical="center"/>
    </xf>
    <xf numFmtId="0" fontId="0" fillId="5" borderId="0" xfId="0" applyFill="1" applyAlignment="1">
      <alignment wrapText="1"/>
    </xf>
    <xf numFmtId="0" fontId="4" fillId="5" borderId="1" xfId="0" applyFont="1" applyFill="1" applyBorder="1" applyAlignment="1">
      <alignment horizontal="center" vertical="center" wrapText="1"/>
    </xf>
    <xf numFmtId="15" fontId="4" fillId="5" borderId="0" xfId="0" applyNumberFormat="1" applyFont="1" applyFill="1" applyAlignment="1">
      <alignment horizontal="center" vertical="center" wrapText="1"/>
    </xf>
    <xf numFmtId="0" fontId="4" fillId="5" borderId="1" xfId="0" applyFont="1" applyFill="1" applyBorder="1" applyAlignment="1">
      <alignment wrapText="1"/>
    </xf>
    <xf numFmtId="0" fontId="0" fillId="5" borderId="1" xfId="0" applyFill="1" applyBorder="1" applyAlignment="1">
      <alignment wrapText="1"/>
    </xf>
    <xf numFmtId="0" fontId="0" fillId="5" borderId="1" xfId="0" applyFill="1" applyBorder="1" applyAlignment="1">
      <alignment horizontal="left" vertical="center" wrapText="1"/>
    </xf>
    <xf numFmtId="0" fontId="0" fillId="5" borderId="17" xfId="0" applyFill="1" applyBorder="1" applyAlignment="1">
      <alignment vertical="center" wrapText="1"/>
    </xf>
    <xf numFmtId="0" fontId="4" fillId="5" borderId="10" xfId="0" applyFont="1" applyFill="1" applyBorder="1" applyAlignment="1">
      <alignment horizontal="center" vertical="center" wrapText="1"/>
    </xf>
    <xf numFmtId="15" fontId="4" fillId="5" borderId="1" xfId="0" applyNumberFormat="1" applyFont="1" applyFill="1" applyBorder="1" applyAlignment="1">
      <alignment horizontal="center" vertical="center" wrapText="1"/>
    </xf>
    <xf numFmtId="15" fontId="0" fillId="5" borderId="1" xfId="0" applyNumberForma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66676</xdr:rowOff>
    </xdr:from>
    <xdr:to>
      <xdr:col>1</xdr:col>
      <xdr:colOff>238125</xdr:colOff>
      <xdr:row>1</xdr:row>
      <xdr:rowOff>180976</xdr:rowOff>
    </xdr:to>
    <xdr:pic>
      <xdr:nvPicPr>
        <xdr:cNvPr id="3" name="Picture 2" descr="logopositivecolour">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srcRect/>
        <a:stretch>
          <a:fillRect/>
        </a:stretch>
      </xdr:blipFill>
      <xdr:spPr bwMode="auto">
        <a:xfrm>
          <a:off x="66675" y="66676"/>
          <a:ext cx="638175" cy="3048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0</xdr:row>
      <xdr:rowOff>66676</xdr:rowOff>
    </xdr:from>
    <xdr:to>
      <xdr:col>1</xdr:col>
      <xdr:colOff>238125</xdr:colOff>
      <xdr:row>1</xdr:row>
      <xdr:rowOff>180976</xdr:rowOff>
    </xdr:to>
    <xdr:pic>
      <xdr:nvPicPr>
        <xdr:cNvPr id="2" name="Picture 1" descr="logopositivecolour">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rcRect/>
        <a:stretch>
          <a:fillRect/>
        </a:stretch>
      </xdr:blipFill>
      <xdr:spPr bwMode="auto">
        <a:xfrm>
          <a:off x="66675" y="66676"/>
          <a:ext cx="638175" cy="3048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66675</xdr:colOff>
      <xdr:row>0</xdr:row>
      <xdr:rowOff>66676</xdr:rowOff>
    </xdr:from>
    <xdr:to>
      <xdr:col>1</xdr:col>
      <xdr:colOff>238125</xdr:colOff>
      <xdr:row>1</xdr:row>
      <xdr:rowOff>180976</xdr:rowOff>
    </xdr:to>
    <xdr:pic>
      <xdr:nvPicPr>
        <xdr:cNvPr id="2" name="Picture 1" descr="logopositivecolour">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srcRect/>
        <a:stretch>
          <a:fillRect/>
        </a:stretch>
      </xdr:blipFill>
      <xdr:spPr bwMode="auto">
        <a:xfrm>
          <a:off x="66675" y="66676"/>
          <a:ext cx="781050" cy="3048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41"/>
  <sheetViews>
    <sheetView topLeftCell="A20" workbookViewId="0">
      <selection activeCell="C41" sqref="C41"/>
    </sheetView>
  </sheetViews>
  <sheetFormatPr defaultRowHeight="15" x14ac:dyDescent="0.25"/>
  <cols>
    <col min="1" max="1" width="7" customWidth="1"/>
    <col min="2" max="2" width="42" customWidth="1"/>
    <col min="3" max="3" width="20.85546875" customWidth="1"/>
    <col min="4" max="4" width="134.7109375" customWidth="1"/>
  </cols>
  <sheetData>
    <row r="3" spans="1:12" ht="23.25" x14ac:dyDescent="0.35">
      <c r="A3" s="1" t="s">
        <v>0</v>
      </c>
      <c r="B3" s="1"/>
      <c r="C3" s="1"/>
      <c r="D3" s="1"/>
      <c r="E3" s="1"/>
      <c r="F3" s="1"/>
      <c r="G3" s="1"/>
    </row>
    <row r="4" spans="1:12" ht="15.75" thickBot="1" x14ac:dyDescent="0.3"/>
    <row r="5" spans="1:12" ht="33" customHeight="1" thickBot="1" x14ac:dyDescent="0.3">
      <c r="A5" s="6" t="s">
        <v>1</v>
      </c>
      <c r="B5" s="7" t="s">
        <v>2</v>
      </c>
      <c r="C5" s="7" t="s">
        <v>21</v>
      </c>
      <c r="D5" s="8" t="s">
        <v>3</v>
      </c>
    </row>
    <row r="6" spans="1:12" ht="4.5" customHeight="1" x14ac:dyDescent="0.25">
      <c r="A6" s="9"/>
      <c r="B6" s="5"/>
      <c r="C6" s="5"/>
      <c r="D6" s="10"/>
    </row>
    <row r="7" spans="1:12" ht="45" x14ac:dyDescent="0.25">
      <c r="A7" s="11">
        <v>1</v>
      </c>
      <c r="B7" s="3" t="s">
        <v>19</v>
      </c>
      <c r="C7" s="4" t="s">
        <v>22</v>
      </c>
      <c r="D7" s="12" t="s">
        <v>23</v>
      </c>
      <c r="E7" s="2"/>
      <c r="F7" s="2"/>
      <c r="G7" s="2"/>
      <c r="H7" s="2"/>
      <c r="I7" s="2"/>
      <c r="J7" s="2"/>
      <c r="K7" s="2"/>
      <c r="L7" s="2"/>
    </row>
    <row r="8" spans="1:12" ht="6" customHeight="1" x14ac:dyDescent="0.25">
      <c r="A8" s="17"/>
      <c r="B8" s="18"/>
      <c r="C8" s="19"/>
      <c r="D8" s="20"/>
    </row>
    <row r="9" spans="1:12" ht="30" x14ac:dyDescent="0.25">
      <c r="A9" s="11">
        <v>2</v>
      </c>
      <c r="B9" s="3" t="s">
        <v>4</v>
      </c>
      <c r="C9" s="4" t="s">
        <v>22</v>
      </c>
      <c r="D9" s="12" t="s">
        <v>24</v>
      </c>
      <c r="E9" s="2"/>
    </row>
    <row r="10" spans="1:12" ht="5.25" customHeight="1" x14ac:dyDescent="0.25">
      <c r="A10" s="17"/>
      <c r="B10" s="18"/>
      <c r="C10" s="19"/>
      <c r="D10" s="20"/>
    </row>
    <row r="11" spans="1:12" ht="60" x14ac:dyDescent="0.25">
      <c r="A11" s="11">
        <v>3</v>
      </c>
      <c r="B11" s="3" t="s">
        <v>18</v>
      </c>
      <c r="C11" s="4" t="s">
        <v>22</v>
      </c>
      <c r="D11" s="12" t="s">
        <v>25</v>
      </c>
      <c r="E11" s="2"/>
    </row>
    <row r="12" spans="1:12" ht="4.5" customHeight="1" x14ac:dyDescent="0.25">
      <c r="A12" s="17"/>
      <c r="B12" s="18"/>
      <c r="C12" s="19"/>
      <c r="D12" s="20"/>
    </row>
    <row r="13" spans="1:12" ht="34.5" customHeight="1" x14ac:dyDescent="0.25">
      <c r="A13" s="11">
        <v>4</v>
      </c>
      <c r="B13" s="3" t="s">
        <v>5</v>
      </c>
      <c r="C13" s="4" t="s">
        <v>26</v>
      </c>
      <c r="D13" s="12" t="s">
        <v>27</v>
      </c>
      <c r="E13" s="2"/>
      <c r="F13" s="2"/>
    </row>
    <row r="14" spans="1:12" ht="4.5" customHeight="1" x14ac:dyDescent="0.25">
      <c r="A14" s="17"/>
      <c r="B14" s="18"/>
      <c r="C14" s="19"/>
      <c r="D14" s="20"/>
    </row>
    <row r="15" spans="1:12" x14ac:dyDescent="0.25">
      <c r="A15" s="11">
        <v>5</v>
      </c>
      <c r="B15" s="3" t="s">
        <v>6</v>
      </c>
      <c r="C15" s="4"/>
      <c r="D15" s="13" t="s">
        <v>28</v>
      </c>
    </row>
    <row r="16" spans="1:12" ht="5.25" customHeight="1" x14ac:dyDescent="0.25">
      <c r="A16" s="17"/>
      <c r="B16" s="18"/>
      <c r="C16" s="19"/>
      <c r="D16" s="20"/>
    </row>
    <row r="17" spans="1:16" ht="30" x14ac:dyDescent="0.25">
      <c r="A17" s="11">
        <v>6</v>
      </c>
      <c r="B17" s="3" t="s">
        <v>17</v>
      </c>
      <c r="C17" s="4" t="s">
        <v>29</v>
      </c>
      <c r="D17" s="12" t="s">
        <v>30</v>
      </c>
      <c r="E17" s="2"/>
      <c r="F17" s="2"/>
      <c r="G17" s="2"/>
    </row>
    <row r="18" spans="1:16" ht="4.5" customHeight="1" x14ac:dyDescent="0.25">
      <c r="A18" s="17"/>
      <c r="B18" s="18"/>
      <c r="C18" s="19"/>
      <c r="D18" s="20"/>
    </row>
    <row r="19" spans="1:16" ht="45" x14ac:dyDescent="0.25">
      <c r="A19" s="11">
        <v>7</v>
      </c>
      <c r="B19" s="3" t="s">
        <v>16</v>
      </c>
      <c r="C19" s="4" t="s">
        <v>31</v>
      </c>
      <c r="D19" s="12" t="s">
        <v>32</v>
      </c>
      <c r="E19" s="2"/>
      <c r="F19" s="2"/>
      <c r="G19" s="2"/>
      <c r="H19" s="2"/>
      <c r="I19" s="2"/>
      <c r="J19" s="2"/>
    </row>
    <row r="20" spans="1:16" ht="5.25" customHeight="1" x14ac:dyDescent="0.25">
      <c r="A20" s="17"/>
      <c r="B20" s="18"/>
      <c r="C20" s="19"/>
      <c r="D20" s="20"/>
    </row>
    <row r="21" spans="1:16" ht="45" x14ac:dyDescent="0.25">
      <c r="A21" s="11">
        <v>8</v>
      </c>
      <c r="B21" s="3" t="s">
        <v>20</v>
      </c>
      <c r="C21" s="4" t="s">
        <v>22</v>
      </c>
      <c r="D21" s="12" t="s">
        <v>33</v>
      </c>
      <c r="E21" s="2"/>
      <c r="F21" s="2"/>
      <c r="G21" s="2"/>
      <c r="H21" s="2"/>
      <c r="I21" s="2"/>
      <c r="J21" s="2"/>
    </row>
    <row r="22" spans="1:16" ht="4.5" customHeight="1" x14ac:dyDescent="0.25">
      <c r="A22" s="17"/>
      <c r="B22" s="18"/>
      <c r="C22" s="19"/>
      <c r="D22" s="20"/>
    </row>
    <row r="23" spans="1:16" x14ac:dyDescent="0.25">
      <c r="A23" s="11">
        <v>9</v>
      </c>
      <c r="B23" s="3" t="s">
        <v>15</v>
      </c>
      <c r="C23" s="4" t="s">
        <v>22</v>
      </c>
      <c r="D23" s="13" t="s">
        <v>34</v>
      </c>
    </row>
    <row r="24" spans="1:16" ht="5.25" customHeight="1" x14ac:dyDescent="0.25">
      <c r="A24" s="17"/>
      <c r="B24" s="18"/>
      <c r="C24" s="19"/>
      <c r="D24" s="20"/>
    </row>
    <row r="25" spans="1:16" x14ac:dyDescent="0.25">
      <c r="A25" s="11">
        <v>10</v>
      </c>
      <c r="B25" s="3" t="s">
        <v>14</v>
      </c>
      <c r="C25" s="4" t="s">
        <v>31</v>
      </c>
      <c r="D25" s="13" t="s">
        <v>40</v>
      </c>
    </row>
    <row r="26" spans="1:16" ht="5.25" customHeight="1" x14ac:dyDescent="0.25">
      <c r="A26" s="17"/>
      <c r="B26" s="18"/>
      <c r="C26" s="19"/>
      <c r="D26" s="20"/>
    </row>
    <row r="27" spans="1:16" ht="30" x14ac:dyDescent="0.25">
      <c r="A27" s="11">
        <v>11</v>
      </c>
      <c r="B27" s="3" t="s">
        <v>13</v>
      </c>
      <c r="C27" s="4" t="s">
        <v>22</v>
      </c>
      <c r="D27" s="12" t="s">
        <v>35</v>
      </c>
      <c r="E27" s="2"/>
      <c r="F27" s="2"/>
      <c r="G27" s="2"/>
      <c r="H27" s="2"/>
      <c r="I27" s="2"/>
      <c r="J27" s="2"/>
      <c r="K27" s="2"/>
      <c r="L27" s="2"/>
      <c r="M27" s="2"/>
      <c r="N27" s="2"/>
      <c r="O27" s="2"/>
      <c r="P27" s="2"/>
    </row>
    <row r="28" spans="1:16" ht="3.75" customHeight="1" x14ac:dyDescent="0.25">
      <c r="A28" s="17"/>
      <c r="B28" s="18"/>
      <c r="C28" s="19"/>
      <c r="D28" s="20"/>
    </row>
    <row r="29" spans="1:16" ht="45" x14ac:dyDescent="0.25">
      <c r="A29" s="11">
        <v>12</v>
      </c>
      <c r="B29" s="3" t="s">
        <v>12</v>
      </c>
      <c r="C29" s="4" t="s">
        <v>22</v>
      </c>
      <c r="D29" s="12" t="s">
        <v>36</v>
      </c>
      <c r="E29" s="2"/>
      <c r="F29" s="2"/>
      <c r="G29" s="2"/>
      <c r="H29" s="2"/>
    </row>
    <row r="30" spans="1:16" ht="5.25" customHeight="1" x14ac:dyDescent="0.25">
      <c r="A30" s="17"/>
      <c r="B30" s="18"/>
      <c r="C30" s="19"/>
      <c r="D30" s="20"/>
    </row>
    <row r="31" spans="1:16" x14ac:dyDescent="0.25">
      <c r="A31" s="11">
        <v>13</v>
      </c>
      <c r="B31" s="3" t="s">
        <v>11</v>
      </c>
      <c r="C31" s="4" t="s">
        <v>22</v>
      </c>
      <c r="D31" s="13" t="s">
        <v>37</v>
      </c>
    </row>
    <row r="32" spans="1:16" ht="5.25" customHeight="1" x14ac:dyDescent="0.25">
      <c r="A32" s="17"/>
      <c r="B32" s="18"/>
      <c r="C32" s="19"/>
      <c r="D32" s="20"/>
    </row>
    <row r="33" spans="1:10" ht="30" x14ac:dyDescent="0.25">
      <c r="A33" s="11">
        <v>14</v>
      </c>
      <c r="B33" s="3" t="s">
        <v>10</v>
      </c>
      <c r="C33" s="4" t="s">
        <v>22</v>
      </c>
      <c r="D33" s="12" t="s">
        <v>41</v>
      </c>
      <c r="E33" s="2"/>
      <c r="F33" s="2"/>
      <c r="G33" s="2"/>
      <c r="H33" s="2"/>
      <c r="I33" s="2"/>
      <c r="J33" s="2"/>
    </row>
    <row r="34" spans="1:10" ht="6" customHeight="1" x14ac:dyDescent="0.25">
      <c r="A34" s="21"/>
      <c r="B34" s="18"/>
      <c r="C34" s="19"/>
      <c r="D34" s="20"/>
    </row>
    <row r="35" spans="1:10" ht="30" x14ac:dyDescent="0.25">
      <c r="A35" s="11">
        <v>15</v>
      </c>
      <c r="B35" s="3" t="s">
        <v>7</v>
      </c>
      <c r="C35" s="4" t="s">
        <v>22</v>
      </c>
      <c r="D35" s="12" t="s">
        <v>38</v>
      </c>
      <c r="E35" s="2"/>
    </row>
    <row r="36" spans="1:10" ht="6" customHeight="1" x14ac:dyDescent="0.25">
      <c r="A36" s="17"/>
      <c r="B36" s="18"/>
      <c r="C36" s="19"/>
      <c r="D36" s="20"/>
    </row>
    <row r="37" spans="1:10" ht="30" x14ac:dyDescent="0.25">
      <c r="A37" s="11">
        <v>16</v>
      </c>
      <c r="B37" s="3" t="s">
        <v>8</v>
      </c>
      <c r="C37" s="4" t="s">
        <v>22</v>
      </c>
      <c r="D37" s="12" t="s">
        <v>42</v>
      </c>
      <c r="E37" s="2"/>
      <c r="F37" s="2"/>
    </row>
    <row r="38" spans="1:10" ht="6" customHeight="1" x14ac:dyDescent="0.25">
      <c r="A38" s="17"/>
      <c r="B38" s="18"/>
      <c r="C38" s="19"/>
      <c r="D38" s="20"/>
    </row>
    <row r="39" spans="1:10" ht="30" x14ac:dyDescent="0.25">
      <c r="A39" s="11">
        <v>17</v>
      </c>
      <c r="B39" s="3" t="s">
        <v>9</v>
      </c>
      <c r="C39" s="4" t="s">
        <v>39</v>
      </c>
      <c r="D39" s="12" t="s">
        <v>43</v>
      </c>
      <c r="E39" s="2"/>
      <c r="F39" s="2"/>
    </row>
    <row r="40" spans="1:10" x14ac:dyDescent="0.25">
      <c r="A40" s="11"/>
      <c r="B40" s="3"/>
      <c r="C40" s="4"/>
      <c r="D40" s="13"/>
    </row>
    <row r="41" spans="1:10" ht="15.75" thickBot="1" x14ac:dyDescent="0.3">
      <c r="A41" s="14"/>
      <c r="B41" s="15"/>
      <c r="C41" s="15"/>
      <c r="D41" s="16"/>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3"/>
  <sheetViews>
    <sheetView topLeftCell="A2" workbookViewId="0">
      <selection activeCell="B18" sqref="B18"/>
    </sheetView>
  </sheetViews>
  <sheetFormatPr defaultRowHeight="15" x14ac:dyDescent="0.25"/>
  <cols>
    <col min="2" max="2" width="42" customWidth="1"/>
    <col min="3" max="3" width="21" customWidth="1"/>
    <col min="4" max="4" width="134.7109375" customWidth="1"/>
    <col min="5" max="5" width="9" customWidth="1"/>
  </cols>
  <sheetData>
    <row r="3" spans="1:7" ht="23.25" x14ac:dyDescent="0.35">
      <c r="A3" s="1" t="s">
        <v>46</v>
      </c>
      <c r="B3" s="1"/>
      <c r="C3" s="1"/>
      <c r="D3" s="1"/>
      <c r="E3" s="1"/>
      <c r="F3" s="1"/>
      <c r="G3" s="1"/>
    </row>
    <row r="4" spans="1:7" ht="15.75" thickBot="1" x14ac:dyDescent="0.3"/>
    <row r="5" spans="1:7" ht="36.75" customHeight="1" thickBot="1" x14ac:dyDescent="0.3">
      <c r="A5" s="6" t="s">
        <v>1</v>
      </c>
      <c r="B5" s="7" t="s">
        <v>2</v>
      </c>
      <c r="C5" s="7" t="s">
        <v>21</v>
      </c>
      <c r="D5" s="8" t="s">
        <v>3</v>
      </c>
    </row>
    <row r="6" spans="1:7" x14ac:dyDescent="0.25">
      <c r="A6" s="9"/>
      <c r="B6" s="5"/>
      <c r="C6" s="5"/>
      <c r="D6" s="10"/>
    </row>
    <row r="7" spans="1:7" x14ac:dyDescent="0.25">
      <c r="A7" s="11">
        <v>1</v>
      </c>
      <c r="B7" s="3" t="s">
        <v>19</v>
      </c>
      <c r="C7" s="22">
        <v>42800</v>
      </c>
      <c r="D7" s="12" t="s">
        <v>50</v>
      </c>
    </row>
    <row r="8" spans="1:7" ht="5.25" customHeight="1" x14ac:dyDescent="0.25">
      <c r="A8" s="17"/>
      <c r="B8" s="18"/>
      <c r="C8" s="19"/>
      <c r="D8" s="20"/>
    </row>
    <row r="9" spans="1:7" ht="96.75" customHeight="1" x14ac:dyDescent="0.25">
      <c r="A9" s="11">
        <v>2</v>
      </c>
      <c r="B9" s="3" t="s">
        <v>4</v>
      </c>
      <c r="C9" s="22">
        <v>42800</v>
      </c>
      <c r="D9" s="12" t="s">
        <v>51</v>
      </c>
    </row>
    <row r="10" spans="1:7" ht="4.5" customHeight="1" x14ac:dyDescent="0.25">
      <c r="A10" s="17"/>
      <c r="B10" s="18"/>
      <c r="C10" s="19"/>
      <c r="D10" s="20"/>
    </row>
    <row r="11" spans="1:7" ht="45" x14ac:dyDescent="0.25">
      <c r="A11" s="11">
        <v>3</v>
      </c>
      <c r="B11" s="3" t="s">
        <v>18</v>
      </c>
      <c r="C11" s="22">
        <v>42800</v>
      </c>
      <c r="D11" s="12" t="s">
        <v>52</v>
      </c>
    </row>
    <row r="12" spans="1:7" ht="5.25" customHeight="1" x14ac:dyDescent="0.25">
      <c r="A12" s="17"/>
      <c r="B12" s="18"/>
      <c r="C12" s="19"/>
      <c r="D12" s="20"/>
    </row>
    <row r="13" spans="1:7" ht="45" x14ac:dyDescent="0.25">
      <c r="A13" s="11">
        <v>4</v>
      </c>
      <c r="B13" s="3" t="s">
        <v>5</v>
      </c>
      <c r="C13" s="22">
        <v>42799</v>
      </c>
      <c r="D13" s="12" t="s">
        <v>53</v>
      </c>
    </row>
    <row r="14" spans="1:7" ht="5.25" customHeight="1" x14ac:dyDescent="0.25">
      <c r="A14" s="17"/>
      <c r="B14" s="18"/>
      <c r="C14" s="19"/>
      <c r="D14" s="20"/>
    </row>
    <row r="15" spans="1:7" x14ac:dyDescent="0.25">
      <c r="A15" s="11">
        <v>5</v>
      </c>
      <c r="B15" s="3" t="s">
        <v>6</v>
      </c>
      <c r="C15" s="4"/>
      <c r="D15" s="13"/>
    </row>
    <row r="16" spans="1:7" ht="5.25" customHeight="1" x14ac:dyDescent="0.25">
      <c r="A16" s="17"/>
      <c r="B16" s="18"/>
      <c r="C16" s="19"/>
      <c r="D16" s="20"/>
    </row>
    <row r="17" spans="1:4" ht="30" x14ac:dyDescent="0.25">
      <c r="A17" s="11">
        <v>6</v>
      </c>
      <c r="B17" s="3" t="s">
        <v>17</v>
      </c>
      <c r="C17" s="22">
        <v>42800</v>
      </c>
      <c r="D17" s="12" t="s">
        <v>54</v>
      </c>
    </row>
    <row r="18" spans="1:4" ht="4.5" customHeight="1" x14ac:dyDescent="0.25">
      <c r="A18" s="17"/>
      <c r="B18" s="18"/>
      <c r="C18" s="19"/>
      <c r="D18" s="20"/>
    </row>
    <row r="19" spans="1:4" ht="45" x14ac:dyDescent="0.25">
      <c r="A19" s="11">
        <v>7</v>
      </c>
      <c r="B19" s="3" t="s">
        <v>16</v>
      </c>
      <c r="C19" s="22">
        <v>42800</v>
      </c>
      <c r="D19" s="12" t="s">
        <v>55</v>
      </c>
    </row>
    <row r="20" spans="1:4" ht="4.5" customHeight="1" x14ac:dyDescent="0.25">
      <c r="A20" s="17"/>
      <c r="B20" s="18"/>
      <c r="C20" s="19"/>
      <c r="D20" s="20"/>
    </row>
    <row r="21" spans="1:4" ht="30" x14ac:dyDescent="0.25">
      <c r="A21" s="11">
        <v>8</v>
      </c>
      <c r="B21" s="3" t="s">
        <v>20</v>
      </c>
      <c r="C21" s="22">
        <v>42800</v>
      </c>
      <c r="D21" s="12" t="s">
        <v>44</v>
      </c>
    </row>
    <row r="22" spans="1:4" ht="5.25" customHeight="1" x14ac:dyDescent="0.25">
      <c r="A22" s="17"/>
      <c r="B22" s="18"/>
      <c r="C22" s="19"/>
      <c r="D22" s="20"/>
    </row>
    <row r="23" spans="1:4" ht="30" x14ac:dyDescent="0.25">
      <c r="A23" s="11">
        <v>9</v>
      </c>
      <c r="B23" s="3" t="s">
        <v>15</v>
      </c>
      <c r="C23" s="22">
        <v>42800</v>
      </c>
      <c r="D23" s="12" t="s">
        <v>49</v>
      </c>
    </row>
    <row r="24" spans="1:4" ht="6" customHeight="1" x14ac:dyDescent="0.25">
      <c r="A24" s="17"/>
      <c r="B24" s="18"/>
      <c r="C24" s="19"/>
      <c r="D24" s="20"/>
    </row>
    <row r="25" spans="1:4" x14ac:dyDescent="0.25">
      <c r="A25" s="11">
        <v>10</v>
      </c>
      <c r="B25" s="3" t="s">
        <v>14</v>
      </c>
      <c r="C25" s="22">
        <v>42800</v>
      </c>
      <c r="D25" s="13" t="s">
        <v>56</v>
      </c>
    </row>
    <row r="26" spans="1:4" ht="4.5" customHeight="1" x14ac:dyDescent="0.25">
      <c r="A26" s="17"/>
      <c r="B26" s="18"/>
      <c r="C26" s="19"/>
      <c r="D26" s="20"/>
    </row>
    <row r="27" spans="1:4" ht="30" x14ac:dyDescent="0.25">
      <c r="A27" s="11">
        <v>11</v>
      </c>
      <c r="B27" s="3" t="s">
        <v>13</v>
      </c>
      <c r="C27" s="22">
        <v>42800</v>
      </c>
      <c r="D27" s="12" t="s">
        <v>35</v>
      </c>
    </row>
    <row r="28" spans="1:4" ht="4.5" customHeight="1" x14ac:dyDescent="0.25">
      <c r="A28" s="17"/>
      <c r="B28" s="18"/>
      <c r="C28" s="19"/>
      <c r="D28" s="20"/>
    </row>
    <row r="29" spans="1:4" ht="45" x14ac:dyDescent="0.25">
      <c r="A29" s="11">
        <v>12</v>
      </c>
      <c r="B29" s="3" t="s">
        <v>12</v>
      </c>
      <c r="C29" s="22">
        <v>42800</v>
      </c>
      <c r="D29" s="12" t="s">
        <v>36</v>
      </c>
    </row>
    <row r="30" spans="1:4" ht="3.75" customHeight="1" x14ac:dyDescent="0.25">
      <c r="A30" s="17"/>
      <c r="B30" s="18"/>
      <c r="C30" s="19"/>
      <c r="D30" s="20"/>
    </row>
    <row r="31" spans="1:4" ht="30" x14ac:dyDescent="0.25">
      <c r="A31" s="11">
        <v>13</v>
      </c>
      <c r="B31" s="3" t="s">
        <v>11</v>
      </c>
      <c r="C31" s="22">
        <v>42800</v>
      </c>
      <c r="D31" s="12" t="s">
        <v>45</v>
      </c>
    </row>
    <row r="32" spans="1:4" ht="4.5" customHeight="1" x14ac:dyDescent="0.25">
      <c r="A32" s="17"/>
      <c r="B32" s="18"/>
      <c r="C32" s="19"/>
      <c r="D32" s="20"/>
    </row>
    <row r="33" spans="1:5" ht="45" x14ac:dyDescent="0.25">
      <c r="A33" s="11">
        <v>14</v>
      </c>
      <c r="B33" s="3" t="s">
        <v>10</v>
      </c>
      <c r="C33" s="22">
        <v>42800</v>
      </c>
      <c r="D33" s="12" t="s">
        <v>59</v>
      </c>
    </row>
    <row r="34" spans="1:5" ht="5.25" customHeight="1" x14ac:dyDescent="0.25">
      <c r="A34" s="21"/>
      <c r="B34" s="18"/>
      <c r="C34" s="19"/>
      <c r="D34" s="20"/>
    </row>
    <row r="35" spans="1:5" ht="30" x14ac:dyDescent="0.25">
      <c r="A35" s="11">
        <v>15</v>
      </c>
      <c r="B35" s="3" t="s">
        <v>7</v>
      </c>
      <c r="C35" s="22">
        <v>42800</v>
      </c>
      <c r="D35" s="12" t="s">
        <v>38</v>
      </c>
    </row>
    <row r="36" spans="1:5" ht="6.75" customHeight="1" x14ac:dyDescent="0.25">
      <c r="A36" s="17"/>
      <c r="B36" s="18"/>
      <c r="C36" s="19"/>
      <c r="D36" s="20"/>
    </row>
    <row r="37" spans="1:5" ht="30" x14ac:dyDescent="0.25">
      <c r="A37" s="11">
        <v>16</v>
      </c>
      <c r="B37" s="3" t="s">
        <v>8</v>
      </c>
      <c r="C37" s="22">
        <v>42800</v>
      </c>
      <c r="D37" s="12" t="s">
        <v>47</v>
      </c>
    </row>
    <row r="38" spans="1:5" ht="6" customHeight="1" x14ac:dyDescent="0.25">
      <c r="A38" s="17"/>
      <c r="B38" s="18"/>
      <c r="C38" s="19"/>
      <c r="D38" s="20"/>
    </row>
    <row r="39" spans="1:5" ht="35.25" customHeight="1" x14ac:dyDescent="0.25">
      <c r="A39" s="11">
        <v>17</v>
      </c>
      <c r="B39" s="3" t="s">
        <v>9</v>
      </c>
      <c r="C39" s="22">
        <v>42800</v>
      </c>
      <c r="D39" s="12" t="s">
        <v>48</v>
      </c>
    </row>
    <row r="40" spans="1:5" ht="6" customHeight="1" x14ac:dyDescent="0.25">
      <c r="A40" s="17"/>
      <c r="B40" s="18"/>
      <c r="C40" s="19"/>
      <c r="D40" s="20"/>
      <c r="E40" s="23"/>
    </row>
    <row r="41" spans="1:5" ht="37.5" customHeight="1" x14ac:dyDescent="0.25">
      <c r="A41" s="24">
        <v>18</v>
      </c>
      <c r="B41" s="25" t="s">
        <v>57</v>
      </c>
      <c r="C41" s="26" t="s">
        <v>58</v>
      </c>
      <c r="D41" s="27" t="s">
        <v>60</v>
      </c>
      <c r="E41" s="23"/>
    </row>
    <row r="42" spans="1:5" ht="6" customHeight="1" x14ac:dyDescent="0.25">
      <c r="A42" s="17"/>
      <c r="B42" s="18"/>
      <c r="C42" s="19"/>
      <c r="D42" s="20"/>
      <c r="E42" s="23"/>
    </row>
    <row r="43" spans="1:5" x14ac:dyDescent="0.25">
      <c r="A43" s="11"/>
      <c r="B43" s="3"/>
      <c r="C43" s="22"/>
      <c r="D43" s="1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P26"/>
  <sheetViews>
    <sheetView tabSelected="1" zoomScale="80" zoomScaleNormal="80" workbookViewId="0">
      <pane xSplit="4" ySplit="5" topLeftCell="AC6" activePane="bottomRight" state="frozen"/>
      <selection pane="topRight" activeCell="E1" sqref="E1"/>
      <selection pane="bottomLeft" activeCell="A6" sqref="A6"/>
      <selection pane="bottomRight" activeCell="AE7" sqref="AE7"/>
    </sheetView>
  </sheetViews>
  <sheetFormatPr defaultColWidth="9.140625" defaultRowHeight="15" x14ac:dyDescent="0.25"/>
  <cols>
    <col min="1" max="1" width="9.140625" style="2"/>
    <col min="2" max="2" width="15.7109375" style="80" customWidth="1"/>
    <col min="3" max="3" width="19.28515625" style="2" customWidth="1"/>
    <col min="4" max="4" width="18.28515625" style="2" customWidth="1"/>
    <col min="5" max="5" width="10.5703125" style="2" customWidth="1"/>
    <col min="6" max="6" width="14.7109375" style="67" customWidth="1"/>
    <col min="7" max="7" width="21" style="2" customWidth="1"/>
    <col min="8" max="8" width="20.5703125" style="2" customWidth="1"/>
    <col min="9" max="9" width="13.5703125" style="2" customWidth="1"/>
    <col min="10" max="10" width="10.85546875" style="2" customWidth="1"/>
    <col min="11" max="11" width="15.28515625" style="2" customWidth="1"/>
    <col min="12" max="12" width="11.85546875" style="2" customWidth="1"/>
    <col min="13" max="13" width="12.7109375" style="2" customWidth="1"/>
    <col min="14" max="14" width="12.5703125" style="2" customWidth="1"/>
    <col min="15" max="15" width="15" style="2" customWidth="1"/>
    <col min="16" max="16" width="10.85546875" style="2" customWidth="1"/>
    <col min="17" max="18" width="25.7109375" style="2" customWidth="1"/>
    <col min="19" max="20" width="15.140625" style="2" customWidth="1"/>
    <col min="21" max="21" width="10.7109375" style="2" customWidth="1"/>
    <col min="22" max="22" width="15.140625" style="2" customWidth="1"/>
    <col min="23" max="23" width="19.7109375" style="2" customWidth="1"/>
    <col min="24" max="24" width="21" style="2" customWidth="1"/>
    <col min="25" max="25" width="19.42578125" style="2" customWidth="1"/>
    <col min="26" max="26" width="20.42578125" style="2" customWidth="1"/>
    <col min="27" max="29" width="16.85546875" style="2" customWidth="1"/>
    <col min="30" max="30" width="21" style="2" customWidth="1"/>
    <col min="31" max="31" width="47.28515625" style="2" customWidth="1"/>
    <col min="32" max="32" width="28.85546875" style="2" customWidth="1"/>
    <col min="33" max="33" width="18.5703125" style="2" customWidth="1"/>
    <col min="34" max="34" width="18" style="2" customWidth="1"/>
    <col min="35" max="35" width="15.7109375" style="2" customWidth="1"/>
    <col min="36" max="37" width="23.85546875" style="2" customWidth="1"/>
    <col min="38" max="38" width="13" style="2" customWidth="1"/>
    <col min="39" max="39" width="15.28515625" style="2" customWidth="1"/>
    <col min="40" max="40" width="13" style="2" customWidth="1"/>
    <col min="41" max="41" width="13.28515625" style="2" customWidth="1"/>
    <col min="42" max="42" width="13.140625" style="2" customWidth="1"/>
    <col min="43" max="16384" width="9.140625" style="2"/>
  </cols>
  <sheetData>
    <row r="3" spans="1:42" s="29" customFormat="1" ht="29.25" customHeight="1" x14ac:dyDescent="0.35">
      <c r="A3" s="28" t="s">
        <v>103</v>
      </c>
      <c r="B3" s="79"/>
      <c r="C3" s="28"/>
      <c r="D3" s="28"/>
      <c r="E3" s="28"/>
      <c r="F3" s="66"/>
      <c r="G3" s="28"/>
      <c r="H3" s="28"/>
      <c r="I3" s="28"/>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N3" s="28"/>
      <c r="AO3" s="28"/>
    </row>
    <row r="4" spans="1:42" ht="25.5" customHeight="1" thickBot="1" x14ac:dyDescent="0.3"/>
    <row r="5" spans="1:42" ht="45.75" customHeight="1" thickBot="1" x14ac:dyDescent="0.3">
      <c r="A5" s="42" t="s">
        <v>1</v>
      </c>
      <c r="B5" s="43" t="s">
        <v>68</v>
      </c>
      <c r="C5" s="44" t="s">
        <v>2</v>
      </c>
      <c r="D5" s="44" t="s">
        <v>102</v>
      </c>
      <c r="E5" s="44" t="s">
        <v>72</v>
      </c>
      <c r="F5" s="44" t="s">
        <v>139</v>
      </c>
      <c r="G5" s="45" t="s">
        <v>71</v>
      </c>
      <c r="H5" s="45" t="s">
        <v>140</v>
      </c>
      <c r="I5" s="45" t="s">
        <v>114</v>
      </c>
      <c r="J5" s="45" t="s">
        <v>195</v>
      </c>
      <c r="K5" s="45" t="s">
        <v>194</v>
      </c>
      <c r="L5" s="45" t="s">
        <v>196</v>
      </c>
      <c r="M5" s="45" t="s">
        <v>74</v>
      </c>
      <c r="N5" s="45" t="s">
        <v>114</v>
      </c>
      <c r="O5" s="45" t="s">
        <v>75</v>
      </c>
      <c r="P5" s="45" t="s">
        <v>115</v>
      </c>
      <c r="Q5" s="45" t="s">
        <v>101</v>
      </c>
      <c r="R5" s="45" t="s">
        <v>192</v>
      </c>
      <c r="S5" s="45" t="s">
        <v>77</v>
      </c>
      <c r="T5" s="45" t="s">
        <v>116</v>
      </c>
      <c r="U5" s="45" t="s">
        <v>76</v>
      </c>
      <c r="V5" s="45" t="s">
        <v>114</v>
      </c>
      <c r="W5" s="44" t="s">
        <v>69</v>
      </c>
      <c r="X5" s="45" t="s">
        <v>70</v>
      </c>
      <c r="Y5" s="45" t="s">
        <v>104</v>
      </c>
      <c r="Z5" s="45" t="s">
        <v>105</v>
      </c>
      <c r="AA5" s="45" t="s">
        <v>136</v>
      </c>
      <c r="AB5" s="45" t="s">
        <v>137</v>
      </c>
      <c r="AC5" s="45" t="s">
        <v>138</v>
      </c>
      <c r="AD5" s="44" t="s">
        <v>21</v>
      </c>
      <c r="AE5" s="46" t="s">
        <v>73</v>
      </c>
      <c r="AF5" s="46" t="s">
        <v>88</v>
      </c>
      <c r="AG5" s="46" t="s">
        <v>89</v>
      </c>
      <c r="AH5" s="46" t="s">
        <v>91</v>
      </c>
      <c r="AI5" s="46" t="s">
        <v>92</v>
      </c>
      <c r="AJ5" s="46" t="s">
        <v>90</v>
      </c>
      <c r="AK5" s="46" t="s">
        <v>157</v>
      </c>
      <c r="AL5" s="89" t="s">
        <v>186</v>
      </c>
      <c r="AM5" s="89" t="s">
        <v>187</v>
      </c>
      <c r="AN5" s="89" t="s">
        <v>91</v>
      </c>
      <c r="AO5" s="89" t="s">
        <v>193</v>
      </c>
      <c r="AP5" s="89" t="s">
        <v>188</v>
      </c>
    </row>
    <row r="6" spans="1:42" ht="45" x14ac:dyDescent="0.25">
      <c r="A6" s="30">
        <v>1</v>
      </c>
      <c r="B6" s="81" t="s">
        <v>78</v>
      </c>
      <c r="C6" s="31" t="s">
        <v>170</v>
      </c>
      <c r="D6" s="36" t="s">
        <v>94</v>
      </c>
      <c r="E6" s="36">
        <v>1</v>
      </c>
      <c r="F6" s="68">
        <f>AC6+30</f>
        <v>42907</v>
      </c>
      <c r="G6" s="32" t="s">
        <v>123</v>
      </c>
      <c r="H6" s="32" t="s">
        <v>143</v>
      </c>
      <c r="I6" s="48">
        <v>42599</v>
      </c>
      <c r="J6" s="32" t="s">
        <v>117</v>
      </c>
      <c r="K6" s="32" t="s">
        <v>117</v>
      </c>
      <c r="L6" s="32"/>
      <c r="M6" s="32" t="s">
        <v>143</v>
      </c>
      <c r="N6" s="48">
        <v>42807</v>
      </c>
      <c r="O6" s="32" t="s">
        <v>143</v>
      </c>
      <c r="P6" s="48">
        <v>42823</v>
      </c>
      <c r="Q6" s="51">
        <v>478422000</v>
      </c>
      <c r="R6" s="51"/>
      <c r="S6" s="32" t="s">
        <v>162</v>
      </c>
      <c r="T6" s="48">
        <v>42814</v>
      </c>
      <c r="U6" s="32" t="s">
        <v>135</v>
      </c>
      <c r="V6" s="48">
        <v>42814</v>
      </c>
      <c r="W6" s="36" t="s">
        <v>97</v>
      </c>
      <c r="X6" s="32" t="s">
        <v>122</v>
      </c>
      <c r="Y6" s="32" t="s">
        <v>118</v>
      </c>
      <c r="Z6" s="48">
        <v>42853</v>
      </c>
      <c r="AA6" s="48">
        <f>Z6+2</f>
        <v>42855</v>
      </c>
      <c r="AB6" s="48">
        <f>AA6+2</f>
        <v>42857</v>
      </c>
      <c r="AC6" s="48">
        <f>AB6+17+3</f>
        <v>42877</v>
      </c>
      <c r="AD6" s="33" t="s">
        <v>214</v>
      </c>
      <c r="AE6" s="34" t="s">
        <v>203</v>
      </c>
      <c r="AF6" s="34" t="s">
        <v>206</v>
      </c>
      <c r="AG6" s="34"/>
      <c r="AH6" s="34"/>
      <c r="AI6" s="34"/>
      <c r="AJ6" s="34"/>
      <c r="AK6" s="85"/>
      <c r="AL6" s="90"/>
      <c r="AM6" s="91"/>
      <c r="AN6" s="90"/>
      <c r="AO6" s="91"/>
      <c r="AP6" s="91"/>
    </row>
    <row r="7" spans="1:42" ht="77.25" customHeight="1" x14ac:dyDescent="0.25">
      <c r="A7" s="30">
        <v>2</v>
      </c>
      <c r="B7" s="81" t="s">
        <v>78</v>
      </c>
      <c r="C7" s="31" t="s">
        <v>171</v>
      </c>
      <c r="D7" s="36" t="s">
        <v>94</v>
      </c>
      <c r="E7" s="36">
        <v>1</v>
      </c>
      <c r="F7" s="68">
        <f>AC7+60</f>
        <v>42952</v>
      </c>
      <c r="G7" s="32" t="s">
        <v>107</v>
      </c>
      <c r="H7" s="32" t="s">
        <v>143</v>
      </c>
      <c r="I7" s="48">
        <v>42780</v>
      </c>
      <c r="J7" s="32"/>
      <c r="K7" s="32"/>
      <c r="L7" s="32"/>
      <c r="M7" s="32" t="s">
        <v>143</v>
      </c>
      <c r="N7" s="48">
        <v>42808</v>
      </c>
      <c r="O7" s="32" t="s">
        <v>143</v>
      </c>
      <c r="P7" s="48">
        <v>42809</v>
      </c>
      <c r="Q7" s="51">
        <v>2047899477.6630499</v>
      </c>
      <c r="R7" s="51"/>
      <c r="S7" s="32" t="s">
        <v>143</v>
      </c>
      <c r="T7" s="48">
        <v>42811</v>
      </c>
      <c r="U7" s="32" t="s">
        <v>143</v>
      </c>
      <c r="V7" s="48">
        <f>T7</f>
        <v>42811</v>
      </c>
      <c r="W7" s="36" t="s">
        <v>97</v>
      </c>
      <c r="X7" s="32" t="s">
        <v>122</v>
      </c>
      <c r="Y7" s="32" t="s">
        <v>118</v>
      </c>
      <c r="Z7" s="48">
        <v>42816</v>
      </c>
      <c r="AA7" s="48">
        <v>42870</v>
      </c>
      <c r="AB7" s="48">
        <f>AA7+2</f>
        <v>42872</v>
      </c>
      <c r="AC7" s="48">
        <f>AB7+17+3</f>
        <v>42892</v>
      </c>
      <c r="AD7" s="33" t="s">
        <v>214</v>
      </c>
      <c r="AE7" s="34" t="s">
        <v>185</v>
      </c>
      <c r="AF7" s="34" t="s">
        <v>206</v>
      </c>
      <c r="AG7" s="34"/>
      <c r="AH7" s="34"/>
      <c r="AI7" s="34"/>
      <c r="AJ7" s="34"/>
      <c r="AK7" s="85"/>
      <c r="AL7" s="91"/>
      <c r="AM7" s="91"/>
      <c r="AN7" s="91"/>
      <c r="AO7" s="91"/>
      <c r="AP7" s="91"/>
    </row>
    <row r="8" spans="1:42" ht="30" x14ac:dyDescent="0.25">
      <c r="A8" s="54">
        <v>3</v>
      </c>
      <c r="B8" s="82" t="s">
        <v>79</v>
      </c>
      <c r="C8" s="55" t="s">
        <v>172</v>
      </c>
      <c r="D8" s="56" t="s">
        <v>94</v>
      </c>
      <c r="E8" s="56">
        <v>3</v>
      </c>
      <c r="F8" s="72"/>
      <c r="G8" s="57" t="s">
        <v>106</v>
      </c>
      <c r="H8" s="57"/>
      <c r="I8" s="57"/>
      <c r="J8" s="57"/>
      <c r="K8" s="57"/>
      <c r="L8" s="57"/>
      <c r="M8" s="57" t="s">
        <v>100</v>
      </c>
      <c r="N8" s="58" t="s">
        <v>117</v>
      </c>
      <c r="O8" s="57" t="s">
        <v>100</v>
      </c>
      <c r="P8" s="58" t="s">
        <v>117</v>
      </c>
      <c r="Q8" s="57"/>
      <c r="R8" s="57"/>
      <c r="S8" s="57" t="s">
        <v>100</v>
      </c>
      <c r="T8" s="58"/>
      <c r="U8" s="57" t="s">
        <v>100</v>
      </c>
      <c r="V8" s="58"/>
      <c r="W8" s="56" t="s">
        <v>97</v>
      </c>
      <c r="X8" s="57" t="s">
        <v>122</v>
      </c>
      <c r="Y8" s="57"/>
      <c r="Z8" s="57"/>
      <c r="AA8" s="58"/>
      <c r="AB8" s="58"/>
      <c r="AC8" s="58"/>
      <c r="AD8" s="59" t="s">
        <v>197</v>
      </c>
      <c r="AE8" s="60" t="s">
        <v>198</v>
      </c>
      <c r="AF8" s="60"/>
      <c r="AG8" s="64" t="s">
        <v>119</v>
      </c>
      <c r="AH8" s="60"/>
      <c r="AI8" s="65">
        <v>1</v>
      </c>
      <c r="AJ8" s="64" t="s">
        <v>155</v>
      </c>
      <c r="AK8" s="87" t="s">
        <v>159</v>
      </c>
      <c r="AL8" s="100"/>
      <c r="AM8" s="100"/>
      <c r="AN8" s="100"/>
      <c r="AO8" s="100"/>
      <c r="AP8" s="100"/>
    </row>
    <row r="9" spans="1:42" ht="120" x14ac:dyDescent="0.25">
      <c r="A9" s="54">
        <v>4</v>
      </c>
      <c r="B9" s="82" t="s">
        <v>78</v>
      </c>
      <c r="C9" s="55" t="s">
        <v>173</v>
      </c>
      <c r="D9" s="56" t="s">
        <v>94</v>
      </c>
      <c r="E9" s="56">
        <v>3</v>
      </c>
      <c r="F9" s="70">
        <v>42799</v>
      </c>
      <c r="G9" s="57" t="s">
        <v>126</v>
      </c>
      <c r="H9" s="57"/>
      <c r="I9" s="57"/>
      <c r="J9" s="57"/>
      <c r="K9" s="57"/>
      <c r="L9" s="57"/>
      <c r="M9" s="57" t="s">
        <v>99</v>
      </c>
      <c r="N9" s="58"/>
      <c r="O9" s="57" t="s">
        <v>99</v>
      </c>
      <c r="P9" s="58"/>
      <c r="Q9" s="63">
        <v>2790000000</v>
      </c>
      <c r="R9" s="63"/>
      <c r="S9" s="57" t="s">
        <v>99</v>
      </c>
      <c r="T9" s="58"/>
      <c r="U9" s="57" t="s">
        <v>100</v>
      </c>
      <c r="V9" s="58"/>
      <c r="W9" s="56" t="s">
        <v>97</v>
      </c>
      <c r="X9" s="57" t="s">
        <v>122</v>
      </c>
      <c r="Y9" s="57"/>
      <c r="Z9" s="57"/>
      <c r="AA9" s="58"/>
      <c r="AB9" s="58"/>
      <c r="AC9" s="58"/>
      <c r="AD9" s="59" t="s">
        <v>61</v>
      </c>
      <c r="AE9" s="60" t="s">
        <v>62</v>
      </c>
      <c r="AF9" s="60"/>
      <c r="AG9" s="64" t="s">
        <v>119</v>
      </c>
      <c r="AH9" s="64" t="s">
        <v>121</v>
      </c>
      <c r="AI9" s="65">
        <v>1</v>
      </c>
      <c r="AJ9" s="64" t="s">
        <v>155</v>
      </c>
      <c r="AK9" s="86" t="s">
        <v>159</v>
      </c>
      <c r="AL9" s="100"/>
      <c r="AM9" s="100"/>
      <c r="AN9" s="100"/>
      <c r="AO9" s="100"/>
      <c r="AP9" s="100"/>
    </row>
    <row r="10" spans="1:42" ht="45" x14ac:dyDescent="0.25">
      <c r="A10" s="30">
        <v>5</v>
      </c>
      <c r="B10" s="81" t="s">
        <v>79</v>
      </c>
      <c r="C10" s="31" t="s">
        <v>174</v>
      </c>
      <c r="D10" s="36" t="s">
        <v>94</v>
      </c>
      <c r="E10" s="36">
        <v>3</v>
      </c>
      <c r="F10" s="69"/>
      <c r="G10" s="35" t="s">
        <v>127</v>
      </c>
      <c r="H10" s="35"/>
      <c r="I10" s="73">
        <v>42825</v>
      </c>
      <c r="J10" s="35"/>
      <c r="K10" s="35"/>
      <c r="L10" s="35"/>
      <c r="M10" s="35" t="s">
        <v>100</v>
      </c>
      <c r="N10" s="48"/>
      <c r="O10" s="35" t="s">
        <v>100</v>
      </c>
      <c r="P10" s="48"/>
      <c r="Q10" s="35"/>
      <c r="R10" s="35"/>
      <c r="S10" s="35" t="s">
        <v>100</v>
      </c>
      <c r="T10" s="48"/>
      <c r="U10" s="35" t="s">
        <v>100</v>
      </c>
      <c r="V10" s="48"/>
      <c r="W10" s="36" t="s">
        <v>97</v>
      </c>
      <c r="X10" s="32" t="s">
        <v>122</v>
      </c>
      <c r="Y10" s="35"/>
      <c r="Z10" s="35"/>
      <c r="AA10" s="48"/>
      <c r="AB10" s="48"/>
      <c r="AC10" s="48"/>
      <c r="AD10" s="36"/>
      <c r="AE10" s="34" t="s">
        <v>207</v>
      </c>
      <c r="AF10" s="34"/>
      <c r="AG10" s="34"/>
      <c r="AH10" s="34"/>
      <c r="AI10" s="34"/>
      <c r="AJ10" s="34"/>
      <c r="AK10" s="85"/>
      <c r="AL10" s="91"/>
      <c r="AM10" s="91"/>
      <c r="AN10" s="91"/>
      <c r="AO10" s="91"/>
      <c r="AP10" s="91"/>
    </row>
    <row r="11" spans="1:42" ht="165" x14ac:dyDescent="0.25">
      <c r="A11" s="54">
        <v>6</v>
      </c>
      <c r="B11" s="82" t="s">
        <v>80</v>
      </c>
      <c r="C11" s="55" t="s">
        <v>175</v>
      </c>
      <c r="D11" s="56" t="s">
        <v>164</v>
      </c>
      <c r="E11" s="56">
        <v>2</v>
      </c>
      <c r="F11" s="76">
        <f>AC11+180</f>
        <v>43038</v>
      </c>
      <c r="G11" s="77" t="s">
        <v>124</v>
      </c>
      <c r="H11" s="57" t="s">
        <v>143</v>
      </c>
      <c r="I11" s="77"/>
      <c r="J11" s="57"/>
      <c r="K11" s="57"/>
      <c r="L11" s="57"/>
      <c r="M11" s="57" t="s">
        <v>160</v>
      </c>
      <c r="N11" s="58">
        <v>42824</v>
      </c>
      <c r="O11" s="57" t="s">
        <v>135</v>
      </c>
      <c r="P11" s="78">
        <f>N11+7</f>
        <v>42831</v>
      </c>
      <c r="Q11" s="57"/>
      <c r="R11" s="57"/>
      <c r="S11" s="57" t="s">
        <v>135</v>
      </c>
      <c r="T11" s="58">
        <f>P11+2</f>
        <v>42833</v>
      </c>
      <c r="U11" s="57" t="s">
        <v>135</v>
      </c>
      <c r="V11" s="58">
        <f>T11+1</f>
        <v>42834</v>
      </c>
      <c r="W11" s="56" t="s">
        <v>98</v>
      </c>
      <c r="X11" s="57" t="s">
        <v>122</v>
      </c>
      <c r="Y11" s="57" t="s">
        <v>118</v>
      </c>
      <c r="Z11" s="58">
        <f>V11</f>
        <v>42834</v>
      </c>
      <c r="AA11" s="58">
        <f t="shared" ref="AA11:AB13" si="0">Z11+2</f>
        <v>42836</v>
      </c>
      <c r="AB11" s="58">
        <f t="shared" si="0"/>
        <v>42838</v>
      </c>
      <c r="AC11" s="58">
        <f>AB11+17+3</f>
        <v>42858</v>
      </c>
      <c r="AD11" s="59" t="s">
        <v>63</v>
      </c>
      <c r="AE11" s="60" t="s">
        <v>163</v>
      </c>
      <c r="AF11" s="60"/>
      <c r="AG11" s="60"/>
      <c r="AH11" s="60"/>
      <c r="AI11" s="60"/>
      <c r="AJ11" s="64" t="s">
        <v>147</v>
      </c>
      <c r="AK11" s="87" t="s">
        <v>165</v>
      </c>
      <c r="AL11" s="100"/>
      <c r="AM11" s="100"/>
      <c r="AN11" s="100"/>
      <c r="AO11" s="100"/>
      <c r="AP11" s="100"/>
    </row>
    <row r="12" spans="1:42" ht="46.5" customHeight="1" x14ac:dyDescent="0.25">
      <c r="A12" s="30">
        <v>6</v>
      </c>
      <c r="B12" s="81" t="s">
        <v>80</v>
      </c>
      <c r="C12" s="31" t="s">
        <v>175</v>
      </c>
      <c r="D12" s="36" t="s">
        <v>96</v>
      </c>
      <c r="E12" s="36">
        <v>2</v>
      </c>
      <c r="F12" s="71"/>
      <c r="G12" s="47" t="s">
        <v>166</v>
      </c>
      <c r="H12" s="32" t="s">
        <v>167</v>
      </c>
      <c r="I12" s="48">
        <v>42856</v>
      </c>
      <c r="J12" s="32"/>
      <c r="K12" s="32"/>
      <c r="L12" s="32"/>
      <c r="M12" s="74" t="s">
        <v>135</v>
      </c>
      <c r="N12" s="48">
        <f>I12+7</f>
        <v>42863</v>
      </c>
      <c r="O12" s="32" t="s">
        <v>135</v>
      </c>
      <c r="P12" s="48">
        <f>N12+2</f>
        <v>42865</v>
      </c>
      <c r="Q12" s="32"/>
      <c r="R12" s="32"/>
      <c r="S12" s="32" t="s">
        <v>135</v>
      </c>
      <c r="T12" s="48">
        <f>P12+2</f>
        <v>42867</v>
      </c>
      <c r="U12" s="32" t="s">
        <v>135</v>
      </c>
      <c r="V12" s="48">
        <f>T12</f>
        <v>42867</v>
      </c>
      <c r="W12" s="36" t="s">
        <v>98</v>
      </c>
      <c r="X12" s="32" t="s">
        <v>122</v>
      </c>
      <c r="Y12" s="32" t="s">
        <v>118</v>
      </c>
      <c r="Z12" s="48">
        <f>V12+1</f>
        <v>42868</v>
      </c>
      <c r="AA12" s="48">
        <f t="shared" si="0"/>
        <v>42870</v>
      </c>
      <c r="AB12" s="48">
        <f t="shared" si="0"/>
        <v>42872</v>
      </c>
      <c r="AC12" s="48">
        <f>AB12+17+3</f>
        <v>42892</v>
      </c>
      <c r="AD12" s="33" t="s">
        <v>214</v>
      </c>
      <c r="AE12" s="34" t="s">
        <v>208</v>
      </c>
      <c r="AF12" s="34" t="s">
        <v>223</v>
      </c>
      <c r="AG12" s="34"/>
      <c r="AH12" s="34"/>
      <c r="AI12" s="34"/>
      <c r="AJ12" s="34"/>
      <c r="AK12" s="85"/>
      <c r="AL12" s="91"/>
      <c r="AM12" s="91"/>
      <c r="AN12" s="91"/>
      <c r="AO12" s="91"/>
      <c r="AP12" s="91"/>
    </row>
    <row r="13" spans="1:42" ht="90" x14ac:dyDescent="0.25">
      <c r="A13" s="30">
        <v>7</v>
      </c>
      <c r="B13" s="81" t="s">
        <v>81</v>
      </c>
      <c r="C13" s="31" t="s">
        <v>176</v>
      </c>
      <c r="D13" s="36" t="s">
        <v>94</v>
      </c>
      <c r="E13" s="36">
        <v>1</v>
      </c>
      <c r="F13" s="68">
        <f>AC13+120</f>
        <v>42979</v>
      </c>
      <c r="G13" s="32" t="s">
        <v>108</v>
      </c>
      <c r="H13" s="32" t="s">
        <v>209</v>
      </c>
      <c r="I13" s="48">
        <v>42815</v>
      </c>
      <c r="J13" s="32" t="s">
        <v>143</v>
      </c>
      <c r="K13" s="32" t="s">
        <v>143</v>
      </c>
      <c r="L13" s="32" t="s">
        <v>162</v>
      </c>
      <c r="M13" s="32" t="s">
        <v>135</v>
      </c>
      <c r="N13" s="48">
        <v>42830</v>
      </c>
      <c r="O13" s="32" t="s">
        <v>135</v>
      </c>
      <c r="P13" s="48">
        <f>N13+2</f>
        <v>42832</v>
      </c>
      <c r="Q13" s="32"/>
      <c r="R13" s="32"/>
      <c r="S13" s="32" t="s">
        <v>135</v>
      </c>
      <c r="T13" s="48">
        <f>P13+2</f>
        <v>42834</v>
      </c>
      <c r="U13" s="32" t="s">
        <v>135</v>
      </c>
      <c r="V13" s="48">
        <f>T13</f>
        <v>42834</v>
      </c>
      <c r="W13" s="36" t="s">
        <v>129</v>
      </c>
      <c r="X13" s="32" t="s">
        <v>122</v>
      </c>
      <c r="Y13" s="32" t="s">
        <v>118</v>
      </c>
      <c r="Z13" s="48">
        <f>V13+1</f>
        <v>42835</v>
      </c>
      <c r="AA13" s="48">
        <f t="shared" si="0"/>
        <v>42837</v>
      </c>
      <c r="AB13" s="48">
        <f t="shared" si="0"/>
        <v>42839</v>
      </c>
      <c r="AC13" s="48">
        <f>AB13+17+3</f>
        <v>42859</v>
      </c>
      <c r="AD13" s="33" t="s">
        <v>197</v>
      </c>
      <c r="AE13" s="34" t="s">
        <v>204</v>
      </c>
      <c r="AF13" s="34"/>
      <c r="AG13" s="34"/>
      <c r="AH13" s="34"/>
      <c r="AI13" s="34"/>
      <c r="AJ13" s="34"/>
      <c r="AK13" s="85"/>
      <c r="AL13" s="91"/>
      <c r="AM13" s="91"/>
      <c r="AN13" s="91"/>
      <c r="AO13" s="91"/>
      <c r="AP13" s="91"/>
    </row>
    <row r="14" spans="1:42" ht="90" x14ac:dyDescent="0.25">
      <c r="A14" s="54">
        <v>8</v>
      </c>
      <c r="B14" s="82" t="s">
        <v>81</v>
      </c>
      <c r="C14" s="55" t="s">
        <v>20</v>
      </c>
      <c r="D14" s="56" t="s">
        <v>94</v>
      </c>
      <c r="E14" s="56">
        <v>2</v>
      </c>
      <c r="F14" s="72"/>
      <c r="G14" s="57" t="s">
        <v>109</v>
      </c>
      <c r="H14" s="57" t="s">
        <v>143</v>
      </c>
      <c r="I14" s="57"/>
      <c r="J14" s="57"/>
      <c r="K14" s="57"/>
      <c r="L14" s="57"/>
      <c r="M14" s="57" t="s">
        <v>143</v>
      </c>
      <c r="N14" s="58"/>
      <c r="O14" s="57" t="s">
        <v>143</v>
      </c>
      <c r="P14" s="93"/>
      <c r="Q14" s="94">
        <v>32991850</v>
      </c>
      <c r="R14" s="95"/>
      <c r="S14" s="57" t="s">
        <v>143</v>
      </c>
      <c r="T14" s="58"/>
      <c r="U14" s="57" t="s">
        <v>143</v>
      </c>
      <c r="V14" s="58"/>
      <c r="W14" s="56" t="s">
        <v>129</v>
      </c>
      <c r="X14" s="57" t="s">
        <v>122</v>
      </c>
      <c r="Y14" s="57" t="s">
        <v>120</v>
      </c>
      <c r="Z14" s="58">
        <v>42758</v>
      </c>
      <c r="AA14" s="58"/>
      <c r="AB14" s="58"/>
      <c r="AC14" s="58"/>
      <c r="AD14" s="59" t="s">
        <v>64</v>
      </c>
      <c r="AE14" s="60" t="s">
        <v>65</v>
      </c>
      <c r="AF14" s="60"/>
      <c r="AG14" s="60"/>
      <c r="AH14" s="60"/>
      <c r="AI14" s="65">
        <v>1</v>
      </c>
      <c r="AJ14" s="64" t="s">
        <v>147</v>
      </c>
      <c r="AK14" s="86" t="s">
        <v>147</v>
      </c>
      <c r="AL14" s="100"/>
      <c r="AM14" s="100"/>
      <c r="AN14" s="100"/>
      <c r="AO14" s="100"/>
      <c r="AP14" s="100"/>
    </row>
    <row r="15" spans="1:42" ht="30" x14ac:dyDescent="0.25">
      <c r="A15" s="54">
        <v>9</v>
      </c>
      <c r="B15" s="82" t="s">
        <v>82</v>
      </c>
      <c r="C15" s="55" t="s">
        <v>177</v>
      </c>
      <c r="D15" s="56" t="s">
        <v>94</v>
      </c>
      <c r="E15" s="56">
        <v>3</v>
      </c>
      <c r="F15" s="70">
        <v>42925</v>
      </c>
      <c r="G15" s="57" t="s">
        <v>125</v>
      </c>
      <c r="H15" s="57" t="s">
        <v>143</v>
      </c>
      <c r="I15" s="57"/>
      <c r="J15" s="57"/>
      <c r="K15" s="57"/>
      <c r="L15" s="57"/>
      <c r="M15" s="57" t="s">
        <v>100</v>
      </c>
      <c r="N15" s="58"/>
      <c r="O15" s="57" t="s">
        <v>99</v>
      </c>
      <c r="P15" s="58"/>
      <c r="Q15" s="57"/>
      <c r="R15" s="57"/>
      <c r="S15" s="57" t="s">
        <v>99</v>
      </c>
      <c r="T15" s="58"/>
      <c r="U15" s="57" t="s">
        <v>100</v>
      </c>
      <c r="V15" s="58"/>
      <c r="W15" s="56" t="s">
        <v>130</v>
      </c>
      <c r="X15" s="57" t="s">
        <v>122</v>
      </c>
      <c r="Y15" s="57" t="s">
        <v>118</v>
      </c>
      <c r="Z15" s="58">
        <v>42776</v>
      </c>
      <c r="AA15" s="58"/>
      <c r="AB15" s="58"/>
      <c r="AC15" s="58"/>
      <c r="AD15" s="59">
        <v>42807</v>
      </c>
      <c r="AE15" s="64" t="s">
        <v>119</v>
      </c>
      <c r="AF15" s="60"/>
      <c r="AG15" s="60"/>
      <c r="AH15" s="60"/>
      <c r="AI15" s="65">
        <v>1</v>
      </c>
      <c r="AJ15" s="64" t="s">
        <v>119</v>
      </c>
      <c r="AK15" s="86" t="s">
        <v>119</v>
      </c>
      <c r="AL15" s="100"/>
      <c r="AM15" s="100"/>
      <c r="AN15" s="100"/>
      <c r="AO15" s="100"/>
      <c r="AP15" s="100"/>
    </row>
    <row r="16" spans="1:42" ht="60" x14ac:dyDescent="0.25">
      <c r="A16" s="30">
        <v>10</v>
      </c>
      <c r="B16" s="81" t="s">
        <v>83</v>
      </c>
      <c r="C16" s="31" t="s">
        <v>178</v>
      </c>
      <c r="D16" s="36" t="s">
        <v>94</v>
      </c>
      <c r="E16" s="36">
        <v>2</v>
      </c>
      <c r="F16" s="68">
        <f>AC16+90</f>
        <v>42962</v>
      </c>
      <c r="G16" s="32" t="s">
        <v>113</v>
      </c>
      <c r="H16" s="32" t="s">
        <v>135</v>
      </c>
      <c r="I16" s="48">
        <v>42831</v>
      </c>
      <c r="J16" s="32"/>
      <c r="K16" s="32"/>
      <c r="L16" s="32"/>
      <c r="M16" s="32" t="s">
        <v>135</v>
      </c>
      <c r="N16" s="48">
        <f>I16+7</f>
        <v>42838</v>
      </c>
      <c r="O16" s="32" t="s">
        <v>135</v>
      </c>
      <c r="P16" s="49">
        <f>N16+7</f>
        <v>42845</v>
      </c>
      <c r="Q16" s="32"/>
      <c r="R16" s="32"/>
      <c r="S16" s="32" t="s">
        <v>135</v>
      </c>
      <c r="T16" s="48">
        <f>P16+2</f>
        <v>42847</v>
      </c>
      <c r="U16" s="32" t="s">
        <v>135</v>
      </c>
      <c r="V16" s="48">
        <f>T16+1</f>
        <v>42848</v>
      </c>
      <c r="W16" s="36" t="s">
        <v>131</v>
      </c>
      <c r="X16" s="32" t="s">
        <v>122</v>
      </c>
      <c r="Y16" s="32" t="s">
        <v>118</v>
      </c>
      <c r="Z16" s="48">
        <f>V16</f>
        <v>42848</v>
      </c>
      <c r="AA16" s="48">
        <f>Z16+2</f>
        <v>42850</v>
      </c>
      <c r="AB16" s="48">
        <f>AA16+2</f>
        <v>42852</v>
      </c>
      <c r="AC16" s="48">
        <f>AB16+17+3</f>
        <v>42872</v>
      </c>
      <c r="AD16" s="33" t="s">
        <v>215</v>
      </c>
      <c r="AE16" s="34" t="s">
        <v>210</v>
      </c>
      <c r="AF16" s="34"/>
      <c r="AG16" s="34"/>
      <c r="AH16" s="34"/>
      <c r="AI16" s="34"/>
      <c r="AJ16" s="34"/>
      <c r="AK16" s="85"/>
      <c r="AL16" s="91"/>
      <c r="AM16" s="91"/>
      <c r="AN16" s="91"/>
      <c r="AO16" s="91"/>
      <c r="AP16" s="91"/>
    </row>
    <row r="17" spans="1:42" ht="30" x14ac:dyDescent="0.25">
      <c r="A17" s="30">
        <v>11</v>
      </c>
      <c r="B17" s="81" t="s">
        <v>84</v>
      </c>
      <c r="C17" s="31" t="s">
        <v>179</v>
      </c>
      <c r="D17" s="36" t="s">
        <v>96</v>
      </c>
      <c r="E17" s="36">
        <v>3</v>
      </c>
      <c r="F17" s="68">
        <v>43058</v>
      </c>
      <c r="G17" s="32" t="s">
        <v>168</v>
      </c>
      <c r="H17" s="75" t="s">
        <v>212</v>
      </c>
      <c r="I17" s="48">
        <v>42842</v>
      </c>
      <c r="J17" s="75" t="s">
        <v>143</v>
      </c>
      <c r="K17" s="75" t="s">
        <v>143</v>
      </c>
      <c r="L17" s="75" t="s">
        <v>158</v>
      </c>
      <c r="M17" s="32" t="s">
        <v>135</v>
      </c>
      <c r="N17" s="48">
        <v>42849</v>
      </c>
      <c r="O17" s="32" t="s">
        <v>158</v>
      </c>
      <c r="P17" s="48"/>
      <c r="Q17" s="32"/>
      <c r="R17" s="32"/>
      <c r="S17" s="32" t="s">
        <v>100</v>
      </c>
      <c r="T17" s="48"/>
      <c r="U17" s="32" t="s">
        <v>100</v>
      </c>
      <c r="V17" s="48"/>
      <c r="W17" s="36"/>
      <c r="X17" s="32" t="s">
        <v>122</v>
      </c>
      <c r="Y17" s="32" t="s">
        <v>118</v>
      </c>
      <c r="Z17" s="75" t="e">
        <f>H17+10</f>
        <v>#VALUE!</v>
      </c>
      <c r="AA17" s="48"/>
      <c r="AB17" s="48"/>
      <c r="AC17" s="48"/>
      <c r="AD17" s="33" t="s">
        <v>214</v>
      </c>
      <c r="AE17" s="34" t="s">
        <v>211</v>
      </c>
      <c r="AF17" s="34"/>
      <c r="AG17" s="34"/>
      <c r="AH17" s="34"/>
      <c r="AI17" s="34"/>
      <c r="AJ17" s="34"/>
      <c r="AK17" s="85"/>
      <c r="AL17" s="91"/>
      <c r="AM17" s="91"/>
      <c r="AN17" s="91"/>
      <c r="AO17" s="91"/>
      <c r="AP17" s="91"/>
    </row>
    <row r="18" spans="1:42" ht="60" x14ac:dyDescent="0.25">
      <c r="A18" s="30">
        <v>12</v>
      </c>
      <c r="B18" s="81" t="s">
        <v>85</v>
      </c>
      <c r="C18" s="31" t="s">
        <v>180</v>
      </c>
      <c r="D18" s="36" t="s">
        <v>95</v>
      </c>
      <c r="E18" s="36">
        <v>2</v>
      </c>
      <c r="F18" s="68">
        <f>AC18+180</f>
        <v>43058</v>
      </c>
      <c r="G18" s="32" t="s">
        <v>148</v>
      </c>
      <c r="H18" s="32" t="s">
        <v>142</v>
      </c>
      <c r="I18" s="48">
        <v>42842</v>
      </c>
      <c r="J18" s="32"/>
      <c r="K18" s="32"/>
      <c r="L18" s="32"/>
      <c r="M18" s="32" t="s">
        <v>135</v>
      </c>
      <c r="N18" s="48">
        <f>I18+7</f>
        <v>42849</v>
      </c>
      <c r="O18" s="32" t="s">
        <v>135</v>
      </c>
      <c r="P18" s="48">
        <f>N18+2</f>
        <v>42851</v>
      </c>
      <c r="Q18" s="32"/>
      <c r="R18" s="32"/>
      <c r="S18" s="32" t="s">
        <v>135</v>
      </c>
      <c r="T18" s="48">
        <f>P18+2</f>
        <v>42853</v>
      </c>
      <c r="U18" s="32" t="s">
        <v>135</v>
      </c>
      <c r="V18" s="48">
        <f>T18</f>
        <v>42853</v>
      </c>
      <c r="W18" s="36" t="s">
        <v>132</v>
      </c>
      <c r="X18" s="32" t="s">
        <v>122</v>
      </c>
      <c r="Y18" s="32" t="s">
        <v>118</v>
      </c>
      <c r="Z18" s="48">
        <f>V18+1</f>
        <v>42854</v>
      </c>
      <c r="AA18" s="48">
        <f>Z18+2</f>
        <v>42856</v>
      </c>
      <c r="AB18" s="48">
        <f>AA18+2</f>
        <v>42858</v>
      </c>
      <c r="AC18" s="48">
        <f>AB18+17+3</f>
        <v>42878</v>
      </c>
      <c r="AD18" s="33" t="s">
        <v>156</v>
      </c>
      <c r="AE18" s="34" t="s">
        <v>66</v>
      </c>
      <c r="AF18" s="34"/>
      <c r="AG18" s="34"/>
      <c r="AH18" s="34"/>
      <c r="AI18" s="34"/>
      <c r="AJ18" s="34"/>
      <c r="AK18" s="85"/>
      <c r="AL18" s="91"/>
      <c r="AM18" s="91"/>
      <c r="AN18" s="91"/>
      <c r="AO18" s="91"/>
      <c r="AP18" s="91"/>
    </row>
    <row r="19" spans="1:42" ht="45" x14ac:dyDescent="0.25">
      <c r="A19" s="54">
        <v>13</v>
      </c>
      <c r="B19" s="82" t="s">
        <v>85</v>
      </c>
      <c r="C19" s="55" t="s">
        <v>181</v>
      </c>
      <c r="D19" s="56" t="s">
        <v>94</v>
      </c>
      <c r="E19" s="56">
        <v>1</v>
      </c>
      <c r="F19" s="70">
        <f>AC19+60</f>
        <v>42873</v>
      </c>
      <c r="G19" s="57" t="s">
        <v>128</v>
      </c>
      <c r="H19" s="57" t="s">
        <v>143</v>
      </c>
      <c r="I19" s="58">
        <v>2016</v>
      </c>
      <c r="J19" s="57"/>
      <c r="K19" s="57"/>
      <c r="L19" s="57"/>
      <c r="M19" s="57" t="s">
        <v>143</v>
      </c>
      <c r="N19" s="58">
        <v>42780</v>
      </c>
      <c r="O19" s="57" t="s">
        <v>143</v>
      </c>
      <c r="P19" s="58">
        <v>42783</v>
      </c>
      <c r="Q19" s="63">
        <v>606218160</v>
      </c>
      <c r="R19" s="63"/>
      <c r="S19" s="57" t="s">
        <v>143</v>
      </c>
      <c r="T19" s="58">
        <v>42783</v>
      </c>
      <c r="U19" s="57" t="s">
        <v>143</v>
      </c>
      <c r="V19" s="58">
        <v>42783</v>
      </c>
      <c r="W19" s="56" t="str">
        <f>W18</f>
        <v>Harmen</v>
      </c>
      <c r="X19" s="57" t="s">
        <v>122</v>
      </c>
      <c r="Y19" s="57" t="s">
        <v>118</v>
      </c>
      <c r="Z19" s="58">
        <v>42783</v>
      </c>
      <c r="AA19" s="58">
        <v>42788</v>
      </c>
      <c r="AB19" s="58">
        <v>42793</v>
      </c>
      <c r="AC19" s="58">
        <f>AB19+17+3</f>
        <v>42813</v>
      </c>
      <c r="AD19" s="59" t="s">
        <v>161</v>
      </c>
      <c r="AE19" s="64" t="s">
        <v>147</v>
      </c>
      <c r="AF19" s="60"/>
      <c r="AG19" s="60"/>
      <c r="AH19" s="60"/>
      <c r="AI19" s="60"/>
      <c r="AJ19" s="64" t="s">
        <v>119</v>
      </c>
      <c r="AK19" s="87"/>
      <c r="AL19" s="56">
        <v>4500010241</v>
      </c>
      <c r="AM19" s="105">
        <v>42825</v>
      </c>
      <c r="AN19" s="56" t="s">
        <v>224</v>
      </c>
      <c r="AO19" s="105">
        <v>42915</v>
      </c>
      <c r="AP19" s="56" t="s">
        <v>147</v>
      </c>
    </row>
    <row r="20" spans="1:42" ht="90" x14ac:dyDescent="0.25">
      <c r="A20" s="30">
        <v>14</v>
      </c>
      <c r="B20" s="81" t="s">
        <v>86</v>
      </c>
      <c r="C20" s="31" t="s">
        <v>182</v>
      </c>
      <c r="D20" s="36" t="s">
        <v>95</v>
      </c>
      <c r="E20" s="36">
        <v>2</v>
      </c>
      <c r="F20" s="68">
        <f>AC20+180</f>
        <v>43058</v>
      </c>
      <c r="G20" s="32" t="s">
        <v>149</v>
      </c>
      <c r="H20" s="32" t="s">
        <v>150</v>
      </c>
      <c r="I20" s="48">
        <v>42842</v>
      </c>
      <c r="J20" s="32"/>
      <c r="K20" s="32"/>
      <c r="L20" s="32"/>
      <c r="M20" s="32" t="s">
        <v>135</v>
      </c>
      <c r="N20" s="48">
        <f>I20+7</f>
        <v>42849</v>
      </c>
      <c r="O20" s="32" t="s">
        <v>135</v>
      </c>
      <c r="P20" s="48">
        <f>N20+2</f>
        <v>42851</v>
      </c>
      <c r="Q20" s="32"/>
      <c r="R20" s="32"/>
      <c r="S20" s="32" t="s">
        <v>135</v>
      </c>
      <c r="T20" s="48">
        <f>P20+2</f>
        <v>42853</v>
      </c>
      <c r="U20" s="32" t="s">
        <v>135</v>
      </c>
      <c r="V20" s="48">
        <f>T20</f>
        <v>42853</v>
      </c>
      <c r="W20" s="36" t="s">
        <v>132</v>
      </c>
      <c r="X20" s="32" t="s">
        <v>122</v>
      </c>
      <c r="Y20" s="32" t="s">
        <v>118</v>
      </c>
      <c r="Z20" s="48">
        <f>V20+1</f>
        <v>42854</v>
      </c>
      <c r="AA20" s="48">
        <f>Z20+2</f>
        <v>42856</v>
      </c>
      <c r="AB20" s="48">
        <f>AA20+2</f>
        <v>42858</v>
      </c>
      <c r="AC20" s="48">
        <f>AB20+17+3</f>
        <v>42878</v>
      </c>
      <c r="AD20" s="33" t="s">
        <v>214</v>
      </c>
      <c r="AE20" s="34" t="s">
        <v>67</v>
      </c>
      <c r="AF20" s="34" t="s">
        <v>213</v>
      </c>
      <c r="AG20" s="34"/>
      <c r="AH20" s="34"/>
      <c r="AI20" s="34"/>
      <c r="AJ20" s="34"/>
      <c r="AK20" s="85"/>
      <c r="AL20" s="91"/>
      <c r="AM20" s="91"/>
      <c r="AN20" s="91"/>
      <c r="AO20" s="91"/>
      <c r="AP20" s="91"/>
    </row>
    <row r="21" spans="1:42" ht="30" x14ac:dyDescent="0.25">
      <c r="A21" s="30">
        <v>15</v>
      </c>
      <c r="B21" s="81" t="s">
        <v>87</v>
      </c>
      <c r="C21" s="31" t="s">
        <v>183</v>
      </c>
      <c r="D21" s="36" t="s">
        <v>96</v>
      </c>
      <c r="E21" s="36">
        <v>2</v>
      </c>
      <c r="F21" s="68">
        <f>AC21+180</f>
        <v>43058</v>
      </c>
      <c r="G21" s="32" t="s">
        <v>169</v>
      </c>
      <c r="H21" s="32" t="s">
        <v>141</v>
      </c>
      <c r="I21" s="48">
        <v>42842</v>
      </c>
      <c r="J21" s="32" t="s">
        <v>205</v>
      </c>
      <c r="K21" s="32" t="s">
        <v>143</v>
      </c>
      <c r="L21" s="32" t="s">
        <v>135</v>
      </c>
      <c r="M21" s="32" t="s">
        <v>135</v>
      </c>
      <c r="N21" s="48">
        <f>I21+7</f>
        <v>42849</v>
      </c>
      <c r="O21" s="32" t="s">
        <v>135</v>
      </c>
      <c r="P21" s="48">
        <f>N21+2</f>
        <v>42851</v>
      </c>
      <c r="Q21" s="32"/>
      <c r="R21" s="32"/>
      <c r="S21" s="32" t="s">
        <v>135</v>
      </c>
      <c r="T21" s="48">
        <f>P21+2</f>
        <v>42853</v>
      </c>
      <c r="U21" s="32" t="s">
        <v>135</v>
      </c>
      <c r="V21" s="48">
        <f>T21</f>
        <v>42853</v>
      </c>
      <c r="W21" s="36" t="s">
        <v>132</v>
      </c>
      <c r="X21" s="32" t="s">
        <v>122</v>
      </c>
      <c r="Y21" s="32" t="s">
        <v>118</v>
      </c>
      <c r="Z21" s="48">
        <f>V21+1</f>
        <v>42854</v>
      </c>
      <c r="AA21" s="48">
        <f>Z21+2</f>
        <v>42856</v>
      </c>
      <c r="AB21" s="48">
        <f>AA21+2</f>
        <v>42858</v>
      </c>
      <c r="AC21" s="48">
        <f>AB21+17+3</f>
        <v>42878</v>
      </c>
      <c r="AD21" s="33" t="s">
        <v>156</v>
      </c>
      <c r="AE21" s="34" t="s">
        <v>202</v>
      </c>
      <c r="AF21" s="34"/>
      <c r="AG21" s="34"/>
      <c r="AH21" s="34"/>
      <c r="AI21" s="34"/>
      <c r="AJ21" s="34"/>
      <c r="AK21" s="85"/>
      <c r="AL21" s="91"/>
      <c r="AM21" s="91"/>
      <c r="AN21" s="91"/>
      <c r="AO21" s="91"/>
      <c r="AP21" s="91"/>
    </row>
    <row r="22" spans="1:42" ht="30" x14ac:dyDescent="0.25">
      <c r="A22" s="54">
        <v>16</v>
      </c>
      <c r="B22" s="82" t="s">
        <v>87</v>
      </c>
      <c r="C22" s="55" t="s">
        <v>8</v>
      </c>
      <c r="D22" s="56" t="s">
        <v>145</v>
      </c>
      <c r="E22" s="56">
        <v>1</v>
      </c>
      <c r="F22" s="70">
        <f>AC22+30</f>
        <v>42837</v>
      </c>
      <c r="G22" s="57" t="s">
        <v>110</v>
      </c>
      <c r="H22" s="57" t="s">
        <v>143</v>
      </c>
      <c r="I22" s="58">
        <v>42737</v>
      </c>
      <c r="J22" s="57"/>
      <c r="K22" s="57"/>
      <c r="L22" s="57"/>
      <c r="M22" s="57" t="s">
        <v>144</v>
      </c>
      <c r="N22" s="58" t="s">
        <v>144</v>
      </c>
      <c r="O22" s="57" t="s">
        <v>143</v>
      </c>
      <c r="P22" s="58">
        <v>42759</v>
      </c>
      <c r="Q22" s="63">
        <v>100000000</v>
      </c>
      <c r="R22" s="63"/>
      <c r="S22" s="57" t="s">
        <v>143</v>
      </c>
      <c r="T22" s="58">
        <v>42762</v>
      </c>
      <c r="U22" s="57" t="s">
        <v>135</v>
      </c>
      <c r="V22" s="58" t="s">
        <v>144</v>
      </c>
      <c r="W22" s="56" t="s">
        <v>146</v>
      </c>
      <c r="X22" s="57" t="s">
        <v>122</v>
      </c>
      <c r="Y22" s="57" t="s">
        <v>118</v>
      </c>
      <c r="Z22" s="58">
        <v>42762</v>
      </c>
      <c r="AA22" s="58">
        <v>42768</v>
      </c>
      <c r="AB22" s="58">
        <v>42768</v>
      </c>
      <c r="AC22" s="58">
        <v>42807</v>
      </c>
      <c r="AD22" s="59" t="s">
        <v>161</v>
      </c>
      <c r="AE22" s="64" t="s">
        <v>147</v>
      </c>
      <c r="AF22" s="96"/>
      <c r="AG22" s="64"/>
      <c r="AH22" s="60"/>
      <c r="AI22" s="65">
        <v>1</v>
      </c>
      <c r="AJ22" s="60"/>
      <c r="AK22" s="87"/>
      <c r="AL22" s="97">
        <v>4500010208</v>
      </c>
      <c r="AM22" s="98">
        <v>42811</v>
      </c>
      <c r="AN22" s="97" t="s">
        <v>189</v>
      </c>
      <c r="AO22" s="97" t="s">
        <v>190</v>
      </c>
      <c r="AP22" s="99"/>
    </row>
    <row r="23" spans="1:42" ht="62.25" customHeight="1" x14ac:dyDescent="0.25">
      <c r="A23" s="56">
        <v>17</v>
      </c>
      <c r="B23" s="101" t="s">
        <v>93</v>
      </c>
      <c r="C23" s="102" t="s">
        <v>184</v>
      </c>
      <c r="D23" s="56" t="s">
        <v>94</v>
      </c>
      <c r="E23" s="56">
        <v>1</v>
      </c>
      <c r="F23" s="70">
        <f>AC23+60</f>
        <v>42890</v>
      </c>
      <c r="G23" s="57" t="s">
        <v>111</v>
      </c>
      <c r="H23" s="57" t="s">
        <v>162</v>
      </c>
      <c r="I23" s="57"/>
      <c r="J23" s="57"/>
      <c r="K23" s="57"/>
      <c r="L23" s="57"/>
      <c r="M23" s="57" t="s">
        <v>143</v>
      </c>
      <c r="N23" s="58">
        <v>42795</v>
      </c>
      <c r="O23" s="57" t="s">
        <v>143</v>
      </c>
      <c r="P23" s="58">
        <v>42796</v>
      </c>
      <c r="Q23" s="63">
        <f>373427500</f>
        <v>373427500</v>
      </c>
      <c r="R23" s="63"/>
      <c r="S23" s="57" t="s">
        <v>143</v>
      </c>
      <c r="T23" s="58">
        <v>42797</v>
      </c>
      <c r="U23" s="57" t="s">
        <v>143</v>
      </c>
      <c r="V23" s="58">
        <v>42800</v>
      </c>
      <c r="W23" s="56" t="s">
        <v>133</v>
      </c>
      <c r="X23" s="57" t="s">
        <v>122</v>
      </c>
      <c r="Y23" s="57" t="s">
        <v>118</v>
      </c>
      <c r="Z23" s="58">
        <v>42800</v>
      </c>
      <c r="AA23" s="58">
        <v>42808</v>
      </c>
      <c r="AB23" s="58">
        <f>AA23+2</f>
        <v>42810</v>
      </c>
      <c r="AC23" s="58">
        <f>AB23+17+3</f>
        <v>42830</v>
      </c>
      <c r="AD23" s="64" t="s">
        <v>222</v>
      </c>
      <c r="AE23" s="64" t="s">
        <v>147</v>
      </c>
      <c r="AF23" s="60"/>
      <c r="AG23" s="64"/>
      <c r="AH23" s="60"/>
      <c r="AI23" s="65">
        <v>0.5</v>
      </c>
      <c r="AJ23" s="103" t="s">
        <v>134</v>
      </c>
      <c r="AK23" s="87"/>
      <c r="AL23" s="97">
        <v>4500010245</v>
      </c>
      <c r="AM23" s="104">
        <v>42828</v>
      </c>
      <c r="AN23" s="97" t="s">
        <v>191</v>
      </c>
      <c r="AO23" s="104">
        <v>42887</v>
      </c>
      <c r="AP23" s="97" t="s">
        <v>147</v>
      </c>
    </row>
    <row r="24" spans="1:42" ht="47.25" customHeight="1" x14ac:dyDescent="0.25">
      <c r="A24" s="36">
        <v>17</v>
      </c>
      <c r="B24" s="83" t="s">
        <v>93</v>
      </c>
      <c r="C24" s="61" t="s">
        <v>184</v>
      </c>
      <c r="D24" s="36" t="s">
        <v>151</v>
      </c>
      <c r="E24" s="36">
        <v>2</v>
      </c>
      <c r="F24" s="68">
        <f>AC24+180</f>
        <v>43033</v>
      </c>
      <c r="G24" s="32" t="s">
        <v>152</v>
      </c>
      <c r="H24" s="62" t="s">
        <v>153</v>
      </c>
      <c r="I24" s="62" t="s">
        <v>153</v>
      </c>
      <c r="J24" s="62" t="s">
        <v>143</v>
      </c>
      <c r="K24" s="62"/>
      <c r="L24" s="62"/>
      <c r="M24" s="32" t="s">
        <v>154</v>
      </c>
      <c r="N24" s="48">
        <v>42824</v>
      </c>
      <c r="O24" s="32" t="s">
        <v>135</v>
      </c>
      <c r="P24" s="48">
        <f>N24+2</f>
        <v>42826</v>
      </c>
      <c r="Q24" s="51"/>
      <c r="R24" s="51"/>
      <c r="S24" s="32" t="s">
        <v>135</v>
      </c>
      <c r="T24" s="48">
        <f>P24+2</f>
        <v>42828</v>
      </c>
      <c r="U24" s="32" t="s">
        <v>135</v>
      </c>
      <c r="V24" s="48">
        <f>T24</f>
        <v>42828</v>
      </c>
      <c r="W24" s="36" t="str">
        <f>W23</f>
        <v>Andy Ruslani</v>
      </c>
      <c r="X24" s="32"/>
      <c r="Y24" s="32"/>
      <c r="Z24" s="48">
        <f>V24+1</f>
        <v>42829</v>
      </c>
      <c r="AA24" s="48">
        <f>Z24+2</f>
        <v>42831</v>
      </c>
      <c r="AB24" s="48">
        <f>AA24+2</f>
        <v>42833</v>
      </c>
      <c r="AC24" s="48">
        <f>AB24+17+3</f>
        <v>42853</v>
      </c>
      <c r="AD24" s="40" t="s">
        <v>222</v>
      </c>
      <c r="AE24" s="34" t="s">
        <v>216</v>
      </c>
      <c r="AF24" s="34"/>
      <c r="AG24" s="34"/>
      <c r="AH24" s="34"/>
      <c r="AI24" s="34"/>
      <c r="AJ24" s="34"/>
      <c r="AK24" s="85"/>
      <c r="AL24" s="91"/>
      <c r="AM24" s="91"/>
      <c r="AN24" s="91"/>
      <c r="AO24" s="91"/>
      <c r="AP24" s="91"/>
    </row>
    <row r="25" spans="1:42" ht="44.25" customHeight="1" x14ac:dyDescent="0.25">
      <c r="A25" s="37">
        <v>18</v>
      </c>
      <c r="B25" s="84" t="s">
        <v>78</v>
      </c>
      <c r="C25" s="38" t="s">
        <v>57</v>
      </c>
      <c r="D25" s="40" t="s">
        <v>94</v>
      </c>
      <c r="E25" s="40">
        <v>2</v>
      </c>
      <c r="F25" s="68">
        <f>AC25+60</f>
        <v>42907</v>
      </c>
      <c r="G25" s="39" t="s">
        <v>112</v>
      </c>
      <c r="H25" s="39" t="s">
        <v>143</v>
      </c>
      <c r="I25" s="39">
        <v>2016</v>
      </c>
      <c r="J25" s="39"/>
      <c r="K25" s="39"/>
      <c r="L25" s="39"/>
      <c r="M25" s="39" t="s">
        <v>143</v>
      </c>
      <c r="N25" s="50">
        <v>42817</v>
      </c>
      <c r="O25" s="39" t="s">
        <v>143</v>
      </c>
      <c r="P25" s="50">
        <v>42845</v>
      </c>
      <c r="Q25" s="51">
        <v>890000000</v>
      </c>
      <c r="R25" s="39"/>
      <c r="S25" s="39" t="s">
        <v>135</v>
      </c>
      <c r="T25" s="50">
        <v>42821</v>
      </c>
      <c r="U25" s="39" t="s">
        <v>135</v>
      </c>
      <c r="V25" s="50">
        <v>42821</v>
      </c>
      <c r="W25" s="40" t="s">
        <v>97</v>
      </c>
      <c r="X25" s="32" t="s">
        <v>122</v>
      </c>
      <c r="Y25" s="39" t="s">
        <v>118</v>
      </c>
      <c r="Z25" s="52">
        <v>42823</v>
      </c>
      <c r="AA25" s="48">
        <f>Z25+2</f>
        <v>42825</v>
      </c>
      <c r="AB25" s="48">
        <f>AA25+2</f>
        <v>42827</v>
      </c>
      <c r="AC25" s="48">
        <f>AB25+17+3</f>
        <v>42847</v>
      </c>
      <c r="AD25" s="40" t="s">
        <v>222</v>
      </c>
      <c r="AE25" s="41" t="s">
        <v>217</v>
      </c>
      <c r="AF25" s="41" t="s">
        <v>218</v>
      </c>
      <c r="AG25" s="41"/>
      <c r="AH25" s="41"/>
      <c r="AI25" s="41"/>
      <c r="AJ25" s="41"/>
      <c r="AK25" s="88"/>
      <c r="AL25" s="92"/>
      <c r="AM25" s="91"/>
      <c r="AN25" s="92"/>
      <c r="AO25" s="91"/>
      <c r="AP25" s="91"/>
    </row>
    <row r="26" spans="1:42" ht="54.75" customHeight="1" x14ac:dyDescent="0.25">
      <c r="A26" s="36">
        <v>19</v>
      </c>
      <c r="B26" s="83" t="s">
        <v>93</v>
      </c>
      <c r="C26" s="83" t="s">
        <v>199</v>
      </c>
      <c r="D26" s="36" t="s">
        <v>94</v>
      </c>
      <c r="E26" s="36">
        <v>2</v>
      </c>
      <c r="F26" s="68">
        <f>AC26+120</f>
        <v>43012</v>
      </c>
      <c r="G26" s="32" t="s">
        <v>200</v>
      </c>
      <c r="H26" s="32" t="s">
        <v>201</v>
      </c>
      <c r="I26" s="48">
        <v>42815</v>
      </c>
      <c r="J26" s="32"/>
      <c r="K26" s="32"/>
      <c r="L26" s="32"/>
      <c r="M26" s="32" t="s">
        <v>135</v>
      </c>
      <c r="N26" s="48">
        <v>42863</v>
      </c>
      <c r="O26" s="32" t="s">
        <v>135</v>
      </c>
      <c r="P26" s="48">
        <f>N26+2</f>
        <v>42865</v>
      </c>
      <c r="Q26" s="32"/>
      <c r="R26" s="32"/>
      <c r="S26" s="32" t="s">
        <v>135</v>
      </c>
      <c r="T26" s="48">
        <f>P26+2</f>
        <v>42867</v>
      </c>
      <c r="U26" s="32" t="s">
        <v>135</v>
      </c>
      <c r="V26" s="48">
        <f>T26</f>
        <v>42867</v>
      </c>
      <c r="W26" s="36" t="s">
        <v>129</v>
      </c>
      <c r="X26" s="32" t="s">
        <v>122</v>
      </c>
      <c r="Y26" s="32" t="s">
        <v>118</v>
      </c>
      <c r="Z26" s="48">
        <f>V26+1</f>
        <v>42868</v>
      </c>
      <c r="AA26" s="48">
        <f>Z26+2</f>
        <v>42870</v>
      </c>
      <c r="AB26" s="48">
        <f>AA26+2</f>
        <v>42872</v>
      </c>
      <c r="AC26" s="48">
        <f>AB26+17+3</f>
        <v>42892</v>
      </c>
      <c r="AD26" s="33" t="s">
        <v>220</v>
      </c>
      <c r="AE26" s="53" t="s">
        <v>219</v>
      </c>
      <c r="AF26" s="53" t="s">
        <v>221</v>
      </c>
      <c r="AG26" s="53"/>
      <c r="AH26" s="53"/>
      <c r="AI26" s="53"/>
      <c r="AJ26" s="53"/>
      <c r="AK26" s="35"/>
      <c r="AL26" s="36"/>
      <c r="AM26" s="36"/>
      <c r="AN26" s="36"/>
      <c r="AO26" s="36"/>
      <c r="AP26" s="36"/>
    </row>
  </sheetData>
  <autoFilter ref="A5:AJ25"/>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22 FEB</vt:lpstr>
      <vt:lpstr>07 MAR</vt:lpstr>
      <vt:lpstr>26 Mei 2017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Titik Riana Purwanti</dc:creator>
  <cp:lastModifiedBy>betron</cp:lastModifiedBy>
  <dcterms:created xsi:type="dcterms:W3CDTF">2017-02-23T03:26:34Z</dcterms:created>
  <dcterms:modified xsi:type="dcterms:W3CDTF">2017-06-01T15:31:56Z</dcterms:modified>
</cp:coreProperties>
</file>