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c7d20f9f288651/Desktop/"/>
    </mc:Choice>
  </mc:AlternateContent>
  <xr:revisionPtr revIDLastSave="39" documentId="8_{404E9188-92E0-41BE-9D06-B775A99BCD8A}" xr6:coauthVersionLast="47" xr6:coauthVersionMax="47" xr10:uidLastSave="{C23172DD-45DB-4BF1-A032-40F7C8C1E8E1}"/>
  <bookViews>
    <workbookView xWindow="-110" yWindow="-110" windowWidth="19420" windowHeight="10300" xr2:uid="{CD679A0D-8116-41F2-A08E-A4299A5DDE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G36" i="1"/>
  <c r="G33" i="1"/>
  <c r="G31" i="1"/>
  <c r="G30" i="1"/>
  <c r="G29" i="1"/>
  <c r="G22" i="1"/>
  <c r="G20" i="1"/>
  <c r="G19" i="1"/>
  <c r="G18" i="1"/>
  <c r="F13" i="1"/>
  <c r="C13" i="1"/>
  <c r="C12" i="1"/>
  <c r="C11" i="1"/>
  <c r="C10" i="1"/>
  <c r="D10" i="1"/>
  <c r="D12" i="1" s="1"/>
  <c r="D13" i="1"/>
  <c r="E3" i="1"/>
  <c r="F3" i="1" s="1"/>
  <c r="G3" i="1" s="1"/>
  <c r="E4" i="1"/>
  <c r="F4" i="1" s="1"/>
  <c r="G4" i="1" s="1"/>
  <c r="E5" i="1"/>
  <c r="F5" i="1" s="1"/>
  <c r="G5" i="1" s="1"/>
  <c r="D5" i="1"/>
  <c r="D4" i="1"/>
  <c r="D3" i="1"/>
  <c r="E2" i="1"/>
  <c r="E13" i="1" l="1"/>
  <c r="E12" i="1"/>
  <c r="F12" i="1" s="1"/>
  <c r="E10" i="1"/>
  <c r="D11" i="1"/>
  <c r="E11" i="1" s="1"/>
  <c r="F11" i="1" s="1"/>
  <c r="G7" i="1"/>
  <c r="G14" i="1" l="1"/>
  <c r="G24" i="1" s="1"/>
  <c r="G38" i="1" s="1"/>
  <c r="H38" i="1" s="1"/>
</calcChain>
</file>

<file path=xl/sharedStrings.xml><?xml version="1.0" encoding="utf-8"?>
<sst xmlns="http://schemas.openxmlformats.org/spreadsheetml/2006/main" count="44" uniqueCount="37">
  <si>
    <t>Grösse (m)</t>
  </si>
  <si>
    <t>Gewicht(kg)</t>
  </si>
  <si>
    <t>BMI(kg/m2)</t>
  </si>
  <si>
    <t>Nach 1 Monat</t>
  </si>
  <si>
    <t>Nach 2 Monat</t>
  </si>
  <si>
    <t>Nach 3 Monat (jetzt)</t>
  </si>
  <si>
    <t>Messung Vergangenheit</t>
  </si>
  <si>
    <t>Abnahme (%)</t>
  </si>
  <si>
    <t>Punkte</t>
  </si>
  <si>
    <t>Punktewahl</t>
  </si>
  <si>
    <t>Grün: Eingabe</t>
  </si>
  <si>
    <t>Puktewahl</t>
  </si>
  <si>
    <t>Nahrungsaufnahme weniger als 50-75 % während der letzten Woche</t>
  </si>
  <si>
    <t>Nahrungsaufnahme weniger als 25-50 % während der letzten Woche</t>
  </si>
  <si>
    <t>Nahrungsaufnahme weniger als 0-25 % während der letzten Woche</t>
  </si>
  <si>
    <t>Nahrungsaufnahme</t>
  </si>
  <si>
    <t>Ja</t>
  </si>
  <si>
    <t>Nein</t>
  </si>
  <si>
    <t>Variante 1A: Gewichtsverlust</t>
  </si>
  <si>
    <t>Variante 1B: BMI</t>
  </si>
  <si>
    <t>Variante 1C: Nahrungsaufnahme</t>
  </si>
  <si>
    <t>Definitive Punktewahl aus 1</t>
  </si>
  <si>
    <t>Schwere der Erkrankung</t>
  </si>
  <si>
    <t>Kein Stressmetabolismus</t>
  </si>
  <si>
    <t>Leichter Stressmetabolismus</t>
  </si>
  <si>
    <t>Mässiger Stressmetabolismus</t>
  </si>
  <si>
    <t>Schwerer Stressmetabolismus</t>
  </si>
  <si>
    <t>Alter</t>
  </si>
  <si>
    <t>Total Punkte</t>
  </si>
  <si>
    <t>Grösse, Gewicht, Ja oder Nein, Alter</t>
  </si>
  <si>
    <t>Anmerkung:</t>
  </si>
  <si>
    <t>Wenn bei Gewichtzeitpunkt keine Angaben dann 1000 eingeben</t>
  </si>
  <si>
    <t>Berechnung nur Prozentuale Gewichtsabnahme:</t>
  </si>
  <si>
    <t>Gewicht (kg) Vergangenheit</t>
  </si>
  <si>
    <t>Gewicht (kg) Jetzt</t>
  </si>
  <si>
    <t>Prozentuale Abnhame</t>
  </si>
  <si>
    <t>Eingabe in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</si>
</sst>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5" borderId="0" xfId="0" applyFill="1"/>
    <xf numFmtId="0" fontId="0" fillId="6" borderId="1" xfId="0" applyFill="1" applyBorder="1"/>
    <xf numFmtId="0" fontId="1" fillId="6" borderId="0" xfId="0" applyFont="1" applyFill="1"/>
    <xf numFmtId="0" fontId="0" fillId="8" borderId="1" xfId="0" applyFill="1" applyBorder="1"/>
    <xf numFmtId="0" fontId="1" fillId="5" borderId="0" xfId="0" applyFont="1" applyFill="1"/>
    <xf numFmtId="0" fontId="1" fillId="4" borderId="0" xfId="0" applyFont="1" applyFill="1"/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1" fillId="9" borderId="7" xfId="0" applyFont="1" applyFill="1" applyBorder="1"/>
    <xf numFmtId="0" fontId="0" fillId="0" borderId="8" xfId="0" applyBorder="1"/>
    <xf numFmtId="0" fontId="0" fillId="9" borderId="3" xfId="0" applyFill="1" applyBorder="1"/>
    <xf numFmtId="0" fontId="0" fillId="8" borderId="10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6917-16AC-4892-9A64-B0677E530636}">
  <dimension ref="A1:M39"/>
  <sheetViews>
    <sheetView tabSelected="1" zoomScale="85" zoomScaleNormal="85" workbookViewId="0">
      <selection activeCell="I16" sqref="I16"/>
    </sheetView>
  </sheetViews>
  <sheetFormatPr baseColWidth="10" defaultRowHeight="14.5" x14ac:dyDescent="0.35"/>
  <cols>
    <col min="1" max="1" width="27.7265625" customWidth="1"/>
    <col min="5" max="5" width="11.54296875" customWidth="1"/>
    <col min="6" max="6" width="17.08984375" customWidth="1"/>
    <col min="9" max="9" width="54.1796875" customWidth="1"/>
    <col min="10" max="10" width="14.54296875" customWidth="1"/>
  </cols>
  <sheetData>
    <row r="1" spans="1:13" ht="18.5" x14ac:dyDescent="0.45">
      <c r="A1" s="9" t="s">
        <v>18</v>
      </c>
      <c r="C1" s="8" t="s">
        <v>1</v>
      </c>
      <c r="D1" s="8" t="s">
        <v>0</v>
      </c>
      <c r="E1" s="8" t="s">
        <v>2</v>
      </c>
      <c r="F1" s="8" t="s">
        <v>7</v>
      </c>
      <c r="G1" s="8" t="s">
        <v>8</v>
      </c>
      <c r="H1" s="16"/>
      <c r="I1" s="20" t="s">
        <v>30</v>
      </c>
    </row>
    <row r="2" spans="1:13" x14ac:dyDescent="0.35">
      <c r="A2" s="10" t="s">
        <v>6</v>
      </c>
      <c r="C2" s="1">
        <v>80</v>
      </c>
      <c r="D2" s="1">
        <v>1.8</v>
      </c>
      <c r="E2" s="2">
        <f>C2/D2^2</f>
        <v>24.691358024691358</v>
      </c>
      <c r="H2" s="16"/>
      <c r="I2" s="17" t="s">
        <v>10</v>
      </c>
    </row>
    <row r="3" spans="1:13" x14ac:dyDescent="0.35">
      <c r="A3" s="10" t="s">
        <v>3</v>
      </c>
      <c r="C3" s="1">
        <v>1000</v>
      </c>
      <c r="D3">
        <f>D2</f>
        <v>1.8</v>
      </c>
      <c r="E3" s="2">
        <f>C3/D3^2</f>
        <v>308.64197530864197</v>
      </c>
      <c r="F3" s="2">
        <f>100-((E3/$E$2)*100)</f>
        <v>-1150</v>
      </c>
      <c r="G3">
        <f>IF(F3&gt;5, 3, 0)</f>
        <v>0</v>
      </c>
      <c r="H3" s="16"/>
      <c r="I3" s="18" t="s">
        <v>29</v>
      </c>
      <c r="J3" s="14"/>
      <c r="K3" s="14"/>
      <c r="L3" s="14"/>
    </row>
    <row r="4" spans="1:13" x14ac:dyDescent="0.35">
      <c r="A4" s="10" t="s">
        <v>4</v>
      </c>
      <c r="C4" s="1">
        <v>1000</v>
      </c>
      <c r="D4">
        <f>D2</f>
        <v>1.8</v>
      </c>
      <c r="E4" s="2">
        <f>C4/D4^2</f>
        <v>308.64197530864197</v>
      </c>
      <c r="F4" s="2">
        <f>100-((E4/$E$2)*100)</f>
        <v>-1150</v>
      </c>
      <c r="G4">
        <f>IF(F4&gt;5, 2, 0)</f>
        <v>0</v>
      </c>
      <c r="H4" s="16"/>
      <c r="I4" s="19" t="s">
        <v>31</v>
      </c>
      <c r="J4" s="14"/>
      <c r="K4" s="14"/>
      <c r="L4" s="14"/>
      <c r="M4" s="1"/>
    </row>
    <row r="5" spans="1:13" x14ac:dyDescent="0.35">
      <c r="A5" s="10" t="s">
        <v>5</v>
      </c>
      <c r="C5" s="1">
        <v>72</v>
      </c>
      <c r="D5">
        <f>D2</f>
        <v>1.8</v>
      </c>
      <c r="E5" s="2">
        <f>C5/D5^2</f>
        <v>22.222222222222221</v>
      </c>
      <c r="F5" s="2">
        <f>100-((E5/$E$2)*100)</f>
        <v>10</v>
      </c>
      <c r="G5">
        <f>IF(F5&gt;5, 1, 0)</f>
        <v>1</v>
      </c>
      <c r="H5" s="16"/>
      <c r="J5" s="14"/>
      <c r="K5" s="14"/>
      <c r="L5" s="14"/>
    </row>
    <row r="6" spans="1:13" x14ac:dyDescent="0.35">
      <c r="A6" s="10"/>
      <c r="E6" s="2"/>
      <c r="H6" s="16"/>
    </row>
    <row r="7" spans="1:13" x14ac:dyDescent="0.35">
      <c r="A7" s="11" t="s">
        <v>9</v>
      </c>
      <c r="E7" s="2"/>
      <c r="G7" s="3">
        <f>MAX(G3:G5)</f>
        <v>1</v>
      </c>
      <c r="H7" s="16"/>
      <c r="I7" s="21" t="s">
        <v>32</v>
      </c>
      <c r="J7" s="22"/>
    </row>
    <row r="8" spans="1:13" x14ac:dyDescent="0.35">
      <c r="A8" s="10"/>
      <c r="E8" s="2"/>
      <c r="H8" s="16"/>
      <c r="I8" s="15"/>
      <c r="J8" s="25" t="s">
        <v>36</v>
      </c>
    </row>
    <row r="9" spans="1:13" x14ac:dyDescent="0.35">
      <c r="A9" s="9" t="s">
        <v>19</v>
      </c>
      <c r="E9" s="2"/>
      <c r="H9" s="16"/>
      <c r="I9" s="26" t="s">
        <v>33</v>
      </c>
      <c r="J9" s="23">
        <v>80</v>
      </c>
    </row>
    <row r="10" spans="1:13" x14ac:dyDescent="0.35">
      <c r="A10" s="10"/>
      <c r="C10">
        <f>$C$2</f>
        <v>80</v>
      </c>
      <c r="D10">
        <f>$D$2</f>
        <v>1.8</v>
      </c>
      <c r="E10" s="2">
        <f>C10/D10^2</f>
        <v>24.691358024691358</v>
      </c>
      <c r="H10" s="16"/>
      <c r="I10" s="26" t="s">
        <v>34</v>
      </c>
      <c r="J10" s="23">
        <v>78</v>
      </c>
    </row>
    <row r="11" spans="1:13" ht="15" thickBot="1" x14ac:dyDescent="0.4">
      <c r="A11" s="10"/>
      <c r="C11">
        <f>$C$3</f>
        <v>1000</v>
      </c>
      <c r="D11">
        <f>D10</f>
        <v>1.8</v>
      </c>
      <c r="E11" s="2">
        <f>C11/D11^2</f>
        <v>308.64197530864197</v>
      </c>
      <c r="F11">
        <f>IF(AND(E11&gt;=18.5, E11&lt;=20.5), 2, 0)</f>
        <v>0</v>
      </c>
      <c r="H11" s="16"/>
      <c r="I11" s="27" t="s">
        <v>35</v>
      </c>
      <c r="J11" s="24">
        <f>100-(J10/J9)*100</f>
        <v>2.5</v>
      </c>
    </row>
    <row r="12" spans="1:13" ht="15" thickTop="1" x14ac:dyDescent="0.35">
      <c r="A12" s="10"/>
      <c r="C12">
        <f>$C$4</f>
        <v>1000</v>
      </c>
      <c r="D12">
        <f>D10</f>
        <v>1.8</v>
      </c>
      <c r="E12" s="2">
        <f>C12/D12^2</f>
        <v>308.64197530864197</v>
      </c>
      <c r="F12">
        <f>IF(AND(E12&gt;=18.5, E12&lt;=20.5), 2, 0)</f>
        <v>0</v>
      </c>
      <c r="H12" s="16"/>
    </row>
    <row r="13" spans="1:13" x14ac:dyDescent="0.35">
      <c r="A13" s="10"/>
      <c r="C13">
        <f>$C$5</f>
        <v>72</v>
      </c>
      <c r="D13">
        <f>D10</f>
        <v>1.8</v>
      </c>
      <c r="E13" s="2">
        <f>C13/D13^2</f>
        <v>22.222222222222221</v>
      </c>
      <c r="F13">
        <f>IF(AND(E13&gt;=18.5, E13&lt;=20.5), 2, 0)</f>
        <v>0</v>
      </c>
      <c r="H13" s="16"/>
    </row>
    <row r="14" spans="1:13" x14ac:dyDescent="0.35">
      <c r="A14" s="11" t="s">
        <v>11</v>
      </c>
      <c r="G14" s="3">
        <f>MAX(F11:F13)</f>
        <v>0</v>
      </c>
      <c r="H14" s="16"/>
    </row>
    <row r="15" spans="1:13" x14ac:dyDescent="0.35">
      <c r="A15" s="10"/>
      <c r="H15" s="16"/>
    </row>
    <row r="16" spans="1:13" x14ac:dyDescent="0.35">
      <c r="A16" s="9" t="s">
        <v>20</v>
      </c>
      <c r="H16" s="16"/>
    </row>
    <row r="17" spans="1:8" x14ac:dyDescent="0.35">
      <c r="F17" s="4" t="s">
        <v>15</v>
      </c>
      <c r="H17" s="16"/>
    </row>
    <row r="18" spans="1:8" x14ac:dyDescent="0.35">
      <c r="A18" t="s">
        <v>12</v>
      </c>
      <c r="F18" s="1" t="s">
        <v>16</v>
      </c>
      <c r="G18">
        <f>IF(F18="Ja",1,0)</f>
        <v>1</v>
      </c>
      <c r="H18" s="16"/>
    </row>
    <row r="19" spans="1:8" x14ac:dyDescent="0.35">
      <c r="A19" t="s">
        <v>13</v>
      </c>
      <c r="F19" s="1" t="s">
        <v>17</v>
      </c>
      <c r="G19">
        <f>IF(F19="Ja",2,0)</f>
        <v>0</v>
      </c>
      <c r="H19" s="16"/>
    </row>
    <row r="20" spans="1:8" x14ac:dyDescent="0.35">
      <c r="A20" t="s">
        <v>14</v>
      </c>
      <c r="F20" s="1" t="s">
        <v>17</v>
      </c>
      <c r="G20">
        <f>IF(F20="Ja",3,0)</f>
        <v>0</v>
      </c>
      <c r="H20" s="16"/>
    </row>
    <row r="21" spans="1:8" x14ac:dyDescent="0.35">
      <c r="H21" s="16"/>
    </row>
    <row r="22" spans="1:8" x14ac:dyDescent="0.35">
      <c r="A22" s="11" t="s">
        <v>9</v>
      </c>
      <c r="G22" s="3">
        <f>MAX(G18:G20)</f>
        <v>1</v>
      </c>
      <c r="H22" s="16"/>
    </row>
    <row r="23" spans="1:8" x14ac:dyDescent="0.35">
      <c r="H23" s="16"/>
    </row>
    <row r="24" spans="1:8" ht="15" thickBot="1" x14ac:dyDescent="0.4">
      <c r="A24" s="6" t="s">
        <v>21</v>
      </c>
      <c r="G24" s="5">
        <f>MAX(G3:G22)</f>
        <v>1</v>
      </c>
      <c r="H24" s="16"/>
    </row>
    <row r="25" spans="1:8" ht="15" thickTop="1" x14ac:dyDescent="0.35">
      <c r="H25" s="16"/>
    </row>
    <row r="26" spans="1:8" x14ac:dyDescent="0.35">
      <c r="A26" s="12" t="s">
        <v>22</v>
      </c>
      <c r="H26" s="16"/>
    </row>
    <row r="27" spans="1:8" x14ac:dyDescent="0.35">
      <c r="H27" s="16"/>
    </row>
    <row r="28" spans="1:8" x14ac:dyDescent="0.35">
      <c r="A28" t="s">
        <v>23</v>
      </c>
      <c r="F28" s="1" t="s">
        <v>17</v>
      </c>
      <c r="G28">
        <v>0</v>
      </c>
      <c r="H28" s="16"/>
    </row>
    <row r="29" spans="1:8" x14ac:dyDescent="0.35">
      <c r="A29" t="s">
        <v>24</v>
      </c>
      <c r="F29" s="1" t="s">
        <v>16</v>
      </c>
      <c r="G29">
        <f>IF(F29="Ja",1,0)</f>
        <v>1</v>
      </c>
      <c r="H29" s="16"/>
    </row>
    <row r="30" spans="1:8" x14ac:dyDescent="0.35">
      <c r="A30" t="s">
        <v>25</v>
      </c>
      <c r="F30" s="1" t="s">
        <v>17</v>
      </c>
      <c r="G30">
        <f>IF(F30="Ja",2,0)</f>
        <v>0</v>
      </c>
      <c r="H30" s="16"/>
    </row>
    <row r="31" spans="1:8" x14ac:dyDescent="0.35">
      <c r="A31" t="s">
        <v>26</v>
      </c>
      <c r="F31" s="1" t="s">
        <v>17</v>
      </c>
      <c r="G31">
        <f>IF(F31="Ja",3,0)</f>
        <v>0</v>
      </c>
      <c r="H31" s="16"/>
    </row>
    <row r="32" spans="1:8" x14ac:dyDescent="0.35">
      <c r="H32" s="16"/>
    </row>
    <row r="33" spans="1:8" ht="15" thickBot="1" x14ac:dyDescent="0.4">
      <c r="A33" t="s">
        <v>9</v>
      </c>
      <c r="G33" s="5">
        <f>MAX(G28:G31)</f>
        <v>1</v>
      </c>
      <c r="H33" s="16"/>
    </row>
    <row r="34" spans="1:8" ht="15" thickTop="1" x14ac:dyDescent="0.35">
      <c r="H34" s="16"/>
    </row>
    <row r="35" spans="1:8" x14ac:dyDescent="0.35">
      <c r="A35" s="12" t="s">
        <v>27</v>
      </c>
      <c r="F35" s="1">
        <v>71</v>
      </c>
      <c r="H35" s="16"/>
    </row>
    <row r="36" spans="1:8" ht="15" thickBot="1" x14ac:dyDescent="0.4">
      <c r="G36" s="5">
        <f>IF(F35&gt;= 70,1,0)</f>
        <v>1</v>
      </c>
      <c r="H36" s="16"/>
    </row>
    <row r="37" spans="1:8" ht="15" thickTop="1" x14ac:dyDescent="0.35"/>
    <row r="38" spans="1:8" ht="15" thickBot="1" x14ac:dyDescent="0.4">
      <c r="A38" s="13" t="s">
        <v>28</v>
      </c>
      <c r="G38" s="7">
        <f>(G24+G33+G36)</f>
        <v>3</v>
      </c>
      <c r="H38" t="str">
        <f>IF(G38=0, "Kein Risiko", IF(G38&lt;3, "Leichtes Risiko", "Mittleres bis schweres Risiko"))</f>
        <v>Mittleres bis schweres Risiko</v>
      </c>
    </row>
    <row r="39" spans="1:8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Gerber</dc:creator>
  <cp:lastModifiedBy>Andri Gerber</cp:lastModifiedBy>
  <dcterms:created xsi:type="dcterms:W3CDTF">2023-06-12T08:56:48Z</dcterms:created>
  <dcterms:modified xsi:type="dcterms:W3CDTF">2023-06-12T10:46:25Z</dcterms:modified>
</cp:coreProperties>
</file>