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39bcc6a87b97e/Dokumenter/Leistad Fysioterapi og Trening AS/Master 23-25/IDR4000/Arbeidskrav/mollab/"/>
    </mc:Choice>
  </mc:AlternateContent>
  <xr:revisionPtr revIDLastSave="156" documentId="8_{52AF16B0-21C7-4E61-B294-BCD40749DC55}" xr6:coauthVersionLast="47" xr6:coauthVersionMax="47" xr10:uidLastSave="{A99179CF-3245-4BDC-9CCF-318E224E2C7A}"/>
  <bookViews>
    <workbookView xWindow="-120" yWindow="-120" windowWidth="29040" windowHeight="15720" xr2:uid="{80DC07D6-E443-4D60-9899-02315561A0EA}"/>
  </bookViews>
  <sheets>
    <sheet name="MHC" sheetId="2" r:id="rId1"/>
    <sheet name="Ark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2" l="1"/>
  <c r="AB4" i="2"/>
  <c r="AC3" i="2"/>
  <c r="AB3" i="2"/>
  <c r="AC2" i="2"/>
  <c r="AB2" i="2"/>
  <c r="T4" i="2"/>
  <c r="T3" i="2"/>
  <c r="T2" i="2"/>
  <c r="S4" i="2"/>
  <c r="S3" i="2"/>
  <c r="S2" i="2"/>
  <c r="Q6" i="2"/>
  <c r="P6" i="2"/>
  <c r="O6" i="2"/>
  <c r="Q2" i="2"/>
  <c r="P2" i="2"/>
  <c r="O2" i="2"/>
  <c r="N6" i="2"/>
  <c r="N2" i="2"/>
  <c r="F2" i="2" l="1"/>
  <c r="X2" i="2" s="1"/>
  <c r="K2" i="2"/>
  <c r="Y2" i="2"/>
  <c r="F3" i="2"/>
  <c r="X3" i="2" s="1"/>
  <c r="K3" i="2"/>
  <c r="Y3" i="2"/>
  <c r="F4" i="2"/>
  <c r="K4" i="2"/>
  <c r="Y4" i="2"/>
  <c r="F5" i="2"/>
  <c r="K5" i="2"/>
  <c r="X5" i="2"/>
  <c r="Y5" i="2"/>
  <c r="F6" i="2"/>
  <c r="K6" i="2"/>
  <c r="Y6" i="2"/>
  <c r="F7" i="2"/>
  <c r="K7" i="2"/>
  <c r="Y7" i="2"/>
  <c r="L5" i="2" l="1"/>
  <c r="L7" i="2"/>
  <c r="L6" i="2"/>
  <c r="Z5" i="2"/>
  <c r="L3" i="2"/>
  <c r="M3" i="2" s="1"/>
  <c r="X7" i="2"/>
  <c r="Z7" i="2" s="1"/>
  <c r="Z3" i="2"/>
  <c r="L4" i="2"/>
  <c r="Z2" i="2"/>
  <c r="X6" i="2"/>
  <c r="Z6" i="2" s="1"/>
  <c r="X4" i="2"/>
  <c r="Z4" i="2" s="1"/>
  <c r="L2" i="2"/>
  <c r="M2" i="2" s="1"/>
  <c r="M4" i="2"/>
  <c r="M6" i="2"/>
  <c r="M5" i="2"/>
  <c r="M7" i="2"/>
</calcChain>
</file>

<file path=xl/sharedStrings.xml><?xml version="1.0" encoding="utf-8"?>
<sst xmlns="http://schemas.openxmlformats.org/spreadsheetml/2006/main" count="62" uniqueCount="25">
  <si>
    <t>MHC-2x</t>
  </si>
  <si>
    <t>W2</t>
  </si>
  <si>
    <t>Undetermined</t>
  </si>
  <si>
    <t>B2M</t>
  </si>
  <si>
    <t>W0</t>
  </si>
  <si>
    <t>MHC-2a</t>
  </si>
  <si>
    <t>MHC2x W2</t>
  </si>
  <si>
    <t>MHC2a W2</t>
  </si>
  <si>
    <t>MHC1 W2</t>
  </si>
  <si>
    <t>MHC1</t>
  </si>
  <si>
    <t>ΔCT</t>
  </si>
  <si>
    <t>Average</t>
  </si>
  <si>
    <t>CT3</t>
  </si>
  <si>
    <t>CT2</t>
  </si>
  <si>
    <t>CT1</t>
  </si>
  <si>
    <t>Reference gene</t>
  </si>
  <si>
    <t xml:space="preserve"> CT1</t>
  </si>
  <si>
    <t>Target name</t>
  </si>
  <si>
    <t>Sample name</t>
  </si>
  <si>
    <t>MHC1 W0</t>
  </si>
  <si>
    <t>MHC2a W0</t>
  </si>
  <si>
    <t>MHC2x W0</t>
  </si>
  <si>
    <t>100% W0</t>
  </si>
  <si>
    <t>100% W2</t>
  </si>
  <si>
    <t>2-∆∆Ct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</si>
</sst>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rgb="FF040C28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1"/>
    <xf numFmtId="9" fontId="0" fillId="0" borderId="0" xfId="2" applyFont="1"/>
    <xf numFmtId="164" fontId="1" fillId="0" borderId="0" xfId="1" applyNumberFormat="1"/>
    <xf numFmtId="0" fontId="2" fillId="0" borderId="0" xfId="1" applyFont="1"/>
    <xf numFmtId="0" fontId="3" fillId="0" borderId="0" xfId="0" applyFont="1"/>
    <xf numFmtId="0" fontId="4" fillId="0" borderId="0" xfId="1" applyFont="1"/>
    <xf numFmtId="0" fontId="2" fillId="2" borderId="0" xfId="0" applyFont="1" applyFill="1"/>
    <xf numFmtId="165" fontId="1" fillId="0" borderId="0" xfId="1" applyNumberFormat="1"/>
  </cellXfs>
  <cellStyles count="3">
    <cellStyle name="Normal" xfId="0" builtinId="0"/>
    <cellStyle name="Normal 2" xfId="1" xr:uid="{CD7362D7-C091-48EC-802A-8684C2FCBA09}"/>
    <cellStyle name="Prosent 2" xfId="2" xr:uid="{889D9C5E-812A-42A6-895C-089CBD7ADC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126A-C853-4236-9821-86F679F10610}">
  <dimension ref="A1:AC20"/>
  <sheetViews>
    <sheetView tabSelected="1" topLeftCell="G1" workbookViewId="0">
      <selection activeCell="AC5" sqref="AC5"/>
    </sheetView>
  </sheetViews>
  <sheetFormatPr baseColWidth="10" defaultRowHeight="12.75" x14ac:dyDescent="0.2"/>
  <cols>
    <col min="1" max="1" width="12.42578125" style="1" bestFit="1" customWidth="1"/>
    <col min="2" max="6" width="11.42578125" style="1"/>
    <col min="7" max="7" width="13.85546875" style="1" bestFit="1" customWidth="1"/>
    <col min="8" max="8" width="12.42578125" style="1" bestFit="1" customWidth="1"/>
    <col min="9" max="13" width="11.42578125" style="1"/>
    <col min="14" max="14" width="12" style="1" bestFit="1" customWidth="1"/>
    <col min="15" max="18" width="12" style="1" customWidth="1"/>
    <col min="19" max="16384" width="11.42578125" style="1"/>
  </cols>
  <sheetData>
    <row r="1" spans="1:29" x14ac:dyDescent="0.2">
      <c r="A1" s="4" t="s">
        <v>18</v>
      </c>
      <c r="B1" s="4" t="s">
        <v>17</v>
      </c>
      <c r="C1" s="4" t="s">
        <v>16</v>
      </c>
      <c r="D1" s="4" t="s">
        <v>13</v>
      </c>
      <c r="E1" s="4" t="s">
        <v>12</v>
      </c>
      <c r="F1" s="4" t="s">
        <v>11</v>
      </c>
      <c r="G1" s="4" t="s">
        <v>15</v>
      </c>
      <c r="H1" s="4" t="s">
        <v>14</v>
      </c>
      <c r="I1" s="4" t="s">
        <v>13</v>
      </c>
      <c r="J1" s="4" t="s">
        <v>12</v>
      </c>
      <c r="K1" s="4" t="s">
        <v>11</v>
      </c>
      <c r="L1" s="4" t="s">
        <v>10</v>
      </c>
      <c r="M1" s="7" t="s">
        <v>24</v>
      </c>
      <c r="N1" s="4" t="s">
        <v>22</v>
      </c>
      <c r="O1" s="4" t="s">
        <v>19</v>
      </c>
      <c r="P1" s="4" t="s">
        <v>20</v>
      </c>
      <c r="Q1" s="4" t="s">
        <v>21</v>
      </c>
      <c r="R1" s="4"/>
      <c r="S1" s="4"/>
      <c r="T1" s="4"/>
      <c r="X1" s="4"/>
      <c r="Y1" s="6"/>
      <c r="Z1" s="4"/>
    </row>
    <row r="2" spans="1:29" ht="15" x14ac:dyDescent="0.25">
      <c r="A2" s="4" t="s">
        <v>4</v>
      </c>
      <c r="B2" s="4" t="s">
        <v>9</v>
      </c>
      <c r="C2" s="3">
        <v>29.131275177001953</v>
      </c>
      <c r="D2" s="3">
        <v>18.978000640869141</v>
      </c>
      <c r="E2" s="3">
        <v>18.023632049560547</v>
      </c>
      <c r="F2" s="3">
        <f t="shared" ref="F2:F7" si="0">AVERAGE(C2:E2)</f>
        <v>22.044302622477215</v>
      </c>
      <c r="G2" s="4" t="s">
        <v>3</v>
      </c>
      <c r="H2" s="3">
        <v>23.221717834472656</v>
      </c>
      <c r="I2" s="3">
        <v>23.283061981201172</v>
      </c>
      <c r="J2" s="3">
        <v>25.416980743408203</v>
      </c>
      <c r="K2" s="3">
        <f t="shared" ref="K2:K7" si="1">AVERAGE(H2:J2)</f>
        <v>23.973920186360676</v>
      </c>
      <c r="L2" s="3">
        <f t="shared" ref="L2:L7" si="2">AVERAGE(F2-K2)</f>
        <v>-1.9296175638834612</v>
      </c>
      <c r="M2" s="3">
        <f t="shared" ref="M2:M7" si="3">(2^-L2)</f>
        <v>3.8095420077170381</v>
      </c>
      <c r="N2" s="3">
        <f>SUM(M2,M4,M6)</f>
        <v>10.7522466778384</v>
      </c>
      <c r="O2" s="2">
        <f>SUM(M2/N2)</f>
        <v>0.35430195398780573</v>
      </c>
      <c r="P2" s="2">
        <f>SUM(M4/N2)</f>
        <v>6.0751538686626581E-3</v>
      </c>
      <c r="Q2" s="2">
        <f>M6/N2</f>
        <v>0.63962289214353152</v>
      </c>
      <c r="R2" s="3" t="s">
        <v>9</v>
      </c>
      <c r="S2" s="8">
        <f>O2*100</f>
        <v>35.430195398780576</v>
      </c>
      <c r="T2" s="8">
        <f>O6*100</f>
        <v>27.330891490989735</v>
      </c>
      <c r="V2" s="4" t="s">
        <v>4</v>
      </c>
      <c r="W2" s="4" t="s">
        <v>9</v>
      </c>
      <c r="X2" s="3">
        <f t="shared" ref="X2:X7" si="4">F2</f>
        <v>22.044302622477215</v>
      </c>
      <c r="Y2" s="4">
        <f t="shared" ref="Y2:Y7" si="5">STDEV(C2:E2)</f>
        <v>6.1560206175303955</v>
      </c>
      <c r="Z2" s="2">
        <f t="shared" ref="Z2:Z7" si="6">Y2/X2</f>
        <v>0.27925676411525402</v>
      </c>
      <c r="AA2" s="4" t="s">
        <v>9</v>
      </c>
      <c r="AB2" s="8">
        <f>X2</f>
        <v>22.044302622477215</v>
      </c>
      <c r="AC2" s="8">
        <f>X3</f>
        <v>17.29454517364502</v>
      </c>
    </row>
    <row r="3" spans="1:29" ht="15" x14ac:dyDescent="0.25">
      <c r="A3" s="4" t="s">
        <v>1</v>
      </c>
      <c r="B3" s="4" t="s">
        <v>9</v>
      </c>
      <c r="C3" s="3">
        <v>17.703769683837891</v>
      </c>
      <c r="D3" s="1" t="s">
        <v>2</v>
      </c>
      <c r="E3" s="3">
        <v>16.885320663452148</v>
      </c>
      <c r="F3" s="3">
        <f t="shared" si="0"/>
        <v>17.29454517364502</v>
      </c>
      <c r="G3" s="4" t="s">
        <v>3</v>
      </c>
      <c r="H3" s="1" t="s">
        <v>2</v>
      </c>
      <c r="I3" s="3">
        <v>22.870803833007813</v>
      </c>
      <c r="J3" s="3">
        <v>22.418289184570313</v>
      </c>
      <c r="K3" s="3">
        <f t="shared" si="1"/>
        <v>22.644546508789063</v>
      </c>
      <c r="L3" s="3">
        <f t="shared" si="2"/>
        <v>-5.350001335144043</v>
      </c>
      <c r="M3" s="3">
        <f t="shared" si="3"/>
        <v>40.785977819636301</v>
      </c>
      <c r="R3" s="3" t="s">
        <v>5</v>
      </c>
      <c r="S3" s="8">
        <f>P2*100</f>
        <v>0.60751538686626583</v>
      </c>
      <c r="T3" s="8">
        <f>P6*100</f>
        <v>72.210916946826188</v>
      </c>
      <c r="V3" s="4" t="s">
        <v>1</v>
      </c>
      <c r="W3" s="4" t="s">
        <v>9</v>
      </c>
      <c r="X3" s="3">
        <f t="shared" si="4"/>
        <v>17.29454517364502</v>
      </c>
      <c r="Y3" s="1">
        <f t="shared" si="5"/>
        <v>0.57873085237024513</v>
      </c>
      <c r="Z3" s="2">
        <f t="shared" si="6"/>
        <v>3.3463201637251909E-2</v>
      </c>
      <c r="AA3" s="4" t="s">
        <v>5</v>
      </c>
      <c r="AB3" s="8">
        <f>X4</f>
        <v>27.91021728515625</v>
      </c>
      <c r="AC3" s="8">
        <f>X5</f>
        <v>15.892860730489096</v>
      </c>
    </row>
    <row r="4" spans="1:29" ht="15" x14ac:dyDescent="0.25">
      <c r="A4" s="4" t="s">
        <v>4</v>
      </c>
      <c r="B4" s="4" t="s">
        <v>5</v>
      </c>
      <c r="C4" s="3">
        <v>37.095432281494141</v>
      </c>
      <c r="D4" s="3">
        <v>23.977840423583984</v>
      </c>
      <c r="E4" s="3">
        <v>22.657379150390625</v>
      </c>
      <c r="F4" s="3">
        <f t="shared" si="0"/>
        <v>27.91021728515625</v>
      </c>
      <c r="G4" s="4" t="s">
        <v>3</v>
      </c>
      <c r="H4" s="3">
        <v>23.221717834472656</v>
      </c>
      <c r="I4" s="3">
        <v>23.283061981201172</v>
      </c>
      <c r="J4" s="3">
        <v>25.416980743408203</v>
      </c>
      <c r="K4" s="3">
        <f t="shared" si="1"/>
        <v>23.973920186360676</v>
      </c>
      <c r="L4" s="3">
        <f t="shared" si="2"/>
        <v>3.9362970987955741</v>
      </c>
      <c r="M4" s="3">
        <f t="shared" si="3"/>
        <v>6.532155300168517E-2</v>
      </c>
      <c r="R4" s="3" t="s">
        <v>0</v>
      </c>
      <c r="S4" s="8">
        <f>Q2*100</f>
        <v>63.962289214353149</v>
      </c>
      <c r="T4" s="8">
        <f>Q6*100</f>
        <v>4.6085694585325685</v>
      </c>
      <c r="V4" s="4" t="s">
        <v>4</v>
      </c>
      <c r="W4" s="4" t="s">
        <v>5</v>
      </c>
      <c r="X4" s="3">
        <f t="shared" si="4"/>
        <v>27.91021728515625</v>
      </c>
      <c r="Y4" s="1">
        <f t="shared" si="5"/>
        <v>7.9819819211906085</v>
      </c>
      <c r="Z4" s="2">
        <f t="shared" si="6"/>
        <v>0.28598781011410257</v>
      </c>
      <c r="AA4" s="4" t="s">
        <v>0</v>
      </c>
      <c r="AB4" s="8">
        <f>X6</f>
        <v>21.192060470581055</v>
      </c>
      <c r="AC4" s="8">
        <f>X7</f>
        <v>23.192982991536457</v>
      </c>
    </row>
    <row r="5" spans="1:29" ht="15" x14ac:dyDescent="0.25">
      <c r="A5" s="4" t="s">
        <v>1</v>
      </c>
      <c r="B5" s="4" t="s">
        <v>5</v>
      </c>
      <c r="C5" s="3">
        <v>16.600025177001953</v>
      </c>
      <c r="D5" s="3">
        <v>15.883395195007324</v>
      </c>
      <c r="E5" s="3">
        <v>15.195161819458008</v>
      </c>
      <c r="F5" s="3">
        <f t="shared" si="0"/>
        <v>15.892860730489096</v>
      </c>
      <c r="G5" s="4" t="s">
        <v>3</v>
      </c>
      <c r="H5" s="1" t="s">
        <v>2</v>
      </c>
      <c r="I5" s="3">
        <v>22.870803833007813</v>
      </c>
      <c r="J5" s="3">
        <v>22.418289184570313</v>
      </c>
      <c r="K5" s="3">
        <f t="shared" si="1"/>
        <v>22.644546508789063</v>
      </c>
      <c r="L5" s="3">
        <f t="shared" si="2"/>
        <v>-6.7516857782999669</v>
      </c>
      <c r="M5" s="3">
        <f t="shared" si="3"/>
        <v>107.76058504713625</v>
      </c>
      <c r="N5" s="4" t="s">
        <v>23</v>
      </c>
      <c r="O5" s="4" t="s">
        <v>8</v>
      </c>
      <c r="P5" s="4" t="s">
        <v>7</v>
      </c>
      <c r="Q5" s="4" t="s">
        <v>6</v>
      </c>
      <c r="V5" s="4" t="s">
        <v>1</v>
      </c>
      <c r="W5" s="4" t="s">
        <v>5</v>
      </c>
      <c r="X5" s="3">
        <f t="shared" si="4"/>
        <v>15.892860730489096</v>
      </c>
      <c r="Y5" s="1">
        <f t="shared" si="5"/>
        <v>0.70247950903487522</v>
      </c>
      <c r="Z5" s="2">
        <f t="shared" si="6"/>
        <v>4.4200947893995465E-2</v>
      </c>
    </row>
    <row r="6" spans="1:29" ht="15" x14ac:dyDescent="0.25">
      <c r="A6" s="4" t="s">
        <v>4</v>
      </c>
      <c r="B6" s="4" t="s">
        <v>0</v>
      </c>
      <c r="C6" s="1" t="s">
        <v>2</v>
      </c>
      <c r="D6" s="3">
        <v>21.233205795288086</v>
      </c>
      <c r="E6" s="3">
        <v>21.150915145874023</v>
      </c>
      <c r="F6" s="3">
        <f t="shared" si="0"/>
        <v>21.192060470581055</v>
      </c>
      <c r="G6" s="4" t="s">
        <v>3</v>
      </c>
      <c r="H6" s="3">
        <v>23.221717834472656</v>
      </c>
      <c r="I6" s="3">
        <v>23.283061981201172</v>
      </c>
      <c r="J6" s="3">
        <v>25.416980743408203</v>
      </c>
      <c r="K6" s="3">
        <f t="shared" si="1"/>
        <v>23.973920186360676</v>
      </c>
      <c r="L6" s="3">
        <f t="shared" si="2"/>
        <v>-2.7818597157796212</v>
      </c>
      <c r="M6" s="3">
        <f t="shared" si="3"/>
        <v>6.8773831171196758</v>
      </c>
      <c r="N6" s="3">
        <f>SUM(M3,M5,M7)</f>
        <v>149.23032361780935</v>
      </c>
      <c r="O6" s="2">
        <f>M3/N6</f>
        <v>0.27330891490989734</v>
      </c>
      <c r="P6" s="2">
        <f>M5/N6</f>
        <v>0.72210916946826187</v>
      </c>
      <c r="Q6" s="2">
        <f>M6/N6</f>
        <v>4.6085694585325687E-2</v>
      </c>
      <c r="V6" s="4" t="s">
        <v>4</v>
      </c>
      <c r="W6" s="4" t="s">
        <v>0</v>
      </c>
      <c r="X6" s="3">
        <f t="shared" si="4"/>
        <v>21.192060470581055</v>
      </c>
      <c r="Y6" s="1">
        <f t="shared" si="5"/>
        <v>5.8188276228928387E-2</v>
      </c>
      <c r="Z6" s="2">
        <f t="shared" si="6"/>
        <v>2.7457583140490611E-3</v>
      </c>
    </row>
    <row r="7" spans="1:29" ht="15" x14ac:dyDescent="0.25">
      <c r="A7" s="4" t="s">
        <v>1</v>
      </c>
      <c r="B7" s="4" t="s">
        <v>0</v>
      </c>
      <c r="C7" s="3">
        <v>22.130130767822266</v>
      </c>
      <c r="D7" s="3">
        <v>24.335453033447266</v>
      </c>
      <c r="E7" s="3">
        <v>23.113365173339844</v>
      </c>
      <c r="F7" s="3">
        <f t="shared" si="0"/>
        <v>23.192982991536457</v>
      </c>
      <c r="G7" s="4" t="s">
        <v>3</v>
      </c>
      <c r="H7" s="1" t="s">
        <v>2</v>
      </c>
      <c r="I7" s="3">
        <v>22.870803833007813</v>
      </c>
      <c r="J7" s="3">
        <v>22.418289184570313</v>
      </c>
      <c r="K7" s="3">
        <f t="shared" si="1"/>
        <v>22.644546508789063</v>
      </c>
      <c r="L7" s="3">
        <f t="shared" si="2"/>
        <v>0.54843648274739465</v>
      </c>
      <c r="M7" s="3">
        <f t="shared" si="3"/>
        <v>0.6837607510367929</v>
      </c>
      <c r="N7" s="3"/>
      <c r="O7" s="3"/>
      <c r="P7" s="3"/>
      <c r="Q7" s="3"/>
      <c r="V7" s="4" t="s">
        <v>1</v>
      </c>
      <c r="W7" s="4" t="s">
        <v>0</v>
      </c>
      <c r="X7" s="3">
        <f t="shared" si="4"/>
        <v>23.192982991536457</v>
      </c>
      <c r="Y7" s="1">
        <f t="shared" si="5"/>
        <v>1.1048148358644256</v>
      </c>
      <c r="Z7" s="2">
        <f t="shared" si="6"/>
        <v>4.7635736906614934E-2</v>
      </c>
    </row>
    <row r="9" spans="1:29" x14ac:dyDescent="0.2">
      <c r="V9" s="4"/>
    </row>
    <row r="10" spans="1:29" x14ac:dyDescent="0.2">
      <c r="V10" s="4"/>
    </row>
    <row r="12" spans="1:29" ht="15" x14ac:dyDescent="0.2">
      <c r="V12" s="5"/>
    </row>
    <row r="14" spans="1:29" x14ac:dyDescent="0.2">
      <c r="A14" s="4"/>
    </row>
    <row r="15" spans="1:29" x14ac:dyDescent="0.2">
      <c r="A15" s="4"/>
      <c r="B15" s="4"/>
      <c r="C15" s="4"/>
      <c r="D15" s="4"/>
    </row>
    <row r="16" spans="1:29" ht="15" x14ac:dyDescent="0.25">
      <c r="A16" s="3"/>
      <c r="B16" s="2"/>
      <c r="C16" s="2"/>
      <c r="D16" s="2"/>
    </row>
    <row r="19" spans="1:4" x14ac:dyDescent="0.2">
      <c r="A19" s="4"/>
      <c r="B19" s="4"/>
      <c r="C19" s="4"/>
      <c r="D19" s="4"/>
    </row>
    <row r="20" spans="1:4" ht="15" x14ac:dyDescent="0.25">
      <c r="A20" s="3"/>
      <c r="B20" s="2"/>
      <c r="C20" s="2"/>
      <c r="D20" s="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3460-039D-4409-853B-071C43951E4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MHC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 Andresen</dc:creator>
  <cp:lastModifiedBy>Petter Leistad</cp:lastModifiedBy>
  <dcterms:created xsi:type="dcterms:W3CDTF">2023-10-30T21:08:56Z</dcterms:created>
  <dcterms:modified xsi:type="dcterms:W3CDTF">2023-11-07T11:41:53Z</dcterms:modified>
</cp:coreProperties>
</file>