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1/"/>
    </mc:Choice>
  </mc:AlternateContent>
  <xr:revisionPtr revIDLastSave="0" documentId="13_ncr:1_{0D32C383-5501-5546-B29C-1BD88D0B384A}" xr6:coauthVersionLast="47" xr6:coauthVersionMax="47" xr10:uidLastSave="{00000000-0000-0000-0000-000000000000}"/>
  <bookViews>
    <workbookView xWindow="0" yWindow="760" windowWidth="30240" windowHeight="18880" activeTab="1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<sst xmlns="http://schemas.openxmlformats.org/spreadsheetml/2006/main" count="96" uniqueCount="76">
  <si>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</si>
  <si>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</si>
  <si>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</si>
  <si>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</si>
  <si>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</si>
  <si>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</si>
  <si>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</si>
  <si>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</si>
  <si>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</si>
  <si>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</si>
  <si>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</si>
  <si>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</si>
  <si>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</si>
  <si>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</si>
  <si>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</si>
  <si>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</si>
  <si>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</si>
  <si>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</si>
  <si>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</si>
  <si>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</si>
  <si>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</si>
  <si>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</si>
  <si>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</si>
  <si>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</si>
  <si>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</si>
  <si>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</si>
  <si>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</si>
  <si>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</si>
  <si>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</si>
  <si>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</si>
  <si>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</si>
  <si>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</si>
  <si>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</si>
  <si>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</si>
  <si>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</si>
  <si>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</si>
  <si>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</si>
  <si>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</si>
  <si>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</si>
  <si>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</si>
  <si>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</si>
  <si>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</si>
  <si>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</si>
  <si>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</si>
  <si>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</si>
  <si>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</si>
  <si>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</si>
  <si>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</si>
  <si>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</si>
  <si>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</si>
  <si>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</si>
  <si>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</si>
  <si>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</si>
  <si>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</si>
  <si>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</si>
  <si>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</si>
  <si>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</si>
  <si>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</si>
  <si>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</si>
  <si>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</si>
  <si>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</si>
  <si>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</si>
  <si>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</si>
  <si>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</si>
  <si>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</si>
  <si>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</si>
  <si>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</si>
  <si>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</si>
  <si>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</si>
  <si>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Emanuel Renault</t>
  </si>
  <si>
    <t>EM170202</t>
  </si>
  <si>
    <t>Mann</t>
  </si>
  <si>
    <t>17.02.02</t>
  </si>
  <si>
    <t>26.09.23</t>
  </si>
  <si>
    <t>12.00</t>
  </si>
  <si>
    <t>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</si>
</sst>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  <a:p>
          <a:r>
            <a:rPr lang="en-GB" sz="1600"/>
            <a:t>1 ekstra med 3x20 kg.</a:t>
          </a:r>
        </a:p>
        <a:p>
          <a:r>
            <a:rPr lang="en-GB" sz="1600"/>
            <a:t>Fotstilling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første</a:t>
          </a:r>
          <a:r>
            <a:rPr lang="en-GB" sz="1400" u="none" baseline="0"/>
            <a:t> submaks-drag ble 2:21 min, siden O2-apparatet ikke startet.</a:t>
          </a:r>
        </a:p>
        <a:p>
          <a:endParaRPr lang="en-GB" sz="1400" u="none" baseline="0"/>
        </a:p>
        <a:p>
          <a:r>
            <a:rPr lang="en-GB" sz="1400" u="none" baseline="0"/>
            <a:t>Glemte å spørre om BORG-score etter første submaksdrag, så spurte om begge etter 2. drag.</a:t>
          </a:r>
          <a:endParaRPr lang="en-GB" sz="1400" u="none"/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tid: 3 min</a:t>
          </a:r>
        </a:p>
        <a:p>
          <a:endParaRPr lang="en-GB" sz="14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E23" sqref="E23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 t="s">
        <v>70</v>
      </c>
    </row>
    <row r="6" spans="2:3" x14ac:dyDescent="0.2">
      <c r="B6" s="8" t="s">
        <v>20</v>
      </c>
      <c r="C6" s="9" t="s">
        <v>71</v>
      </c>
    </row>
    <row r="7" spans="2:3" x14ac:dyDescent="0.2">
      <c r="B7" s="8" t="s">
        <v>21</v>
      </c>
      <c r="C7" s="10" t="s">
        <v>72</v>
      </c>
    </row>
    <row r="8" spans="2:3" x14ac:dyDescent="0.2">
      <c r="B8" s="8" t="s">
        <v>22</v>
      </c>
      <c r="C8" s="9">
        <v>191</v>
      </c>
    </row>
    <row r="9" spans="2:3" x14ac:dyDescent="0.2">
      <c r="B9" s="3" t="s">
        <v>23</v>
      </c>
      <c r="C9" s="9">
        <v>68.400000000000006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1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 t="s">
        <v>73</v>
      </c>
    </row>
    <row r="14" spans="2:3" x14ac:dyDescent="0.2">
      <c r="B14" s="8" t="s">
        <v>27</v>
      </c>
      <c r="C14" s="12" t="s">
        <v>74</v>
      </c>
    </row>
    <row r="15" spans="2:3" x14ac:dyDescent="0.2">
      <c r="B15" s="13"/>
      <c r="C15" s="14"/>
    </row>
    <row r="16" spans="2:3" x14ac:dyDescent="0.2">
      <c r="B16" s="8" t="s">
        <v>28</v>
      </c>
      <c r="C16" s="9">
        <v>20</v>
      </c>
    </row>
    <row r="17" spans="2:3" x14ac:dyDescent="0.2">
      <c r="B17" s="8" t="s">
        <v>29</v>
      </c>
      <c r="C17" s="9">
        <v>57</v>
      </c>
    </row>
    <row r="18" spans="2:3" x14ac:dyDescent="0.2">
      <c r="B18" s="13"/>
      <c r="C18" s="11"/>
    </row>
    <row r="19" spans="2:3" x14ac:dyDescent="0.2">
      <c r="B19" s="8" t="s">
        <v>30</v>
      </c>
      <c r="C19" s="9"/>
    </row>
    <row r="20" spans="2:3" x14ac:dyDescent="0.2">
      <c r="B20" s="8" t="s">
        <v>31</v>
      </c>
      <c r="C20" s="9" t="s">
        <v>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tabSelected="1" workbookViewId="0">
      <selection activeCell="D6" sqref="D6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/>
      <c r="F6" s="49">
        <v>1081.44</v>
      </c>
      <c r="G6" s="65">
        <v>236.8</v>
      </c>
      <c r="H6" s="65">
        <v>1415.33</v>
      </c>
      <c r="I6" s="65">
        <v>441.4</v>
      </c>
      <c r="J6" s="65">
        <v>1661.77</v>
      </c>
      <c r="K6" s="64">
        <v>549</v>
      </c>
    </row>
    <row r="7" spans="2:11" x14ac:dyDescent="0.2">
      <c r="B7" s="46" t="s">
        <v>66</v>
      </c>
      <c r="C7" s="47">
        <f>Informasjon!C9 * 0.3</f>
        <v>20.52</v>
      </c>
    </row>
    <row r="8" spans="2:11" x14ac:dyDescent="0.2">
      <c r="B8" s="46" t="s">
        <v>67</v>
      </c>
      <c r="C8" s="47">
        <f>Informasjon!C9 * 0.5</f>
        <v>34.200000000000003</v>
      </c>
    </row>
    <row r="9" spans="2:11" x14ac:dyDescent="0.2">
      <c r="B9" s="46" t="s">
        <v>68</v>
      </c>
      <c r="C9" s="47">
        <f>Informasjon!C9 * 0.7</f>
        <v>47.88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zoomScale="83" workbookViewId="0">
      <selection activeCell="J9" sqref="J9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425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100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66.885964912280699</v>
      </c>
      <c r="K8" s="4">
        <v>4575</v>
      </c>
      <c r="L8" s="5" t="s">
        <v>4</v>
      </c>
      <c r="M8" s="39">
        <v>450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67.309941520467831</v>
      </c>
      <c r="K9" s="4">
        <v>4604</v>
      </c>
      <c r="L9" s="5" t="s">
        <v>6</v>
      </c>
      <c r="M9" s="39">
        <v>1</v>
      </c>
      <c r="O9" s="23" t="s">
        <v>12</v>
      </c>
      <c r="P9">
        <v>95</v>
      </c>
      <c r="Q9">
        <v>93</v>
      </c>
      <c r="R9">
        <v>87</v>
      </c>
      <c r="S9" s="4">
        <v>70</v>
      </c>
      <c r="T9" s="4">
        <v>70</v>
      </c>
      <c r="U9" s="4">
        <v>70</v>
      </c>
      <c r="V9" s="62"/>
    </row>
    <row r="10" spans="2:22" ht="17" thickBot="1" x14ac:dyDescent="0.25">
      <c r="B10" s="23" t="s">
        <v>12</v>
      </c>
      <c r="C10" s="4">
        <v>92</v>
      </c>
      <c r="D10" s="4">
        <v>95</v>
      </c>
      <c r="E10" s="4">
        <v>95</v>
      </c>
      <c r="F10" s="4">
        <v>97</v>
      </c>
      <c r="G10" s="28">
        <f>IFERROR(AVERAGE(C10:F10),0)</f>
        <v>94.75</v>
      </c>
      <c r="I10" s="40" t="s">
        <v>7</v>
      </c>
      <c r="J10" s="41">
        <f>AVERAGE(J8:J9)</f>
        <v>67.097953216374265</v>
      </c>
      <c r="K10" s="42">
        <f>AVERAGE(K8:K9)</f>
        <v>4589.5</v>
      </c>
      <c r="L10" s="43" t="s">
        <v>8</v>
      </c>
      <c r="M10" s="44">
        <v>20</v>
      </c>
      <c r="O10" s="23" t="s">
        <v>13</v>
      </c>
      <c r="P10" s="4">
        <v>2862</v>
      </c>
      <c r="Q10" s="4">
        <v>4091</v>
      </c>
      <c r="R10" s="4">
        <v>4550</v>
      </c>
      <c r="S10" s="4">
        <v>4604</v>
      </c>
      <c r="T10" s="4">
        <v>4629</v>
      </c>
      <c r="U10" s="4">
        <v>4562</v>
      </c>
      <c r="V10" s="28">
        <f>SUM(P10:U10)/2</f>
        <v>12649</v>
      </c>
    </row>
    <row r="11" spans="2:22" x14ac:dyDescent="0.2">
      <c r="B11" s="23" t="s">
        <v>13</v>
      </c>
      <c r="C11" s="4">
        <v>1624</v>
      </c>
      <c r="D11" s="4">
        <v>1796</v>
      </c>
      <c r="E11" s="4">
        <v>1760</v>
      </c>
      <c r="F11" s="4">
        <v>1793</v>
      </c>
      <c r="G11" s="29">
        <f>IFERROR(AVERAGE(C11:F11),0)</f>
        <v>1743.25</v>
      </c>
      <c r="O11" s="57"/>
      <c r="P11" s="52"/>
      <c r="Q11" s="52"/>
      <c r="R11" s="52"/>
      <c r="S11" s="52"/>
      <c r="T11" s="6" t="s">
        <v>8</v>
      </c>
      <c r="U11" s="4">
        <v>20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11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5947.0775000000003</v>
      </c>
      <c r="V13" s="53"/>
    </row>
    <row r="14" spans="2:22" x14ac:dyDescent="0.2">
      <c r="B14" s="23" t="s">
        <v>10</v>
      </c>
      <c r="C14" s="4">
        <v>150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13.29</v>
      </c>
      <c r="Q14" s="52"/>
      <c r="R14" s="52"/>
      <c r="S14" s="52"/>
      <c r="T14" s="60" t="s">
        <v>40</v>
      </c>
      <c r="U14" s="59">
        <f>((V10*1.09)/P18)*100</f>
        <v>71.868381615126992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414.25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100</v>
      </c>
      <c r="D16" s="4">
        <v>103</v>
      </c>
      <c r="E16" s="4">
        <v>103</v>
      </c>
      <c r="F16" s="4">
        <v>103</v>
      </c>
      <c r="G16" s="28">
        <f>IFERROR(AVERAGE(C16:F16),0)</f>
        <v>102.25</v>
      </c>
      <c r="O16" s="18" t="s">
        <v>34</v>
      </c>
      <c r="P16" s="19">
        <f>M8</f>
        <v>450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2528</v>
      </c>
      <c r="D17" s="4">
        <v>2443</v>
      </c>
      <c r="E17" s="4">
        <v>2307</v>
      </c>
      <c r="F17" s="4">
        <v>2353</v>
      </c>
      <c r="G17" s="28">
        <f>IFERROR(AVERAGE(C17:F17),0)</f>
        <v>2407.75</v>
      </c>
      <c r="O17" s="18" t="s">
        <v>35</v>
      </c>
      <c r="P17" s="19">
        <f>K10</f>
        <v>4589.5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12</v>
      </c>
      <c r="G18" s="36"/>
      <c r="O18" s="20" t="s">
        <v>36</v>
      </c>
      <c r="P18" s="21">
        <f>((P14*P16)+P15)*(COUNTIF(P10:U10,"&gt;0")/2)</f>
        <v>19184.25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100</v>
      </c>
      <c r="G22" s="48">
        <f>G11</f>
        <v>1743.25</v>
      </c>
    </row>
    <row r="23" spans="2:22" ht="17" thickBot="1" x14ac:dyDescent="0.25">
      <c r="F23" s="49">
        <f>C14</f>
        <v>150</v>
      </c>
      <c r="G23" s="50">
        <f>G17</f>
        <v>2407.75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 t="str">
        <f>Informasjon!C5</f>
        <v>EM170202</v>
      </c>
      <c r="B2">
        <f>Informasjon!C12</f>
        <v>0</v>
      </c>
      <c r="C2">
        <f>Informasjon!C16</f>
        <v>20</v>
      </c>
      <c r="D2">
        <f>Informasjon!C17</f>
        <v>57</v>
      </c>
      <c r="E2" t="str">
        <f>Informasjon!C6</f>
        <v>Mann</v>
      </c>
      <c r="F2">
        <f>Informasjon!C8</f>
        <v>191</v>
      </c>
      <c r="G2">
        <f>Informasjon!C9</f>
        <v>68.400000000000006</v>
      </c>
      <c r="H2">
        <f>'TESTDAG-sykkel'!M10</f>
        <v>20</v>
      </c>
      <c r="I2" s="16">
        <f>'TESTDAG-sykkel'!J10</f>
        <v>67.097953216374265</v>
      </c>
      <c r="J2">
        <f>'TESTDAG-sykkel'!K10</f>
        <v>4589.5</v>
      </c>
      <c r="K2" s="16">
        <f>'TESTDAG-sykkel'!U14</f>
        <v>71.868381615126992</v>
      </c>
      <c r="L2" s="17">
        <f>'TESTDAG-sykkel'!U13</f>
        <v>5947.0775000000003</v>
      </c>
      <c r="M2">
        <f>'Testdag-styrke'!F6</f>
        <v>1081.44</v>
      </c>
      <c r="N2">
        <f>'Testdag-styrke'!G6</f>
        <v>236.8</v>
      </c>
      <c r="O2">
        <f>'Testdag-styrke'!H6</f>
        <v>1415.33</v>
      </c>
      <c r="P2">
        <f>'Testdag-styrke'!I6</f>
        <v>441.4</v>
      </c>
      <c r="Q2">
        <f>'Testdag-styrke'!J6</f>
        <v>1661.77</v>
      </c>
      <c r="R2">
        <f>'Testdag-styrke'!K6</f>
        <v>549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2023-09-26T13:02:48Z</dcterms:modified>
</cp:coreProperties>
</file>