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2/"/>
    </mc:Choice>
  </mc:AlternateContent>
  <xr:revisionPtr revIDLastSave="0" documentId="13_ncr:1_{A970A04B-3671-BF43-BF55-3C17FFBC0B92}" xr6:coauthVersionLast="47" xr6:coauthVersionMax="47" xr10:uidLastSave="{00000000-0000-0000-0000-000000000000}"/>
  <bookViews>
    <workbookView xWindow="60" yWindow="880" windowWidth="1564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<sst xmlns="http://schemas.openxmlformats.org/spreadsheetml/2006/main" count="94" uniqueCount="74">
  <si>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</si>
  <si>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</si>
  <si>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</si>
  <si>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</si>
  <si>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</si>
  <si>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</si>
  <si>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</si>
  <si>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</si>
  <si>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</si>
  <si>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</si>
  <si>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</si>
  <si>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</si>
  <si>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</si>
  <si>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</si>
  <si>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</si>
  <si>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</si>
  <si>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</si>
  <si>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</si>
  <si>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</si>
  <si>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</si>
  <si>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</si>
  <si>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</si>
  <si>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</si>
  <si>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</si>
  <si>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</si>
  <si>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</si>
  <si>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</si>
  <si>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</si>
  <si>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</si>
  <si>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</si>
  <si>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</si>
  <si>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</si>
  <si>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</si>
  <si>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</si>
  <si>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</si>
  <si>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</si>
  <si>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</si>
  <si>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</si>
  <si>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</si>
  <si>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</si>
  <si>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</si>
  <si>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</si>
  <si>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</si>
  <si>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</si>
  <si>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</si>
  <si>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</si>
  <si>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</si>
  <si>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</si>
  <si>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</si>
  <si>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</si>
  <si>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</si>
  <si>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</si>
  <si>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</si>
  <si>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</si>
  <si>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</si>
  <si>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</si>
  <si>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</si>
  <si>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</si>
  <si>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</si>
  <si>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</si>
  <si>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</si>
  <si>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</si>
  <si>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</si>
  <si>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</si>
  <si>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</si>
  <si>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</si>
  <si>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</si>
  <si>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</si>
  <si>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</si>
  <si>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John Magnus Værnes</t>
  </si>
  <si>
    <t>JMV090803</t>
  </si>
  <si>
    <t>M</t>
  </si>
  <si>
    <t>09.08.2023</t>
  </si>
  <si>
    <t>28.09.23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</si>
</sst>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16" sqref="C16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72</v>
      </c>
    </row>
    <row r="8" spans="2:3" x14ac:dyDescent="0.2">
      <c r="B8" s="8" t="s">
        <v>22</v>
      </c>
      <c r="C8" s="9">
        <v>175</v>
      </c>
    </row>
    <row r="9" spans="2:3" x14ac:dyDescent="0.2">
      <c r="B9" s="3" t="s">
        <v>23</v>
      </c>
      <c r="C9" s="9">
        <v>104.4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2</v>
      </c>
    </row>
    <row r="12" spans="2:3" x14ac:dyDescent="0.2">
      <c r="B12" s="8" t="s">
        <v>25</v>
      </c>
      <c r="C12" s="9">
        <v>2</v>
      </c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/>
    </row>
    <row r="15" spans="2:3" x14ac:dyDescent="0.2">
      <c r="B15" s="13"/>
      <c r="C15" s="14"/>
    </row>
    <row r="16" spans="2:3" x14ac:dyDescent="0.2">
      <c r="B16" s="8" t="s">
        <v>28</v>
      </c>
      <c r="C16" s="9"/>
    </row>
    <row r="17" spans="2:3" x14ac:dyDescent="0.2">
      <c r="B17" s="8" t="s">
        <v>29</v>
      </c>
      <c r="C17" s="9"/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K6" sqref="K6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>
        <v>3</v>
      </c>
      <c r="F6" s="49">
        <v>1031</v>
      </c>
      <c r="G6" s="65">
        <v>367</v>
      </c>
      <c r="H6" s="65">
        <v>1379</v>
      </c>
      <c r="I6" s="65">
        <v>649</v>
      </c>
      <c r="J6" s="65">
        <v>1547</v>
      </c>
      <c r="K6" s="64">
        <v>858</v>
      </c>
    </row>
    <row r="7" spans="2:11" x14ac:dyDescent="0.2">
      <c r="B7" s="46" t="s">
        <v>66</v>
      </c>
      <c r="C7" s="47">
        <f>Informasjon!C9 * 0.3</f>
        <v>31.32</v>
      </c>
    </row>
    <row r="8" spans="2:11" x14ac:dyDescent="0.2">
      <c r="B8" s="46" t="s">
        <v>67</v>
      </c>
      <c r="C8" s="47">
        <f>Informasjon!C9 * 0.5</f>
        <v>52.2</v>
      </c>
    </row>
    <row r="9" spans="2:11" x14ac:dyDescent="0.2">
      <c r="B9" s="46" t="s">
        <v>68</v>
      </c>
      <c r="C9" s="47">
        <f>Informasjon!C9 * 0.7</f>
        <v>73.08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topLeftCell="I3" zoomScale="83" workbookViewId="0">
      <selection activeCell="T10" sqref="T10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200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31.781609195402297</v>
      </c>
      <c r="K8" s="4">
        <v>3318</v>
      </c>
      <c r="L8" s="5" t="s">
        <v>4</v>
      </c>
      <c r="M8" s="39">
        <v>200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31.455938697318008</v>
      </c>
      <c r="K9" s="4">
        <v>3284</v>
      </c>
      <c r="L9" s="5" t="s">
        <v>6</v>
      </c>
      <c r="M9" s="39">
        <v>234</v>
      </c>
      <c r="O9" s="23" t="s">
        <v>12</v>
      </c>
      <c r="P9">
        <v>88</v>
      </c>
      <c r="Q9">
        <v>87</v>
      </c>
      <c r="R9">
        <v>87</v>
      </c>
      <c r="S9" s="4">
        <v>87</v>
      </c>
      <c r="T9" s="4">
        <v>88</v>
      </c>
      <c r="U9" s="4">
        <v>75</v>
      </c>
      <c r="V9" s="62"/>
    </row>
    <row r="10" spans="2:22" ht="17" thickBot="1" x14ac:dyDescent="0.25">
      <c r="B10" s="23" t="s">
        <v>12</v>
      </c>
      <c r="C10" s="4">
        <v>87</v>
      </c>
      <c r="D10" s="4">
        <v>90</v>
      </c>
      <c r="E10" s="4">
        <v>90</v>
      </c>
      <c r="F10" s="4">
        <v>89</v>
      </c>
      <c r="G10" s="28">
        <f>IFERROR(AVERAGE(C10:F10),0)</f>
        <v>89</v>
      </c>
      <c r="I10" s="40" t="s">
        <v>7</v>
      </c>
      <c r="J10" s="41">
        <f>AVERAGE(J8:J9)</f>
        <v>31.61877394636015</v>
      </c>
      <c r="K10" s="42">
        <f>AVERAGE(K8:K9)</f>
        <v>3301</v>
      </c>
      <c r="L10" s="43" t="s">
        <v>8</v>
      </c>
      <c r="M10" s="44">
        <v>20</v>
      </c>
      <c r="O10" s="23" t="s">
        <v>13</v>
      </c>
      <c r="P10" s="4">
        <v>2070</v>
      </c>
      <c r="Q10" s="4">
        <v>2849</v>
      </c>
      <c r="R10" s="4">
        <v>3023</v>
      </c>
      <c r="S10" s="4">
        <v>3134</v>
      </c>
      <c r="T10" s="4">
        <v>3325</v>
      </c>
      <c r="U10" s="4">
        <v>3292</v>
      </c>
      <c r="V10" s="28">
        <f>SUM(P10:U10)/2</f>
        <v>8846.5</v>
      </c>
    </row>
    <row r="11" spans="2:22" x14ac:dyDescent="0.2">
      <c r="B11" s="23" t="s">
        <v>13</v>
      </c>
      <c r="C11" s="4">
        <v>2134</v>
      </c>
      <c r="D11" s="4">
        <v>2142</v>
      </c>
      <c r="E11" s="4">
        <v>2297</v>
      </c>
      <c r="F11" s="4">
        <v>2278</v>
      </c>
      <c r="G11" s="29">
        <f>IFERROR(AVERAGE(C11:F11),0)</f>
        <v>2212.75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12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1469.8775000000001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12.744999999999999</v>
      </c>
      <c r="Q14" s="52"/>
      <c r="R14" s="52"/>
      <c r="S14" s="52"/>
      <c r="T14" s="60" t="s">
        <v>40</v>
      </c>
      <c r="U14" s="59">
        <f>((V10*1.09)/P18)*100</f>
        <v>92.170860515688119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938.25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88</v>
      </c>
      <c r="D16" s="4">
        <v>86</v>
      </c>
      <c r="E16" s="4">
        <v>89</v>
      </c>
      <c r="F16" s="4">
        <v>89</v>
      </c>
      <c r="G16" s="28">
        <f>IFERROR(AVERAGE(C16:F16),0)</f>
        <v>88</v>
      </c>
      <c r="O16" s="18" t="s">
        <v>34</v>
      </c>
      <c r="P16" s="19">
        <f>M8</f>
        <v>200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2763</v>
      </c>
      <c r="D17" s="4">
        <v>2859</v>
      </c>
      <c r="E17" s="4">
        <v>2896</v>
      </c>
      <c r="F17" s="4">
        <v>2882</v>
      </c>
      <c r="G17" s="28">
        <f>IFERROR(AVERAGE(C17:F17),0)</f>
        <v>2850</v>
      </c>
      <c r="O17" s="18" t="s">
        <v>35</v>
      </c>
      <c r="P17" s="19">
        <f>K10</f>
        <v>3301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15</v>
      </c>
      <c r="G18" s="36"/>
      <c r="O18" s="20" t="s">
        <v>36</v>
      </c>
      <c r="P18" s="21">
        <f>((P14*P16)+P15)*(COUNTIF(P10:U10,"&gt;0")/2)</f>
        <v>10461.75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2212.75</v>
      </c>
    </row>
    <row r="23" spans="2:22" ht="17" thickBot="1" x14ac:dyDescent="0.25">
      <c r="F23" s="49">
        <f>C14</f>
        <v>150</v>
      </c>
      <c r="G23" s="50">
        <f>G17</f>
        <v>2850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JMV090803</v>
      </c>
      <c r="B2">
        <f>Informasjon!C12</f>
        <v>2</v>
      </c>
      <c r="C2">
        <f>Informasjon!C16</f>
        <v>0</v>
      </c>
      <c r="D2">
        <f>Informasjon!C17</f>
        <v>0</v>
      </c>
      <c r="E2" t="str">
        <f>Informasjon!C6</f>
        <v>M</v>
      </c>
      <c r="F2">
        <f>Informasjon!C8</f>
        <v>175</v>
      </c>
      <c r="G2">
        <f>Informasjon!C9</f>
        <v>104.4</v>
      </c>
      <c r="H2">
        <f>'TESTDAG-sykkel'!M10</f>
        <v>20</v>
      </c>
      <c r="I2" s="16">
        <f>'TESTDAG-sykkel'!J10</f>
        <v>31.61877394636015</v>
      </c>
      <c r="J2">
        <f>'TESTDAG-sykkel'!K10</f>
        <v>3301</v>
      </c>
      <c r="K2" s="16">
        <f>'TESTDAG-sykkel'!U14</f>
        <v>92.170860515688119</v>
      </c>
      <c r="L2" s="17">
        <f>'TESTDAG-sykkel'!U13</f>
        <v>1469.8775000000001</v>
      </c>
      <c r="M2">
        <f>'Testdag-styrke'!F6</f>
        <v>1031</v>
      </c>
      <c r="N2">
        <f>'Testdag-styrke'!G6</f>
        <v>367</v>
      </c>
      <c r="O2">
        <f>'Testdag-styrke'!H6</f>
        <v>1379</v>
      </c>
      <c r="P2">
        <f>'Testdag-styrke'!I6</f>
        <v>649</v>
      </c>
      <c r="Q2">
        <f>'Testdag-styrke'!J6</f>
        <v>1547</v>
      </c>
      <c r="R2">
        <f>'Testdag-styrke'!K6</f>
        <v>858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2023-09-28T06:52:25Z</dcterms:modified>
</cp:coreProperties>
</file>