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eina\Documents\GitHub\Team_224\Proyecto\Insumos\Encuesta_sociodem_empleados\"/>
    </mc:Choice>
  </mc:AlternateContent>
  <xr:revisionPtr revIDLastSave="0" documentId="13_ncr:1_{7750391C-F337-477E-90C3-F3914ABD90F2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ACTUALIZADO" sheetId="1" r:id="rId1"/>
    <sheet name="ANTERIOR" sheetId="2" state="hidden" r:id="rId2"/>
    <sheet name="EMPLEADOS 1 JUNIO 2022" sheetId="3" r:id="rId3"/>
    <sheet name="PENDIENTES" sheetId="4" state="hidden" r:id="rId4"/>
  </sheets>
  <definedNames>
    <definedName name="_xlnm._FilterDatabase" localSheetId="0" hidden="1">ACTUALIZADO!$A$1:$X$51</definedName>
    <definedName name="_xlnm._FilterDatabase" localSheetId="2" hidden="1">'EMPLEADOS 1 JUNIO 2022'!$A$1:$H$49</definedName>
    <definedName name="_xlnm._FilterDatabase" localSheetId="3" hidden="1">PENDIENTES!$A$1:$AD$1000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7" i="4" l="1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H49" i="3"/>
  <c r="I48" i="3"/>
  <c r="H48" i="3"/>
  <c r="I47" i="3"/>
  <c r="H47" i="3"/>
  <c r="I46" i="3"/>
  <c r="H46" i="3"/>
  <c r="I45" i="3"/>
  <c r="H45" i="3"/>
  <c r="H44" i="3"/>
  <c r="H43" i="3"/>
  <c r="H42" i="3"/>
  <c r="H41" i="3"/>
  <c r="H40" i="3"/>
  <c r="H39" i="3"/>
  <c r="I38" i="3"/>
  <c r="H38" i="3"/>
  <c r="H37" i="3"/>
  <c r="I36" i="3"/>
  <c r="H36" i="3"/>
  <c r="H35" i="3"/>
  <c r="H34" i="3"/>
  <c r="H33" i="3"/>
  <c r="I32" i="3"/>
  <c r="H32" i="3"/>
  <c r="I31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I18" i="3"/>
  <c r="H18" i="3"/>
  <c r="I17" i="3"/>
  <c r="H17" i="3"/>
  <c r="H16" i="3"/>
  <c r="I15" i="3"/>
  <c r="H15" i="3"/>
  <c r="H14" i="3"/>
  <c r="H13" i="3"/>
  <c r="H12" i="3"/>
  <c r="I11" i="3"/>
  <c r="H11" i="3"/>
  <c r="I10" i="3"/>
  <c r="H10" i="3"/>
  <c r="H9" i="3"/>
  <c r="I8" i="3"/>
  <c r="H8" i="3"/>
  <c r="I7" i="3"/>
  <c r="H7" i="3"/>
  <c r="H6" i="3"/>
  <c r="H5" i="3"/>
  <c r="I4" i="3"/>
  <c r="H4" i="3"/>
  <c r="H3" i="3"/>
  <c r="H2" i="3"/>
</calcChain>
</file>

<file path=xl/sharedStrings.xml><?xml version="1.0" encoding="utf-8"?>
<sst xmlns="http://schemas.openxmlformats.org/spreadsheetml/2006/main" count="8916" uniqueCount="2868">
  <si>
    <t>Dirección de correo electrónico</t>
  </si>
  <si>
    <t>DOCUMENTO DE IDENTIFICACIÓN</t>
  </si>
  <si>
    <t>NÚMERO DE DOCUMENTO</t>
  </si>
  <si>
    <t>NOMBRES</t>
  </si>
  <si>
    <t>APELLIDOS</t>
  </si>
  <si>
    <t>GENERO</t>
  </si>
  <si>
    <t>FECHA DE NACIMIENTO</t>
  </si>
  <si>
    <t>LUGAR DE NACIMIENTO</t>
  </si>
  <si>
    <t>MUNICIPIO DE RESIDENCIA</t>
  </si>
  <si>
    <t>DIRECCIÓN</t>
  </si>
  <si>
    <t xml:space="preserve">ZONA </t>
  </si>
  <si>
    <t>TIPO DE VIVIENDA</t>
  </si>
  <si>
    <t>NIVEL DE ESCOLARIDAD</t>
  </si>
  <si>
    <t>PROFESIÓN</t>
  </si>
  <si>
    <t xml:space="preserve">FECHA DE INGRESO A LA EMPRESA </t>
  </si>
  <si>
    <t xml:space="preserve">CARGO </t>
  </si>
  <si>
    <t>CENTRO DE TRABAJO</t>
  </si>
  <si>
    <t>TURNO DE TRABAJO</t>
  </si>
  <si>
    <t>TIPO DE CONTRATO</t>
  </si>
  <si>
    <t>EPS</t>
  </si>
  <si>
    <t>AFP</t>
  </si>
  <si>
    <t>ESTADO CIVIL</t>
  </si>
  <si>
    <t>NÚMERO DE HIJOS</t>
  </si>
  <si>
    <t>OTRAS PERSONAS A CARGO</t>
  </si>
  <si>
    <t>ESTRATO SOCIAL</t>
  </si>
  <si>
    <t>TIPO DE SANGRE</t>
  </si>
  <si>
    <t>CÉDULA DE CIUDADANÍA</t>
  </si>
  <si>
    <t xml:space="preserve">NATALIA MARÍA </t>
  </si>
  <si>
    <t>PÉREZ NIETO</t>
  </si>
  <si>
    <t>FEMENINO</t>
  </si>
  <si>
    <t>Montería</t>
  </si>
  <si>
    <t>NO APLICA</t>
  </si>
  <si>
    <t>NO</t>
  </si>
  <si>
    <t>URBANA</t>
  </si>
  <si>
    <t>PROPIA</t>
  </si>
  <si>
    <t>PROFESIONAL</t>
  </si>
  <si>
    <t>ASISTENTE ADMINISTRATIVO</t>
  </si>
  <si>
    <t>GESTOR DE SALUD</t>
  </si>
  <si>
    <t>VENTAS, SERVICIO AL CLIENTE</t>
  </si>
  <si>
    <t>MAGISTERIO</t>
  </si>
  <si>
    <t>9 HORAS</t>
  </si>
  <si>
    <t>TÉRMINO INDEFINIDO</t>
  </si>
  <si>
    <t>SALUD TOTAL</t>
  </si>
  <si>
    <t>PORVENIR</t>
  </si>
  <si>
    <t>SOLTERO/A</t>
  </si>
  <si>
    <t>O+</t>
  </si>
  <si>
    <t>carlos.berrocal@medicinaintegralsa.com</t>
  </si>
  <si>
    <t>CARLOS ARTURO</t>
  </si>
  <si>
    <t>BERROCAL GARCIA</t>
  </si>
  <si>
    <t>MASCULINO</t>
  </si>
  <si>
    <t>Colombia</t>
  </si>
  <si>
    <t>ARRENDADA</t>
  </si>
  <si>
    <t>ADMINISTRADOR EN SERVICIOS DE LA SALUD</t>
  </si>
  <si>
    <t>SERVICIO AL CLIENTE</t>
  </si>
  <si>
    <t>MUTUAL SER</t>
  </si>
  <si>
    <t>B+</t>
  </si>
  <si>
    <t>rafael.serpa@medicinaintegralsa.com</t>
  </si>
  <si>
    <t>RAFAEL EDUARDO</t>
  </si>
  <si>
    <t>SERPA VIDAL</t>
  </si>
  <si>
    <t>Planeta Rica</t>
  </si>
  <si>
    <t>46 MESES</t>
  </si>
  <si>
    <t>SANITAS</t>
  </si>
  <si>
    <t>A+</t>
  </si>
  <si>
    <t xml:space="preserve">JESSICA MARIA </t>
  </si>
  <si>
    <t>ROMERO GALARCIO</t>
  </si>
  <si>
    <t>NINGUNA</t>
  </si>
  <si>
    <t>NUEVA EPS</t>
  </si>
  <si>
    <t>COLPENSIONES</t>
  </si>
  <si>
    <t>O +</t>
  </si>
  <si>
    <t>carolina.hoyos@medicinaintegralsa.com</t>
  </si>
  <si>
    <t xml:space="preserve">CAROLINA </t>
  </si>
  <si>
    <t xml:space="preserve">HOYOS VELASQUEZ </t>
  </si>
  <si>
    <t>FAMILIAR</t>
  </si>
  <si>
    <t>PROTECCION</t>
  </si>
  <si>
    <t>daniela.velez@medicinaintegralsa.com</t>
  </si>
  <si>
    <t>DANIELA</t>
  </si>
  <si>
    <t>VELEZ MUÑOZ</t>
  </si>
  <si>
    <t>Sucre</t>
  </si>
  <si>
    <t>TÉCNICO</t>
  </si>
  <si>
    <t>4 AÑOS</t>
  </si>
  <si>
    <t>yuris.ramos@medicinaintegralsa.com</t>
  </si>
  <si>
    <t xml:space="preserve">Yuris Marcela </t>
  </si>
  <si>
    <t xml:space="preserve">Ramos Polo </t>
  </si>
  <si>
    <t>SECRETARIADO</t>
  </si>
  <si>
    <t xml:space="preserve">60 Meses </t>
  </si>
  <si>
    <t>Carina Andrea</t>
  </si>
  <si>
    <t>Ramirez Velasquez</t>
  </si>
  <si>
    <t>DESPLAZADO</t>
  </si>
  <si>
    <t>BACHILLER</t>
  </si>
  <si>
    <t>Técnico auxiliar en farmacia</t>
  </si>
  <si>
    <t>2 meses</t>
  </si>
  <si>
    <t>VENTAS</t>
  </si>
  <si>
    <t>ALMERÍA</t>
  </si>
  <si>
    <t>APRENDIZAJE</t>
  </si>
  <si>
    <t>SURA</t>
  </si>
  <si>
    <t>maria.munoz@medicinaintegralsa.com</t>
  </si>
  <si>
    <t xml:space="preserve">MARIA JOSE </t>
  </si>
  <si>
    <t>MUÑOZ CARREÑO</t>
  </si>
  <si>
    <t>Cereté</t>
  </si>
  <si>
    <t>MUJER GESTANTE</t>
  </si>
  <si>
    <t xml:space="preserve">7 AÑOS </t>
  </si>
  <si>
    <t>8 HORAS</t>
  </si>
  <si>
    <t>leonardo.aguilar@medicinaintegralsa.com</t>
  </si>
  <si>
    <t>LEONARDO JOSE</t>
  </si>
  <si>
    <t>AGUILAR PEREIRA</t>
  </si>
  <si>
    <t>PROFESIONAL DE CITAS MEDICAS</t>
  </si>
  <si>
    <t>6 AÑOS Y 2 MESES</t>
  </si>
  <si>
    <t>yeimi.barrera@medicinaintegralsa.com</t>
  </si>
  <si>
    <t xml:space="preserve">YEIMI JOHANA </t>
  </si>
  <si>
    <t xml:space="preserve">BARRERA VARILLA </t>
  </si>
  <si>
    <t xml:space="preserve">14 MESES </t>
  </si>
  <si>
    <t>o+</t>
  </si>
  <si>
    <t>vilma.padilla@medicinaintegralsa.com</t>
  </si>
  <si>
    <t>VILMA ESTER</t>
  </si>
  <si>
    <t>PADILLA ORTIZ</t>
  </si>
  <si>
    <t>Ciénaga</t>
  </si>
  <si>
    <t>11 años</t>
  </si>
  <si>
    <t>Diana Cristina</t>
  </si>
  <si>
    <t>Duque Aristizabal</t>
  </si>
  <si>
    <t>Medellín</t>
  </si>
  <si>
    <t>MADRE CABEZA DE FAMILIA</t>
  </si>
  <si>
    <t>Montelíbano</t>
  </si>
  <si>
    <t>atención al usuario</t>
  </si>
  <si>
    <t>5 años</t>
  </si>
  <si>
    <t>MONTELÍBANO</t>
  </si>
  <si>
    <t xml:space="preserve">ANA GREY </t>
  </si>
  <si>
    <t>ARRIETA BUELVAS</t>
  </si>
  <si>
    <t>Ciénaga De Oro</t>
  </si>
  <si>
    <t>AUXILIAR DE ENFERMERIA</t>
  </si>
  <si>
    <t xml:space="preserve">9 AÑOS CON 7 MESES Y 2 DOS DIAS </t>
  </si>
  <si>
    <t>UNIÓN LIBRE</t>
  </si>
  <si>
    <t xml:space="preserve">LINDA MARIA </t>
  </si>
  <si>
    <t xml:space="preserve">VILLADIEGO GUILLEN </t>
  </si>
  <si>
    <t>ADMINISTRACION DE EMPRESAS</t>
  </si>
  <si>
    <t>AGENTE DE CONTACT CENTER</t>
  </si>
  <si>
    <t>4 AÑOS 5 MESES</t>
  </si>
  <si>
    <t>FINANCIERA</t>
  </si>
  <si>
    <t>FRANCISCO JAVIER</t>
  </si>
  <si>
    <t>SUAREZ JULIO</t>
  </si>
  <si>
    <t>TECNICO AGENTE DE CONTACT CENTER</t>
  </si>
  <si>
    <t>8 AÑOS</t>
  </si>
  <si>
    <t>COLFONDOS</t>
  </si>
  <si>
    <t>B +</t>
  </si>
  <si>
    <t>diana.ramirez@medicinaintegralsa.com</t>
  </si>
  <si>
    <t>DIANA CECILIA</t>
  </si>
  <si>
    <t>RAMIREZ VILLEGAS</t>
  </si>
  <si>
    <t>VICTIVA CONFLICTO ARMADO</t>
  </si>
  <si>
    <t>TECNICO AUXILIAR EN AUXILIAR CONTABLE SISTEMATIZADO  -- TECNICO AGENTE DE CONTAC CENTER</t>
  </si>
  <si>
    <t>11 AÑOS</t>
  </si>
  <si>
    <t>VENTAS, RECURSOS HUMANOS, SERVICIO AL CLIENTE</t>
  </si>
  <si>
    <t>rosy.munoz@medicinaintegralsa.com</t>
  </si>
  <si>
    <t>ROSY MARY</t>
  </si>
  <si>
    <t>MUÑOZ RICARDO</t>
  </si>
  <si>
    <t>Sahagún</t>
  </si>
  <si>
    <t>Administración De Empresas</t>
  </si>
  <si>
    <t>21 años</t>
  </si>
  <si>
    <t xml:space="preserve">ORIANA NATALY </t>
  </si>
  <si>
    <t>RUIZ GALLEGO</t>
  </si>
  <si>
    <t xml:space="preserve">20 MESES </t>
  </si>
  <si>
    <t>LINA MARGARITA</t>
  </si>
  <si>
    <t>RICARDO MORENO</t>
  </si>
  <si>
    <t>Puerto Libertador</t>
  </si>
  <si>
    <t>10 AÑOS</t>
  </si>
  <si>
    <t>PLANETA RICA</t>
  </si>
  <si>
    <t>danidys.arteaga@medicinaintegralsa.com</t>
  </si>
  <si>
    <t>DANIDYS</t>
  </si>
  <si>
    <t>ARTEAGA ACOSTA</t>
  </si>
  <si>
    <t>San Pedro De Uraba</t>
  </si>
  <si>
    <t>SECRETARIA</t>
  </si>
  <si>
    <t>CASADO/A</t>
  </si>
  <si>
    <t>KERLY JOHANA</t>
  </si>
  <si>
    <t>ORTEGA PINTO</t>
  </si>
  <si>
    <t>San Pelayo</t>
  </si>
  <si>
    <t>2 AÑOS</t>
  </si>
  <si>
    <t>clara</t>
  </si>
  <si>
    <t>diaz</t>
  </si>
  <si>
    <t>Murindó</t>
  </si>
  <si>
    <t>desde el inicio de mis practicas en medicina integral en la fecha 30 de octubre del año 2021</t>
  </si>
  <si>
    <t>Yulieth Paola</t>
  </si>
  <si>
    <t>Durango Cogollo</t>
  </si>
  <si>
    <t>RURAL</t>
  </si>
  <si>
    <t>Asignación de citas médicas de manera virtual, Atención al usuario de manera virtual, Transcripción de fórmulas medicas, Realización de autorizaciones y legalización de incapacidad.</t>
  </si>
  <si>
    <t>0+</t>
  </si>
  <si>
    <t>angie johana</t>
  </si>
  <si>
    <t>polo hernandez</t>
  </si>
  <si>
    <t>asignación de citas de manera virtual.. atención al usuario de manera virtual</t>
  </si>
  <si>
    <t>JHONNY ALFONSO</t>
  </si>
  <si>
    <t>MONTIEL CHACON</t>
  </si>
  <si>
    <t xml:space="preserve">heddy paola </t>
  </si>
  <si>
    <t>welman wilches</t>
  </si>
  <si>
    <t xml:space="preserve">2 años </t>
  </si>
  <si>
    <t xml:space="preserve">OLGA MILENA </t>
  </si>
  <si>
    <t xml:space="preserve">JARABA ZAPATA </t>
  </si>
  <si>
    <t xml:space="preserve">39 MESES </t>
  </si>
  <si>
    <t xml:space="preserve">Dalia Ines </t>
  </si>
  <si>
    <t xml:space="preserve">Romero Moya </t>
  </si>
  <si>
    <t>DIVORCIADO/A</t>
  </si>
  <si>
    <t xml:space="preserve">SOLANDY MARIA </t>
  </si>
  <si>
    <t>FERNANDEZ FERNANDEZ</t>
  </si>
  <si>
    <t>3 AÑOS</t>
  </si>
  <si>
    <t>IVIS LEUDITH</t>
  </si>
  <si>
    <t>CAMAÑO MACEA</t>
  </si>
  <si>
    <t>TECNICO EN ASISTENCIA EN ORGANIZACION DE ARCHIVOS</t>
  </si>
  <si>
    <t>6 MESES</t>
  </si>
  <si>
    <t>darylozano22@gmail.com</t>
  </si>
  <si>
    <t xml:space="preserve">Dary luz </t>
  </si>
  <si>
    <t xml:space="preserve">Lozano Anaya </t>
  </si>
  <si>
    <t xml:space="preserve">6 AÑOS 5 MESES </t>
  </si>
  <si>
    <t>KENYA LUCIA</t>
  </si>
  <si>
    <t>MARTINEZ NARVAEZ</t>
  </si>
  <si>
    <t>JACKELIN</t>
  </si>
  <si>
    <t>PEREZ SALGADO</t>
  </si>
  <si>
    <t>8 AÑOS GESTORA EN SALUD</t>
  </si>
  <si>
    <t>SAHAGÚN</t>
  </si>
  <si>
    <t>RH O+</t>
  </si>
  <si>
    <t>ADRIANA MARCELA</t>
  </si>
  <si>
    <t>PACHECO CALDERA</t>
  </si>
  <si>
    <t>Pueblo Nuevo</t>
  </si>
  <si>
    <t>MARIA EUGENIA</t>
  </si>
  <si>
    <t>DEARCE BULA</t>
  </si>
  <si>
    <t>Sincelejo</t>
  </si>
  <si>
    <t>TÉCNÓLOGO</t>
  </si>
  <si>
    <t>12 AÑOS</t>
  </si>
  <si>
    <t>01</t>
  </si>
  <si>
    <t>02</t>
  </si>
  <si>
    <t>A-</t>
  </si>
  <si>
    <t>MILDREIS CECILIA</t>
  </si>
  <si>
    <t>YANCES CABRALES</t>
  </si>
  <si>
    <t>MONTERIA</t>
  </si>
  <si>
    <t>MONTERÍA</t>
  </si>
  <si>
    <t>MANZANA 21 LOTE 8 B/ EL NISPERO</t>
  </si>
  <si>
    <t>CONTADOR PUBLICO</t>
  </si>
  <si>
    <t>AUXILIAR CONTABLE</t>
  </si>
  <si>
    <t>ADMINISTRACIÓN</t>
  </si>
  <si>
    <t>RH B+</t>
  </si>
  <si>
    <t>ELERCY JOHANA</t>
  </si>
  <si>
    <t>VERTEL VEGA</t>
  </si>
  <si>
    <t>MANZANA I LOTE 18 BARRIO NUEVA BELEN</t>
  </si>
  <si>
    <t>TECNICO EN ASISTENCIA ADMINISTRATIVA</t>
  </si>
  <si>
    <t>AUX CALLCENTER</t>
  </si>
  <si>
    <t>Yamelis del carmen</t>
  </si>
  <si>
    <t>Ballesta Villalba</t>
  </si>
  <si>
    <t>san pedro de urabá</t>
  </si>
  <si>
    <t>Tecnico en agente  call center</t>
  </si>
  <si>
    <t>Orcelys Laudith</t>
  </si>
  <si>
    <t>Orozco Guerra</t>
  </si>
  <si>
    <t>Secretariado y asisten administrativo</t>
  </si>
  <si>
    <t>Libia Marcela</t>
  </si>
  <si>
    <t>Olascoaga Martinez</t>
  </si>
  <si>
    <t>Tecnico Auxiliar de enfemeria</t>
  </si>
  <si>
    <t>yessika paola</t>
  </si>
  <si>
    <t>gonzalez ramos</t>
  </si>
  <si>
    <t>sahagun-cordoba</t>
  </si>
  <si>
    <t>tecnico auxiliar de enfermera</t>
  </si>
  <si>
    <t>O+/RH+</t>
  </si>
  <si>
    <t>Elena Beatriz</t>
  </si>
  <si>
    <t>Blanco González</t>
  </si>
  <si>
    <t>Sahagun cordoba</t>
  </si>
  <si>
    <t>Calle 18 N 24_56</t>
  </si>
  <si>
    <t>Tecnico en auxiliar de enfermería</t>
  </si>
  <si>
    <t>O positivo</t>
  </si>
  <si>
    <t>YERALDIN YAMITH</t>
  </si>
  <si>
    <t>LOBO VILLEGAS</t>
  </si>
  <si>
    <t>CLL 48  # 2-98 SECTOR INDUSTRIAL</t>
  </si>
  <si>
    <t>ADMINISTRADOR EN SALUD</t>
  </si>
  <si>
    <t>VERSALLES</t>
  </si>
  <si>
    <t>LESLIE LUZ</t>
  </si>
  <si>
    <t>OSORIO HERRERA</t>
  </si>
  <si>
    <t>montería</t>
  </si>
  <si>
    <t>MF3 L3 B/PARAISO</t>
  </si>
  <si>
    <t>AUXILIAR ADMINISTRATIVA</t>
  </si>
  <si>
    <t>ORh+</t>
  </si>
  <si>
    <t>Norberto</t>
  </si>
  <si>
    <t>Hernandez Rhenals</t>
  </si>
  <si>
    <t>Administración en Salud</t>
  </si>
  <si>
    <t>Erleida Yolinda</t>
  </si>
  <si>
    <t>Guzman Lozano</t>
  </si>
  <si>
    <t>Montelibano córdoba</t>
  </si>
  <si>
    <t>MONTELIBANO</t>
  </si>
  <si>
    <t>Barrio pablo sexto calle 13 carrera 12</t>
  </si>
  <si>
    <t>Sebastián</t>
  </si>
  <si>
    <t>Ruiz Oviedo</t>
  </si>
  <si>
    <t>Bogotá</t>
  </si>
  <si>
    <t>Administrador de empresas</t>
  </si>
  <si>
    <t>Orientador</t>
  </si>
  <si>
    <t>COOMEVA</t>
  </si>
  <si>
    <t>Luis Diego</t>
  </si>
  <si>
    <t>Vergara Villar</t>
  </si>
  <si>
    <t>Calle 1 c #28-33</t>
  </si>
  <si>
    <t>Técnico asistencia en organización de archivos</t>
  </si>
  <si>
    <t>Auxiliar archivo (historias clínicas)</t>
  </si>
  <si>
    <t>Mateo</t>
  </si>
  <si>
    <t>Suarez dueñas</t>
  </si>
  <si>
    <t>San andres islas</t>
  </si>
  <si>
    <t>CERETÉ</t>
  </si>
  <si>
    <t>Derecho</t>
  </si>
  <si>
    <t>SALARIO</t>
  </si>
  <si>
    <t>NÚMERO DE TELÉFONO</t>
  </si>
  <si>
    <t>NÚMERO DE CELULAR</t>
  </si>
  <si>
    <t>NOMBRE DEL CONTACTO DE EMERGENCIA</t>
  </si>
  <si>
    <t>NÚMERO DEL CONTACTO DE EMERGENCIA</t>
  </si>
  <si>
    <t>PARENTESCO</t>
  </si>
  <si>
    <t>analistadecalidadmag.mi@gmail.com</t>
  </si>
  <si>
    <t>Eva Karina</t>
  </si>
  <si>
    <t>Díaz Gavalo</t>
  </si>
  <si>
    <t>Diagonal 22 #4-25 B/La Granja</t>
  </si>
  <si>
    <t>Estudiante Ing. Industrial</t>
  </si>
  <si>
    <t>Analista de Calidad</t>
  </si>
  <si>
    <t>A +</t>
  </si>
  <si>
    <t>RICARDO DÍAZ</t>
  </si>
  <si>
    <t>PADRE</t>
  </si>
  <si>
    <t>luisdiego1104@gmail.com</t>
  </si>
  <si>
    <t>Viviana Villar Álvarez</t>
  </si>
  <si>
    <t>Madre</t>
  </si>
  <si>
    <t>auxth.mi@gmail.com</t>
  </si>
  <si>
    <t>Karina</t>
  </si>
  <si>
    <t>Valencia Granados</t>
  </si>
  <si>
    <t>Montelibano</t>
  </si>
  <si>
    <t>Barrio el Mora</t>
  </si>
  <si>
    <t>Tecnologa en Gestion del Talento Humano</t>
  </si>
  <si>
    <t>Auxiliar de Talento Humano</t>
  </si>
  <si>
    <t>Sofia Granados Ballesteros</t>
  </si>
  <si>
    <t>5389501- 3146254880</t>
  </si>
  <si>
    <t>vlafont.mi@gmail.com</t>
  </si>
  <si>
    <t>Virginia Teresa</t>
  </si>
  <si>
    <t>Lafont Avilez</t>
  </si>
  <si>
    <t>Ciénaga de Oro</t>
  </si>
  <si>
    <t>CIENAGA DE ORO</t>
  </si>
  <si>
    <t>Carrera 19 Nº 10-23</t>
  </si>
  <si>
    <t>Rafaela Avilez</t>
  </si>
  <si>
    <t>mama</t>
  </si>
  <si>
    <t>marteaga.mi@gmail.com</t>
  </si>
  <si>
    <t>MAICOL LUIS</t>
  </si>
  <si>
    <t>ARTEAGA MARTINEZ</t>
  </si>
  <si>
    <t>CALLE 44 # 14-232</t>
  </si>
  <si>
    <t>TECNICO EN SISTEMAS</t>
  </si>
  <si>
    <t>AUX SISTEMAS</t>
  </si>
  <si>
    <t>MELBA MARTINEZ</t>
  </si>
  <si>
    <t>MADRE</t>
  </si>
  <si>
    <t>linadonatob@gmail.com</t>
  </si>
  <si>
    <t>Lina Mercedes</t>
  </si>
  <si>
    <t>Donato Baloco</t>
  </si>
  <si>
    <t>Calle 52A N° 14-31</t>
  </si>
  <si>
    <t>ESPECIALISTA</t>
  </si>
  <si>
    <t>Odontóloga</t>
  </si>
  <si>
    <t>Asesora de Calidad</t>
  </si>
  <si>
    <t>Angela Baloco</t>
  </si>
  <si>
    <t>contratacionmag.mi@gmail.com</t>
  </si>
  <si>
    <t>LEONARDO ANTONIO</t>
  </si>
  <si>
    <t>ZUMAQUE CARRASCAL</t>
  </si>
  <si>
    <t>Diagonal 24 # 1 a 42</t>
  </si>
  <si>
    <t>Administrador en Salud</t>
  </si>
  <si>
    <t>Profesional de contratacion</t>
  </si>
  <si>
    <t>Tony Javier Zumaque</t>
  </si>
  <si>
    <t>313 4023031</t>
  </si>
  <si>
    <t>Hermano</t>
  </si>
  <si>
    <t>franciscojsantana10@gmail.com</t>
  </si>
  <si>
    <t>Francisco Jose</t>
  </si>
  <si>
    <t>Santana Petro</t>
  </si>
  <si>
    <t>Monteria - Cordoba</t>
  </si>
  <si>
    <t>Cl. 4 #18-26</t>
  </si>
  <si>
    <t>Ingeniero Industrial</t>
  </si>
  <si>
    <t>Profesional de Compras y Suministros</t>
  </si>
  <si>
    <t>Francisco Santana Lobo</t>
  </si>
  <si>
    <t>Padre</t>
  </si>
  <si>
    <t>jamch85.86@gmail.com</t>
  </si>
  <si>
    <t>Jhonny Alfonso</t>
  </si>
  <si>
    <t>Montiel Chacón</t>
  </si>
  <si>
    <t>Administrador de Empresas</t>
  </si>
  <si>
    <t>Auxiliar de afiliaciones</t>
  </si>
  <si>
    <t>Lina Marcela Pupo Arrieta</t>
  </si>
  <si>
    <t>Esposa</t>
  </si>
  <si>
    <t>hlagares@medicinaintegralsa.com</t>
  </si>
  <si>
    <t>heidy patricia</t>
  </si>
  <si>
    <t>lagares ortiz</t>
  </si>
  <si>
    <t>monteria</t>
  </si>
  <si>
    <t xml:space="preserve">calle 12 cra 22 n 21-94 </t>
  </si>
  <si>
    <t>ingeniera de sistemas</t>
  </si>
  <si>
    <t>jefe de afiliaciones</t>
  </si>
  <si>
    <t>liney ortiz ramos</t>
  </si>
  <si>
    <t>madre</t>
  </si>
  <si>
    <t>contabilidadmag2.mi@gmail.com</t>
  </si>
  <si>
    <t xml:space="preserve">VERONICA </t>
  </si>
  <si>
    <t>VANEGAS VALENCIA</t>
  </si>
  <si>
    <t xml:space="preserve">CISNEROS </t>
  </si>
  <si>
    <t>CLL 40B N 16A-03</t>
  </si>
  <si>
    <t>CONTADORA PUBLICA</t>
  </si>
  <si>
    <t xml:space="preserve">AUXILIAR CONTABLE </t>
  </si>
  <si>
    <t>O-</t>
  </si>
  <si>
    <t>garantiaycalidad.mi@gmail.com</t>
  </si>
  <si>
    <t xml:space="preserve">Yeidyt </t>
  </si>
  <si>
    <t>Negrete Nieves</t>
  </si>
  <si>
    <t>Monteria</t>
  </si>
  <si>
    <t>Ingeniera de Sistemas, Especialista en Auditoria de Caldiad en Salud</t>
  </si>
  <si>
    <t>Coordinador de Garantia y Calidad</t>
  </si>
  <si>
    <t>Albeiro barraza Escobar</t>
  </si>
  <si>
    <t>3014021226 - 7815625</t>
  </si>
  <si>
    <t>Esposo</t>
  </si>
  <si>
    <t>calidadmag.mi@gmail.com</t>
  </si>
  <si>
    <t>ALEX DAVID</t>
  </si>
  <si>
    <t>ARROYO GARCIA</t>
  </si>
  <si>
    <t>MZ 140 LOTE 12 ETAPA 12 BARRIO LA PRADERA</t>
  </si>
  <si>
    <t>INGENIERO INDUSTRIAL</t>
  </si>
  <si>
    <t>COORDINADOR DE SISTEMAS INTEGRADOS DE GESTION</t>
  </si>
  <si>
    <t>LUZ AMPARO GARCIA JARAMILLO</t>
  </si>
  <si>
    <t>sistemasdegestion.mi@gmail.com</t>
  </si>
  <si>
    <t>MERY LUZ</t>
  </si>
  <si>
    <t>PALENCIA PUCHE</t>
  </si>
  <si>
    <t xml:space="preserve">CERETE </t>
  </si>
  <si>
    <t>CALLE 25 # 11 - 48 CENTRO</t>
  </si>
  <si>
    <t>ENFERMERA</t>
  </si>
  <si>
    <t>PROFESIONAL DE GESTIÓN DE RIESGOS</t>
  </si>
  <si>
    <t>MERY LUZ PUCHE RIZO</t>
  </si>
  <si>
    <t>MAMA</t>
  </si>
  <si>
    <t>aramireza.mi@gmail.com</t>
  </si>
  <si>
    <t>ALFREDO ALFONSO</t>
  </si>
  <si>
    <t>RAMÍREZ ANAYA</t>
  </si>
  <si>
    <t>BARRANQUILLA</t>
  </si>
  <si>
    <t>calle 41C # 30-A-13</t>
  </si>
  <si>
    <t xml:space="preserve">MÉDICO </t>
  </si>
  <si>
    <t>MÉDICO AUDITOR</t>
  </si>
  <si>
    <t>ORh(+)</t>
  </si>
  <si>
    <t>DAZELLYS ESTHER DEAN GUZMÁN</t>
  </si>
  <si>
    <t>ESPOSA</t>
  </si>
  <si>
    <t>kherazo.mi@gmail.com</t>
  </si>
  <si>
    <t>Katia Milena</t>
  </si>
  <si>
    <t>Herazo Ricardo</t>
  </si>
  <si>
    <t xml:space="preserve">San Benito Abad </t>
  </si>
  <si>
    <t>Manz 3 Lote 7</t>
  </si>
  <si>
    <t>Auxiliar Contable</t>
  </si>
  <si>
    <t>a+</t>
  </si>
  <si>
    <t>Rosa Elvira Ricardo Prasca</t>
  </si>
  <si>
    <t>cdhmoreno@hotmail.com</t>
  </si>
  <si>
    <t>CRISTIAN DAVID</t>
  </si>
  <si>
    <t>HERNANDEZ MORENO</t>
  </si>
  <si>
    <t>KLM 6 VIA PLANETA RICA</t>
  </si>
  <si>
    <t>TECNICO EN GESTION DOCUMENTAL</t>
  </si>
  <si>
    <t>YORLIS DEL ROCIO MORENO MARTINEZ</t>
  </si>
  <si>
    <t>myances.mi@gmail.com</t>
  </si>
  <si>
    <t>GLADYS CABRALES HERNANDEZ</t>
  </si>
  <si>
    <t>judithricardo.mi@gmail.com</t>
  </si>
  <si>
    <t>Judith del Carmen</t>
  </si>
  <si>
    <t>Ricardo Ruiz</t>
  </si>
  <si>
    <t>clle 30 Cra 1 N° 1-33</t>
  </si>
  <si>
    <t>Profesional de Citas</t>
  </si>
  <si>
    <t>Jorge González Florez</t>
  </si>
  <si>
    <t>pypcordoba@medicinaintegralsa.com</t>
  </si>
  <si>
    <t>Maria Helena</t>
  </si>
  <si>
    <t>Medina Arias</t>
  </si>
  <si>
    <t>Bogota D.C</t>
  </si>
  <si>
    <t>Calle 44 #7-51</t>
  </si>
  <si>
    <t>Medica</t>
  </si>
  <si>
    <t>Coordinadora Dptal de P y P</t>
  </si>
  <si>
    <t>Nidia Medina</t>
  </si>
  <si>
    <t>Tia</t>
  </si>
  <si>
    <t>contadormag.mi@gmail.com</t>
  </si>
  <si>
    <t>LUIS FERNANDO</t>
  </si>
  <si>
    <t>VASQUEZ ORTIZ</t>
  </si>
  <si>
    <t xml:space="preserve">MONTERIA </t>
  </si>
  <si>
    <t xml:space="preserve">Cra 16 No 41A - 55 </t>
  </si>
  <si>
    <t xml:space="preserve">CONTADRO AUXILIAR </t>
  </si>
  <si>
    <t xml:space="preserve">ROSA ELENA ORTIZ MESTRA </t>
  </si>
  <si>
    <t>auxcontable1.mi123@gmail.com</t>
  </si>
  <si>
    <t>HECTOR IGNACIO</t>
  </si>
  <si>
    <t>TORRENTE CHICA</t>
  </si>
  <si>
    <t>CALLE 24 #13W25</t>
  </si>
  <si>
    <t>TÉCNICO EN AUXILIAR CONTABLE</t>
  </si>
  <si>
    <t>TERMINO FIJO</t>
  </si>
  <si>
    <t>AMADA CHICA FLOREZ</t>
  </si>
  <si>
    <t>lorozco.mi@gmail.com</t>
  </si>
  <si>
    <t>Luz Mery</t>
  </si>
  <si>
    <t>Orozco Argel</t>
  </si>
  <si>
    <t>Carrera 9 Calle 17 Nº 9-04 B/ la Julia</t>
  </si>
  <si>
    <t xml:space="preserve">Contadora Pública </t>
  </si>
  <si>
    <t>Edelmira Argel</t>
  </si>
  <si>
    <t>auxcontabilidad2.mi@gmail.com</t>
  </si>
  <si>
    <t>Carolina</t>
  </si>
  <si>
    <t xml:space="preserve">Baza Mejía </t>
  </si>
  <si>
    <t xml:space="preserve">Montería </t>
  </si>
  <si>
    <t xml:space="preserve">Dg 19 No. 5-66 Brr La Granja </t>
  </si>
  <si>
    <t xml:space="preserve">Tecnólogo en Contabilidad y Finanzas </t>
  </si>
  <si>
    <t xml:space="preserve">Blanca Lilia Mejia Molina </t>
  </si>
  <si>
    <t>jgomez@medicinaintegrasa.com</t>
  </si>
  <si>
    <t>JAIME ENRIQUE</t>
  </si>
  <si>
    <t>GOMEZ ORTEGA</t>
  </si>
  <si>
    <t xml:space="preserve">CARRERA 12 No. 16 B 25 CONJUNTO MIRADOR DE LA JULIA  BLOQUE 2 APTO 402 </t>
  </si>
  <si>
    <t>ODONTOLOGO</t>
  </si>
  <si>
    <t>COORDINADOR ODONTOLOGICO</t>
  </si>
  <si>
    <t>LILIA RUBIO CASTILLA</t>
  </si>
  <si>
    <t>ltorres@medicinaintegralsa.com</t>
  </si>
  <si>
    <t>LUIS GABRIEL</t>
  </si>
  <si>
    <t>TORRES VIDAL</t>
  </si>
  <si>
    <t>CERETE</t>
  </si>
  <si>
    <t>CARRERA 5 # 7-88</t>
  </si>
  <si>
    <t>INGENIEROS DE SISTEMAS</t>
  </si>
  <si>
    <t>COORDINADOR TIC'S</t>
  </si>
  <si>
    <t>MILADIS VIDAL FUENTES</t>
  </si>
  <si>
    <t>ligiame2627@gmail.com</t>
  </si>
  <si>
    <t>LIGIA AMELIA</t>
  </si>
  <si>
    <t>HERRERA RAMOS</t>
  </si>
  <si>
    <t>CALLE 13 No  17 - 125 BARRIO VENUS</t>
  </si>
  <si>
    <t>GERONTOLOGA</t>
  </si>
  <si>
    <t>COORDINADORA DE ATENCIÓN AL USUARIO</t>
  </si>
  <si>
    <t xml:space="preserve"> O POSITIVO</t>
  </si>
  <si>
    <t xml:space="preserve">CHRISTIAN JAVIER GALVEZ ANAYA </t>
  </si>
  <si>
    <t>ESPOSO</t>
  </si>
  <si>
    <t>yeraldin-rubio@hotmail.com</t>
  </si>
  <si>
    <t>Yaraldin isabel</t>
  </si>
  <si>
    <t>Rubio cavadia</t>
  </si>
  <si>
    <t xml:space="preserve">Cienaga de oro </t>
  </si>
  <si>
    <t>Mz r lote 3 apartamento 102 barrio.villa rosario</t>
  </si>
  <si>
    <t>Tecnico en  salud oral</t>
  </si>
  <si>
    <t>Higienista oral</t>
  </si>
  <si>
    <t>Angel mario florez castro</t>
  </si>
  <si>
    <t>jlamadrid.mi@gmail.com</t>
  </si>
  <si>
    <t>JUDITH ISABEL</t>
  </si>
  <si>
    <t>LAMADRID IBAÑEZ</t>
  </si>
  <si>
    <t>MONTERIA- CORDOBA</t>
  </si>
  <si>
    <t>CALLE 27 N 15-92 EDIF GAVIOTAS APTO 302 COSTA DE ORO</t>
  </si>
  <si>
    <t>PROFESIUONAL EN ACUICULTURA</t>
  </si>
  <si>
    <t xml:space="preserve">PROFESIONAL EN ATENCIÓN SIAU </t>
  </si>
  <si>
    <t>ANIBAL ARROYO FRANCO</t>
  </si>
  <si>
    <t>CONYUGE</t>
  </si>
  <si>
    <t>naguilar.mi@gmail.com</t>
  </si>
  <si>
    <t xml:space="preserve">NEIDYS LUZ </t>
  </si>
  <si>
    <t>CARRERA 9 SUR URB. GLORIA I</t>
  </si>
  <si>
    <t>AUXILIAR SECRETARIADO</t>
  </si>
  <si>
    <t xml:space="preserve">AUXILIAR ADMINISTRATIVO </t>
  </si>
  <si>
    <t>LUZ ELENA PEREIRA ESPITIA</t>
  </si>
  <si>
    <t>MAMÁ</t>
  </si>
  <si>
    <t>alejo2606@hotmail.com</t>
  </si>
  <si>
    <t>erlin jose</t>
  </si>
  <si>
    <t>santamaria vitola</t>
  </si>
  <si>
    <t>cerete</t>
  </si>
  <si>
    <t>cll 13 #18-70 b/venus</t>
  </si>
  <si>
    <t>medico epidemiologo</t>
  </si>
  <si>
    <t>coord referencia y contrareferencia</t>
  </si>
  <si>
    <t>O RH (+)</t>
  </si>
  <si>
    <t>delby escobar rivero</t>
  </si>
  <si>
    <t>esposa</t>
  </si>
  <si>
    <t>celestejohana@yahoo.es</t>
  </si>
  <si>
    <t>CELESTE JOHANA</t>
  </si>
  <si>
    <t>QUIÑONES</t>
  </si>
  <si>
    <t xml:space="preserve">Transversal 11 D4 - 13 Barrio La Cruz </t>
  </si>
  <si>
    <t xml:space="preserve">ENFERMERA - ESPECIALISTA EN AUDITORIA CORPORATIVA DE LA CALIDAD EN SALUD </t>
  </si>
  <si>
    <t>ENFERMERA AUDITORA</t>
  </si>
  <si>
    <t>O RH +</t>
  </si>
  <si>
    <t>NILSON SANTANA FUENTE</t>
  </si>
  <si>
    <t>3205429650 - 3135098668</t>
  </si>
  <si>
    <t>mbravob.mi@gmail.com</t>
  </si>
  <si>
    <t xml:space="preserve">MISLEIDYS MARIA </t>
  </si>
  <si>
    <t>BRAVO BRAVO</t>
  </si>
  <si>
    <t xml:space="preserve">TRANSVERSAL 2 #23-34 APTO 101 B/SANTA LUCIA </t>
  </si>
  <si>
    <t xml:space="preserve">TÉCNICO AUXILIAR DE ENFERMERÍA,TÉCNICO EN ADMINISTRACIÓN EN SALUD </t>
  </si>
  <si>
    <t xml:space="preserve">AUXILIAR DE ENFERMERIA </t>
  </si>
  <si>
    <t>RH 0-</t>
  </si>
  <si>
    <t>GERMAN MARTINEZ CASTILLO</t>
  </si>
  <si>
    <t>PAREJA</t>
  </si>
  <si>
    <t xml:space="preserve">TRANSVERSAL 2 # 23-34 APTO 101 B/SANTA LUCIA </t>
  </si>
  <si>
    <t xml:space="preserve">TÉCNICO EN AUXILIAR DE ENFERMERÍA, TÉCNICO EN ADMINISTRATIVO EN SALUD  </t>
  </si>
  <si>
    <t>Rh 0-</t>
  </si>
  <si>
    <t>CÓNYUGE</t>
  </si>
  <si>
    <t>erica2agudelo@gmail.com</t>
  </si>
  <si>
    <t>ERICA JOANA</t>
  </si>
  <si>
    <t>AGUDELO URANGO</t>
  </si>
  <si>
    <t>MEDELLIN-ANTIOQUIA</t>
  </si>
  <si>
    <t>CALLE 2 NUM 2-35 BARRIO EL CEIBAL VIA AGUAS NEGRAS</t>
  </si>
  <si>
    <t>ENFERMERA AUDITOR</t>
  </si>
  <si>
    <t>JARLYS ALBERTO TORO COLON</t>
  </si>
  <si>
    <t>rjaller@medicinaintegralsa.com</t>
  </si>
  <si>
    <t xml:space="preserve">RAMON </t>
  </si>
  <si>
    <t>JALLER SALLEG</t>
  </si>
  <si>
    <t>CALLE 73 No. 1A - 71</t>
  </si>
  <si>
    <t>ADMINISTRADOR DE EMPRESAS</t>
  </si>
  <si>
    <t>SUBGERENTE</t>
  </si>
  <si>
    <t xml:space="preserve">MARIA VICTORIA </t>
  </si>
  <si>
    <t>nezqueda@medicinaintegralsa.com</t>
  </si>
  <si>
    <t>Nancy Elena</t>
  </si>
  <si>
    <t>Ezqueda Benito Revollo</t>
  </si>
  <si>
    <t>Sincelejo - Sucre</t>
  </si>
  <si>
    <t>Carrera 3 # 68 -35</t>
  </si>
  <si>
    <t>Medico General</t>
  </si>
  <si>
    <t>Coordinador de Red Departamental</t>
  </si>
  <si>
    <t>A  RH +</t>
  </si>
  <si>
    <t>CARLOS GOMEZ CASTILLO</t>
  </si>
  <si>
    <t>comunicaciones.mi@gmail.com</t>
  </si>
  <si>
    <t>Maria Alejandra</t>
  </si>
  <si>
    <t>Cifuentes De Santis</t>
  </si>
  <si>
    <t>Cali</t>
  </si>
  <si>
    <t>Calle 28#16-81</t>
  </si>
  <si>
    <t>Comunicadora Social y Periodista</t>
  </si>
  <si>
    <t>Coord. Comunicaciones</t>
  </si>
  <si>
    <t>+A</t>
  </si>
  <si>
    <t>Algecira De Santis</t>
  </si>
  <si>
    <t>dcoronado@medicinaintegralsa.com</t>
  </si>
  <si>
    <t>DULIBIA ESTHER</t>
  </si>
  <si>
    <t>CORONADO JIMENEZ</t>
  </si>
  <si>
    <t>TRANS 23 Nº 9A-72</t>
  </si>
  <si>
    <t>GESTION DOCUMENTAL</t>
  </si>
  <si>
    <t>AUX DE RYC</t>
  </si>
  <si>
    <t>MIRIAN JIMENEZ</t>
  </si>
  <si>
    <t>asistentesubgerencia.mi@gmail.com</t>
  </si>
  <si>
    <t>ANGELA MARIA</t>
  </si>
  <si>
    <t>MARTINEZ PETRO</t>
  </si>
  <si>
    <t>CALLE 39 N. 11-34</t>
  </si>
  <si>
    <t>REGRENTE EN FARMACIA</t>
  </si>
  <si>
    <t>ASISTENTE DE SUBGERENCIA</t>
  </si>
  <si>
    <t>MARTHA PETRO LORA</t>
  </si>
  <si>
    <t>inyochor24@gmail.com</t>
  </si>
  <si>
    <t>ingrid yojana</t>
  </si>
  <si>
    <t>choperena ortega</t>
  </si>
  <si>
    <t>puerto libertador</t>
  </si>
  <si>
    <t>barrio tierra grata calle 15 N° 52-35 Apto 201</t>
  </si>
  <si>
    <t>enfermera</t>
  </si>
  <si>
    <t>enfermera promocion y prevencion</t>
  </si>
  <si>
    <t>RONALD LOZANO POCATERRA</t>
  </si>
  <si>
    <t>xiomy7116@hotmail.com</t>
  </si>
  <si>
    <t xml:space="preserve">xiomara del carmen </t>
  </si>
  <si>
    <t>vasquez Ramirez</t>
  </si>
  <si>
    <t xml:space="preserve">chinu </t>
  </si>
  <si>
    <t xml:space="preserve">carrera 7 ta entre calle18 y 19 </t>
  </si>
  <si>
    <t xml:space="preserve">medico </t>
  </si>
  <si>
    <t xml:space="preserve">medico  general </t>
  </si>
  <si>
    <t>XIMENA VASQUEZ</t>
  </si>
  <si>
    <t>HERMANA</t>
  </si>
  <si>
    <t>itorresgil.mi@gmail.com</t>
  </si>
  <si>
    <t>ISLENA ISABEL</t>
  </si>
  <si>
    <t>TORRES GIL</t>
  </si>
  <si>
    <t>BARRIO ANCIZAR FLOREZ KRA 7 CALLE 12</t>
  </si>
  <si>
    <t>HIGIENISTA ORAL</t>
  </si>
  <si>
    <t>GLADIS GIL</t>
  </si>
  <si>
    <t>elisalfonsobr@gmail.com</t>
  </si>
  <si>
    <t>ELIS ALFONSO</t>
  </si>
  <si>
    <t>BANDA RODRIGUEZ</t>
  </si>
  <si>
    <t>CIUDADELA JAGUA CASA #467</t>
  </si>
  <si>
    <t>RAMON BANDA</t>
  </si>
  <si>
    <t>heylinmar@hotmail.com</t>
  </si>
  <si>
    <t>Lina Margarita</t>
  </si>
  <si>
    <t>Ricardo Moreno</t>
  </si>
  <si>
    <t>cra 4I N 10-73 B/ Gonzalo mejia</t>
  </si>
  <si>
    <t>ADMINISTRADORA EN SALUD</t>
  </si>
  <si>
    <t>AUXILIAR DE CITAS</t>
  </si>
  <si>
    <t>ENDER MORA GOEZ</t>
  </si>
  <si>
    <t>COMPAÑERO PERMANENTE</t>
  </si>
  <si>
    <t>paolaoviedo-1993@hotmail.com</t>
  </si>
  <si>
    <t>JULIETH PAOLA</t>
  </si>
  <si>
    <t>OVIEDO RODIÑO</t>
  </si>
  <si>
    <t>PLANETA RICA CORDOBA</t>
  </si>
  <si>
    <t>BARRIO 22 DE AGOSTO CALLE 20 19-11</t>
  </si>
  <si>
    <t>REGENTE DE FARMACIA</t>
  </si>
  <si>
    <t xml:space="preserve"> RH 0+</t>
  </si>
  <si>
    <t>NESTOR CHAVEZ GASPAR</t>
  </si>
  <si>
    <t>mari_klaudia94@outlook.es</t>
  </si>
  <si>
    <t>MARIA CLAUDIA</t>
  </si>
  <si>
    <t>HERNANDEZ FLOREZ</t>
  </si>
  <si>
    <t xml:space="preserve">CALLE 6 CRA 8 N. 7 B 48 </t>
  </si>
  <si>
    <t>TÉCNICO EN AUXILIAR DE ODONTOLOGIA</t>
  </si>
  <si>
    <t>AUXILIAR DE ODONTOLOGIA</t>
  </si>
  <si>
    <t>MARIA ROMANA VITOLA</t>
  </si>
  <si>
    <t>DAGUAS.MI@GMAIL.COM</t>
  </si>
  <si>
    <t>DANILYS MILENA</t>
  </si>
  <si>
    <t xml:space="preserve">BARRIOS AGUAS </t>
  </si>
  <si>
    <t xml:space="preserve">PLANETA RICA CORDOBA </t>
  </si>
  <si>
    <t>BARRIO BUENA VENTUTA CALLE 11 CARRERA 11</t>
  </si>
  <si>
    <t>AUX EN FARMACIA</t>
  </si>
  <si>
    <t xml:space="preserve">AUX EN FARMACIA </t>
  </si>
  <si>
    <t>0-</t>
  </si>
  <si>
    <t>CAMILO ANDRES LOPEZ MANZANO</t>
  </si>
  <si>
    <t>karenmatias17@hotmail.com</t>
  </si>
  <si>
    <t>Karen Margarita</t>
  </si>
  <si>
    <t xml:space="preserve">Sotomayor Benavides </t>
  </si>
  <si>
    <t xml:space="preserve">Planeta Rica Córdoba </t>
  </si>
  <si>
    <t>calle 17 kra  8_ 9 ATP 302</t>
  </si>
  <si>
    <t xml:space="preserve">Odontologo </t>
  </si>
  <si>
    <t xml:space="preserve">ODONTOLOGO </t>
  </si>
  <si>
    <t>6 HORAS</t>
  </si>
  <si>
    <t>o   positivo</t>
  </si>
  <si>
    <t xml:space="preserve">Lidis Benavides Cordero </t>
  </si>
  <si>
    <t>Mama</t>
  </si>
  <si>
    <t>ipsmintegralplanetarica@gmail.com</t>
  </si>
  <si>
    <t>LENA PATRICIA</t>
  </si>
  <si>
    <t>CAMPILLO VIDAL</t>
  </si>
  <si>
    <t>CALLE 21 No.6-38</t>
  </si>
  <si>
    <t>COORDINADORA DE SEDE</t>
  </si>
  <si>
    <t>AB+</t>
  </si>
  <si>
    <t>GUILLERMO COGOLLO ZABALA</t>
  </si>
  <si>
    <t>irmagmendoza2@hotmail.com</t>
  </si>
  <si>
    <t>IRMA EDITH</t>
  </si>
  <si>
    <t>GUERRA MENDOZA</t>
  </si>
  <si>
    <t>BARRIO SANTANDER CALLE 24A CR 8A Nº18</t>
  </si>
  <si>
    <t>PRIMARIA</t>
  </si>
  <si>
    <t>MARYURIS ZABALA GUERRA</t>
  </si>
  <si>
    <t>HIJA</t>
  </si>
  <si>
    <t>enfermeriaprica.mi@gmail.com</t>
  </si>
  <si>
    <t>MARIA BERNARDA</t>
  </si>
  <si>
    <t>GONZALEZ HOYOS</t>
  </si>
  <si>
    <t>PUEBLO NUEVO-CORDOBA</t>
  </si>
  <si>
    <t>CALLE 7 ENTRE CARRERAS 7B Y 8</t>
  </si>
  <si>
    <t>ENFERMERA DE P Y P</t>
  </si>
  <si>
    <t xml:space="preserve">NADY ESTELLA GONZALEZ HOYOS </t>
  </si>
  <si>
    <t>duquea3209@gmail.com</t>
  </si>
  <si>
    <t>Medellin</t>
  </si>
  <si>
    <t>Calle 12 A N° 11-20</t>
  </si>
  <si>
    <t>Administradora en Salud</t>
  </si>
  <si>
    <t>Auxiliar de Citas</t>
  </si>
  <si>
    <t>Fabiola Aristizabal</t>
  </si>
  <si>
    <t>oliris.m@hotmail.com</t>
  </si>
  <si>
    <t xml:space="preserve">OLIRIS MARIA </t>
  </si>
  <si>
    <t>ROMERO GUZMAN</t>
  </si>
  <si>
    <t>PUEBLO NUEVO CORDOBA</t>
  </si>
  <si>
    <t>EL VARAL</t>
  </si>
  <si>
    <t>AUX DE PYP</t>
  </si>
  <si>
    <t>WILKINS BASTIDAS ATENCIA</t>
  </si>
  <si>
    <t>Siausahagun.mi@gmail.com</t>
  </si>
  <si>
    <t>PUEBLO NUEVO (CORDOBA)</t>
  </si>
  <si>
    <t>CLLE 20 N- 12.08 B/SAN JUAN</t>
  </si>
  <si>
    <t>TECNICO EN ADMINISTRACION EN SALUD</t>
  </si>
  <si>
    <t>COORDINADORA DE ATENCION AL USUARIO</t>
  </si>
  <si>
    <t>CARLOS PACHECO CALDERA</t>
  </si>
  <si>
    <t>HERMANO</t>
  </si>
  <si>
    <t>sgonzalezm.mi@gmail.com</t>
  </si>
  <si>
    <t>SOL MARIA</t>
  </si>
  <si>
    <t>GONZALEZ  MADERA</t>
  </si>
  <si>
    <t>CALLE 12 N| 12-25 BARRIO SAN LUIS</t>
  </si>
  <si>
    <t>PAOLA DIAZ GONZALEZ</t>
  </si>
  <si>
    <t>eguzman.mi@gmail.com</t>
  </si>
  <si>
    <t>Auxiliar de citas</t>
  </si>
  <si>
    <t>LETICIA LOZANO</t>
  </si>
  <si>
    <t>lrhenals.mi@gmail.com</t>
  </si>
  <si>
    <t>CARMEN LUCIA</t>
  </si>
  <si>
    <t>RHENALS PATRON</t>
  </si>
  <si>
    <t>CRA 12  53-42</t>
  </si>
  <si>
    <t>CATALINA LUCIA DIAZ RHENALS</t>
  </si>
  <si>
    <t>yeskpao@gmail.com</t>
  </si>
  <si>
    <t>auxiliar de enfermeria</t>
  </si>
  <si>
    <t>FREDY GONZALEZ PEREZ</t>
  </si>
  <si>
    <t>PAPA</t>
  </si>
  <si>
    <t>libiamarcela1115@gmail.com</t>
  </si>
  <si>
    <t xml:space="preserve">Libia Marcela </t>
  </si>
  <si>
    <t>Enfermera Call Center</t>
  </si>
  <si>
    <t>Melba Luz Martinez</t>
  </si>
  <si>
    <t xml:space="preserve">Madre </t>
  </si>
  <si>
    <t>andys852002@yahoo.com</t>
  </si>
  <si>
    <t>Andys  Marcel</t>
  </si>
  <si>
    <t>Arcia Muñoz</t>
  </si>
  <si>
    <t>Caimito - Sucre</t>
  </si>
  <si>
    <t>SINCELEJO</t>
  </si>
  <si>
    <t xml:space="preserve">Cra  30  A  numero 19-73  El recreo </t>
  </si>
  <si>
    <t>Medico Especialista en Epidemiologia</t>
  </si>
  <si>
    <t>Juana Muñoz Herazo</t>
  </si>
  <si>
    <t>mcramos.mi@gmail.com</t>
  </si>
  <si>
    <t>RAMOS RICARDO</t>
  </si>
  <si>
    <t>SAHAGUN</t>
  </si>
  <si>
    <t>CRA 2 No 21-19 BARRIO SAN JOSE</t>
  </si>
  <si>
    <t xml:space="preserve">ADMINISTRADORA SEDE </t>
  </si>
  <si>
    <t>CONSUELO RAMOS RICARDO</t>
  </si>
  <si>
    <t>elercyvertel@gmail.com</t>
  </si>
  <si>
    <t>elercy johana</t>
  </si>
  <si>
    <t>vertel vega</t>
  </si>
  <si>
    <t>planeta rica</t>
  </si>
  <si>
    <t>mz i lote 18 nueva belen</t>
  </si>
  <si>
    <t xml:space="preserve">técnico en asistencia administrativo </t>
  </si>
  <si>
    <t>auxiliar en callcenter</t>
  </si>
  <si>
    <t>elercy vega</t>
  </si>
  <si>
    <t>janderargu88@gmail.com</t>
  </si>
  <si>
    <t>JANDER DE JESUS</t>
  </si>
  <si>
    <t>ARGUMEDO FLOREZ</t>
  </si>
  <si>
    <t>BARRIO SAN JOSE CLL 11 CR 17</t>
  </si>
  <si>
    <t xml:space="preserve">VIGILANTE </t>
  </si>
  <si>
    <t>EMENEGILDO ARGUMEDO PINEDA</t>
  </si>
  <si>
    <t>nicolasbanda32@gmail.com</t>
  </si>
  <si>
    <t>NICOLAS EDUARDO</t>
  </si>
  <si>
    <t>BANDA RICARDO</t>
  </si>
  <si>
    <t>LA GRANJA DIAGONAL 16 # 3-96</t>
  </si>
  <si>
    <t>AGENTE CONTACT CENTER</t>
  </si>
  <si>
    <t>AUX CALL CENTER</t>
  </si>
  <si>
    <t>MARIA EUGENIA RICARDO CUARTAS</t>
  </si>
  <si>
    <t>MairatordecillaLL@gmail.com</t>
  </si>
  <si>
    <t xml:space="preserve">Maira Alejandra </t>
  </si>
  <si>
    <t xml:space="preserve">Tordecilla Llorente </t>
  </si>
  <si>
    <t xml:space="preserve">lorica- córdoba </t>
  </si>
  <si>
    <t xml:space="preserve">carrera 14c- numero 39-48 la floresta </t>
  </si>
  <si>
    <t>AUX DE ENFERMERIA</t>
  </si>
  <si>
    <t>AUX DE ENFERMERIA CALL CENTER</t>
  </si>
  <si>
    <t>ENILSO LLORENTE TORDECILLA</t>
  </si>
  <si>
    <t xml:space="preserve">TIO </t>
  </si>
  <si>
    <t>pachocoste180684@gmail.com</t>
  </si>
  <si>
    <t>CRA 11 # 6-36 BARRIO CAMILO TORRES</t>
  </si>
  <si>
    <t>AGENTE CONTAC CENTER</t>
  </si>
  <si>
    <t>9 HORAS DE LUNES A VIERNES Y 3 HORAS LOS SABADOS</t>
  </si>
  <si>
    <t>PIEDAD JULIO RUIZ</t>
  </si>
  <si>
    <t>liberladis81@gmail.com</t>
  </si>
  <si>
    <t>Liber Ladis</t>
  </si>
  <si>
    <t>Galindo Padilla</t>
  </si>
  <si>
    <t>B/ alivio Mz S lote 10</t>
  </si>
  <si>
    <t>Técnico laboral en Agente Call center-Servicios</t>
  </si>
  <si>
    <t>Auxiliar Call Center</t>
  </si>
  <si>
    <t>German Hernandez</t>
  </si>
  <si>
    <t>coordmontelibano.mi@gmail.com</t>
  </si>
  <si>
    <t>NOLIDA KATERINE</t>
  </si>
  <si>
    <t>DIAZ RANGEL</t>
  </si>
  <si>
    <t>BARRIO LOMA FRESCA</t>
  </si>
  <si>
    <t>O POSITIVO</t>
  </si>
  <si>
    <t>MARIA DEL SOCORRO RANGEL</t>
  </si>
  <si>
    <t>kenynoriegaluna21@gmail.com</t>
  </si>
  <si>
    <t>Keny</t>
  </si>
  <si>
    <t xml:space="preserve">Noriega luna </t>
  </si>
  <si>
    <t xml:space="preserve">Montelíbano córdoba </t>
  </si>
  <si>
    <t xml:space="preserve">Barrio de San Felipe calle 13 carrera 8 </t>
  </si>
  <si>
    <t xml:space="preserve">Auxiliar de odontología </t>
  </si>
  <si>
    <t>4 HORAS</t>
  </si>
  <si>
    <t>Carmen Luna peralta</t>
  </si>
  <si>
    <t>luz_narvaez@hotmail.com</t>
  </si>
  <si>
    <t>Luz Estela</t>
  </si>
  <si>
    <t>Narváez Pérez</t>
  </si>
  <si>
    <t>Magangué  ( Bolivar )</t>
  </si>
  <si>
    <t>Carrera 15 No. 13-30   Barrio San Roque</t>
  </si>
  <si>
    <t>Médico y Cirujano</t>
  </si>
  <si>
    <t>Médico General</t>
  </si>
  <si>
    <t>A rh+</t>
  </si>
  <si>
    <t>0347587237</t>
  </si>
  <si>
    <t>Luis Alfonso Ciro Buriticá</t>
  </si>
  <si>
    <t>cvergaran.mi@gmail.com</t>
  </si>
  <si>
    <t xml:space="preserve">Carlos Eduardo </t>
  </si>
  <si>
    <t xml:space="preserve">Vergara Miranda </t>
  </si>
  <si>
    <t xml:space="preserve">Monteria </t>
  </si>
  <si>
    <t>Calle 31 N 9-51</t>
  </si>
  <si>
    <t>Aux servisios farmaceuticos</t>
  </si>
  <si>
    <t xml:space="preserve">Aux servicios farmacia </t>
  </si>
  <si>
    <t>Leydy palma doria</t>
  </si>
  <si>
    <t>smenam.mi@gmail.com</t>
  </si>
  <si>
    <t>Sady Yaneth</t>
  </si>
  <si>
    <t>Mena Morelo</t>
  </si>
  <si>
    <t>Mz E Lote 4 urbanizacion Mandala</t>
  </si>
  <si>
    <t>Regente de Farmacia</t>
  </si>
  <si>
    <t>Auxiliar de Farmacia</t>
  </si>
  <si>
    <t>8 y 9 horas dependiendo el turno</t>
  </si>
  <si>
    <t>Luis Carlos Mejia</t>
  </si>
  <si>
    <t>auxfarmacia1.mi@gmail.com</t>
  </si>
  <si>
    <t xml:space="preserve">LEONARDO FABIO </t>
  </si>
  <si>
    <t xml:space="preserve">URANGO PEREZ </t>
  </si>
  <si>
    <t xml:space="preserve">MONTERÍA </t>
  </si>
  <si>
    <t xml:space="preserve">MZ 16 LT 3 BARRIO RANCHO GRANDE </t>
  </si>
  <si>
    <t xml:space="preserve">AUXILIAR DE FARMACIA </t>
  </si>
  <si>
    <t xml:space="preserve">MARÍA ROLDAN </t>
  </si>
  <si>
    <t xml:space="preserve">ABUELA </t>
  </si>
  <si>
    <t>analistadecalidadneps.mi@gmail.com</t>
  </si>
  <si>
    <t>JESUS MARTIN</t>
  </si>
  <si>
    <t>SALAS CASTILLO</t>
  </si>
  <si>
    <t>Cra 10A #59-44 la castellana</t>
  </si>
  <si>
    <t>ANALISTA DE CALIDAD</t>
  </si>
  <si>
    <t>ELVIRA LUISA CASTILLO FIGUEROA</t>
  </si>
  <si>
    <t xml:space="preserve">ciga_2136@hotmail.com </t>
  </si>
  <si>
    <t>CARLOS IVAN</t>
  </si>
  <si>
    <t>GONZALEZ ANDDRADE</t>
  </si>
  <si>
    <t>MEDICO</t>
  </si>
  <si>
    <t>MEDICO GENERAL</t>
  </si>
  <si>
    <t>10 HORAS</t>
  </si>
  <si>
    <t>ESTEBANA ANDRADE VALLEJO</t>
  </si>
  <si>
    <t>MARIACARRIAZOL@HOTMAIL.COM</t>
  </si>
  <si>
    <t>Maria  Angelica</t>
  </si>
  <si>
    <t>Carriazo Lozano</t>
  </si>
  <si>
    <t>sahagun - cordoba</t>
  </si>
  <si>
    <t>calle 10 n 61b 23</t>
  </si>
  <si>
    <t>medico</t>
  </si>
  <si>
    <t>o(+)</t>
  </si>
  <si>
    <t>juan  isaza ochoa</t>
  </si>
  <si>
    <t>esposo</t>
  </si>
  <si>
    <t>ALCIRATARON@YAHOO.COM</t>
  </si>
  <si>
    <t>ALCIRA MARIA</t>
  </si>
  <si>
    <t>TARON FORTICH</t>
  </si>
  <si>
    <t>CARTAGENA</t>
  </si>
  <si>
    <t>CALLE 58 #12-81</t>
  </si>
  <si>
    <t>PENSIONDA</t>
  </si>
  <si>
    <t>RH O (+)</t>
  </si>
  <si>
    <t>ULISES FRIAS GALOFRE</t>
  </si>
  <si>
    <t>CONYUGUE</t>
  </si>
  <si>
    <t>betsytorres062008@hotmail.com</t>
  </si>
  <si>
    <t>Betsy</t>
  </si>
  <si>
    <t>Torres Barros</t>
  </si>
  <si>
    <t>Barranquilla</t>
  </si>
  <si>
    <t>Carrera 15 No 13-57 Urbina 2</t>
  </si>
  <si>
    <t>Medico</t>
  </si>
  <si>
    <t>O RH+</t>
  </si>
  <si>
    <t>Carlos Arturo Ruiz Sáez</t>
  </si>
  <si>
    <t>Compañero</t>
  </si>
  <si>
    <t>blancomartinezhenry@hotmail.com</t>
  </si>
  <si>
    <t>Henry Dario</t>
  </si>
  <si>
    <t>Blanco Martinez</t>
  </si>
  <si>
    <t>Trans 2b # 23-22 B santa lucia</t>
  </si>
  <si>
    <t>Mantenimiento de equipos de computo y redes</t>
  </si>
  <si>
    <t>Auxiliar de sistemas</t>
  </si>
  <si>
    <t>Enith Martinez Beltran</t>
  </si>
  <si>
    <t>dr.rafaelalvarezgari@gmail.com</t>
  </si>
  <si>
    <t xml:space="preserve">Rafael Jesús </t>
  </si>
  <si>
    <t xml:space="preserve">Álvarez Gari </t>
  </si>
  <si>
    <t xml:space="preserve">Convencion norte de Santander </t>
  </si>
  <si>
    <t>Calle 17#10-33 barrio guayabal</t>
  </si>
  <si>
    <t xml:space="preserve">Médico general </t>
  </si>
  <si>
    <t xml:space="preserve">O positivo </t>
  </si>
  <si>
    <t>Clara eugenia baron montt</t>
  </si>
  <si>
    <t>jakepesa18@gmail.com</t>
  </si>
  <si>
    <t>jackelin</t>
  </si>
  <si>
    <t>perez salgado</t>
  </si>
  <si>
    <t>sahagun cordoba</t>
  </si>
  <si>
    <t>calle 12 #6a-05</t>
  </si>
  <si>
    <t>auxiliar en enfermeria</t>
  </si>
  <si>
    <t>auxiliar citas</t>
  </si>
  <si>
    <t>MILADIS SALGADO GUZMAN</t>
  </si>
  <si>
    <t>mdearce.mi@gmail.com</t>
  </si>
  <si>
    <t>DE ARCE BULA</t>
  </si>
  <si>
    <t>LA MONTA</t>
  </si>
  <si>
    <t>ELIAS DE ARCE</t>
  </si>
  <si>
    <t>nmejia.mi@gmail.com</t>
  </si>
  <si>
    <t>Nellys Rosa</t>
  </si>
  <si>
    <t>Mejia Pimienta</t>
  </si>
  <si>
    <t>Cra 12 A 22 -20</t>
  </si>
  <si>
    <t>técnico en  Auxiliar de Servicios Farmacéuticos</t>
  </si>
  <si>
    <t xml:space="preserve">Madre soltera </t>
  </si>
  <si>
    <t xml:space="preserve">FELICIA PIMIENTA </t>
  </si>
  <si>
    <t>san-nicolas1@hotmail.com</t>
  </si>
  <si>
    <t>eduardo enrique</t>
  </si>
  <si>
    <t>perez   ramirez</t>
  </si>
  <si>
    <t>medellin,antioquia</t>
  </si>
  <si>
    <t>calle  18  #8-67   barrio centro</t>
  </si>
  <si>
    <t>medico de  consulta externa</t>
  </si>
  <si>
    <t>o  rh  +</t>
  </si>
  <si>
    <t>julita castro</t>
  </si>
  <si>
    <t>lumisau_13@hotmail.com</t>
  </si>
  <si>
    <t>luis miguel</t>
  </si>
  <si>
    <t>sanchez hoyos</t>
  </si>
  <si>
    <t>medico general</t>
  </si>
  <si>
    <t>rebeca quishpe</t>
  </si>
  <si>
    <t>slora1035.mi@gmail.com</t>
  </si>
  <si>
    <t xml:space="preserve">SANDRA MARCELA </t>
  </si>
  <si>
    <t>LORA ENSUNCHO</t>
  </si>
  <si>
    <t>MZ 193 LOTE 5</t>
  </si>
  <si>
    <t xml:space="preserve">tecnico en auxiliar en enfermeria </t>
  </si>
  <si>
    <t xml:space="preserve">Auxiliar de enfermeria </t>
  </si>
  <si>
    <t>LINEY ENSUNCHO COGOLLO</t>
  </si>
  <si>
    <t xml:space="preserve">MADRE </t>
  </si>
  <si>
    <t>bmariacandy@hotmail.com</t>
  </si>
  <si>
    <t>Maria Candy</t>
  </si>
  <si>
    <t>Miranda David</t>
  </si>
  <si>
    <t>Canalete</t>
  </si>
  <si>
    <t>Kra 17 #16a-09</t>
  </si>
  <si>
    <t>Medico general</t>
  </si>
  <si>
    <t>Medico de consulta externa</t>
  </si>
  <si>
    <t>ab+</t>
  </si>
  <si>
    <t>Javier Nuñez</t>
  </si>
  <si>
    <t>Pareja</t>
  </si>
  <si>
    <t>ytenorio.mi@gmail.com</t>
  </si>
  <si>
    <t xml:space="preserve">yarisel </t>
  </si>
  <si>
    <t>Tenorio Pereira</t>
  </si>
  <si>
    <t>Calle 31 N°9-40</t>
  </si>
  <si>
    <t xml:space="preserve">Secretariado Ejecutivo </t>
  </si>
  <si>
    <t>Auxiliar de citas medica</t>
  </si>
  <si>
    <t xml:space="preserve">Abel Tenorio Vega </t>
  </si>
  <si>
    <t>Papá</t>
  </si>
  <si>
    <t>jdlopez19@hotmail.com</t>
  </si>
  <si>
    <t>JOSE DAVID</t>
  </si>
  <si>
    <t>LOPEZ ESPINOSA</t>
  </si>
  <si>
    <t>CALLE 64 #13-75 EDIFICIO MONTECARLO</t>
  </si>
  <si>
    <t>MEDICINA</t>
  </si>
  <si>
    <t>LAURA BUSTOS VERGARA</t>
  </si>
  <si>
    <t>mdurango.mi@gmail.com</t>
  </si>
  <si>
    <t>MILTON</t>
  </si>
  <si>
    <t>DURANGO CANTERO</t>
  </si>
  <si>
    <t>CALLE 26# 16W05</t>
  </si>
  <si>
    <t>AUX .ADMINISTRATIVO EN SALUD</t>
  </si>
  <si>
    <t xml:space="preserve">AUX. EN ARCHIVO </t>
  </si>
  <si>
    <t>YECENIA PEÑA FLOREZ</t>
  </si>
  <si>
    <t>emiro.cortes.u@gmail.com</t>
  </si>
  <si>
    <t>Emiro Alonso</t>
  </si>
  <si>
    <t>Cortes Uparela</t>
  </si>
  <si>
    <t xml:space="preserve">Sahagun </t>
  </si>
  <si>
    <t>Cra 8 N 11- 15</t>
  </si>
  <si>
    <t xml:space="preserve">Medico general </t>
  </si>
  <si>
    <t>Mireya Beatriz Coronado Hoyos</t>
  </si>
  <si>
    <t>vane_0292@hotmail.com</t>
  </si>
  <si>
    <t>KELY VANESSA</t>
  </si>
  <si>
    <t>LOPEZ BARRERA</t>
  </si>
  <si>
    <t>MZ 181 LT 10</t>
  </si>
  <si>
    <t>EMPERATRIZ DEL CARMEN LOPEZ</t>
  </si>
  <si>
    <t>ABUELA</t>
  </si>
  <si>
    <t>omarrubioromero@hotmail.com</t>
  </si>
  <si>
    <t>OMAR HERNANDO</t>
  </si>
  <si>
    <t>RUBIO ROMERO</t>
  </si>
  <si>
    <t>CRA 15 17-05 BARRIO URBINA</t>
  </si>
  <si>
    <t>O RH POSITIVO</t>
  </si>
  <si>
    <t>LAYS VILLEGAS BRAVO</t>
  </si>
  <si>
    <t>lilolavillamil@gmail.com</t>
  </si>
  <si>
    <t>LILIANA ISABEL</t>
  </si>
  <si>
    <t>VILLAMIL HOYOS</t>
  </si>
  <si>
    <t>CRA 17A #27-70 PASATIEMPO</t>
  </si>
  <si>
    <t>ANGELA HOYOS</t>
  </si>
  <si>
    <t>7835586-3206229588</t>
  </si>
  <si>
    <t>luzcelisbaron@hotmail.com</t>
  </si>
  <si>
    <t>Luz celis</t>
  </si>
  <si>
    <t>Baron Martinez</t>
  </si>
  <si>
    <t>URBANIZACION  SUEÑO REAL. MZ 4 LT 2</t>
  </si>
  <si>
    <t>TECNICO EN SALUD ORAL</t>
  </si>
  <si>
    <t>VIUDO/A</t>
  </si>
  <si>
    <t>RH (+)</t>
  </si>
  <si>
    <t>TERESA MARTINEZ MARTINEZ</t>
  </si>
  <si>
    <t>lmancusi@gmail.com</t>
  </si>
  <si>
    <t>mancusi hoyos</t>
  </si>
  <si>
    <t>carrera 11a N 62b 51 apto 501 T2</t>
  </si>
  <si>
    <t>odontologo</t>
  </si>
  <si>
    <t>CARLOS MANCUSI HOYOS</t>
  </si>
  <si>
    <t>ceciliabarros5001@hotmail.com</t>
  </si>
  <si>
    <t>CECILIA LAUDITH</t>
  </si>
  <si>
    <t>BARROS BENITEZ</t>
  </si>
  <si>
    <t>VALLEDUPAR</t>
  </si>
  <si>
    <t>CRA 11 #64-18 EDIFICIO SAN JERONIMO 2 AP 604 BARRIO LA CASTELLANA</t>
  </si>
  <si>
    <t>PEDIATRA</t>
  </si>
  <si>
    <t>PRESTACIÓN DE SERVICIOS</t>
  </si>
  <si>
    <t xml:space="preserve">CLAUDIA MORENO </t>
  </si>
  <si>
    <t>yordis000920@gmail.com</t>
  </si>
  <si>
    <t xml:space="preserve">yordi jose </t>
  </si>
  <si>
    <t>orozco hermandez</t>
  </si>
  <si>
    <t xml:space="preserve">montería </t>
  </si>
  <si>
    <t xml:space="preserve">mz 119 lt 29 canta claro </t>
  </si>
  <si>
    <t xml:space="preserve">auxiliar odontología </t>
  </si>
  <si>
    <t xml:space="preserve">auxiliar  de odontología </t>
  </si>
  <si>
    <t>o +</t>
  </si>
  <si>
    <t xml:space="preserve">angie padilla </t>
  </si>
  <si>
    <t xml:space="preserve">esposa </t>
  </si>
  <si>
    <t>Yarisel</t>
  </si>
  <si>
    <t xml:space="preserve">Tenorio Pereira </t>
  </si>
  <si>
    <t>calle 31 N°9-40</t>
  </si>
  <si>
    <t>Secretariado Ejecutivo</t>
  </si>
  <si>
    <t>jlzapateirop@hotmail.com</t>
  </si>
  <si>
    <t>JORGE LUIS</t>
  </si>
  <si>
    <t>ZAPATEIRO PEREZ</t>
  </si>
  <si>
    <t>CRA 1D #66-66 BARRIO RECREO</t>
  </si>
  <si>
    <t>3 HORAS</t>
  </si>
  <si>
    <t>Polcia Nacional</t>
  </si>
  <si>
    <t>Policia Nacional</t>
  </si>
  <si>
    <t>GABRIELA HODEG</t>
  </si>
  <si>
    <t>ROSAGISELA-1993@HOTMAIL.COM</t>
  </si>
  <si>
    <t>ROSA ICELA</t>
  </si>
  <si>
    <t>RUBIO CAVADIA</t>
  </si>
  <si>
    <t>26/10/1193</t>
  </si>
  <si>
    <t>B/CANTACLARO</t>
  </si>
  <si>
    <t>AUXILIAR ADMINISTRATIVO</t>
  </si>
  <si>
    <t xml:space="preserve">AUXILIAR DE CITAS MEDICAS </t>
  </si>
  <si>
    <t>LEONARDO AGUILAR</t>
  </si>
  <si>
    <t>gcacadia.mi@gmail.com</t>
  </si>
  <si>
    <t>glenis esther</t>
  </si>
  <si>
    <t>cavadia meza</t>
  </si>
  <si>
    <t>CL 95B 14 70 BR VILLA FATIMA MOCARY</t>
  </si>
  <si>
    <t>gestion comercial y telemercadeo en conct center</t>
  </si>
  <si>
    <t>aux cita</t>
  </si>
  <si>
    <t>dina rosa cavadia</t>
  </si>
  <si>
    <t>tia</t>
  </si>
  <si>
    <t>vezqueda@gmail.com</t>
  </si>
  <si>
    <t xml:space="preserve">VICTOR JOSE </t>
  </si>
  <si>
    <t>ESQUEDA BENITOREVOLLO</t>
  </si>
  <si>
    <t>SINCELEJO, SUCRE</t>
  </si>
  <si>
    <t>TRANSVERSAL 13B # 63-14 APTO 403B</t>
  </si>
  <si>
    <t>ODONOTOLOGO</t>
  </si>
  <si>
    <t>O  Rh -</t>
  </si>
  <si>
    <t>LAURA KERGUELEN BARRETO</t>
  </si>
  <si>
    <t>omardomingo92@hotmail.com</t>
  </si>
  <si>
    <t xml:space="preserve">OMAR DOMINGO </t>
  </si>
  <si>
    <t xml:space="preserve">BANDA HUMANEZ </t>
  </si>
  <si>
    <t xml:space="preserve">CHIMA </t>
  </si>
  <si>
    <t>CRA 9 N 27-55 EDF ANTONIO HDEZ APTO 402</t>
  </si>
  <si>
    <t xml:space="preserve">MEDICO GENERAL </t>
  </si>
  <si>
    <t xml:space="preserve">ANGELA HUMANEZ MUÑOZ </t>
  </si>
  <si>
    <t>auditoria3.mi@gmail.com</t>
  </si>
  <si>
    <t xml:space="preserve">LUZ ANGELA </t>
  </si>
  <si>
    <t xml:space="preserve">GALEANO REDONDO </t>
  </si>
  <si>
    <t xml:space="preserve">MONTERÍA - CÓRDOBA </t>
  </si>
  <si>
    <t xml:space="preserve">CL 23 16B 08 PASATIEMPO </t>
  </si>
  <si>
    <t xml:space="preserve">ENFERMERA JEFE </t>
  </si>
  <si>
    <t xml:space="preserve">AUDITORA </t>
  </si>
  <si>
    <t xml:space="preserve">ALEJANDRA PAUT REDONDO </t>
  </si>
  <si>
    <t xml:space="preserve">HERMANA </t>
  </si>
  <si>
    <t>elelegidocvfc.20@hotmail.com</t>
  </si>
  <si>
    <t xml:space="preserve">Fabiola Patricia </t>
  </si>
  <si>
    <t xml:space="preserve">Coba sarmiento </t>
  </si>
  <si>
    <t xml:space="preserve">Sabanalarga </t>
  </si>
  <si>
    <t>Calle 17 #7-17</t>
  </si>
  <si>
    <t>Medicina</t>
  </si>
  <si>
    <t xml:space="preserve">Carlos Villanueva </t>
  </si>
  <si>
    <t>slperez04@hotmail.com</t>
  </si>
  <si>
    <t>sandy leidis</t>
  </si>
  <si>
    <t>perez portillo</t>
  </si>
  <si>
    <t>PUERTO ESCONDIDO</t>
  </si>
  <si>
    <t>MZ 22 LT 4 B/ PANAMA</t>
  </si>
  <si>
    <t xml:space="preserve">ENFERMERA </t>
  </si>
  <si>
    <t xml:space="preserve">JEFE DEL SERVICIO DE CIRUGIA </t>
  </si>
  <si>
    <t>JAIME VIDAL</t>
  </si>
  <si>
    <t>arasimanca123@gmail.com</t>
  </si>
  <si>
    <t xml:space="preserve">Aracelis Del Carmen </t>
  </si>
  <si>
    <t>Simanca Gamero</t>
  </si>
  <si>
    <t>Cereté Cordoba</t>
  </si>
  <si>
    <t>B/Sta Maria Cra 13B #5A-17</t>
  </si>
  <si>
    <t xml:space="preserve">Técnico Auxiliar en Enfermería </t>
  </si>
  <si>
    <t xml:space="preserve">Auxiliar de enfermería </t>
  </si>
  <si>
    <t xml:space="preserve">Según la programación quirúrgica </t>
  </si>
  <si>
    <t>Rh O +</t>
  </si>
  <si>
    <t>Ledis Gamero Araujo</t>
  </si>
  <si>
    <t>marilejandraq@gmail.com</t>
  </si>
  <si>
    <t>Quintero Olmos</t>
  </si>
  <si>
    <t>Suan Atlantico</t>
  </si>
  <si>
    <t>calle 51 # 15B-53 apto 101 ed Boschetto</t>
  </si>
  <si>
    <t>medico y cirujano</t>
  </si>
  <si>
    <t>10 hrs</t>
  </si>
  <si>
    <t>AB-</t>
  </si>
  <si>
    <t>Ubadel Jose Ortega Gonzalez</t>
  </si>
  <si>
    <t>shassy1988@gmail.com</t>
  </si>
  <si>
    <t xml:space="preserve">olga cecilia </t>
  </si>
  <si>
    <t xml:space="preserve">lozano almanza </t>
  </si>
  <si>
    <t xml:space="preserve">monteria </t>
  </si>
  <si>
    <t xml:space="preserve">carrera 16 numero 27-37 BARRIO EL DORADO </t>
  </si>
  <si>
    <t xml:space="preserve">TÉCNICO AUXILIAR DE ENFERMERÍA </t>
  </si>
  <si>
    <t xml:space="preserve">AUXILIAR DE ENFERMERÍA  </t>
  </si>
  <si>
    <t xml:space="preserve">OSCAR MORALES </t>
  </si>
  <si>
    <t xml:space="preserve">ESPOSO </t>
  </si>
  <si>
    <t>mariateresa0526@hotmail.com</t>
  </si>
  <si>
    <t xml:space="preserve">MARIA TERESA </t>
  </si>
  <si>
    <t xml:space="preserve">OYUELA ARIAS </t>
  </si>
  <si>
    <t xml:space="preserve">BARRANQUILLA </t>
  </si>
  <si>
    <t>CRA 10W 15-42</t>
  </si>
  <si>
    <t xml:space="preserve">JEFE ENFERMERO URGENCIAS </t>
  </si>
  <si>
    <t xml:space="preserve">12 HORAS </t>
  </si>
  <si>
    <t xml:space="preserve">AB + </t>
  </si>
  <si>
    <t xml:space="preserve">GUIDO ALFONSO LACAYO </t>
  </si>
  <si>
    <t>hrgomar@gmail.com</t>
  </si>
  <si>
    <t>Cédula de Extranjería</t>
  </si>
  <si>
    <t>Hugo Ricardo</t>
  </si>
  <si>
    <t>Gomar García Salas</t>
  </si>
  <si>
    <t>Ciudad de Guatemala, Guatemala</t>
  </si>
  <si>
    <t>Carrera 9 56-44, La Castellana</t>
  </si>
  <si>
    <t>Médico Internista</t>
  </si>
  <si>
    <t>Internista</t>
  </si>
  <si>
    <t>Magisterio y Almería</t>
  </si>
  <si>
    <t>B-</t>
  </si>
  <si>
    <t>Maria Medina</t>
  </si>
  <si>
    <t>Ex esposa</t>
  </si>
  <si>
    <t>nelian_1229@hotmail.com</t>
  </si>
  <si>
    <t>Nelian Liseth</t>
  </si>
  <si>
    <t>Vélez Monterroza</t>
  </si>
  <si>
    <t>Momil - Córdoba</t>
  </si>
  <si>
    <t>Carrera 8 N° 21 - 38</t>
  </si>
  <si>
    <t>Enfermera Profesional</t>
  </si>
  <si>
    <t>Enfermera Promoción y Prevención</t>
  </si>
  <si>
    <t>Elizabeth Monterroza Castellano</t>
  </si>
  <si>
    <t>midima_1992@hotmail.com</t>
  </si>
  <si>
    <t xml:space="preserve">Diva marcela </t>
  </si>
  <si>
    <t xml:space="preserve">Martinez González </t>
  </si>
  <si>
    <t>Mz B lote 3 urbanización los cedros</t>
  </si>
  <si>
    <t xml:space="preserve">Miguel Antonio Martínez González </t>
  </si>
  <si>
    <t xml:space="preserve">Hermano </t>
  </si>
  <si>
    <t>nelcyalexandra15@hotmail.com</t>
  </si>
  <si>
    <t>nelcy alexandra</t>
  </si>
  <si>
    <t>pantoja polo</t>
  </si>
  <si>
    <t>cienaga de oro cordoba</t>
  </si>
  <si>
    <t xml:space="preserve">barrio la granja </t>
  </si>
  <si>
    <t xml:space="preserve">auxiliar de enfermeria </t>
  </si>
  <si>
    <t xml:space="preserve">dose hora </t>
  </si>
  <si>
    <t>MADRE SOLTERA</t>
  </si>
  <si>
    <t>JULIANA BUELVA</t>
  </si>
  <si>
    <t>LA NIÑA QUE ME TRABAJA CON MIGO EN LA CASA</t>
  </si>
  <si>
    <t>ruben-1003@hotmail.com</t>
  </si>
  <si>
    <t xml:space="preserve">RUBEN DARIO </t>
  </si>
  <si>
    <t xml:space="preserve">MESTRA MENDOZA </t>
  </si>
  <si>
    <t xml:space="preserve">CERETE CORDOBA </t>
  </si>
  <si>
    <t xml:space="preserve">CARRERA 11A #38-72 </t>
  </si>
  <si>
    <t xml:space="preserve">PENSIONADO </t>
  </si>
  <si>
    <t xml:space="preserve">PROMOTOR EN SALUD </t>
  </si>
  <si>
    <t>Técnico en auxiliar de enfermería</t>
  </si>
  <si>
    <t xml:space="preserve"> Auxiliar de enfermería</t>
  </si>
  <si>
    <t xml:space="preserve">YANETH CORDERO CAUSIL </t>
  </si>
  <si>
    <t>3118023453- 3005440713</t>
  </si>
  <si>
    <t>TIA</t>
  </si>
  <si>
    <t>andreburgos_11@hotmail.com</t>
  </si>
  <si>
    <t>Andrea Lucia</t>
  </si>
  <si>
    <t xml:space="preserve">Burgos Lakah </t>
  </si>
  <si>
    <t>Cienaga de Oro- Córdoba</t>
  </si>
  <si>
    <t>calle 59 #7-28 edificio palermo apto 301</t>
  </si>
  <si>
    <t>Médico</t>
  </si>
  <si>
    <t>Médico general</t>
  </si>
  <si>
    <t>Alexis Lakah</t>
  </si>
  <si>
    <t>naslytacg@hotmail.com</t>
  </si>
  <si>
    <t>NASLY DEL CARMEN</t>
  </si>
  <si>
    <t>CASTRO GONZALEZ</t>
  </si>
  <si>
    <t>MANZANA 6 LOTE 23 URBANIZACION SUEÑO REAL</t>
  </si>
  <si>
    <t xml:space="preserve">auxiliar de enfermería ADMINISTRACION EN SALUD </t>
  </si>
  <si>
    <t>auxiliar de enfermería</t>
  </si>
  <si>
    <t>CARMEN GONZALEZ</t>
  </si>
  <si>
    <t>prdurantep@gmail.com</t>
  </si>
  <si>
    <t>ANA GREY</t>
  </si>
  <si>
    <t xml:space="preserve">CIENAGA DE ORO CÓRDOBA </t>
  </si>
  <si>
    <t xml:space="preserve">CALLE 3 CARRERA 6 BARRIO SAN JOSE </t>
  </si>
  <si>
    <t xml:space="preserve">PEDRO DURANTE PRETELT </t>
  </si>
  <si>
    <t>ville_1314@hotmail.com</t>
  </si>
  <si>
    <t>MARTHA LUCIA</t>
  </si>
  <si>
    <t>VILLEGAS TEHERAN</t>
  </si>
  <si>
    <t xml:space="preserve">DIAGONAL 2D #9-84 BARRIO EL PRADO </t>
  </si>
  <si>
    <t xml:space="preserve">MARCEL MIRANDA </t>
  </si>
  <si>
    <t>HIJO</t>
  </si>
  <si>
    <t>dianpa2106@gmail.com</t>
  </si>
  <si>
    <t xml:space="preserve">DIANA PATRICIA </t>
  </si>
  <si>
    <t>ROJAS MARTINEZ</t>
  </si>
  <si>
    <t>CARRERA 12W N 24-36</t>
  </si>
  <si>
    <t xml:space="preserve">LUIS MIGUEL </t>
  </si>
  <si>
    <t>oazz1987@hotmail.com</t>
  </si>
  <si>
    <t>oscar albeiro</t>
  </si>
  <si>
    <t>zea zapata</t>
  </si>
  <si>
    <t>el bagre antioquia</t>
  </si>
  <si>
    <t xml:space="preserve">barrio el dorado </t>
  </si>
  <si>
    <t xml:space="preserve">auxiliar enfermeria </t>
  </si>
  <si>
    <t xml:space="preserve">0 positivo </t>
  </si>
  <si>
    <t xml:space="preserve">sandra milena montes sanchez </t>
  </si>
  <si>
    <t>amiga</t>
  </si>
  <si>
    <t>isaura.1603@hotmail.com</t>
  </si>
  <si>
    <t xml:space="preserve">yesenia astrid </t>
  </si>
  <si>
    <t xml:space="preserve">arrieta martinez </t>
  </si>
  <si>
    <t xml:space="preserve">montelibano </t>
  </si>
  <si>
    <t xml:space="preserve">km 12 via planeta rica </t>
  </si>
  <si>
    <t>auxiliar enfermeria</t>
  </si>
  <si>
    <t>o positivo</t>
  </si>
  <si>
    <t>isaac manuel martinez muñoz</t>
  </si>
  <si>
    <t xml:space="preserve">marido </t>
  </si>
  <si>
    <t>k-ro.0104@hotmail.com</t>
  </si>
  <si>
    <t>Maria Carolina</t>
  </si>
  <si>
    <t>Callejas Diaz</t>
  </si>
  <si>
    <t>Cerete</t>
  </si>
  <si>
    <t>Kr 11B Cl 2 - 45 el cañito</t>
  </si>
  <si>
    <t xml:space="preserve">Administración de servicios de salud </t>
  </si>
  <si>
    <t>Esther Patricia Diaz</t>
  </si>
  <si>
    <t>juliethreyes0121@gmail.com</t>
  </si>
  <si>
    <t>Julieth Marcela</t>
  </si>
  <si>
    <t>Reyes Polo</t>
  </si>
  <si>
    <t>Dg 15 # 3 - 124</t>
  </si>
  <si>
    <t>Administradora en salud</t>
  </si>
  <si>
    <t>Auxiliar linea de frente</t>
  </si>
  <si>
    <t xml:space="preserve">Leonardo Ramirez Arcila </t>
  </si>
  <si>
    <t>deyaarso@hotmail.com</t>
  </si>
  <si>
    <t xml:space="preserve">DEIVIS YEIR </t>
  </si>
  <si>
    <t xml:space="preserve"> ARGEL SOLO </t>
  </si>
  <si>
    <t xml:space="preserve"> RABOLARGO CORREGIMIENTO DE CERETE </t>
  </si>
  <si>
    <t xml:space="preserve">AUXILIAR DE ENFERMERÍA </t>
  </si>
  <si>
    <t xml:space="preserve">ANA ARCIRIA BALLESTEROS </t>
  </si>
  <si>
    <t>luisfabra.11@hotmail.com</t>
  </si>
  <si>
    <t>luis enrique</t>
  </si>
  <si>
    <t>fabra hoyos</t>
  </si>
  <si>
    <t>cra 14w numero 18 - 30 urb vallejo</t>
  </si>
  <si>
    <t>12 horas</t>
  </si>
  <si>
    <t>miguel antonio villalba soto</t>
  </si>
  <si>
    <t>pareja</t>
  </si>
  <si>
    <t>yadisbuelvasochoa@gmail.com</t>
  </si>
  <si>
    <t>Yadis Marcela</t>
  </si>
  <si>
    <t>Buelvas Ochoa</t>
  </si>
  <si>
    <t>Cerete’</t>
  </si>
  <si>
    <t>Calle 3Bw#15-17 Los Garzonez</t>
  </si>
  <si>
    <t>Magister</t>
  </si>
  <si>
    <t xml:space="preserve">Enfermera Magister en Salud Publica </t>
  </si>
  <si>
    <t>Enfermera Jefe</t>
  </si>
  <si>
    <t>Jesus Buelvas Ochoa</t>
  </si>
  <si>
    <t xml:space="preserve">hermano </t>
  </si>
  <si>
    <t>karose1403@gmail.com</t>
  </si>
  <si>
    <t xml:space="preserve">karol rocio </t>
  </si>
  <si>
    <t xml:space="preserve">sepulveda guevara </t>
  </si>
  <si>
    <t>barrio edmunod lopez trans 20 numero 10-36</t>
  </si>
  <si>
    <t xml:space="preserve">enfermera profesional </t>
  </si>
  <si>
    <t xml:space="preserve">enfermera jefe de urgencias </t>
  </si>
  <si>
    <t xml:space="preserve">emdisalud </t>
  </si>
  <si>
    <t xml:space="preserve">lola guevara castañeda </t>
  </si>
  <si>
    <t>medtorres.h@hotmail.com</t>
  </si>
  <si>
    <t xml:space="preserve">YEISON ALEJANDRO </t>
  </si>
  <si>
    <t>TORRES HERRERA</t>
  </si>
  <si>
    <t>IBAGUE-TOLIMA</t>
  </si>
  <si>
    <t>CASTELLANA CRA 11 A 55-21</t>
  </si>
  <si>
    <t xml:space="preserve">MEDICO </t>
  </si>
  <si>
    <t xml:space="preserve">COORDINADOR MEDICO </t>
  </si>
  <si>
    <t>O</t>
  </si>
  <si>
    <t xml:space="preserve">KATERIN AVENDAÑO JURADO </t>
  </si>
  <si>
    <t>AMIGA</t>
  </si>
  <si>
    <t>enfermeriapyp.mi@gmail.com</t>
  </si>
  <si>
    <t xml:space="preserve">Sandra Milena </t>
  </si>
  <si>
    <t xml:space="preserve">Castillo Gloria </t>
  </si>
  <si>
    <t xml:space="preserve">Bogota D.C </t>
  </si>
  <si>
    <t xml:space="preserve">Calle 13a # 14a - 66 </t>
  </si>
  <si>
    <t xml:space="preserve">Enfermera </t>
  </si>
  <si>
    <t xml:space="preserve">Enfermera jefe vacacional </t>
  </si>
  <si>
    <t>Elizabeth Del Carmen Gloria Quevedo</t>
  </si>
  <si>
    <t>GLENIS ESTHER</t>
  </si>
  <si>
    <t>CAVADIA MEZA</t>
  </si>
  <si>
    <t>GESTION COMERCIAL Y TELEMERCADEO EN CONCT CENTER</t>
  </si>
  <si>
    <t>AUX CITAS</t>
  </si>
  <si>
    <t>DINA ROSA CAVADIA</t>
  </si>
  <si>
    <t>paolaroviram@gmail.com</t>
  </si>
  <si>
    <t>PAOLA ANDREA</t>
  </si>
  <si>
    <t>ROVIRA MADRID</t>
  </si>
  <si>
    <t>BARRIO LA  GRANJA  DGN  25 # 3 -16</t>
  </si>
  <si>
    <t>MEDICO  GENERAL</t>
  </si>
  <si>
    <t>BERENICE DE JESUS MADRID PEREIRA</t>
  </si>
  <si>
    <t>elkinrh1993@gmail.com</t>
  </si>
  <si>
    <t>elkin jose</t>
  </si>
  <si>
    <t>restrepo hurtado</t>
  </si>
  <si>
    <t>cerete cordoba</t>
  </si>
  <si>
    <t>mateo gomez  b/ primero de enero</t>
  </si>
  <si>
    <t>tecnico en sistemas</t>
  </si>
  <si>
    <t>auxiliar servicios generales</t>
  </si>
  <si>
    <t>nelida hurtado</t>
  </si>
  <si>
    <t>rosagisela-1993@hotmail.com</t>
  </si>
  <si>
    <t>rosa icela</t>
  </si>
  <si>
    <t xml:space="preserve">rubio cavadia </t>
  </si>
  <si>
    <t>10/26/1193</t>
  </si>
  <si>
    <t xml:space="preserve">barrio cantaclaro </t>
  </si>
  <si>
    <t>auxiliar administrativo</t>
  </si>
  <si>
    <t xml:space="preserve">auxiliar de citas  medicas </t>
  </si>
  <si>
    <t>leonardo aguilar pereira</t>
  </si>
  <si>
    <t>KLOPEZ.MI@GMAIL.COM</t>
  </si>
  <si>
    <t>KELLY VANESSA</t>
  </si>
  <si>
    <t>AUX. DE CITAS</t>
  </si>
  <si>
    <t>EMPERATRIZ LOPEZ</t>
  </si>
  <si>
    <t>auditoria2.mi@gmail.com</t>
  </si>
  <si>
    <t>JENNIFER</t>
  </si>
  <si>
    <t>CARPIO LOZANO</t>
  </si>
  <si>
    <t>CALLE 7 #20-65</t>
  </si>
  <si>
    <t>YOLANDA DIAZ</t>
  </si>
  <si>
    <t xml:space="preserve">AMIGA </t>
  </si>
  <si>
    <t>jmromero.mi@gmail.com</t>
  </si>
  <si>
    <t>JESSICA MARIA</t>
  </si>
  <si>
    <t>CLL 3 # 11-29 LOS GARZONES</t>
  </si>
  <si>
    <t>AUXILIAR DE ENFERMERIA-ADMINISTRADOR EN SALUD</t>
  </si>
  <si>
    <t>JOHANA DIAZ GALARCIO</t>
  </si>
  <si>
    <t>alexaquintero04@gmail.com</t>
  </si>
  <si>
    <t>ALEXANDRA PAOLA</t>
  </si>
  <si>
    <t>GONZALEZ QUINTERO</t>
  </si>
  <si>
    <t>DG 9 N 3-80</t>
  </si>
  <si>
    <t>ENFERMERA JEFE</t>
  </si>
  <si>
    <t xml:space="preserve">YENCY GONZALEZ </t>
  </si>
  <si>
    <t>mariaeusr1@gmail.com</t>
  </si>
  <si>
    <t xml:space="preserve">MARIA EUGENIA </t>
  </si>
  <si>
    <t>SUAREZ REYES</t>
  </si>
  <si>
    <t>CRA 11 W No. 24-55 BARRIO EL DORADO</t>
  </si>
  <si>
    <t>AUXILIAR DE CITAS MEDICAS</t>
  </si>
  <si>
    <t>EUGENIO SUAREZ</t>
  </si>
  <si>
    <t xml:space="preserve">sandra marcela </t>
  </si>
  <si>
    <t>lora ensuncho</t>
  </si>
  <si>
    <t>mz 192 lote 5</t>
  </si>
  <si>
    <t>auxiliar en efermeria</t>
  </si>
  <si>
    <t>CALLE 26#16W05 DORADO</t>
  </si>
  <si>
    <t>ADMINISTRATIVO EN SALUD</t>
  </si>
  <si>
    <t xml:space="preserve">AUX DE ARCHIVO </t>
  </si>
  <si>
    <t xml:space="preserve">YECENIA PEÑA FLOREZ </t>
  </si>
  <si>
    <t>deisypatri.18@gmail.com</t>
  </si>
  <si>
    <t>DEISY PATRICIA</t>
  </si>
  <si>
    <t>HERRERA MADERA</t>
  </si>
  <si>
    <t>MAGANGUE - BOLIVAR</t>
  </si>
  <si>
    <t>MZ 49 LT 8 ETP 5 B/ LA PRADERA</t>
  </si>
  <si>
    <t>TECNICO EN AUXILIAR EN ADMINISTRACION EN SALUD</t>
  </si>
  <si>
    <t>NIDIA MADERA PEREZ</t>
  </si>
  <si>
    <t>jormax1996@gmail.com</t>
  </si>
  <si>
    <t>Jorge Andres</t>
  </si>
  <si>
    <t>Cruz Mendoza</t>
  </si>
  <si>
    <t>mz 39 lote 3 B. Villa cielo / sector los alpes</t>
  </si>
  <si>
    <t>técnico en mercadeo y ventas</t>
  </si>
  <si>
    <t>auxiliar call center</t>
  </si>
  <si>
    <t>Catherine Medrano Tordecilla</t>
  </si>
  <si>
    <t>yuliduco11@gmail.com</t>
  </si>
  <si>
    <t>YULIETH PAOLA</t>
  </si>
  <si>
    <t>DURANGO COGOLLO</t>
  </si>
  <si>
    <t xml:space="preserve">SAN PELEAYO CÓRDOBA </t>
  </si>
  <si>
    <t>TÉCNICO EN ASISTENTE ADMINISTRATIVA</t>
  </si>
  <si>
    <t>GLORIA ESTER COGOLLO VOLORIA</t>
  </si>
  <si>
    <t xml:space="preserve">MAMA </t>
  </si>
  <si>
    <t>YOHAPOLO-97@HOTMAIL.COM</t>
  </si>
  <si>
    <t>ANGIE JOHANA</t>
  </si>
  <si>
    <t>POLO HERNANADEZ</t>
  </si>
  <si>
    <t>BARIO FINZENU MZ 26 LT 10</t>
  </si>
  <si>
    <t>GESTION COMERCIAL Y TELEMERCADEO EN CONTAC CENTER</t>
  </si>
  <si>
    <t>LEDIS DEL CARMEN HERNANADEZ MARTINES</t>
  </si>
  <si>
    <t xml:space="preserve"> TECNICO EN ASISTENCIA ADMINISTRATIVA</t>
  </si>
  <si>
    <t>ELERCY VEGA QUIROZ</t>
  </si>
  <si>
    <t>jesus.ruiz@medicinaintegralsa.com</t>
  </si>
  <si>
    <t>Jesus David</t>
  </si>
  <si>
    <t>Ruiz Peralta</t>
  </si>
  <si>
    <t>Morroa, Sucre</t>
  </si>
  <si>
    <t>Cra. 10AW #17-04</t>
  </si>
  <si>
    <t>Analista de calidad</t>
  </si>
  <si>
    <t>Sandra Carolina Ruiz Peralta</t>
  </si>
  <si>
    <t>Hermana</t>
  </si>
  <si>
    <t>miguel.pena@medicinaintegralsa.com</t>
  </si>
  <si>
    <t>MIGUEL DAVID</t>
  </si>
  <si>
    <t>PEÑA CAUSIL</t>
  </si>
  <si>
    <t xml:space="preserve">MZ 3 LOTE 20 URBANIZACIÓN LA VICTORIA </t>
  </si>
  <si>
    <t xml:space="preserve">CONTADOR PUBLICO </t>
  </si>
  <si>
    <t xml:space="preserve">AUXILIAR DE TESORERÍA </t>
  </si>
  <si>
    <t xml:space="preserve">LEIDYS DIAZ ESPINOSA </t>
  </si>
  <si>
    <t>marioartuz1986@gmail.com</t>
  </si>
  <si>
    <t>Mario Enrrique</t>
  </si>
  <si>
    <t>Artuz Cabrera</t>
  </si>
  <si>
    <t xml:space="preserve">tierralta cordoba  </t>
  </si>
  <si>
    <t>aux cervicios</t>
  </si>
  <si>
    <t>emdi  salud</t>
  </si>
  <si>
    <t>o-</t>
  </si>
  <si>
    <t>Damaris cabrera tavera</t>
  </si>
  <si>
    <t>mildrethgiron@gmail.com</t>
  </si>
  <si>
    <t>MILDRETH CECILIA</t>
  </si>
  <si>
    <t>GIRON GOMEZ</t>
  </si>
  <si>
    <t>MZ 2 LOTE 13 LOS EVANOS</t>
  </si>
  <si>
    <t>AUXILIAR DE SERVICIOS GENERALES</t>
  </si>
  <si>
    <t>MARCOS VEGA</t>
  </si>
  <si>
    <t>sagitario42635@gmail.com</t>
  </si>
  <si>
    <t>BEATRIS ELENA</t>
  </si>
  <si>
    <t>BARBAS IBAÑEZ</t>
  </si>
  <si>
    <t>BR. LOS ARAUJOS CL. 8B 08</t>
  </si>
  <si>
    <t>RHB+</t>
  </si>
  <si>
    <t>EDWIN PEREIRA</t>
  </si>
  <si>
    <t>PRIMO</t>
  </si>
  <si>
    <t>leonardo jose</t>
  </si>
  <si>
    <t>aguilar pereira</t>
  </si>
  <si>
    <t xml:space="preserve">administrador en salud </t>
  </si>
  <si>
    <t>aux citas medicas</t>
  </si>
  <si>
    <t xml:space="preserve">rosa rubio </t>
  </si>
  <si>
    <t>gilma_rg@hotmail.com</t>
  </si>
  <si>
    <t>GILMA ROSA</t>
  </si>
  <si>
    <t>GALVIS REGINO</t>
  </si>
  <si>
    <t>SAN CARLOS</t>
  </si>
  <si>
    <t>BR. SANTA TERESA CRA. 23 #9D-06</t>
  </si>
  <si>
    <t>RH0+</t>
  </si>
  <si>
    <t>SIXTO SOTO</t>
  </si>
  <si>
    <t>lubisgutierrez81@gmail.com</t>
  </si>
  <si>
    <t>DEISY DEL CARMEN</t>
  </si>
  <si>
    <t>PEREZ PASTRANA</t>
  </si>
  <si>
    <t>MZ 4 LOTE 9 BR. LOS GARZONES</t>
  </si>
  <si>
    <t>RHO+</t>
  </si>
  <si>
    <t>KATTY LUZ GUTIERREZ PEREZ</t>
  </si>
  <si>
    <t>esthereugeniabarreralopez@gmail.com</t>
  </si>
  <si>
    <t>ESTHER EUGENIA</t>
  </si>
  <si>
    <t>BARRERA LOPEZ</t>
  </si>
  <si>
    <t>BR. EL NISPERO MZ 6 LOTE 17</t>
  </si>
  <si>
    <t>RAMIRO HOYOS CONTRERAS</t>
  </si>
  <si>
    <t>yanebravo05@gmail.com</t>
  </si>
  <si>
    <t>YANEDIS DEL CARMEN</t>
  </si>
  <si>
    <t>BRAVO MERCADO</t>
  </si>
  <si>
    <t>CL. 23 #16W-09 BR. EL DORADO</t>
  </si>
  <si>
    <t>MANUELA MENDOZA</t>
  </si>
  <si>
    <t>MONTERÍA -CÓRDOBA</t>
  </si>
  <si>
    <t>CALLE 38 CRA 15C N°15-91</t>
  </si>
  <si>
    <t>AUX DE CITAS MEDICAS</t>
  </si>
  <si>
    <t>EVELY MARIA GARCIA PEREZ</t>
  </si>
  <si>
    <t xml:space="preserve">SAN PEDRO DE URABA </t>
  </si>
  <si>
    <t>MZ 32 LT 22 SANTAFE</t>
  </si>
  <si>
    <t xml:space="preserve">SECRETARIADO </t>
  </si>
  <si>
    <t>JUAN AMAURY RUIZ CANO</t>
  </si>
  <si>
    <t>CALLE 41 No.15 A - 30</t>
  </si>
  <si>
    <t>LEIDY DIANA MUÑOZ</t>
  </si>
  <si>
    <t>vilma.padilla.@medicinaintegralsa.com</t>
  </si>
  <si>
    <t>vilma ester</t>
  </si>
  <si>
    <t>padilla ortiz</t>
  </si>
  <si>
    <t>cienaga - magadalena</t>
  </si>
  <si>
    <t>barrio dorado</t>
  </si>
  <si>
    <t>administracion en salud y administración de empresas profesional en proceso</t>
  </si>
  <si>
    <t>auxiliar de citas y afiliaciones</t>
  </si>
  <si>
    <t>3 días en la semana de 9 horas - dos dias de 8 horas y sabados 5 horas</t>
  </si>
  <si>
    <t>alejandra padilla</t>
  </si>
  <si>
    <t>hermana</t>
  </si>
  <si>
    <t>CALLE 42 CRA 14B</t>
  </si>
  <si>
    <t>COMPARTA</t>
  </si>
  <si>
    <t>ANGELA SERPA VIDAL</t>
  </si>
  <si>
    <t>eydy.florez@medicinaintegral.com</t>
  </si>
  <si>
    <t>Eidy Karina</t>
  </si>
  <si>
    <t>Florez Arroyo</t>
  </si>
  <si>
    <t>Calle 13 N 17 A 24</t>
  </si>
  <si>
    <t>Esp. Auditoria En Salud</t>
  </si>
  <si>
    <t>Coomeva</t>
  </si>
  <si>
    <t>Alvaro Manuel Florez Madrid</t>
  </si>
  <si>
    <t xml:space="preserve">yuris marcela </t>
  </si>
  <si>
    <t>ramos polo</t>
  </si>
  <si>
    <t>b/policarpa -dig 8 -trav 2y3 N-2b13</t>
  </si>
  <si>
    <t>AUX CITAS MEDICA</t>
  </si>
  <si>
    <t>A POSITIVO</t>
  </si>
  <si>
    <t>ARCADIO RAMOS SALAS</t>
  </si>
  <si>
    <t>joseformar01@gmail.com</t>
  </si>
  <si>
    <t>jose luis</t>
  </si>
  <si>
    <t>ramos martinez</t>
  </si>
  <si>
    <t>trans 11 # 2a-58 b/ el prado</t>
  </si>
  <si>
    <t>tecnico rayos x - aux. de enfermeria</t>
  </si>
  <si>
    <t>tecnico rayos x</t>
  </si>
  <si>
    <t>ingrid johana florez sevilla</t>
  </si>
  <si>
    <t>leslie_oh@hotmail.com</t>
  </si>
  <si>
    <t>AUXILIAR DE ECOGRAFIAS</t>
  </si>
  <si>
    <t>FRANCISCA HERRERA</t>
  </si>
  <si>
    <t>dilia.tuiran@medicinaintegralsa.com</t>
  </si>
  <si>
    <t>Dilia Judith</t>
  </si>
  <si>
    <t>Tuiran Arteaga</t>
  </si>
  <si>
    <t>Dg 1A No 10-23 Galilea</t>
  </si>
  <si>
    <t>Contador</t>
  </si>
  <si>
    <t>Tesorera</t>
  </si>
  <si>
    <t>Marlene Arteaga Agamez</t>
  </si>
  <si>
    <t>manuel.ramos@medicinaintegralsa.com</t>
  </si>
  <si>
    <t>Manuel Felipe</t>
  </si>
  <si>
    <t>Ramos Montes</t>
  </si>
  <si>
    <t>mz G lote 13</t>
  </si>
  <si>
    <t>regente de farmacia</t>
  </si>
  <si>
    <t xml:space="preserve">compras y suministros asistenciales </t>
  </si>
  <si>
    <t>Dayana Peña</t>
  </si>
  <si>
    <t>edgardo.carbal@medicinaintegralsa.com</t>
  </si>
  <si>
    <t>Edgardo Jose</t>
  </si>
  <si>
    <t>Carbal Lora</t>
  </si>
  <si>
    <t>San Jacinto Bolívar</t>
  </si>
  <si>
    <t>Cra 10 N°39-36 Barrio Nariño</t>
  </si>
  <si>
    <t>Química Farmacéutica</t>
  </si>
  <si>
    <t>Coordinador del Servicio Farmacéutico</t>
  </si>
  <si>
    <t>Ludaury María Muñoz Quintero</t>
  </si>
  <si>
    <t>leidy.lugo@medicinaintegralsa.com</t>
  </si>
  <si>
    <t>leidy johanna</t>
  </si>
  <si>
    <t>lugo mendoza</t>
  </si>
  <si>
    <t>monteria- cordoba</t>
  </si>
  <si>
    <t>mz.c Lt.14 barrio los corales</t>
  </si>
  <si>
    <t>tecnico en auxiliar de farmacia y auxiliar de enfermeria</t>
  </si>
  <si>
    <t>auxiliar de farmacia</t>
  </si>
  <si>
    <t>8 y 9 horas</t>
  </si>
  <si>
    <t>ledis marcela lugo mendoza y luz marina mendoza cuitiva</t>
  </si>
  <si>
    <t>3136654835-3106327957-3147147059</t>
  </si>
  <si>
    <t>madre y hermana</t>
  </si>
  <si>
    <t>erica.arrieta@medicinaintegralsa.com</t>
  </si>
  <si>
    <t>ERICA PATRICIA</t>
  </si>
  <si>
    <t>ARRIETA VIDAL</t>
  </si>
  <si>
    <t>CALLE 123 #10-25</t>
  </si>
  <si>
    <t>MARCO PACHECO MORELO</t>
  </si>
  <si>
    <t>viviana.licona@medicinaintegralsa.com</t>
  </si>
  <si>
    <t>viviana paola</t>
  </si>
  <si>
    <t>licona wilches</t>
  </si>
  <si>
    <t>monteria cordoba</t>
  </si>
  <si>
    <t>manzana 27 lote9 colina real</t>
  </si>
  <si>
    <t>tecnico en auxiliar de farmacia</t>
  </si>
  <si>
    <t>0positivo</t>
  </si>
  <si>
    <t>jhol perez maria wilches</t>
  </si>
  <si>
    <t>3004052076 3142149544</t>
  </si>
  <si>
    <t>compañero sentimental y mama</t>
  </si>
  <si>
    <t>antonio.lenes@medicinaintegralsa.com</t>
  </si>
  <si>
    <t>Antonio José</t>
  </si>
  <si>
    <t>Lenes Gutierrez</t>
  </si>
  <si>
    <t>Cll 15 a # 14-61 B/rio: Urbina</t>
  </si>
  <si>
    <t>Profesional en estadísticas</t>
  </si>
  <si>
    <t>Maira Alejandra Suarez Perez</t>
  </si>
  <si>
    <t>garciadelarosatereza@gmail.com</t>
  </si>
  <si>
    <t>MARIA TERESA</t>
  </si>
  <si>
    <t>GARCIA DE LA ROSA</t>
  </si>
  <si>
    <t>BARRIO 20 DE JULIO GARZONS</t>
  </si>
  <si>
    <t>SERVICIOS GENERALES</t>
  </si>
  <si>
    <t>ARLETH MARTINEZ</t>
  </si>
  <si>
    <t>PRIMA</t>
  </si>
  <si>
    <t>salopao_1028@hotmail.com</t>
  </si>
  <si>
    <t>CINDY PAOLA</t>
  </si>
  <si>
    <t>TASCON URANGO</t>
  </si>
  <si>
    <t>CHIGORODO</t>
  </si>
  <si>
    <t>TRANV 16B #10-50 BR EDMUNDO LOPEZ ETAPA 1</t>
  </si>
  <si>
    <t>AUXILIAR EN ENFERMERIA</t>
  </si>
  <si>
    <t>ASISTENTE ADMINISTRATIVA</t>
  </si>
  <si>
    <t>CAJACOPI</t>
  </si>
  <si>
    <t>JESUS JAVIER BURGOS DIAZ</t>
  </si>
  <si>
    <t>auraortizcausil@gmail.com</t>
  </si>
  <si>
    <t>Aura Cristina</t>
  </si>
  <si>
    <t>Ortiz Causil</t>
  </si>
  <si>
    <t>san marcos sucre</t>
  </si>
  <si>
    <t>cr3  #66 35</t>
  </si>
  <si>
    <t>tecnico auxiliar en administracion en salud</t>
  </si>
  <si>
    <t>cajacopi</t>
  </si>
  <si>
    <t>YERLIS BALLESTERO</t>
  </si>
  <si>
    <t>ssaidy.gonzalez@medicinaintegralsa.com</t>
  </si>
  <si>
    <t>SAIDY</t>
  </si>
  <si>
    <t>GONZALEZ OLIVA</t>
  </si>
  <si>
    <t>CRA 1B # 43A17 BARRIO SUCRE</t>
  </si>
  <si>
    <t>SUGEY GONZALEZ</t>
  </si>
  <si>
    <t>luz.torres@medicinaintegralsa.com</t>
  </si>
  <si>
    <t>LUZ STELLA</t>
  </si>
  <si>
    <t xml:space="preserve">TORRES ROMERO </t>
  </si>
  <si>
    <t xml:space="preserve">CERETE  </t>
  </si>
  <si>
    <t>CALLE 32 # 10-55</t>
  </si>
  <si>
    <t xml:space="preserve">ADMINISTRADORA EN SALUD </t>
  </si>
  <si>
    <t xml:space="preserve">AMILKAR CONDE </t>
  </si>
  <si>
    <t>NOVIO</t>
  </si>
  <si>
    <t>vicamaos@hotmail.com</t>
  </si>
  <si>
    <t>VIRGINIA DEL CARMEN</t>
  </si>
  <si>
    <t>MARTINEZ OSORIO</t>
  </si>
  <si>
    <t>CR 14 A CALLE 41 -42</t>
  </si>
  <si>
    <t>CONTADOR PRINCIPAL</t>
  </si>
  <si>
    <t>ALFONSO OSPINO MORELOS</t>
  </si>
  <si>
    <t xml:space="preserve">PAREJA </t>
  </si>
  <si>
    <t>elenanerio123@gmail.com</t>
  </si>
  <si>
    <t>MARIA ELENA</t>
  </si>
  <si>
    <t>NERIO THERAN</t>
  </si>
  <si>
    <t>MZ 78 LT 29 BARRIO VILLA PAZ</t>
  </si>
  <si>
    <t>AUXILIAR CONTACT CENTER</t>
  </si>
  <si>
    <t>NO TENGO</t>
  </si>
  <si>
    <t>INGRID JHOANA NERIO</t>
  </si>
  <si>
    <t>cicelis.martinez@medicinaintegralsa.com</t>
  </si>
  <si>
    <t>CICELYS DEL PILAR</t>
  </si>
  <si>
    <t>MARTINEZ NOBLE</t>
  </si>
  <si>
    <t>DIAGONAL 15 No. 1B-30 B/LA GRANJA</t>
  </si>
  <si>
    <t>ADMINISTRADORA EN LOS SERVICIOS DE SALUD</t>
  </si>
  <si>
    <t>PROFESIONAL EN FACTURACIÓN</t>
  </si>
  <si>
    <t>SEPARADA</t>
  </si>
  <si>
    <t>ALCIRA MARTINEZ</t>
  </si>
  <si>
    <t>sdiaztordecilla@gmail.com</t>
  </si>
  <si>
    <t xml:space="preserve">sara sofia </t>
  </si>
  <si>
    <t>diaz tordecilla</t>
  </si>
  <si>
    <t xml:space="preserve">mz 15 lt 29 rancho grande </t>
  </si>
  <si>
    <t xml:space="preserve">tecnico en administracion en salud </t>
  </si>
  <si>
    <t xml:space="preserve">admisionista </t>
  </si>
  <si>
    <t xml:space="preserve">madre </t>
  </si>
  <si>
    <t>adaj2912@gmail.com</t>
  </si>
  <si>
    <t>ANA DORIS</t>
  </si>
  <si>
    <t>AMADOR JAYK</t>
  </si>
  <si>
    <t>CARRERA 14F2 # 46 - 61</t>
  </si>
  <si>
    <t>PSICOLOGA</t>
  </si>
  <si>
    <t>COORDINADOR DE GESTIÓN DEL TALENTO HUMANO</t>
  </si>
  <si>
    <t>MARIA ISABEL AMADOR JAYK</t>
  </si>
  <si>
    <t>maria.romero@medicinaintegralsa.com</t>
  </si>
  <si>
    <t>MARIA ISABEL</t>
  </si>
  <si>
    <t>ROMERO PACHECO</t>
  </si>
  <si>
    <t>SAHAGUN- CORDOBA</t>
  </si>
  <si>
    <t>CRA 14 NUM 7 A 47</t>
  </si>
  <si>
    <t>ENFERMERA-AUDITORA</t>
  </si>
  <si>
    <t>AB +</t>
  </si>
  <si>
    <t>FRANCIA PACHECO</t>
  </si>
  <si>
    <t>eimy.julio@medicinaintegralsa.com</t>
  </si>
  <si>
    <t>EIMY JOHANNA</t>
  </si>
  <si>
    <t>JULIO CHIMA</t>
  </si>
  <si>
    <t>CARRERA 9 No.24 E 16</t>
  </si>
  <si>
    <t>CONTADOR</t>
  </si>
  <si>
    <t>MAURICIO ARMANDO MONTES ESCOBAR</t>
  </si>
  <si>
    <t>chrisgrj@gmail.com</t>
  </si>
  <si>
    <t xml:space="preserve">cristian </t>
  </si>
  <si>
    <t xml:space="preserve">romero jimenez </t>
  </si>
  <si>
    <t>monteria - cordoba</t>
  </si>
  <si>
    <t xml:space="preserve">manzana 2 lote 7 barrio santa isabel </t>
  </si>
  <si>
    <t xml:space="preserve">tecnico en auxiliar administrativo en salud </t>
  </si>
  <si>
    <t>auxiliar de archivo</t>
  </si>
  <si>
    <t>MILADYS JIMENEZ GUERRA</t>
  </si>
  <si>
    <t>daniel.fajardo@medicinaintegralsa.com</t>
  </si>
  <si>
    <t>Daniel Enrique</t>
  </si>
  <si>
    <t>Fajardo Milanés</t>
  </si>
  <si>
    <t>Cra 9A # 68 - 70 AP 707 Trr 2</t>
  </si>
  <si>
    <t>Economista</t>
  </si>
  <si>
    <t>Director Administrativo y Financiero</t>
  </si>
  <si>
    <t>Vanesa Angarita Cardona</t>
  </si>
  <si>
    <t>juan.mendez@medicinaintegralsa.com</t>
  </si>
  <si>
    <t>JUAN FRANCISCO</t>
  </si>
  <si>
    <t>MENDEZ MERCADO</t>
  </si>
  <si>
    <t>CALLE 21A NO 9 24</t>
  </si>
  <si>
    <t>INGENIERO DE SISTEMAS</t>
  </si>
  <si>
    <t>COORDINADOR TIC</t>
  </si>
  <si>
    <t>SISTEMAS</t>
  </si>
  <si>
    <t>ENRIQUE MENDEZ MERCADO</t>
  </si>
  <si>
    <t>berneiderdelgado@gmail.com</t>
  </si>
  <si>
    <t>BERNEIDER ALBERTO</t>
  </si>
  <si>
    <t>DELGADO BERTEL</t>
  </si>
  <si>
    <t>CRA 14 B 42 37</t>
  </si>
  <si>
    <t>CONTADURIA</t>
  </si>
  <si>
    <t>AUX CONTABLE</t>
  </si>
  <si>
    <t>PAOLA DIAZ</t>
  </si>
  <si>
    <t>claudia.baza@medicinaintegralsa.com</t>
  </si>
  <si>
    <t>CLAUDIA PATRICIA</t>
  </si>
  <si>
    <t>BAZA NAVARRO</t>
  </si>
  <si>
    <t>MOCARI B/7 DE MAYO #1A-123</t>
  </si>
  <si>
    <t>DIPLOMADO AUDITORIA DE CUENTAS MÉDICAS, TECNICO AUX CONTABLE, SECRET. MEDICO C/CO  DIPLOMADO AUDITORIA DE CUENTAS</t>
  </si>
  <si>
    <t>AUX. FACTURACIÓN</t>
  </si>
  <si>
    <t>SAMIR EDUARDO RODRIGUEZ BUELVAS</t>
  </si>
  <si>
    <t>nellys.mejia@medicinaintegralsa.com</t>
  </si>
  <si>
    <t>nellys rosa</t>
  </si>
  <si>
    <t>mejia pimienta</t>
  </si>
  <si>
    <t>sahagun</t>
  </si>
  <si>
    <t>kr 12-23a -20</t>
  </si>
  <si>
    <t>Auxiliar de farmacia</t>
  </si>
  <si>
    <t>Madre soltera</t>
  </si>
  <si>
    <t>felicia pimienta</t>
  </si>
  <si>
    <t>mateosuarez961207@gmai.com</t>
  </si>
  <si>
    <t xml:space="preserve">Suarez dueñas </t>
  </si>
  <si>
    <t xml:space="preserve">San andres islas </t>
  </si>
  <si>
    <t xml:space="preserve">B/ la esperanza </t>
  </si>
  <si>
    <t xml:space="preserve">Derecho </t>
  </si>
  <si>
    <t xml:space="preserve">Orientador </t>
  </si>
  <si>
    <t xml:space="preserve">Diana patricia soto dueñas </t>
  </si>
  <si>
    <t xml:space="preserve">Prima </t>
  </si>
  <si>
    <t>johannacardona05@gmail.com</t>
  </si>
  <si>
    <t>silva cardona</t>
  </si>
  <si>
    <t>villavicencio (meta)</t>
  </si>
  <si>
    <t>MANZ 21 LOTE 5 LA RIBERA</t>
  </si>
  <si>
    <t>aux atencion a la primera infancia -asistente administrativo</t>
  </si>
  <si>
    <t>aux  atención al usuario</t>
  </si>
  <si>
    <t xml:space="preserve">manuel gabriel martinez </t>
  </si>
  <si>
    <t>compañero</t>
  </si>
  <si>
    <t>lorenaparraalvarez@gmail.com</t>
  </si>
  <si>
    <t>Lorena Noemi</t>
  </si>
  <si>
    <t>Parra Alvarez</t>
  </si>
  <si>
    <t>Cartagena</t>
  </si>
  <si>
    <t>barrio Irlanda II calle 5 lote 3</t>
  </si>
  <si>
    <t xml:space="preserve">tecnico medio Quimica Industrial </t>
  </si>
  <si>
    <t xml:space="preserve">Auxiliar de Servicios Generales </t>
  </si>
  <si>
    <t xml:space="preserve">JACKSON PARRA </t>
  </si>
  <si>
    <t>liesel1007@hotmail.com</t>
  </si>
  <si>
    <t xml:space="preserve">liesel  gissel </t>
  </si>
  <si>
    <t>brunal wilton</t>
  </si>
  <si>
    <t xml:space="preserve">mz 21 lt 09 Brr/ santa fe </t>
  </si>
  <si>
    <t xml:space="preserve">asistente administrativo </t>
  </si>
  <si>
    <t>linea de frente</t>
  </si>
  <si>
    <t>0 +</t>
  </si>
  <si>
    <t>milkin wilton</t>
  </si>
  <si>
    <t xml:space="preserve">mama </t>
  </si>
  <si>
    <t>vivianamestra@gmail.com</t>
  </si>
  <si>
    <t>Luis Ángel</t>
  </si>
  <si>
    <t>Pastrana Plata</t>
  </si>
  <si>
    <t>San Carlos</t>
  </si>
  <si>
    <t>Trv. 14 #13-93. B/ Edmundo López</t>
  </si>
  <si>
    <t xml:space="preserve">Técnico en Seguridad </t>
  </si>
  <si>
    <t>Viviana Mestra</t>
  </si>
  <si>
    <t>Cónyugue</t>
  </si>
  <si>
    <t>yohana.martinez@medicinaintegral.com</t>
  </si>
  <si>
    <t>YOHANA MARIA</t>
  </si>
  <si>
    <t>MARTINEZ PALENCIA</t>
  </si>
  <si>
    <t>KRA 1A # 42A127</t>
  </si>
  <si>
    <t>TELMA RITA PALENCIA CORREA</t>
  </si>
  <si>
    <t>maria.petro@medicinaintegralsa.com</t>
  </si>
  <si>
    <t xml:space="preserve">Maria Mercedes </t>
  </si>
  <si>
    <t>Petro Ramirez</t>
  </si>
  <si>
    <t>barrio la esperanza calle 10a n 11-65</t>
  </si>
  <si>
    <t>Direccion médica</t>
  </si>
  <si>
    <t>JORGE FRANCISCO PETRO ARGEL</t>
  </si>
  <si>
    <t>yeisonm97@gmail.com</t>
  </si>
  <si>
    <t>Yeison Manuel</t>
  </si>
  <si>
    <t>Mendoza Arguello</t>
  </si>
  <si>
    <t>necocli</t>
  </si>
  <si>
    <t>cra 38 -20 ·# 11a</t>
  </si>
  <si>
    <t>contaduria publica</t>
  </si>
  <si>
    <t>erleida arguello</t>
  </si>
  <si>
    <t>rodriguezb.sammir@gmail.com</t>
  </si>
  <si>
    <t>Samir Andres</t>
  </si>
  <si>
    <t>Rodriguez Baza</t>
  </si>
  <si>
    <t>cra 1a nº 1-23 mocari 7 de mayo</t>
  </si>
  <si>
    <t>Ingeniería industrial</t>
  </si>
  <si>
    <t>aprendiz</t>
  </si>
  <si>
    <t>Jesus Eduardo Rodriguez Baza</t>
  </si>
  <si>
    <t>hermano</t>
  </si>
  <si>
    <t>mayerlismachado20@gmail.com</t>
  </si>
  <si>
    <t>Mayerlis Mileth</t>
  </si>
  <si>
    <t>Suárez Machado</t>
  </si>
  <si>
    <t xml:space="preserve">Sahagun, Córdoba </t>
  </si>
  <si>
    <t>Mz 6 Lt 19 / Las flores</t>
  </si>
  <si>
    <t>Tecnologo en Gestión administrativa</t>
  </si>
  <si>
    <t>Gestor administrativo</t>
  </si>
  <si>
    <t>YANETH MACHADO PINTO</t>
  </si>
  <si>
    <t>brunalalexander@gmail.com</t>
  </si>
  <si>
    <t xml:space="preserve">Alexander </t>
  </si>
  <si>
    <t>Brunal Bohórquez</t>
  </si>
  <si>
    <t>TR 14 9A 42</t>
  </si>
  <si>
    <t xml:space="preserve">Ingeniero industrial </t>
  </si>
  <si>
    <t>Profesional de compras, mantenimiento y osteosintesis</t>
  </si>
  <si>
    <t>Katherine Bohórquez</t>
  </si>
  <si>
    <t xml:space="preserve">Mamá </t>
  </si>
  <si>
    <t>ingriestherrg@gmail.com</t>
  </si>
  <si>
    <t>Ingrid Esther</t>
  </si>
  <si>
    <t>Rivero Galvis</t>
  </si>
  <si>
    <t>los venado cerete cordoba</t>
  </si>
  <si>
    <t>administración organizacional</t>
  </si>
  <si>
    <t>estudiante aprendiz</t>
  </si>
  <si>
    <t>no aplica</t>
  </si>
  <si>
    <t>Viviana Galvis</t>
  </si>
  <si>
    <t>r.velasquez92@hotmail.com</t>
  </si>
  <si>
    <t>RAFAEL JESUS</t>
  </si>
  <si>
    <t>VELASQUEZ SANCHEZ</t>
  </si>
  <si>
    <t>CALLE 6 CRA 8 · 8A15 BARRIO ALFONSO LOPEZ</t>
  </si>
  <si>
    <t>ROTATIVOS</t>
  </si>
  <si>
    <t>ANGYE MORALES ATENCIO</t>
  </si>
  <si>
    <t>agamezdaula@gmail.com</t>
  </si>
  <si>
    <t xml:space="preserve">Daula Fernanda </t>
  </si>
  <si>
    <t xml:space="preserve">Agámez Ávila </t>
  </si>
  <si>
    <t xml:space="preserve">San Bernardo del Viento </t>
  </si>
  <si>
    <t>Cl 38 1w-89</t>
  </si>
  <si>
    <t>Fonoaudiologa</t>
  </si>
  <si>
    <t>Lunes a viernes 4 horas, sábados 6 horas.</t>
  </si>
  <si>
    <t xml:space="preserve">Marelvis Ávila </t>
  </si>
  <si>
    <t>kelu-15@hotmail.com</t>
  </si>
  <si>
    <t>Calle 9 CRA 9</t>
  </si>
  <si>
    <t>Administrador en salud</t>
  </si>
  <si>
    <t>ISABEL NARVAEZ SUAREZ</t>
  </si>
  <si>
    <t>SADY YANETH</t>
  </si>
  <si>
    <t>MENA MORELO</t>
  </si>
  <si>
    <t>CRA 16C N°98-97 B/ SANJOSE</t>
  </si>
  <si>
    <t>AUXILIAR DE FARMACIA</t>
  </si>
  <si>
    <t>LUIS CARLOS MEJIA PEÑA</t>
  </si>
  <si>
    <t>dayanmadri2017@gmail.com</t>
  </si>
  <si>
    <t>Dayana Patricia</t>
  </si>
  <si>
    <t xml:space="preserve">Madrid Obregón </t>
  </si>
  <si>
    <t>Kra 18a #23-24 barrio San Isidro</t>
  </si>
  <si>
    <t xml:space="preserve">Médico </t>
  </si>
  <si>
    <t>Diego Duque Durango</t>
  </si>
  <si>
    <t>francisco.florez@medicinaintegralsa.com</t>
  </si>
  <si>
    <t>Francisco Alberto</t>
  </si>
  <si>
    <t>Florez Gil</t>
  </si>
  <si>
    <t>Carrera: 36 A No. 25 - 36</t>
  </si>
  <si>
    <t>Odontologo</t>
  </si>
  <si>
    <t xml:space="preserve">Coordinador de la Red </t>
  </si>
  <si>
    <t>Erika Gil Covilla</t>
  </si>
  <si>
    <t>yamelis1086@gmail.com</t>
  </si>
  <si>
    <t xml:space="preserve">Ballesta Villalba </t>
  </si>
  <si>
    <t xml:space="preserve">san pedro de urabá </t>
  </si>
  <si>
    <t xml:space="preserve">Cra 9 # 2-37 SUR </t>
  </si>
  <si>
    <t xml:space="preserve">Tecnico en agente  call center </t>
  </si>
  <si>
    <t xml:space="preserve">auxiliar call center </t>
  </si>
  <si>
    <t xml:space="preserve">Juan Alberto Causil Jimenez </t>
  </si>
  <si>
    <t xml:space="preserve">pareja sentimental </t>
  </si>
  <si>
    <t>karensofia.e2010@gmail.com</t>
  </si>
  <si>
    <t xml:space="preserve">Karen Sofía </t>
  </si>
  <si>
    <t xml:space="preserve">Espitia Barrera </t>
  </si>
  <si>
    <t>Calle 47 # 14E-64</t>
  </si>
  <si>
    <t xml:space="preserve">Analista de calidad </t>
  </si>
  <si>
    <t>Diva Barrera</t>
  </si>
  <si>
    <t>321 5625136</t>
  </si>
  <si>
    <t>mileubarnes@gmail.com</t>
  </si>
  <si>
    <t>Aura Milena</t>
  </si>
  <si>
    <t>Ubarnes Argumedo</t>
  </si>
  <si>
    <t>Sahagun</t>
  </si>
  <si>
    <t>Calle 18 2-22</t>
  </si>
  <si>
    <t>Auxiliar de enfermeria</t>
  </si>
  <si>
    <t>Jorge tirado</t>
  </si>
  <si>
    <t>milenajaraba.2807@gmail.com</t>
  </si>
  <si>
    <t>Olga milena</t>
  </si>
  <si>
    <t>Jaraba zapata</t>
  </si>
  <si>
    <t>Calle 35#1AW-25 b/ juan 23</t>
  </si>
  <si>
    <t xml:space="preserve">Asistente administrativo </t>
  </si>
  <si>
    <t>Auxiliar de call center</t>
  </si>
  <si>
    <t>B(+)</t>
  </si>
  <si>
    <t>Maira Luz saez murillo</t>
  </si>
  <si>
    <t>Amiga</t>
  </si>
  <si>
    <t>andreasalasjordan@hotmail.com</t>
  </si>
  <si>
    <t xml:space="preserve">Andrea Beatriz </t>
  </si>
  <si>
    <t xml:space="preserve">Salas Jordán </t>
  </si>
  <si>
    <t xml:space="preserve">Cúcuta </t>
  </si>
  <si>
    <t xml:space="preserve">Calle 62b #4-60 urb los bongos casa 13 </t>
  </si>
  <si>
    <t xml:space="preserve">Medicina </t>
  </si>
  <si>
    <t xml:space="preserve">Coordinación médica </t>
  </si>
  <si>
    <t xml:space="preserve">Daniel Bustamante </t>
  </si>
  <si>
    <t xml:space="preserve">Esposo </t>
  </si>
  <si>
    <t>lizethherazob@gmail.con</t>
  </si>
  <si>
    <t>LIZETH PAOLA</t>
  </si>
  <si>
    <t>HERAZO BARRIOS</t>
  </si>
  <si>
    <t>Manzana 3 lote 7 Barrio/ Holanda</t>
  </si>
  <si>
    <t xml:space="preserve">Técnica agente contact center, técnica asistente administrativo </t>
  </si>
  <si>
    <t>Auxiliar Call center</t>
  </si>
  <si>
    <t xml:space="preserve">KATIA HERAZO </t>
  </si>
  <si>
    <t>Prima</t>
  </si>
  <si>
    <t>yyanes_8@hotmail.com</t>
  </si>
  <si>
    <t xml:space="preserve">Yoleth Bernarda </t>
  </si>
  <si>
    <t>Yanes Miranda</t>
  </si>
  <si>
    <t>Carrera 14 C #48-47 Urbanización Los ángeles</t>
  </si>
  <si>
    <t>Médica Cirujana</t>
  </si>
  <si>
    <t>Medico consulta externa</t>
  </si>
  <si>
    <t>0 negativo</t>
  </si>
  <si>
    <t>Ezequiel Medina</t>
  </si>
  <si>
    <t>orcely@gmail.com</t>
  </si>
  <si>
    <t xml:space="preserve">Orcelys Laudith </t>
  </si>
  <si>
    <t xml:space="preserve">Orozco Guerra </t>
  </si>
  <si>
    <t xml:space="preserve">Mz ó lote 1 apt 2 </t>
  </si>
  <si>
    <t xml:space="preserve">Secretariado y asisten administrativo </t>
  </si>
  <si>
    <t xml:space="preserve">Auxiliar call center </t>
  </si>
  <si>
    <t xml:space="preserve">Libardo Andres Alvarez Vergara </t>
  </si>
  <si>
    <t>liluluco06@hotmail.com</t>
  </si>
  <si>
    <t>linda luz</t>
  </si>
  <si>
    <t>luna contreras</t>
  </si>
  <si>
    <t>diagonal 14 nr 1 B 57</t>
  </si>
  <si>
    <t>LILIANA ROSA CONTRERAS</t>
  </si>
  <si>
    <t>marilo2115@gmail.com</t>
  </si>
  <si>
    <t>Maria jose</t>
  </si>
  <si>
    <t>Acosta lopez</t>
  </si>
  <si>
    <t>Santa helena 3 mz n lote 18</t>
  </si>
  <si>
    <t>Analista de calidad de compras y suministos</t>
  </si>
  <si>
    <t>Luz ena lopez martinez</t>
  </si>
  <si>
    <t>argemiro.bustamante@medicinaintegralsa.com</t>
  </si>
  <si>
    <t>Argemiro orlando</t>
  </si>
  <si>
    <t>Bustamante duran</t>
  </si>
  <si>
    <t>Calle 43 #4-26</t>
  </si>
  <si>
    <t xml:space="preserve">Médico eso salud ocupación </t>
  </si>
  <si>
    <t>Médico esp  salud ocupcional</t>
  </si>
  <si>
    <t>Gustavo bustamante</t>
  </si>
  <si>
    <t xml:space="preserve">Padre </t>
  </si>
  <si>
    <t>Juana.bustillo@medicinaintegralsa.com</t>
  </si>
  <si>
    <t xml:space="preserve">Juana Herminda </t>
  </si>
  <si>
    <t>Bustillo Arias</t>
  </si>
  <si>
    <t>Calle 34A #15b-55</t>
  </si>
  <si>
    <t xml:space="preserve">MAESTRÍA </t>
  </si>
  <si>
    <t xml:space="preserve">Dirección Médica </t>
  </si>
  <si>
    <t xml:space="preserve">Eduardo Adrian Jaramillo </t>
  </si>
  <si>
    <t xml:space="preserve">Cónyuge </t>
  </si>
  <si>
    <t>maria.chacon@medicinaintegralsa.com</t>
  </si>
  <si>
    <t>MARIA JOSE</t>
  </si>
  <si>
    <t>CHACON MEDRANO</t>
  </si>
  <si>
    <t>CALLE 29 #8E-72W B/ CASITA NUEVA</t>
  </si>
  <si>
    <t>INGENIERA INDUSTRIAL</t>
  </si>
  <si>
    <t>YILIOLA MEDRANO VARGAS</t>
  </si>
  <si>
    <t>kelly.diaz@medicinaintegralsa.com</t>
  </si>
  <si>
    <t xml:space="preserve">Kelly Johana </t>
  </si>
  <si>
    <t xml:space="preserve">Diaz Hernández </t>
  </si>
  <si>
    <t xml:space="preserve">Puerto Escondido </t>
  </si>
  <si>
    <t xml:space="preserve">Cra 3# 1-72 Barrio Horizonte </t>
  </si>
  <si>
    <t xml:space="preserve">Auxiliar de enfermería consulta externa </t>
  </si>
  <si>
    <t>Rafael Lopez</t>
  </si>
  <si>
    <t>maria.brunal@medicinaintegralsa.com</t>
  </si>
  <si>
    <t xml:space="preserve">María José </t>
  </si>
  <si>
    <t xml:space="preserve">Brunal solera </t>
  </si>
  <si>
    <t>Dg 10. # 10-73 barrio p-5</t>
  </si>
  <si>
    <t xml:space="preserve">Enfermería </t>
  </si>
  <si>
    <t xml:space="preserve">Jefe de cirugía </t>
  </si>
  <si>
    <t>O rh positivo</t>
  </si>
  <si>
    <t>Islenia solera cordero</t>
  </si>
  <si>
    <t>Rafael Jesús</t>
  </si>
  <si>
    <t>Velasquez Sánchez</t>
  </si>
  <si>
    <t>Calle 6 cra 8 #8a15 Alfonso López</t>
  </si>
  <si>
    <t>Aux enfermeria</t>
  </si>
  <si>
    <t>Mary Sánchez</t>
  </si>
  <si>
    <t>stephany.munoz@medicinaintegralsa.com</t>
  </si>
  <si>
    <t xml:space="preserve">stephany arantxa </t>
  </si>
  <si>
    <t xml:space="preserve">muñoz ortega </t>
  </si>
  <si>
    <t xml:space="preserve">ayapel cordoba </t>
  </si>
  <si>
    <t>cra 8d #14-28</t>
  </si>
  <si>
    <t>jakson jaller torres</t>
  </si>
  <si>
    <t xml:space="preserve">pareja </t>
  </si>
  <si>
    <t>elena.blanco@medicinaintegralsa.com</t>
  </si>
  <si>
    <t xml:space="preserve">Blanco González </t>
  </si>
  <si>
    <t xml:space="preserve">Sahagun cordoba </t>
  </si>
  <si>
    <t xml:space="preserve">Tecnico en auxiliar de enfermería </t>
  </si>
  <si>
    <t>Auxiliar enfermeria pyp</t>
  </si>
  <si>
    <t>Beatriz Gonzalez</t>
  </si>
  <si>
    <t>katty-0108@hotmail.com</t>
  </si>
  <si>
    <t>Katty Iris</t>
  </si>
  <si>
    <t xml:space="preserve">Beltrán Martínez </t>
  </si>
  <si>
    <t xml:space="preserve">Carrera 3 W#43-12 </t>
  </si>
  <si>
    <t xml:space="preserve">Auxiliar en Enfermería </t>
  </si>
  <si>
    <t>Diana Regina Martínez Mora</t>
  </si>
  <si>
    <t>300 6898922</t>
  </si>
  <si>
    <t>paolarcon14@gmail.com</t>
  </si>
  <si>
    <t>Maria paola</t>
  </si>
  <si>
    <t>Arcon muriel</t>
  </si>
  <si>
    <t xml:space="preserve">Planeta rica córdoba </t>
  </si>
  <si>
    <t>Cra12c #56-3</t>
  </si>
  <si>
    <t>Auxiliar enfermeria</t>
  </si>
  <si>
    <t xml:space="preserve">Auxiliar enfermería </t>
  </si>
  <si>
    <t>Yolanda muriel salcedo</t>
  </si>
  <si>
    <t>milenamelendezalvarez03@gmail.com</t>
  </si>
  <si>
    <t>Ana Milena</t>
  </si>
  <si>
    <t>Álvarez melendez</t>
  </si>
  <si>
    <t xml:space="preserve">Cerete </t>
  </si>
  <si>
    <t>Calle 9 kr 15_27</t>
  </si>
  <si>
    <t xml:space="preserve">Instrumentadora quirúrgica </t>
  </si>
  <si>
    <t>Instrumentadora quirúrgica</t>
  </si>
  <si>
    <t>Amadeo pio alvarez</t>
  </si>
  <si>
    <t>Papa</t>
  </si>
  <si>
    <t>shellys.argumedo@medicinaintegralsa.com</t>
  </si>
  <si>
    <t>Shellys</t>
  </si>
  <si>
    <t>Argumedo</t>
  </si>
  <si>
    <t>Montería, Córdoba</t>
  </si>
  <si>
    <t>Calle 43 # 14 - 46 Edificio ALUSAN 43. Apto 102</t>
  </si>
  <si>
    <t>Enfermera Jefe - Consulta Externa</t>
  </si>
  <si>
    <t>Antonia Rosa Ubarnes Coronado</t>
  </si>
  <si>
    <t>sindygalarcio157@gmail.com</t>
  </si>
  <si>
    <t>SINDY VANESSA</t>
  </si>
  <si>
    <t>GALARCIO MEZA</t>
  </si>
  <si>
    <t>Mz 137 LT8 MOGAMBITO</t>
  </si>
  <si>
    <t>Luis Carlos Galarcio Jiménez</t>
  </si>
  <si>
    <t xml:space="preserve">CERETE - CORDOBA </t>
  </si>
  <si>
    <t>B/ SAN NICOLAS DG 7 Nª9-60</t>
  </si>
  <si>
    <t xml:space="preserve">ADMINISTRADOR EN SALUD </t>
  </si>
  <si>
    <t xml:space="preserve">GESTOR EN SALUD </t>
  </si>
  <si>
    <t xml:space="preserve">CELIA ISABEL MUÑOZ CARREÑO </t>
  </si>
  <si>
    <t>diazpaezanakarina@gmail.com</t>
  </si>
  <si>
    <t>Ana karina</t>
  </si>
  <si>
    <t>Diaz paez</t>
  </si>
  <si>
    <t xml:space="preserve">Monterías </t>
  </si>
  <si>
    <t xml:space="preserve">Calle 30A # 4w-79 barrio minuto de Dios </t>
  </si>
  <si>
    <t>William wilmer Taborda garay</t>
  </si>
  <si>
    <t>Conyugue</t>
  </si>
  <si>
    <t>ginela.diaz@medicinaintegralsa.com</t>
  </si>
  <si>
    <t xml:space="preserve">Ginela </t>
  </si>
  <si>
    <t xml:space="preserve">Díaz Villamizar </t>
  </si>
  <si>
    <t xml:space="preserve">El Bagre - Antioquia </t>
  </si>
  <si>
    <t>Carrera 10 número 13-34</t>
  </si>
  <si>
    <t>Enfermera</t>
  </si>
  <si>
    <t>Miladys Villamizar</t>
  </si>
  <si>
    <t>maiditaher@hotmail.com</t>
  </si>
  <si>
    <t>MAIDA ESTHER</t>
  </si>
  <si>
    <t>HERNÁNDEZ LÓPEZ</t>
  </si>
  <si>
    <t>Cerete/Córdoba</t>
  </si>
  <si>
    <t>Calle 9a kra 22</t>
  </si>
  <si>
    <t>Auxiliar de enfermería</t>
  </si>
  <si>
    <t>MILTON MARTINEZ MARTINEZ</t>
  </si>
  <si>
    <t xml:space="preserve">Hoyos Velásquez </t>
  </si>
  <si>
    <t>Mz i lote 6 Villa Rocio</t>
  </si>
  <si>
    <t xml:space="preserve">Administradora en salud </t>
  </si>
  <si>
    <t>00000</t>
  </si>
  <si>
    <t xml:space="preserve">TIA </t>
  </si>
  <si>
    <t>kerly.ortega@medicinaintegralsa.com</t>
  </si>
  <si>
    <t>SAN PELAYO-CORDOBA</t>
  </si>
  <si>
    <t>SAN PELAYO</t>
  </si>
  <si>
    <t>CALLE 5 8 B 95</t>
  </si>
  <si>
    <t>TECNICO EN ASISTENCIA ADMINISTRATIVA1</t>
  </si>
  <si>
    <t xml:space="preserve">YENIS PINTO </t>
  </si>
  <si>
    <t>ivonp_toro@hotmail.com</t>
  </si>
  <si>
    <t>Ivon patricia</t>
  </si>
  <si>
    <t>Toro buelvas</t>
  </si>
  <si>
    <t>Cerete cordoba</t>
  </si>
  <si>
    <t>Cll 23 kr 10 la gloria</t>
  </si>
  <si>
    <t>Vacunadora covid</t>
  </si>
  <si>
    <t>Hija</t>
  </si>
  <si>
    <t>Yeimi Johana</t>
  </si>
  <si>
    <t>Barrera Varilla</t>
  </si>
  <si>
    <t xml:space="preserve">Calle 3 #1-31 - Horizonte </t>
  </si>
  <si>
    <t>Gestor de Salud</t>
  </si>
  <si>
    <t>Yenifer Johana Barrera Varilla</t>
  </si>
  <si>
    <t>daro_2704@hotmail.com</t>
  </si>
  <si>
    <t>DALIA INES</t>
  </si>
  <si>
    <t>ROMERO MOA</t>
  </si>
  <si>
    <t>DG 9 A #15-14  BARRIO P5</t>
  </si>
  <si>
    <t>MARIA MOYA ROMERO</t>
  </si>
  <si>
    <t>juan.mass@medicinaintegralsa.com</t>
  </si>
  <si>
    <t>JUAN CAMILO</t>
  </si>
  <si>
    <t>MASS RAMOS</t>
  </si>
  <si>
    <t>CALLE 41B # 31 27 SAN ANTONIO</t>
  </si>
  <si>
    <t>NORLA RAMOS</t>
  </si>
  <si>
    <t>Olga.banda@medicinaintegralsa.com</t>
  </si>
  <si>
    <t xml:space="preserve">Olga María </t>
  </si>
  <si>
    <t xml:space="preserve">Banda Mestra </t>
  </si>
  <si>
    <t xml:space="preserve">San pelayo Córdoba </t>
  </si>
  <si>
    <t>Cll 22 #8-50</t>
  </si>
  <si>
    <t xml:space="preserve">Técnico en Auxiliar de Enfermería </t>
  </si>
  <si>
    <t>Vacunadora</t>
  </si>
  <si>
    <t xml:space="preserve">B positivo </t>
  </si>
  <si>
    <t>Olga María Mestra muñoz</t>
  </si>
  <si>
    <t>elida.durango@medicinaintegralsa.com</t>
  </si>
  <si>
    <t>elida patricia</t>
  </si>
  <si>
    <t>durango vergara</t>
  </si>
  <si>
    <t>Pueblo nuevo</t>
  </si>
  <si>
    <t>tranversal 10 7-49</t>
  </si>
  <si>
    <t>Enfermera jefe</t>
  </si>
  <si>
    <t>Rh(+)</t>
  </si>
  <si>
    <t>aleja.casar@hotmail.com</t>
  </si>
  <si>
    <t>Alejandra maria</t>
  </si>
  <si>
    <t>Castillo Arrieta</t>
  </si>
  <si>
    <t>MZ 5 lote 2 urbanización el portal</t>
  </si>
  <si>
    <t>Auxiliar de Enfermería, Administradora en Salud</t>
  </si>
  <si>
    <t>Matias castiilo peñates</t>
  </si>
  <si>
    <t>320 5333136</t>
  </si>
  <si>
    <t>andry.castellanos@medicinaintegralsa.com</t>
  </si>
  <si>
    <t xml:space="preserve">Andry </t>
  </si>
  <si>
    <t>Castellanos guiza</t>
  </si>
  <si>
    <t>Landazuri</t>
  </si>
  <si>
    <t>Cll 123 mz o lt 14</t>
  </si>
  <si>
    <t>Enfermera pes</t>
  </si>
  <si>
    <t>Ruthmira güiza</t>
  </si>
  <si>
    <t>314 3517608</t>
  </si>
  <si>
    <t>Mamá</t>
  </si>
  <si>
    <t>yarleyb.12@gmail.com</t>
  </si>
  <si>
    <t xml:space="preserve">Yarley </t>
  </si>
  <si>
    <t xml:space="preserve">Beltrán julio </t>
  </si>
  <si>
    <t>Montelibano Córdoba</t>
  </si>
  <si>
    <t>Barrio Corina Uribe calle 2 mza 1-36</t>
  </si>
  <si>
    <t>Técnico de auxiliar enfermería</t>
  </si>
  <si>
    <t>Auxiliar enfermería</t>
  </si>
  <si>
    <t>Elkin Pérez Camargo</t>
  </si>
  <si>
    <t xml:space="preserve">DIANA CECILIA </t>
  </si>
  <si>
    <t>MZ L LOTE 51 URBANIZACION LOS ROBLES</t>
  </si>
  <si>
    <t>TECNICA EN AUXILIAR CONTABLE, TECNICA EN CALL CENTER</t>
  </si>
  <si>
    <t>AUXILIAR CALL CENTER</t>
  </si>
  <si>
    <t>LAURA RAMIREZ</t>
  </si>
  <si>
    <t>clamahega_86@hotmail.com</t>
  </si>
  <si>
    <t xml:space="preserve">Claudia María </t>
  </si>
  <si>
    <t>Herrera Garavito</t>
  </si>
  <si>
    <t>Mz 50 lt 2</t>
  </si>
  <si>
    <t>Auxiliar de enfermería vacunación covid 19</t>
  </si>
  <si>
    <t>María Garavito</t>
  </si>
  <si>
    <t>karina.soto@medicinaintegralsa.com</t>
  </si>
  <si>
    <t xml:space="preserve">Karina mercedes </t>
  </si>
  <si>
    <t>Soto lara</t>
  </si>
  <si>
    <t xml:space="preserve">Monteria cordoba </t>
  </si>
  <si>
    <t xml:space="preserve">Calle 15 #8B-59 Lacharme </t>
  </si>
  <si>
    <t xml:space="preserve">Luz marina lara </t>
  </si>
  <si>
    <t>juliethmariamonteslopez@gmail.com</t>
  </si>
  <si>
    <t xml:space="preserve">Julieth María </t>
  </si>
  <si>
    <t>Montes López</t>
  </si>
  <si>
    <t xml:space="preserve">Ciénaga de oro Córdoba </t>
  </si>
  <si>
    <t>Manzana 4 lote 6 camino correcto</t>
  </si>
  <si>
    <t>0 positivo</t>
  </si>
  <si>
    <t>Jorge eliécer Peñate marquez</t>
  </si>
  <si>
    <t>dayana.galvan@medicinaintegralsa.com</t>
  </si>
  <si>
    <t>Dayana Marcela</t>
  </si>
  <si>
    <t xml:space="preserve">Galván López </t>
  </si>
  <si>
    <t>Calle 20 Kra 8</t>
  </si>
  <si>
    <t>Lourdes López Durango</t>
  </si>
  <si>
    <t>linda.villadiego@medicinaintegralsa.com</t>
  </si>
  <si>
    <t>LINDA MARIA</t>
  </si>
  <si>
    <t>CRA 17W #15-19 VALLEJO</t>
  </si>
  <si>
    <t>X SEMESTRE ADMINISTRACIONDE EMPRESAS</t>
  </si>
  <si>
    <t xml:space="preserve">TECNICO PROFESIONAL EN PROCESOS ADMINISTRATIVOS </t>
  </si>
  <si>
    <t xml:space="preserve">ALEJANDRA GUILLEN </t>
  </si>
  <si>
    <t>viviana.herrera@medicinaintegralsa.com</t>
  </si>
  <si>
    <t>VIVIANA PAOLA</t>
  </si>
  <si>
    <t>HERRERA ENAMORADO</t>
  </si>
  <si>
    <t>MZ 3 LT 16 B/ VILLA MELISA</t>
  </si>
  <si>
    <t>AUXILIAR DE Enfermera</t>
  </si>
  <si>
    <t>JOSEFA HERRERA ENAMORADO</t>
  </si>
  <si>
    <t>cesar.navarro@medicinaintegralsa.com</t>
  </si>
  <si>
    <t xml:space="preserve">CÉSAR DAVID </t>
  </si>
  <si>
    <t xml:space="preserve">NAVARRO ACOSTA </t>
  </si>
  <si>
    <t xml:space="preserve">COROZAL - SUCRE </t>
  </si>
  <si>
    <t xml:space="preserve">Calle 44#2-40 </t>
  </si>
  <si>
    <t xml:space="preserve">MÉDICO GENERAL </t>
  </si>
  <si>
    <t xml:space="preserve">O rh positivo </t>
  </si>
  <si>
    <t xml:space="preserve">Kely Saenz Bula </t>
  </si>
  <si>
    <t>Novia</t>
  </si>
  <si>
    <t>JIMENEZTATIANA700@GMAIL.COM</t>
  </si>
  <si>
    <t>TATIANA PAOLA</t>
  </si>
  <si>
    <t xml:space="preserve">JIMENEZ VIZCAINO </t>
  </si>
  <si>
    <t>VEREDA BOCA DE LA CEIBA  CR 4 1 29 APTO 1</t>
  </si>
  <si>
    <t>AUXILIAR  ENFERMERIA</t>
  </si>
  <si>
    <t>EDER DAVID ZABALETA PATERNINA</t>
  </si>
  <si>
    <t>YERALDIN.LOBO@MEDICINAINTEGRALSA.COM</t>
  </si>
  <si>
    <t xml:space="preserve">YERALDIN YAMITH </t>
  </si>
  <si>
    <t>EDWIN MIGUEL LOBO MARTINEZ</t>
  </si>
  <si>
    <t>yesicaargel@hotmail.com</t>
  </si>
  <si>
    <t xml:space="preserve">Ana Cecilia </t>
  </si>
  <si>
    <t xml:space="preserve">Sánchez Figueroa </t>
  </si>
  <si>
    <t xml:space="preserve">Chima-Cordoba </t>
  </si>
  <si>
    <t>Calle 21 B 11-31</t>
  </si>
  <si>
    <t xml:space="preserve">Aixiliar de enfermeria </t>
  </si>
  <si>
    <t xml:space="preserve">12 horas </t>
  </si>
  <si>
    <t xml:space="preserve">Yesica Paola Argel Sánchez </t>
  </si>
  <si>
    <t>liliana.tuiran@medicinaintegralsa.com</t>
  </si>
  <si>
    <t>LILIANA PATRICIA</t>
  </si>
  <si>
    <t>TUIRAN ARTEAGA</t>
  </si>
  <si>
    <t>DIAGONAL 1A N 10-23 GALILE</t>
  </si>
  <si>
    <t>AUXILIAR DE ENFERMERÍA</t>
  </si>
  <si>
    <t>VACUNADORA</t>
  </si>
  <si>
    <t>MARLENE ARTEAGA</t>
  </si>
  <si>
    <t>sandy.pereira@medicinaintegralsa.com</t>
  </si>
  <si>
    <t>Sandy sandrith</t>
  </si>
  <si>
    <t xml:space="preserve">Pereira Vargas </t>
  </si>
  <si>
    <t>Pueblo Nuevo Córdoba</t>
  </si>
  <si>
    <t>Calle 4 #15-22</t>
  </si>
  <si>
    <t xml:space="preserve">Aux enfermería </t>
  </si>
  <si>
    <t xml:space="preserve">Enfermera auxiliar </t>
  </si>
  <si>
    <t>Kelly sepulveda</t>
  </si>
  <si>
    <t>300 6807949</t>
  </si>
  <si>
    <t>sespma_vip17@hotmail.com</t>
  </si>
  <si>
    <t>Selin</t>
  </si>
  <si>
    <t>Spir Martinez</t>
  </si>
  <si>
    <t>Montería Cordoba</t>
  </si>
  <si>
    <t>Carrera 33 # 41a-06</t>
  </si>
  <si>
    <t xml:space="preserve">Maria Stella Brunal </t>
  </si>
  <si>
    <t xml:space="preserve">DARY LUZ </t>
  </si>
  <si>
    <t xml:space="preserve">LOZANO ANAYA </t>
  </si>
  <si>
    <t xml:space="preserve">PLANETA RICA </t>
  </si>
  <si>
    <t xml:space="preserve">CALLE 14 CARRERA 12 BARRIO SAN NICOLAS </t>
  </si>
  <si>
    <t xml:space="preserve">JUAN DIEGO PEREZ </t>
  </si>
  <si>
    <t>dilia.lacharme@medicinaintegralsa.com</t>
  </si>
  <si>
    <t>Dilia Julieta</t>
  </si>
  <si>
    <t>Lacharme García</t>
  </si>
  <si>
    <t>Calle 58 N°11-92 Ed Florencia apto 301</t>
  </si>
  <si>
    <t>Coordinación médica</t>
  </si>
  <si>
    <t>Jaime Alfonso Lacharme G</t>
  </si>
  <si>
    <t>luis.hoyos@medicinaintegralsa.com</t>
  </si>
  <si>
    <t xml:space="preserve">Luis Vicente </t>
  </si>
  <si>
    <t xml:space="preserve">Hoyos gelis </t>
  </si>
  <si>
    <t xml:space="preserve">Km 18 vía planeta rica </t>
  </si>
  <si>
    <t xml:space="preserve">Médico  general </t>
  </si>
  <si>
    <t>Ab +</t>
  </si>
  <si>
    <t>Daniela bolivar</t>
  </si>
  <si>
    <t xml:space="preserve">Esposa </t>
  </si>
  <si>
    <t>jdacosta0321@gmail.com</t>
  </si>
  <si>
    <t>Juan David</t>
  </si>
  <si>
    <t>Acosta Álvarez</t>
  </si>
  <si>
    <t>MZ O LT 15 b. Santa Elena 3</t>
  </si>
  <si>
    <t>Auxiliar contable</t>
  </si>
  <si>
    <t>Admisiones</t>
  </si>
  <si>
    <t>12 Horas</t>
  </si>
  <si>
    <t>Yeilis Patricia Morelo</t>
  </si>
  <si>
    <t>angiehernandezv5@gmail.com</t>
  </si>
  <si>
    <t>Angie Paulin</t>
  </si>
  <si>
    <t>Hernández Vergara</t>
  </si>
  <si>
    <t xml:space="preserve">Cr 1A #3-15 br nuevo horizonte vía Sabanal </t>
  </si>
  <si>
    <t>Comunicadora Social</t>
  </si>
  <si>
    <t xml:space="preserve">Coordinadora de Comunicaciones </t>
  </si>
  <si>
    <t>Luis Eduardo Ramos</t>
  </si>
  <si>
    <t>juan.vargas@medicinaintegralsa.com</t>
  </si>
  <si>
    <t>JUAN PABLO</t>
  </si>
  <si>
    <t>VARGAS REGINO</t>
  </si>
  <si>
    <t>CR 7 A W 16 A 34 BRR HOLANDA</t>
  </si>
  <si>
    <t>MAYRA ALEJANDRA SANCHEZ BARRIOS</t>
  </si>
  <si>
    <t>NOVIA</t>
  </si>
  <si>
    <t>CIENAGA MAGDALENA</t>
  </si>
  <si>
    <t>Cra 12aw #26–06 B/ El Dorado</t>
  </si>
  <si>
    <t>ADMINITRACION DE EMPRESAS</t>
  </si>
  <si>
    <t>GESTORA EN SALUD</t>
  </si>
  <si>
    <t>ALEJANDRA PADILLA</t>
  </si>
  <si>
    <t>ramirezsanta76@gmail.com</t>
  </si>
  <si>
    <t>Santander Antonio</t>
  </si>
  <si>
    <t xml:space="preserve">Ramirez Ramirez </t>
  </si>
  <si>
    <t>Br/ el nispero Mza 21 lote 8</t>
  </si>
  <si>
    <t>Servicios generales</t>
  </si>
  <si>
    <t>Leomadis yancez cabeales</t>
  </si>
  <si>
    <t>claudia.alvarez@medicinaintegralsa.com</t>
  </si>
  <si>
    <t>Claudia Patricia</t>
  </si>
  <si>
    <t>Alvarez Arroyo</t>
  </si>
  <si>
    <t>Mz 97 lt 9 la palma</t>
  </si>
  <si>
    <t>Trabajadora Social</t>
  </si>
  <si>
    <t>Victor hoyos hernandez</t>
  </si>
  <si>
    <t>maria.gamero@medicinaintegralsa.com</t>
  </si>
  <si>
    <t>María Patricia gamero</t>
  </si>
  <si>
    <t>Gamero tafur</t>
  </si>
  <si>
    <t xml:space="preserve">Las viñas </t>
  </si>
  <si>
    <t>Hugo muñoz</t>
  </si>
  <si>
    <t>Novio</t>
  </si>
  <si>
    <t>vividolo@hotmail.com</t>
  </si>
  <si>
    <t>Viviana Lucía</t>
  </si>
  <si>
    <t xml:space="preserve">Doria López </t>
  </si>
  <si>
    <t xml:space="preserve">Montelíbano Córdoba </t>
  </si>
  <si>
    <t>Barrio Los Laureles cra 20 #24a-37</t>
  </si>
  <si>
    <t xml:space="preserve">Pensión </t>
  </si>
  <si>
    <t xml:space="preserve">Odontóloga </t>
  </si>
  <si>
    <t>Norma López Soto</t>
  </si>
  <si>
    <t>mariateregutierrez@gmail.com</t>
  </si>
  <si>
    <t>MARÍA TERESA</t>
  </si>
  <si>
    <t>GUTIÉRREZ BARRETO</t>
  </si>
  <si>
    <t>Chalán Sucre</t>
  </si>
  <si>
    <t>Tranversal 11b #27h12</t>
  </si>
  <si>
    <t>Fonoaudióloga</t>
  </si>
  <si>
    <t>Coordinadora Departamental de Calidad y Auditoría</t>
  </si>
  <si>
    <t>UTN R5 SUCRE</t>
  </si>
  <si>
    <t>Eduin Pardo</t>
  </si>
  <si>
    <t>elkinmartinezcensa@gmail.com</t>
  </si>
  <si>
    <t>ELKIN MANUEL</t>
  </si>
  <si>
    <t>MARTINEZ SALAZAR</t>
  </si>
  <si>
    <t>MZ I Lte6</t>
  </si>
  <si>
    <t>Tecnico en Sistemas</t>
  </si>
  <si>
    <t>Aux. Sistemas</t>
  </si>
  <si>
    <t>EDILBERTO MANUEL MARTINEZ DIAZ</t>
  </si>
  <si>
    <t>mercedes.negrete@medicinaintegralsa.com</t>
  </si>
  <si>
    <t xml:space="preserve">MERCEDES OFELIA </t>
  </si>
  <si>
    <t>NEGRETE GENES</t>
  </si>
  <si>
    <t>SAN BERNARDO DEL VIENTO</t>
  </si>
  <si>
    <t>CARRERA 11A NO 54-45</t>
  </si>
  <si>
    <t>ODONTOLOGA</t>
  </si>
  <si>
    <t>RH O-</t>
  </si>
  <si>
    <t>DANIEL ECHENIQUE</t>
  </si>
  <si>
    <t>vmalg@hotmail.com</t>
  </si>
  <si>
    <t>VICTOR MIGUEL</t>
  </si>
  <si>
    <t>AVILA LAGARES</t>
  </si>
  <si>
    <t>Santa elena IV Manzans c lote 12</t>
  </si>
  <si>
    <t>quimico farmaceutico</t>
  </si>
  <si>
    <t>Director Tecnico del servicio farmaceutico</t>
  </si>
  <si>
    <t>O Rh +</t>
  </si>
  <si>
    <t>Ederniza Garcia</t>
  </si>
  <si>
    <t>yanceskelly4@mail.com</t>
  </si>
  <si>
    <t>Kely johana</t>
  </si>
  <si>
    <t>Yances cabrales</t>
  </si>
  <si>
    <t>Monteria cordoba</t>
  </si>
  <si>
    <t>La palma mz98 tl 1</t>
  </si>
  <si>
    <t>Tecnico en auxilias dw enfermera</t>
  </si>
  <si>
    <t>Wilson Galvan</t>
  </si>
  <si>
    <t>Conyuge</t>
  </si>
  <si>
    <t>kellypacheco2130@gmail.com</t>
  </si>
  <si>
    <t xml:space="preserve">Kelly tatiana </t>
  </si>
  <si>
    <t>Pacheco villalba</t>
  </si>
  <si>
    <t xml:space="preserve">Garzones vereda boca de la ceiba </t>
  </si>
  <si>
    <t>Auxiliar enfermeria vacunadora covid</t>
  </si>
  <si>
    <t>A positivo</t>
  </si>
  <si>
    <t>Luz estella villalba berrio</t>
  </si>
  <si>
    <t>lina.garcia@medicinaintegralsa.com</t>
  </si>
  <si>
    <t>LINA MARIA</t>
  </si>
  <si>
    <t>GARCIA MORENO</t>
  </si>
  <si>
    <t>CARRERA 10 # 34 - 29</t>
  </si>
  <si>
    <t>MANUEL ANTONIO GARCIA CAUSIL</t>
  </si>
  <si>
    <t>mayeaviro@hotmail.com</t>
  </si>
  <si>
    <t xml:space="preserve">Mayerlin </t>
  </si>
  <si>
    <t>Avilez Rojas</t>
  </si>
  <si>
    <t xml:space="preserve">Sahagun /córdoba </t>
  </si>
  <si>
    <t>Calle 9 N 7-60</t>
  </si>
  <si>
    <t xml:space="preserve">Doris rojas </t>
  </si>
  <si>
    <t>niniguerreros@gmail.com</t>
  </si>
  <si>
    <t xml:space="preserve">Nini Yohana </t>
  </si>
  <si>
    <t>Guerrero silva</t>
  </si>
  <si>
    <t>Mz4 lt 2 los colores etapa 5</t>
  </si>
  <si>
    <t xml:space="preserve">Tecnico en higiene oral y consultorio odontologico </t>
  </si>
  <si>
    <t>Higienista</t>
  </si>
  <si>
    <t xml:space="preserve">Damaris arnerid silva </t>
  </si>
  <si>
    <t>.danirisfuentesmartinez@gmail.com</t>
  </si>
  <si>
    <t xml:space="preserve">JAIDITH CECILIA </t>
  </si>
  <si>
    <t xml:space="preserve">MARTÍNEZ ALEGRÍA </t>
  </si>
  <si>
    <t>Lorica cordoba</t>
  </si>
  <si>
    <t>LORICA</t>
  </si>
  <si>
    <t>Barrio las piedras calle 6  5-20</t>
  </si>
  <si>
    <t>Tecnico auxiliar de enfermeria</t>
  </si>
  <si>
    <t>Daniris fuentes martinez</t>
  </si>
  <si>
    <t>antonio.jaller@medicinaintegralsa.com</t>
  </si>
  <si>
    <t>ANTONIO JOSE</t>
  </si>
  <si>
    <t>JALLER DUMAR</t>
  </si>
  <si>
    <t>SAN MARCOS</t>
  </si>
  <si>
    <t>CARRERA 3A #66-63</t>
  </si>
  <si>
    <t>MÉDICO</t>
  </si>
  <si>
    <t>GERENTE</t>
  </si>
  <si>
    <t>EXCENTO</t>
  </si>
  <si>
    <t>RAMON JALLER</t>
  </si>
  <si>
    <t>keniarosales5@gmail.com</t>
  </si>
  <si>
    <t xml:space="preserve">Kenia </t>
  </si>
  <si>
    <t>Rosales causil</t>
  </si>
  <si>
    <t xml:space="preserve">Cll 22 kra 10 </t>
  </si>
  <si>
    <t xml:space="preserve">RH A+ </t>
  </si>
  <si>
    <t xml:space="preserve">Rosario causil </t>
  </si>
  <si>
    <t>yulianamaderaf@gmaill.com</t>
  </si>
  <si>
    <t>Juliana paola</t>
  </si>
  <si>
    <t>Madera figueroa</t>
  </si>
  <si>
    <t>Mnz9lote5urblavictoria</t>
  </si>
  <si>
    <t>Rh o+</t>
  </si>
  <si>
    <t>José Rojo</t>
  </si>
  <si>
    <t>pachecosara2001@gmail.com</t>
  </si>
  <si>
    <t xml:space="preserve">Sara luz </t>
  </si>
  <si>
    <t xml:space="preserve">Pacheco Ramos </t>
  </si>
  <si>
    <t>Calle 19 #39-18</t>
  </si>
  <si>
    <t xml:space="preserve">Coosalud </t>
  </si>
  <si>
    <t xml:space="preserve">No tengo </t>
  </si>
  <si>
    <t xml:space="preserve">Esteban Pacheco </t>
  </si>
  <si>
    <t>300 5535487</t>
  </si>
  <si>
    <t>lorena.barraza@medicinaintegralsa.com</t>
  </si>
  <si>
    <t>Lorena Sofia</t>
  </si>
  <si>
    <t>Barraza Ruiz</t>
  </si>
  <si>
    <t>Sabanalarga-Atlantico</t>
  </si>
  <si>
    <t>carrera 51#30-103 conjunto valparaiso casa 17</t>
  </si>
  <si>
    <t>Médico especialización en gerencia y auditoria médica</t>
  </si>
  <si>
    <t>Coordinación General Departamental Sucre</t>
  </si>
  <si>
    <t>Magisterio Sucre</t>
  </si>
  <si>
    <t>Damaris Ruiz de Barraza</t>
  </si>
  <si>
    <t>pao-0527@hotmail.com</t>
  </si>
  <si>
    <t xml:space="preserve">Heddy  Paola </t>
  </si>
  <si>
    <t>Welman Wilches</t>
  </si>
  <si>
    <t xml:space="preserve">Bogota </t>
  </si>
  <si>
    <t xml:space="preserve">Calle 20 cra 9a </t>
  </si>
  <si>
    <t xml:space="preserve">Administración en Salud </t>
  </si>
  <si>
    <t xml:space="preserve">Gestor en Salud </t>
  </si>
  <si>
    <t xml:space="preserve">Maria eugenia Wilches Castro </t>
  </si>
  <si>
    <t xml:space="preserve">BRAVO MERCADO </t>
  </si>
  <si>
    <t>Calle 23 #16w09 Barrio el Dorado</t>
  </si>
  <si>
    <t>12 HORAS</t>
  </si>
  <si>
    <t>Rh ( o+)</t>
  </si>
  <si>
    <t>MARIA PAULA VILLALOBOS BRAVO</t>
  </si>
  <si>
    <t>314 7324014</t>
  </si>
  <si>
    <t>luzmarinaluna451@gmail.com</t>
  </si>
  <si>
    <t>Luz Marina</t>
  </si>
  <si>
    <t>Luna Torreglosa</t>
  </si>
  <si>
    <t>Ciénaga de oro</t>
  </si>
  <si>
    <t>San Rafael calle 26#8</t>
  </si>
  <si>
    <t>Separada</t>
  </si>
  <si>
    <t xml:space="preserve">Francisco luna </t>
  </si>
  <si>
    <t>perezcindy1017@gmail.com</t>
  </si>
  <si>
    <t xml:space="preserve">Cindy Paola </t>
  </si>
  <si>
    <t xml:space="preserve">Pérez Pérez </t>
  </si>
  <si>
    <t xml:space="preserve">Sampues </t>
  </si>
  <si>
    <t>Kra8B número 30 06</t>
  </si>
  <si>
    <t xml:space="preserve">Coordinador de Pyp departamento Sucre </t>
  </si>
  <si>
    <t xml:space="preserve">O Positivo </t>
  </si>
  <si>
    <t xml:space="preserve">Saul Gutiérrez </t>
  </si>
  <si>
    <t>OSNAIDER-27@HOTMAIL.ES</t>
  </si>
  <si>
    <t>OSNAIDER ENRIQUE</t>
  </si>
  <si>
    <t>CARDENAS BARRIOS</t>
  </si>
  <si>
    <t>COLOSO-SUCRE</t>
  </si>
  <si>
    <t>CLL15E 1F-75 VILLA PAZ</t>
  </si>
  <si>
    <t>TECNICO PROFESIONAL EN CONTABILIDAD Y FINANZAS</t>
  </si>
  <si>
    <t>SUCRE</t>
  </si>
  <si>
    <t>VERENA CARDENAS BARRIOS</t>
  </si>
  <si>
    <t>eileen.blanco@medicinaintegralsa.com</t>
  </si>
  <si>
    <t>Eileen</t>
  </si>
  <si>
    <t>Blanco Negrette</t>
  </si>
  <si>
    <t>Paterson usa</t>
  </si>
  <si>
    <t>Calle 52 a# 14-50 casa 3 barrio Monteverde</t>
  </si>
  <si>
    <t>Carlos José para lopez</t>
  </si>
  <si>
    <t>albertokerguelen@hotmail.com</t>
  </si>
  <si>
    <t>Alberto Enrique</t>
  </si>
  <si>
    <t>Kerguelen Sanchez</t>
  </si>
  <si>
    <t>Calle 76 # 3 - 130</t>
  </si>
  <si>
    <t>Lida Martinez</t>
  </si>
  <si>
    <t>john.penarandac@gmail.com</t>
  </si>
  <si>
    <t>John Hamer</t>
  </si>
  <si>
    <t>Peñaranda Castilla</t>
  </si>
  <si>
    <t>Dg 19 # 2- 49 barrio la granja</t>
  </si>
  <si>
    <t xml:space="preserve">Vanessa Peñaranda </t>
  </si>
  <si>
    <t xml:space="preserve">Hermana </t>
  </si>
  <si>
    <t>estefy3084@hotmail.com</t>
  </si>
  <si>
    <t>Estefany esther</t>
  </si>
  <si>
    <t xml:space="preserve">Borja Sofán </t>
  </si>
  <si>
    <t>Calle 29 #6w-51 barrio casita nueva</t>
  </si>
  <si>
    <t xml:space="preserve">Jose Borja </t>
  </si>
  <si>
    <t xml:space="preserve">Papá </t>
  </si>
  <si>
    <t>DANIELREDONDO601@GMAIL.COM</t>
  </si>
  <si>
    <t xml:space="preserve">DANIEL </t>
  </si>
  <si>
    <t>REDONDO PADILLA</t>
  </si>
  <si>
    <t>CANALATE CORDOBA</t>
  </si>
  <si>
    <t>MANZANA 136 LOTE 2 BARRIO CANTACLARO</t>
  </si>
  <si>
    <t>AUXILIAR ADMINISTRATIVO  EN SALUD</t>
  </si>
  <si>
    <t>GESTOR  SALUD</t>
  </si>
  <si>
    <t>COOSALUD</t>
  </si>
  <si>
    <t>sebastianruizo98@gmail.com</t>
  </si>
  <si>
    <t xml:space="preserve">Sebastián </t>
  </si>
  <si>
    <t xml:space="preserve">Bogotá </t>
  </si>
  <si>
    <t xml:space="preserve">Cll 62A #10-18 </t>
  </si>
  <si>
    <t xml:space="preserve">Administrador de empresas </t>
  </si>
  <si>
    <t xml:space="preserve">Santiago Ruiz </t>
  </si>
  <si>
    <t>martinezyemily670@gmail.com</t>
  </si>
  <si>
    <t>Yemili yohana</t>
  </si>
  <si>
    <t>Martinez  pestana</t>
  </si>
  <si>
    <t>Calle 19a carrera 13</t>
  </si>
  <si>
    <t xml:space="preserve">Tecnico auxiliar contable </t>
  </si>
  <si>
    <t xml:space="preserve">Aprendiz </t>
  </si>
  <si>
    <t>No aplica</t>
  </si>
  <si>
    <t xml:space="preserve">Yisney pestana saenz </t>
  </si>
  <si>
    <t>orianaruizg@gmail.com</t>
  </si>
  <si>
    <t>ORIANA NATALY</t>
  </si>
  <si>
    <t>CALLE 29 N. 11-23 EDIFICIO MAPA APTO 303</t>
  </si>
  <si>
    <t xml:space="preserve"> *CAJACOPI</t>
  </si>
  <si>
    <t>TATIANA MARCELA RUZ GALLEGO</t>
  </si>
  <si>
    <t>jrvm1102@gmail.com</t>
  </si>
  <si>
    <t>Lenis de Jesús</t>
  </si>
  <si>
    <t>Morillo Pombo</t>
  </si>
  <si>
    <t>Monteria - Córdoba</t>
  </si>
  <si>
    <t>Mz c lote 17 barrio paz del norte mocari</t>
  </si>
  <si>
    <t xml:space="preserve">José David Vergara Vergara </t>
  </si>
  <si>
    <t>elvira.castillo31@hotmail.com</t>
  </si>
  <si>
    <t>ELVIRA LUISA</t>
  </si>
  <si>
    <t>CASTILLO FIGUEROA</t>
  </si>
  <si>
    <t>Chinu</t>
  </si>
  <si>
    <t>Kra 10 a # 59 - 44</t>
  </si>
  <si>
    <t>ODONTÓLOGA</t>
  </si>
  <si>
    <t>JORGE URANGO</t>
  </si>
  <si>
    <t>rafael.regino@medicinaintegralsa.com</t>
  </si>
  <si>
    <t>Rafael Jose</t>
  </si>
  <si>
    <t xml:space="preserve">Regino Ardila </t>
  </si>
  <si>
    <t>Carrera 15# 34-51</t>
  </si>
  <si>
    <t xml:space="preserve">Erly Fernández </t>
  </si>
  <si>
    <t>caterinejoana@hotmai.com</t>
  </si>
  <si>
    <t>Caterine Joana</t>
  </si>
  <si>
    <t>Lopez Paez</t>
  </si>
  <si>
    <t xml:space="preserve">Cll 26 #15a-69 costa de oro </t>
  </si>
  <si>
    <t xml:space="preserve">Odontologa </t>
  </si>
  <si>
    <t xml:space="preserve">Jorge Ramos </t>
  </si>
  <si>
    <t>diana.argel@medicinaintegralsa.com</t>
  </si>
  <si>
    <t>Argel Petro</t>
  </si>
  <si>
    <t>2/25/0072</t>
  </si>
  <si>
    <t>Calle 62 # 13-35 castellana</t>
  </si>
  <si>
    <t xml:space="preserve">Julio Zapateiro </t>
  </si>
  <si>
    <t>danielandresberriocamano@gmail.com</t>
  </si>
  <si>
    <t xml:space="preserve">Diana Patricia </t>
  </si>
  <si>
    <t>Camaño macea</t>
  </si>
  <si>
    <t>Montelibano cordoba</t>
  </si>
  <si>
    <t>Barrio camino correcto   manzana 8 lote 5</t>
  </si>
  <si>
    <t>AUXILIAR servicio general</t>
  </si>
  <si>
    <t>RH o positivo</t>
  </si>
  <si>
    <t>Ivus leudith Camaño macea</t>
  </si>
  <si>
    <t>amvig121181@gmail.com</t>
  </si>
  <si>
    <t>ALBERTO MARIO</t>
  </si>
  <si>
    <t>VILLALOBOS GRANADOS</t>
  </si>
  <si>
    <t>BUENAVISTA CORDOBA</t>
  </si>
  <si>
    <t>Calle 61A # 13-29</t>
  </si>
  <si>
    <t>PSICOLOGO</t>
  </si>
  <si>
    <t>EVAMARIA GOMEZ GARCES</t>
  </si>
  <si>
    <t>ana.correa@medicinaintegralsa.com</t>
  </si>
  <si>
    <t xml:space="preserve">Ana greys </t>
  </si>
  <si>
    <t xml:space="preserve">Correa de hoyos </t>
  </si>
  <si>
    <t xml:space="preserve">Montería -Córdoba </t>
  </si>
  <si>
    <t xml:space="preserve">Mz37 lote 1 etapa 6 la pradera </t>
  </si>
  <si>
    <t>Técnico de rayos x</t>
  </si>
  <si>
    <t xml:space="preserve">Jesus correa </t>
  </si>
  <si>
    <t>leongp@hotmail.com</t>
  </si>
  <si>
    <t>León Alberto</t>
  </si>
  <si>
    <t>Ruiz Barrera</t>
  </si>
  <si>
    <t>Calle 34 n 10a 23</t>
  </si>
  <si>
    <t xml:space="preserve"> informática Salud y seguridad en el trabajo</t>
  </si>
  <si>
    <t>Admisionista</t>
  </si>
  <si>
    <t>Nasly barrera</t>
  </si>
  <si>
    <t>mary.tafur@medicinaintegralsa.com</t>
  </si>
  <si>
    <t>Mary julieth</t>
  </si>
  <si>
    <t>Tafur vergara</t>
  </si>
  <si>
    <t>Barrio la candelaria valle 23a#15:04</t>
  </si>
  <si>
    <t>Skandia</t>
  </si>
  <si>
    <t>Teresita vergara</t>
  </si>
  <si>
    <t>lorena.sierra@medicinaintegralsa.com</t>
  </si>
  <si>
    <t>Lorena Susana</t>
  </si>
  <si>
    <t>Sierra Naranjo</t>
  </si>
  <si>
    <t xml:space="preserve">Calle 21A #9-37 </t>
  </si>
  <si>
    <t>Nutricionista Dietista</t>
  </si>
  <si>
    <t>Norma Naranjo</t>
  </si>
  <si>
    <t>astridpadillabenavides@hotmail.com</t>
  </si>
  <si>
    <t>Astrid Mercedes</t>
  </si>
  <si>
    <t>Padilla Benavides</t>
  </si>
  <si>
    <t>Calle 61B #10-104 Castilla Real casa 14</t>
  </si>
  <si>
    <t xml:space="preserve">Psicología </t>
  </si>
  <si>
    <t>Psicologa</t>
  </si>
  <si>
    <t>5 Horas</t>
  </si>
  <si>
    <t>OP</t>
  </si>
  <si>
    <t>Juan Pablo Perez Cassalins</t>
  </si>
  <si>
    <t>carolina.oviedo@medicinaintegralsa.com</t>
  </si>
  <si>
    <t>Oviedo Narvaez</t>
  </si>
  <si>
    <t xml:space="preserve">Calle 4 Mz 2 Lt 5/ Santa fé </t>
  </si>
  <si>
    <t xml:space="preserve">Administración en salud </t>
  </si>
  <si>
    <t xml:space="preserve">Auxiliar de Facturación </t>
  </si>
  <si>
    <t>Claudia Narvaez</t>
  </si>
  <si>
    <t>piedadcristina2020@hotmail.com</t>
  </si>
  <si>
    <t>Piedad cristina</t>
  </si>
  <si>
    <t>Leon cogollo</t>
  </si>
  <si>
    <t>5/10/0079</t>
  </si>
  <si>
    <t>Calle 62 b número 9 39</t>
  </si>
  <si>
    <t>Enfermera auditora</t>
  </si>
  <si>
    <t>Alicia cogollo altamiranda</t>
  </si>
  <si>
    <t>patriciapacheco65@hotmail.com</t>
  </si>
  <si>
    <t xml:space="preserve">Patricia Isabel </t>
  </si>
  <si>
    <t xml:space="preserve">Pacheco Castillo </t>
  </si>
  <si>
    <t>Calle 15  # 14 - 28</t>
  </si>
  <si>
    <t>10 horas</t>
  </si>
  <si>
    <t>B positivo</t>
  </si>
  <si>
    <t>Diana Lucia Gomez Pacheco</t>
  </si>
  <si>
    <t>elkinmartinez0929@gmail.com</t>
  </si>
  <si>
    <t>Elkin Antonio</t>
  </si>
  <si>
    <t>Martínez Cantero</t>
  </si>
  <si>
    <t>Mz20l10 barrio Villa Margarita</t>
  </si>
  <si>
    <t>Auxiliar de mantenimiento</t>
  </si>
  <si>
    <t>Rho+</t>
  </si>
  <si>
    <t>Alba marmol</t>
  </si>
  <si>
    <t>Compañera</t>
  </si>
  <si>
    <t>sugelherrera18@gmail.com</t>
  </si>
  <si>
    <t>Sugel angelica</t>
  </si>
  <si>
    <t>Herrera torres</t>
  </si>
  <si>
    <t>1etapa manzana 189 lote27</t>
  </si>
  <si>
    <t>Sol valentina ramirez herrera</t>
  </si>
  <si>
    <t>ivanjimenez160821@gmail.co</t>
  </si>
  <si>
    <t>Ivan Andrés</t>
  </si>
  <si>
    <t>Jiménez Gómez</t>
  </si>
  <si>
    <t>Mz47 Lot 3</t>
  </si>
  <si>
    <t xml:space="preserve">Practicante </t>
  </si>
  <si>
    <t>Rafael mestra Rangel</t>
  </si>
  <si>
    <t>Tio</t>
  </si>
  <si>
    <t>dianyta07@hotmail.com</t>
  </si>
  <si>
    <t>Diana Mercedes</t>
  </si>
  <si>
    <t>Soto Martínez</t>
  </si>
  <si>
    <t>Carrera 7 #15-04 piso 2</t>
  </si>
  <si>
    <t>Iris Martínez</t>
  </si>
  <si>
    <t>sallysalgadosoto@gmail.com</t>
  </si>
  <si>
    <t>Sally sadid</t>
  </si>
  <si>
    <t>Salgado soto</t>
  </si>
  <si>
    <t>Planeta rica</t>
  </si>
  <si>
    <t>Calle 24 cra 8 # 8-05</t>
  </si>
  <si>
    <t>Aux en Odontologia y Aux en Enfermería</t>
  </si>
  <si>
    <t>Aux en Odontología y aux en Enfermeria</t>
  </si>
  <si>
    <t>SERGIO LUIS CAMPILLO RIVERA</t>
  </si>
  <si>
    <t>lucia.mendoza@medicinaintegralsa.com</t>
  </si>
  <si>
    <t>LUCIA DE JESÚS</t>
  </si>
  <si>
    <t>MENDOZA ZULETA</t>
  </si>
  <si>
    <t>San Marcos - Sucre</t>
  </si>
  <si>
    <t>Carrera 14A # 53-27 apto. 504 Monteverde</t>
  </si>
  <si>
    <t>Odontología</t>
  </si>
  <si>
    <t>Olga Beatriz Macea Mendoza</t>
  </si>
  <si>
    <t>gracepatriciaarenast@gmail.com</t>
  </si>
  <si>
    <t>Grace Patricia</t>
  </si>
  <si>
    <t>Arenas Torrew</t>
  </si>
  <si>
    <t>Tv 14 c n 44-69</t>
  </si>
  <si>
    <t xml:space="preserve">Henry arenas </t>
  </si>
  <si>
    <t>jaceklizarazo@gmail.com</t>
  </si>
  <si>
    <t>Jacek Arturo</t>
  </si>
  <si>
    <t>Kilanowski lizarazo</t>
  </si>
  <si>
    <t>Kra 8 N10 - 27</t>
  </si>
  <si>
    <t>Coosalud</t>
  </si>
  <si>
    <t>Ligia lizarazo</t>
  </si>
  <si>
    <t>jmonrrosis@gmail.com</t>
  </si>
  <si>
    <t xml:space="preserve">Juan Sebastián </t>
  </si>
  <si>
    <t xml:space="preserve">Monrosse Garces </t>
  </si>
  <si>
    <t xml:space="preserve">Monteria- Córdoba </t>
  </si>
  <si>
    <t xml:space="preserve">Calle 15 N 4-28 </t>
  </si>
  <si>
    <t xml:space="preserve">Marta Ines Garces Mestra </t>
  </si>
  <si>
    <t>yolyportillo10@hotmail.com</t>
  </si>
  <si>
    <t xml:space="preserve">YOLY INÉS </t>
  </si>
  <si>
    <t>PORTILLO REINERO</t>
  </si>
  <si>
    <t>Monteria Córdoba</t>
  </si>
  <si>
    <t xml:space="preserve">Cra 9#26-33 </t>
  </si>
  <si>
    <t>FISIOTERAPEUTA</t>
  </si>
  <si>
    <t>Rehabilitadora Cardiopulmar y vascular</t>
  </si>
  <si>
    <t xml:space="preserve">Angel pinto </t>
  </si>
  <si>
    <t>313 7447400</t>
  </si>
  <si>
    <t>alix.diaz@medicinaintegral.sa.com</t>
  </si>
  <si>
    <t xml:space="preserve">Alix milena </t>
  </si>
  <si>
    <t>Díaz martinez</t>
  </si>
  <si>
    <t>Calle 26 #16 w 35 barrio dorado</t>
  </si>
  <si>
    <t>Fisioterapeuta</t>
  </si>
  <si>
    <t xml:space="preserve">Ricardo Diaz </t>
  </si>
  <si>
    <t>Cerete/cordoba</t>
  </si>
  <si>
    <t>Milton Martínez Martínez</t>
  </si>
  <si>
    <t>Doraines0707@gmail.com</t>
  </si>
  <si>
    <t>Dora ines</t>
  </si>
  <si>
    <t xml:space="preserve">Argel muñoz </t>
  </si>
  <si>
    <t xml:space="preserve">Planeta rica cordoba </t>
  </si>
  <si>
    <t>Diagonal 16 numeeo 525</t>
  </si>
  <si>
    <t xml:space="preserve">O posktivo </t>
  </si>
  <si>
    <t>yuheal@gmail.com</t>
  </si>
  <si>
    <t>Yuliza</t>
  </si>
  <si>
    <t xml:space="preserve">Herazo Alvarez </t>
  </si>
  <si>
    <t>Corozal-sucre</t>
  </si>
  <si>
    <t>Barrio monteverde- calle 44 edificio caifornia house cliub</t>
  </si>
  <si>
    <t xml:space="preserve">Enfermera jefe urgencias </t>
  </si>
  <si>
    <t xml:space="preserve">Jhonatan jose guarin vasquez </t>
  </si>
  <si>
    <t>(323) 365-6689</t>
  </si>
  <si>
    <t>wendyyepez0319@gmail.com</t>
  </si>
  <si>
    <t>Wendys yuranis</t>
  </si>
  <si>
    <t>Yepez arias</t>
  </si>
  <si>
    <t>San Juan nepomuceno bolivar</t>
  </si>
  <si>
    <t>Cll 141 2 b 26 Mateo gomes</t>
  </si>
  <si>
    <t>Aux de enfermería aux de farmacia</t>
  </si>
  <si>
    <t>Aux de enfermería</t>
  </si>
  <si>
    <t>Maribel arias arrieta</t>
  </si>
  <si>
    <t>yeseida.hinestroza@medicinaintegralsa.com</t>
  </si>
  <si>
    <t xml:space="preserve">Yeseida </t>
  </si>
  <si>
    <t xml:space="preserve">Hinestroza Viloria </t>
  </si>
  <si>
    <t>Cra 24 w # 18-35</t>
  </si>
  <si>
    <t xml:space="preserve">Cosmetologa y esteticista </t>
  </si>
  <si>
    <t>Aux de fisioterapia</t>
  </si>
  <si>
    <t>Leonardo leon posada</t>
  </si>
  <si>
    <t xml:space="preserve">Conyuge </t>
  </si>
  <si>
    <t>mayiassis@gmail.com</t>
  </si>
  <si>
    <t xml:space="preserve">Assis Mercado </t>
  </si>
  <si>
    <t xml:space="preserve">Cereté córdoba </t>
  </si>
  <si>
    <t>Cra 14F1 # 44-15</t>
  </si>
  <si>
    <t xml:space="preserve">Fisioterapeuta </t>
  </si>
  <si>
    <t>Yesid jair cogollo arias</t>
  </si>
  <si>
    <t>heddy Paola</t>
  </si>
  <si>
    <t>Bogota</t>
  </si>
  <si>
    <t>Calle 20 cra 9A</t>
  </si>
  <si>
    <t>GESTOR EN SALUD</t>
  </si>
  <si>
    <t>Maria Eugenia Wilches Castro</t>
  </si>
  <si>
    <t>Karol rocio</t>
  </si>
  <si>
    <t>Sepulveda Guevara</t>
  </si>
  <si>
    <t xml:space="preserve">Tranv 23 diagonal 10 </t>
  </si>
  <si>
    <t>Enfermera jefe urgencias</t>
  </si>
  <si>
    <t>000</t>
  </si>
  <si>
    <t xml:space="preserve">Lola Guevara </t>
  </si>
  <si>
    <t>SAN MARCOS SUCRE</t>
  </si>
  <si>
    <t>MZ E LOTE 21 BARRIO LOS COLORES</t>
  </si>
  <si>
    <t>INGRIS MUÑOZ</t>
  </si>
  <si>
    <t>323 3674333</t>
  </si>
  <si>
    <t>Karinaojed09@gmail.com</t>
  </si>
  <si>
    <t xml:space="preserve">Ana karina </t>
  </si>
  <si>
    <t>Perez ojeda</t>
  </si>
  <si>
    <t xml:space="preserve">Los cordobas </t>
  </si>
  <si>
    <t xml:space="preserve">TRV7 DIAGONAL 16 25 la granja </t>
  </si>
  <si>
    <t>7/21/0021</t>
  </si>
  <si>
    <t xml:space="preserve">Cajacopi </t>
  </si>
  <si>
    <t>Luis Alberto Medrano leon</t>
  </si>
  <si>
    <t xml:space="preserve">Cónyuges </t>
  </si>
  <si>
    <t>sofia-18sa@hoymail.com</t>
  </si>
  <si>
    <t xml:space="preserve">Saadys sofia </t>
  </si>
  <si>
    <t xml:space="preserve">Sanchez ariza </t>
  </si>
  <si>
    <t xml:space="preserve">Montería-Cordoba </t>
  </si>
  <si>
    <t xml:space="preserve">Transversal 1#16-20 la granja </t>
  </si>
  <si>
    <t xml:space="preserve">Gabriel de Jesús sanchez lopez </t>
  </si>
  <si>
    <t>lourdes.corrales@medicinaintegralsa.com</t>
  </si>
  <si>
    <t>LOURDES JOHANA</t>
  </si>
  <si>
    <t>CORRALES DELBONO</t>
  </si>
  <si>
    <t>Montería Córdoba</t>
  </si>
  <si>
    <t>Cra 18#24-47</t>
  </si>
  <si>
    <t>PSICÓLOGA</t>
  </si>
  <si>
    <t>PSCICÓLOGA</t>
  </si>
  <si>
    <t>ESTELA DELBONO</t>
  </si>
  <si>
    <t>indira.mercado@medicinaintegralsa.com</t>
  </si>
  <si>
    <t>INDIRA JOSEFINA</t>
  </si>
  <si>
    <t>MERCADO BRUN</t>
  </si>
  <si>
    <t>SAHAGUN - CORDOBA</t>
  </si>
  <si>
    <t>Kra 13 n 58 - 12 Bloque B apto 201. Conjunto Prados de la Castellana</t>
  </si>
  <si>
    <t>MEDICO CIRUJANO</t>
  </si>
  <si>
    <t>MEDICO RIESGO CARDIOVASCULAR</t>
  </si>
  <si>
    <t>AB POSITIVO</t>
  </si>
  <si>
    <t>NELLY BRUN DE MERCADO</t>
  </si>
  <si>
    <t>TORRESBARRERASHIRLEYPATRICIA@GMAIL.COM</t>
  </si>
  <si>
    <t>SHIRLEY PATRICIA</t>
  </si>
  <si>
    <t>TORRES BARRERA</t>
  </si>
  <si>
    <t>CALLE 9 KARRERA 24#8A-28</t>
  </si>
  <si>
    <t>AUXILIAR TECNICO EN ADMINISTRACION EN SALUD</t>
  </si>
  <si>
    <t xml:space="preserve">APOYO EN ATENCION AL USUARIO Y LINEA  DE FRENTE </t>
  </si>
  <si>
    <t>SAIR TORRES BARRERA</t>
  </si>
  <si>
    <t>norberto.hernandez@medicinaintegralsa.com</t>
  </si>
  <si>
    <t xml:space="preserve">Cra 16 w 15 a 15 urb. Vallejo segunda etapa </t>
  </si>
  <si>
    <t xml:space="preserve">Gestor en salud </t>
  </si>
  <si>
    <t>Sindy Brunal Rhenals</t>
  </si>
  <si>
    <t>salinfg@hotmail.com</t>
  </si>
  <si>
    <t xml:space="preserve">Salin antonio </t>
  </si>
  <si>
    <t xml:space="preserve">Fernández Guerra </t>
  </si>
  <si>
    <t>San andres cordoba</t>
  </si>
  <si>
    <t>Calle 64#13, 75</t>
  </si>
  <si>
    <t>Centro</t>
  </si>
  <si>
    <t>quintanamaria865@gmail.com</t>
  </si>
  <si>
    <t>TARJETA DE IDENTIDAD</t>
  </si>
  <si>
    <t>MARIA ALEJANDRA</t>
  </si>
  <si>
    <t>MEDRANO QUINTANA</t>
  </si>
  <si>
    <t>SAN ANDRES DE SOTAVENTO</t>
  </si>
  <si>
    <t>MZ 20 LT 6 VILLA MELISA</t>
  </si>
  <si>
    <t>AUXILIAR EN ADMINISTRACION EN SALUD</t>
  </si>
  <si>
    <t xml:space="preserve">COORDINACION DE CITAS MEDICAS </t>
  </si>
  <si>
    <t>ANEY YOHANA QUINTANA</t>
  </si>
  <si>
    <t>maria.montoya@medicinaintegralsa.com</t>
  </si>
  <si>
    <t>Maria Eugenia</t>
  </si>
  <si>
    <t>Montoya Ortega</t>
  </si>
  <si>
    <t>Cereté -Cordoba</t>
  </si>
  <si>
    <t>calle 1 nº 1-56</t>
  </si>
  <si>
    <t>Ana ortega</t>
  </si>
  <si>
    <t>sumori09@hotmail.com</t>
  </si>
  <si>
    <t>Mónica Patricia</t>
  </si>
  <si>
    <t>Posada Noriega</t>
  </si>
  <si>
    <t>Barrio 11 de noviembre cll 11 cra 2A</t>
  </si>
  <si>
    <t>Tecnico en salud oral</t>
  </si>
  <si>
    <t>Termino definido</t>
  </si>
  <si>
    <t>Luz Ineda Noriega Benitez</t>
  </si>
  <si>
    <t>elisana.santos@medicinaintegralsa.com</t>
  </si>
  <si>
    <t xml:space="preserve">Elisana </t>
  </si>
  <si>
    <t xml:space="preserve">Santos Mayo </t>
  </si>
  <si>
    <t xml:space="preserve">Montería - Córdoba </t>
  </si>
  <si>
    <t>Calle 15 Cra 11 aw - 03 B/ Caracolí</t>
  </si>
  <si>
    <t xml:space="preserve">Administradora en Salud </t>
  </si>
  <si>
    <t xml:space="preserve">Gestora en Salud </t>
  </si>
  <si>
    <t xml:space="preserve">Oniris Mayo </t>
  </si>
  <si>
    <t>MELISSA.MARTINEZ@MEDICINAINTEGRALSA.COM</t>
  </si>
  <si>
    <t xml:space="preserve">MELISSA KARINA </t>
  </si>
  <si>
    <t xml:space="preserve">MARTINEZ SAENZ </t>
  </si>
  <si>
    <t xml:space="preserve">CRA 15 # 43 A 46 </t>
  </si>
  <si>
    <t xml:space="preserve">ANGIE MARTINEZ SAENZ </t>
  </si>
  <si>
    <t>erlenis84@gmail.com</t>
  </si>
  <si>
    <t xml:space="preserve">Erlenis </t>
  </si>
  <si>
    <t xml:space="preserve">Sierra argel </t>
  </si>
  <si>
    <t xml:space="preserve">San Pedro de Urabá Antioquia </t>
  </si>
  <si>
    <t xml:space="preserve">Manzana 22 lote 15 urb araujos nuevos </t>
  </si>
  <si>
    <t xml:space="preserve">Tec. Auxiliar de enfermería </t>
  </si>
  <si>
    <t xml:space="preserve">Aux. De enfermería </t>
  </si>
  <si>
    <t>Karol Andrea marzola sierra</t>
  </si>
  <si>
    <t>elicethum@hotmail.com</t>
  </si>
  <si>
    <t>Antonio javier</t>
  </si>
  <si>
    <t>Sánchez peña</t>
  </si>
  <si>
    <t>Monteria - cordoba</t>
  </si>
  <si>
    <t>Calle 54A # 13 - 14</t>
  </si>
  <si>
    <t>Ketty peña garcia</t>
  </si>
  <si>
    <t>chuchomorelos@hotmail.com</t>
  </si>
  <si>
    <t xml:space="preserve">jesus  maria  </t>
  </si>
  <si>
    <t>morelos ruiz</t>
  </si>
  <si>
    <t>calle 32  nro 10-64</t>
  </si>
  <si>
    <t xml:space="preserve">medico familiar  </t>
  </si>
  <si>
    <t xml:space="preserve">10  horas </t>
  </si>
  <si>
    <t xml:space="preserve">karoll  lomanto </t>
  </si>
  <si>
    <t>olga.munoz@medicinaintegralsa.com</t>
  </si>
  <si>
    <t>OLGA ISABEL</t>
  </si>
  <si>
    <t>MUÑOZ MONTES</t>
  </si>
  <si>
    <t>CALLE 46a #4-77 EDIFICIO RÍO PARQUE APTO 1203</t>
  </si>
  <si>
    <t xml:space="preserve">FISIOTERAPEUTA </t>
  </si>
  <si>
    <t xml:space="preserve">COORDINADORA SEDE VERSALLES </t>
  </si>
  <si>
    <t xml:space="preserve">RAMON CORREA </t>
  </si>
  <si>
    <t xml:space="preserve">CÓNYUGE </t>
  </si>
  <si>
    <t>vianis.furnieles@medicinaintegralsa.com</t>
  </si>
  <si>
    <t>VIANIS CRISTINA</t>
  </si>
  <si>
    <t>FURNIELES VASQUEZ</t>
  </si>
  <si>
    <t>CRA 11B # 9-13 B. LA ESPERANZA</t>
  </si>
  <si>
    <t>RH O +</t>
  </si>
  <si>
    <t>MARWIN JESUS CARRILLO LOZANO</t>
  </si>
  <si>
    <t>carelen.15@hotmail.com</t>
  </si>
  <si>
    <t>Carmen Elena</t>
  </si>
  <si>
    <t>Chamorro Diaz</t>
  </si>
  <si>
    <t>Cll 40a N 25-12</t>
  </si>
  <si>
    <t>Av pos</t>
  </si>
  <si>
    <t>Luis Carlos Ramos Doria</t>
  </si>
  <si>
    <t>Cedula</t>
  </si>
  <si>
    <t>Nombres</t>
  </si>
  <si>
    <t>Ingreso</t>
  </si>
  <si>
    <t>Vence</t>
  </si>
  <si>
    <t>Centro Costo</t>
  </si>
  <si>
    <t>Cargo</t>
  </si>
  <si>
    <t>Sueldo</t>
  </si>
  <si>
    <t>VALIDACIÓN</t>
  </si>
  <si>
    <t>VALIDACIÓN2</t>
  </si>
  <si>
    <t>PEREZ NIETO NATALIA MARIA</t>
  </si>
  <si>
    <t>ADMINISTRATIVO SEDE MONTERIA MAG.</t>
  </si>
  <si>
    <t>MONTIEL CHACON JHONNY ALFONSO</t>
  </si>
  <si>
    <t>CALL CENTER</t>
  </si>
  <si>
    <t>YANCES CABRALES MILDREIS CECILIA</t>
  </si>
  <si>
    <t>DURANGO COGOLLO YULIETH PAOLA</t>
  </si>
  <si>
    <t>AUXILIAR DE CALL CENTER</t>
  </si>
  <si>
    <t>SUAREZ JULIO FRANCISCO  JAVIER</t>
  </si>
  <si>
    <t>VERTEL VEGA ELERCY JOHANA</t>
  </si>
  <si>
    <t>BALLESTA VILLALBA YAMELIS  DEL CARMEN</t>
  </si>
  <si>
    <t>JARABA ZAPATA OLGA MILENA</t>
  </si>
  <si>
    <t>OROZCO GUERRA ORCELYS LAUDITH</t>
  </si>
  <si>
    <t>SOTO HOYOS CARLOS ANDRES</t>
  </si>
  <si>
    <t>VILLADIEGO GUILLEN LINDA MARIA</t>
  </si>
  <si>
    <t>POLO HERNANDEZ ANGIE YOHANA</t>
  </si>
  <si>
    <t>RAMIREZ VILLEGAS DIANA CECILIA</t>
  </si>
  <si>
    <t>OLASCOAGA MARTINEZ LIBIA MARCELA</t>
  </si>
  <si>
    <t>ASISTENCIAL SEDE MONTERIA MAG.</t>
  </si>
  <si>
    <t>AUXLIAR DE ENFERMERIA</t>
  </si>
  <si>
    <t>ARRIETA BUELVAS ANA GREY</t>
  </si>
  <si>
    <t>GONZALEZ RAMOS YESSIKA PAOLA</t>
  </si>
  <si>
    <t>BLANCO GONZALEZ ELENA BEATRIZ</t>
  </si>
  <si>
    <t>CONVENIO NEPS-SAHAGUN</t>
  </si>
  <si>
    <t>FERNANDEZ FERNANDEZ SOLANDY MARIA</t>
  </si>
  <si>
    <t>PEREZ SALGADO JACKELLIN</t>
  </si>
  <si>
    <t>ORTEGA PINTO KERLY JOHANA</t>
  </si>
  <si>
    <t>SERPA VIDAL RAFAEL EDUARDO</t>
  </si>
  <si>
    <t>DIAZ GONZALEZ CLARA YULIETH</t>
  </si>
  <si>
    <t>MUÑOZ CARREÑO MARIA  JOSE</t>
  </si>
  <si>
    <t>RICARDO  MORENO LINA MARGARITA</t>
  </si>
  <si>
    <t>MAGISTERIO PLANETA RIA</t>
  </si>
  <si>
    <t>LOZANO ANAYA DARY LUZ</t>
  </si>
  <si>
    <t>MARTINEZ NARVAEZ KENYA LUCIA</t>
  </si>
  <si>
    <t>ROMERO MOYA DALIA INES</t>
  </si>
  <si>
    <t>ROMERO GALARCIA JESSICA MARIA</t>
  </si>
  <si>
    <t>BERROCAL GARCIA CARLOS ARTURO</t>
  </si>
  <si>
    <t>LOBO VILLEGAS YERALDIN YAMITH</t>
  </si>
  <si>
    <t>UNIDAD FUNC. FISIOTERAPIA ASIST</t>
  </si>
  <si>
    <t>OSORIO HERRERA LESLIE LUZ</t>
  </si>
  <si>
    <t>ARTEAGA ACOSTA DANIDYS</t>
  </si>
  <si>
    <t>BARRERA VARILLA YEIMI JOHANA</t>
  </si>
  <si>
    <t>RAMOS POLO YURIS MARCELA</t>
  </si>
  <si>
    <t>HERNANDEZ RHENALS NORBERTO</t>
  </si>
  <si>
    <t>UNIDAD FUNCIONAL DE URGENCIAS BASICAS</t>
  </si>
  <si>
    <t>RUIZ GALLEGO ORIANA NATALY</t>
  </si>
  <si>
    <t>CABALLERO GIL SARA MARIA</t>
  </si>
  <si>
    <t>HOYOS VELASQUEZ CAROLINA</t>
  </si>
  <si>
    <t>PACHECO CALDERA ADRIANA MARCELA</t>
  </si>
  <si>
    <t>VELEZ MUÑOZ DANIELA</t>
  </si>
  <si>
    <t>DE ARCE BULA MARIA EUGENIA</t>
  </si>
  <si>
    <t>MAGISTERIO SAHAGUN</t>
  </si>
  <si>
    <t>MUÑOZ RICARDO ROSY MARY</t>
  </si>
  <si>
    <t>PADILLA ORTIZ VILMA ESTER</t>
  </si>
  <si>
    <t>GUZMAN LOZANO ERLEIDA YOLINDA</t>
  </si>
  <si>
    <t>RUIZ OVIEDO SEBASTIAN</t>
  </si>
  <si>
    <t>ORIENTADOR</t>
  </si>
  <si>
    <t>VERGARA VILLAR LUIS DIEGO</t>
  </si>
  <si>
    <t>SUAREZ DUEÑAS MATEO</t>
  </si>
  <si>
    <t>AGUILAR PEREIRA LEONARDO JOSE</t>
  </si>
  <si>
    <t>DOCUMENTO_DE_IDENTIFICACION</t>
  </si>
  <si>
    <t>NUMERO_DE_DOCUMENTO</t>
  </si>
  <si>
    <t>FECHA_DE_NACIMIENTO</t>
  </si>
  <si>
    <t>LUGAR_DE_NACIMIENTO</t>
  </si>
  <si>
    <t>POBLACION_ESPECIAL</t>
  </si>
  <si>
    <t>TIENE_ALGUNA_DISCAPACIDAD</t>
  </si>
  <si>
    <t>MUNICIPIO_DE_RESIDENCIA</t>
  </si>
  <si>
    <t>TIPO_DE_VIVIENDA</t>
  </si>
  <si>
    <t>NIVEL_DE_ESCOLARIDAD</t>
  </si>
  <si>
    <t>PROFESION</t>
  </si>
  <si>
    <t>FECHA_DE_INGRESO</t>
  </si>
  <si>
    <t>CARGO</t>
  </si>
  <si>
    <t>EXPERIENCIA</t>
  </si>
  <si>
    <t>AREAS_RELACIONADAS</t>
  </si>
  <si>
    <t>CENTRO_DE_TRABAJO</t>
  </si>
  <si>
    <t>TIPO_DE_CONTRATO</t>
  </si>
  <si>
    <t>ESTADO_CIVIL</t>
  </si>
  <si>
    <t>NUMERO_DE_HIJOS</t>
  </si>
  <si>
    <t>OTRAS_PERSONAS_A_CARGO</t>
  </si>
  <si>
    <t>ESTRATO_SOCIAL</t>
  </si>
  <si>
    <t>SINGLE</t>
  </si>
  <si>
    <t>MARRIED</t>
  </si>
  <si>
    <t>DIVORCED</t>
  </si>
  <si>
    <t>CONSENSUAL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</si>
</sst>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yyyy/mm/dd"/>
    <numFmt numFmtId="166" formatCode="yyyy/m/d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quotePrefix="1" applyFont="1" applyAlignment="1"/>
    <xf numFmtId="164" fontId="2" fillId="0" borderId="0" xfId="0" applyNumberFormat="1" applyFont="1" applyAlignment="1"/>
    <xf numFmtId="0" fontId="1" fillId="2" borderId="0" xfId="0" applyFont="1" applyFill="1" applyAlignment="1"/>
    <xf numFmtId="164" fontId="1" fillId="0" borderId="0" xfId="0" applyNumberFormat="1" applyFont="1" applyAlignment="1">
      <alignment horizontal="right"/>
    </xf>
    <xf numFmtId="0" fontId="3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164" fontId="1" fillId="0" borderId="0" xfId="0" applyNumberFormat="1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5" fontId="2" fillId="0" borderId="0" xfId="0" applyNumberFormat="1" applyFont="1" applyAlignment="1"/>
    <xf numFmtId="0" fontId="2" fillId="0" borderId="0" xfId="0" applyFont="1"/>
    <xf numFmtId="166" fontId="2" fillId="0" borderId="0" xfId="0" applyNumberFormat="1" applyFont="1" applyAlignment="1"/>
    <xf numFmtId="0" fontId="2" fillId="0" borderId="0" xfId="0" applyFont="1" applyAlignment="1"/>
    <xf numFmtId="0" fontId="6" fillId="3" borderId="0" xfId="0" applyFont="1" applyFill="1"/>
    <xf numFmtId="164" fontId="6" fillId="3" borderId="0" xfId="0" applyNumberFormat="1" applyFont="1" applyFill="1"/>
    <xf numFmtId="0" fontId="6" fillId="3" borderId="0" xfId="0" applyFont="1" applyFill="1" applyAlignment="1">
      <alignment horizontal="left"/>
    </xf>
    <xf numFmtId="164" fontId="6" fillId="3" borderId="0" xfId="0" applyNumberFormat="1" applyFont="1" applyFill="1" applyAlignment="1">
      <alignment horizontal="left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51"/>
  <sheetViews>
    <sheetView tabSelected="1" topLeftCell="P1" workbookViewId="0">
      <pane ySplit="1" topLeftCell="A2" activePane="bottomLeft" state="frozen"/>
      <selection pane="bottomLeft" activeCell="U24" sqref="U24"/>
    </sheetView>
  </sheetViews>
  <sheetFormatPr defaultColWidth="12.54296875" defaultRowHeight="15.75" customHeight="1" x14ac:dyDescent="0.25"/>
  <cols>
    <col min="1" max="1" width="28.453125" customWidth="1"/>
    <col min="2" max="2" width="22.453125" customWidth="1"/>
    <col min="3" max="3" width="17" customWidth="1"/>
    <col min="4" max="4" width="21.81640625" customWidth="1"/>
    <col min="5" max="5" width="10.81640625" customWidth="1"/>
    <col min="6" max="6" width="25.6328125" customWidth="1"/>
    <col min="7" max="7" width="20.453125" customWidth="1"/>
    <col min="8" max="8" width="25.26953125" customWidth="1"/>
    <col min="9" max="9" width="26" customWidth="1"/>
    <col min="10" max="10" width="23.26953125" customWidth="1"/>
    <col min="11" max="11" width="17" customWidth="1"/>
    <col min="12" max="12" width="15.81640625" customWidth="1"/>
    <col min="13" max="13" width="21" customWidth="1"/>
    <col min="14" max="14" width="85.26953125" customWidth="1"/>
    <col min="15" max="15" width="30.7265625" customWidth="1"/>
    <col min="16" max="16" width="28.81640625" customWidth="1"/>
    <col min="17" max="17" width="51.1796875" customWidth="1"/>
    <col min="18" max="18" width="68.26953125" customWidth="1"/>
    <col min="19" max="19" width="19" customWidth="1"/>
    <col min="20" max="20" width="22" bestFit="1" customWidth="1"/>
    <col min="21" max="21" width="19.1796875" bestFit="1" customWidth="1"/>
    <col min="22" max="22" width="16.453125" customWidth="1"/>
    <col min="23" max="23" width="24.54296875" customWidth="1"/>
    <col min="24" max="24" width="15.26953125" customWidth="1"/>
  </cols>
  <sheetData>
    <row r="1" spans="1:24" ht="15.75" customHeight="1" x14ac:dyDescent="0.25">
      <c r="A1" s="16" t="s">
        <v>2844</v>
      </c>
      <c r="B1" s="16" t="s">
        <v>2845</v>
      </c>
      <c r="C1" s="1" t="s">
        <v>3</v>
      </c>
      <c r="D1" s="1" t="s">
        <v>4</v>
      </c>
      <c r="E1" s="1" t="s">
        <v>5</v>
      </c>
      <c r="F1" s="16" t="s">
        <v>2846</v>
      </c>
      <c r="G1" s="16" t="s">
        <v>2847</v>
      </c>
      <c r="H1" s="1" t="s">
        <v>2848</v>
      </c>
      <c r="I1" s="1" t="s">
        <v>2849</v>
      </c>
      <c r="J1" s="16" t="s">
        <v>2850</v>
      </c>
      <c r="K1" s="1" t="s">
        <v>10</v>
      </c>
      <c r="L1" s="16" t="s">
        <v>2851</v>
      </c>
      <c r="M1" s="16" t="s">
        <v>2852</v>
      </c>
      <c r="N1" s="1" t="s">
        <v>2853</v>
      </c>
      <c r="O1" s="23" t="s">
        <v>2854</v>
      </c>
      <c r="P1" s="23" t="s">
        <v>2855</v>
      </c>
      <c r="Q1" s="1" t="s">
        <v>2856</v>
      </c>
      <c r="R1" s="1" t="s">
        <v>2857</v>
      </c>
      <c r="S1" s="1" t="s">
        <v>2858</v>
      </c>
      <c r="T1" s="16" t="s">
        <v>2859</v>
      </c>
      <c r="U1" s="1" t="s">
        <v>2860</v>
      </c>
      <c r="V1" s="16" t="s">
        <v>2861</v>
      </c>
      <c r="W1" s="16" t="s">
        <v>2862</v>
      </c>
      <c r="X1" s="16" t="s">
        <v>2863</v>
      </c>
    </row>
    <row r="2" spans="1:24" ht="15.75" customHeight="1" x14ac:dyDescent="0.25">
      <c r="A2" s="1" t="s">
        <v>26</v>
      </c>
      <c r="B2" s="2">
        <v>1067926310</v>
      </c>
      <c r="C2" s="1" t="s">
        <v>27</v>
      </c>
      <c r="D2" s="1" t="s">
        <v>28</v>
      </c>
      <c r="E2" s="1" t="s">
        <v>29</v>
      </c>
      <c r="F2" s="3">
        <v>34378</v>
      </c>
      <c r="G2" s="1" t="s">
        <v>30</v>
      </c>
      <c r="H2" s="1" t="s">
        <v>31</v>
      </c>
      <c r="I2" s="1" t="s">
        <v>32</v>
      </c>
      <c r="J2" s="1" t="s">
        <v>30</v>
      </c>
      <c r="K2" s="1" t="s">
        <v>33</v>
      </c>
      <c r="L2" s="1" t="s">
        <v>34</v>
      </c>
      <c r="M2" s="1" t="s">
        <v>35</v>
      </c>
      <c r="N2" s="1" t="s">
        <v>36</v>
      </c>
      <c r="O2" s="3">
        <v>43381</v>
      </c>
      <c r="P2" s="1" t="s">
        <v>37</v>
      </c>
      <c r="Q2" s="2">
        <v>42</v>
      </c>
      <c r="R2" s="1" t="s">
        <v>38</v>
      </c>
      <c r="S2" s="1" t="s">
        <v>39</v>
      </c>
      <c r="T2" s="1" t="s">
        <v>41</v>
      </c>
      <c r="U2" s="1" t="s">
        <v>2864</v>
      </c>
      <c r="V2" s="2">
        <v>0</v>
      </c>
      <c r="W2" s="2">
        <v>2</v>
      </c>
      <c r="X2" s="2">
        <v>1</v>
      </c>
    </row>
    <row r="3" spans="1:24" ht="15.75" customHeight="1" x14ac:dyDescent="0.25">
      <c r="A3" s="1" t="s">
        <v>26</v>
      </c>
      <c r="B3" s="2">
        <v>1067919017</v>
      </c>
      <c r="C3" s="1" t="s">
        <v>47</v>
      </c>
      <c r="D3" s="1" t="s">
        <v>48</v>
      </c>
      <c r="E3" s="1" t="s">
        <v>49</v>
      </c>
      <c r="F3" s="3">
        <v>34014</v>
      </c>
      <c r="G3" s="1" t="s">
        <v>50</v>
      </c>
      <c r="H3" s="1" t="s">
        <v>31</v>
      </c>
      <c r="I3" s="1" t="s">
        <v>32</v>
      </c>
      <c r="J3" s="1" t="s">
        <v>30</v>
      </c>
      <c r="K3" s="1" t="s">
        <v>33</v>
      </c>
      <c r="L3" s="1" t="s">
        <v>51</v>
      </c>
      <c r="M3" s="1" t="s">
        <v>35</v>
      </c>
      <c r="N3" s="1" t="s">
        <v>52</v>
      </c>
      <c r="O3" s="3">
        <v>43292</v>
      </c>
      <c r="P3" s="1" t="s">
        <v>37</v>
      </c>
      <c r="Q3" s="2">
        <v>5</v>
      </c>
      <c r="R3" s="1" t="s">
        <v>53</v>
      </c>
      <c r="S3" s="1" t="s">
        <v>39</v>
      </c>
      <c r="T3" s="1" t="s">
        <v>41</v>
      </c>
      <c r="U3" s="1" t="s">
        <v>2864</v>
      </c>
      <c r="V3" s="2">
        <v>0</v>
      </c>
      <c r="W3" s="2">
        <v>1</v>
      </c>
      <c r="X3" s="2">
        <v>3</v>
      </c>
    </row>
    <row r="4" spans="1:24" ht="15.75" customHeight="1" x14ac:dyDescent="0.25">
      <c r="A4" s="1" t="s">
        <v>26</v>
      </c>
      <c r="B4" s="2">
        <v>1007706077</v>
      </c>
      <c r="C4" s="1" t="s">
        <v>57</v>
      </c>
      <c r="D4" s="1" t="s">
        <v>58</v>
      </c>
      <c r="E4" s="1" t="s">
        <v>49</v>
      </c>
      <c r="F4" s="3">
        <v>35383</v>
      </c>
      <c r="G4" s="1" t="s">
        <v>59</v>
      </c>
      <c r="H4" s="1" t="s">
        <v>31</v>
      </c>
      <c r="I4" s="1" t="s">
        <v>32</v>
      </c>
      <c r="J4" s="1" t="s">
        <v>30</v>
      </c>
      <c r="K4" s="1" t="s">
        <v>33</v>
      </c>
      <c r="L4" s="1" t="s">
        <v>51</v>
      </c>
      <c r="M4" s="1" t="s">
        <v>35</v>
      </c>
      <c r="N4" s="1" t="s">
        <v>52</v>
      </c>
      <c r="O4" s="3">
        <v>43327</v>
      </c>
      <c r="P4" s="1" t="s">
        <v>37</v>
      </c>
      <c r="Q4" s="1" t="s">
        <v>60</v>
      </c>
      <c r="R4" s="1" t="s">
        <v>53</v>
      </c>
      <c r="S4" s="1" t="s">
        <v>39</v>
      </c>
      <c r="T4" s="1" t="s">
        <v>41</v>
      </c>
      <c r="U4" s="1" t="s">
        <v>2864</v>
      </c>
      <c r="V4" s="2">
        <v>0</v>
      </c>
      <c r="W4" s="2">
        <v>1</v>
      </c>
      <c r="X4" s="2">
        <v>3</v>
      </c>
    </row>
    <row r="5" spans="1:24" ht="15.75" customHeight="1" x14ac:dyDescent="0.25">
      <c r="A5" s="1" t="s">
        <v>26</v>
      </c>
      <c r="B5" s="2">
        <v>1067905222</v>
      </c>
      <c r="C5" s="1" t="s">
        <v>63</v>
      </c>
      <c r="D5" s="1" t="s">
        <v>64</v>
      </c>
      <c r="E5" s="1" t="s">
        <v>29</v>
      </c>
      <c r="F5" s="3">
        <v>33455</v>
      </c>
      <c r="G5" s="1" t="s">
        <v>30</v>
      </c>
      <c r="H5" s="1" t="s">
        <v>31</v>
      </c>
      <c r="I5" s="1" t="s">
        <v>32</v>
      </c>
      <c r="J5" s="1" t="s">
        <v>30</v>
      </c>
      <c r="K5" s="1" t="s">
        <v>33</v>
      </c>
      <c r="L5" s="1" t="s">
        <v>34</v>
      </c>
      <c r="M5" s="1" t="s">
        <v>35</v>
      </c>
      <c r="N5" s="1" t="s">
        <v>52</v>
      </c>
      <c r="O5" s="3">
        <v>41438</v>
      </c>
      <c r="P5" s="1" t="s">
        <v>37</v>
      </c>
      <c r="Q5" s="2">
        <v>9</v>
      </c>
      <c r="R5" s="1" t="s">
        <v>65</v>
      </c>
      <c r="S5" s="1" t="s">
        <v>39</v>
      </c>
      <c r="T5" s="1" t="s">
        <v>41</v>
      </c>
      <c r="U5" s="1" t="s">
        <v>2864</v>
      </c>
      <c r="V5" s="2">
        <v>0</v>
      </c>
      <c r="W5" s="2">
        <v>1</v>
      </c>
      <c r="X5" s="2">
        <v>1</v>
      </c>
    </row>
    <row r="6" spans="1:24" ht="15.75" customHeight="1" x14ac:dyDescent="0.25">
      <c r="A6" s="1" t="s">
        <v>26</v>
      </c>
      <c r="B6" s="2">
        <v>1067957370</v>
      </c>
      <c r="C6" s="1" t="s">
        <v>70</v>
      </c>
      <c r="D6" s="1" t="s">
        <v>71</v>
      </c>
      <c r="E6" s="1" t="s">
        <v>29</v>
      </c>
      <c r="F6" s="3">
        <v>35746</v>
      </c>
      <c r="G6" s="1" t="s">
        <v>30</v>
      </c>
      <c r="H6" s="1" t="s">
        <v>31</v>
      </c>
      <c r="I6" s="1" t="s">
        <v>32</v>
      </c>
      <c r="J6" s="1" t="s">
        <v>30</v>
      </c>
      <c r="K6" s="1" t="s">
        <v>33</v>
      </c>
      <c r="L6" s="1" t="s">
        <v>72</v>
      </c>
      <c r="M6" s="1" t="s">
        <v>35</v>
      </c>
      <c r="N6" s="1" t="s">
        <v>52</v>
      </c>
      <c r="O6" s="3">
        <v>44313</v>
      </c>
      <c r="P6" s="1" t="s">
        <v>37</v>
      </c>
      <c r="Q6" s="2">
        <v>12</v>
      </c>
      <c r="R6" s="1" t="s">
        <v>53</v>
      </c>
      <c r="S6" s="1" t="s">
        <v>39</v>
      </c>
      <c r="T6" s="1" t="s">
        <v>41</v>
      </c>
      <c r="U6" s="1" t="s">
        <v>2864</v>
      </c>
      <c r="V6" s="2">
        <v>0</v>
      </c>
      <c r="W6" s="2">
        <v>1</v>
      </c>
      <c r="X6" s="2">
        <v>1</v>
      </c>
    </row>
    <row r="7" spans="1:24" ht="15.75" customHeight="1" x14ac:dyDescent="0.25">
      <c r="A7" s="1" t="s">
        <v>26</v>
      </c>
      <c r="B7" s="2">
        <v>1233345700</v>
      </c>
      <c r="C7" s="1" t="s">
        <v>75</v>
      </c>
      <c r="D7" s="1" t="s">
        <v>76</v>
      </c>
      <c r="E7" s="1" t="s">
        <v>29</v>
      </c>
      <c r="F7" s="3">
        <v>36433</v>
      </c>
      <c r="G7" s="1" t="s">
        <v>77</v>
      </c>
      <c r="H7" s="1" t="s">
        <v>31</v>
      </c>
      <c r="I7" s="1" t="s">
        <v>32</v>
      </c>
      <c r="J7" s="1" t="s">
        <v>30</v>
      </c>
      <c r="K7" s="1" t="s">
        <v>33</v>
      </c>
      <c r="L7" s="1" t="s">
        <v>72</v>
      </c>
      <c r="M7" s="1" t="s">
        <v>78</v>
      </c>
      <c r="N7" s="1" t="s">
        <v>36</v>
      </c>
      <c r="O7" s="3">
        <v>43832</v>
      </c>
      <c r="P7" s="1" t="s">
        <v>37</v>
      </c>
      <c r="Q7" s="1" t="s">
        <v>79</v>
      </c>
      <c r="R7" s="1" t="s">
        <v>65</v>
      </c>
      <c r="S7" s="1" t="s">
        <v>39</v>
      </c>
      <c r="T7" s="1" t="s">
        <v>41</v>
      </c>
      <c r="U7" s="1" t="s">
        <v>2864</v>
      </c>
      <c r="V7" s="2">
        <v>0</v>
      </c>
      <c r="W7" s="2">
        <v>0</v>
      </c>
      <c r="X7" s="2">
        <v>1</v>
      </c>
    </row>
    <row r="8" spans="1:24" ht="15.75" customHeight="1" x14ac:dyDescent="0.25">
      <c r="A8" s="1" t="s">
        <v>26</v>
      </c>
      <c r="B8" s="2">
        <v>1067946828</v>
      </c>
      <c r="C8" s="1" t="s">
        <v>81</v>
      </c>
      <c r="D8" s="1" t="s">
        <v>82</v>
      </c>
      <c r="E8" s="1" t="s">
        <v>29</v>
      </c>
      <c r="F8" s="3">
        <v>35110</v>
      </c>
      <c r="G8" s="1" t="s">
        <v>30</v>
      </c>
      <c r="H8" s="1" t="s">
        <v>31</v>
      </c>
      <c r="I8" s="1" t="s">
        <v>32</v>
      </c>
      <c r="J8" s="1" t="s">
        <v>30</v>
      </c>
      <c r="K8" s="1" t="s">
        <v>33</v>
      </c>
      <c r="L8" s="1" t="s">
        <v>51</v>
      </c>
      <c r="M8" s="1" t="s">
        <v>78</v>
      </c>
      <c r="N8" s="1" t="s">
        <v>83</v>
      </c>
      <c r="O8" s="3">
        <v>42931</v>
      </c>
      <c r="P8" s="1" t="s">
        <v>37</v>
      </c>
      <c r="Q8" s="1" t="s">
        <v>84</v>
      </c>
      <c r="R8" s="1" t="s">
        <v>53</v>
      </c>
      <c r="S8" s="1" t="s">
        <v>39</v>
      </c>
      <c r="T8" s="1" t="s">
        <v>41</v>
      </c>
      <c r="U8" s="1" t="s">
        <v>2864</v>
      </c>
      <c r="V8" s="2">
        <v>0</v>
      </c>
      <c r="W8" s="2">
        <v>0</v>
      </c>
      <c r="X8" s="2">
        <v>1</v>
      </c>
    </row>
    <row r="9" spans="1:24" ht="15.75" customHeight="1" x14ac:dyDescent="0.25">
      <c r="A9" s="1" t="s">
        <v>26</v>
      </c>
      <c r="B9" s="2">
        <v>1003404053</v>
      </c>
      <c r="C9" s="1" t="s">
        <v>85</v>
      </c>
      <c r="D9" s="1" t="s">
        <v>86</v>
      </c>
      <c r="E9" s="1" t="s">
        <v>29</v>
      </c>
      <c r="F9" s="3">
        <v>36515</v>
      </c>
      <c r="G9" s="1" t="s">
        <v>30</v>
      </c>
      <c r="H9" s="1" t="s">
        <v>87</v>
      </c>
      <c r="I9" s="1" t="s">
        <v>32</v>
      </c>
      <c r="J9" s="1" t="s">
        <v>30</v>
      </c>
      <c r="K9" s="1" t="s">
        <v>33</v>
      </c>
      <c r="L9" s="1" t="s">
        <v>72</v>
      </c>
      <c r="M9" s="1" t="s">
        <v>88</v>
      </c>
      <c r="N9" s="1" t="s">
        <v>89</v>
      </c>
      <c r="O9" s="3">
        <v>44634</v>
      </c>
      <c r="P9" s="1" t="s">
        <v>37</v>
      </c>
      <c r="Q9" s="1" t="s">
        <v>90</v>
      </c>
      <c r="R9" s="1" t="s">
        <v>91</v>
      </c>
      <c r="S9" s="1" t="s">
        <v>92</v>
      </c>
      <c r="T9" s="1" t="s">
        <v>93</v>
      </c>
      <c r="U9" s="1" t="s">
        <v>2864</v>
      </c>
      <c r="V9" s="2">
        <v>0</v>
      </c>
      <c r="W9" s="2">
        <v>0</v>
      </c>
      <c r="X9" s="2">
        <v>1</v>
      </c>
    </row>
    <row r="10" spans="1:24" ht="15.75" customHeight="1" x14ac:dyDescent="0.25">
      <c r="A10" s="1" t="s">
        <v>26</v>
      </c>
      <c r="B10" s="2">
        <v>1065007232</v>
      </c>
      <c r="C10" s="1" t="s">
        <v>96</v>
      </c>
      <c r="D10" s="1" t="s">
        <v>97</v>
      </c>
      <c r="E10" s="1" t="s">
        <v>29</v>
      </c>
      <c r="F10" s="3">
        <v>20295</v>
      </c>
      <c r="G10" s="1" t="s">
        <v>98</v>
      </c>
      <c r="H10" s="1" t="s">
        <v>99</v>
      </c>
      <c r="I10" s="1" t="s">
        <v>32</v>
      </c>
      <c r="J10" s="1" t="s">
        <v>98</v>
      </c>
      <c r="K10" s="1" t="s">
        <v>33</v>
      </c>
      <c r="L10" s="1" t="s">
        <v>72</v>
      </c>
      <c r="M10" s="1" t="s">
        <v>35</v>
      </c>
      <c r="N10" s="1" t="s">
        <v>52</v>
      </c>
      <c r="O10" s="3">
        <v>44263</v>
      </c>
      <c r="P10" s="1" t="s">
        <v>37</v>
      </c>
      <c r="Q10" s="1" t="s">
        <v>100</v>
      </c>
      <c r="R10" s="1" t="s">
        <v>38</v>
      </c>
      <c r="S10" s="1" t="s">
        <v>92</v>
      </c>
      <c r="T10" s="1" t="s">
        <v>41</v>
      </c>
      <c r="U10" s="1" t="s">
        <v>2864</v>
      </c>
      <c r="V10" s="2">
        <v>1</v>
      </c>
      <c r="W10" s="2">
        <v>0</v>
      </c>
      <c r="X10" s="2">
        <v>2</v>
      </c>
    </row>
    <row r="11" spans="1:24" ht="15.75" customHeight="1" x14ac:dyDescent="0.25">
      <c r="A11" s="1" t="s">
        <v>26</v>
      </c>
      <c r="B11" s="2">
        <v>1233338327</v>
      </c>
      <c r="C11" s="1" t="s">
        <v>103</v>
      </c>
      <c r="D11" s="1" t="s">
        <v>104</v>
      </c>
      <c r="E11" s="1" t="s">
        <v>49</v>
      </c>
      <c r="F11" s="3">
        <v>35392</v>
      </c>
      <c r="G11" s="1" t="s">
        <v>30</v>
      </c>
      <c r="H11" s="1" t="s">
        <v>31</v>
      </c>
      <c r="I11" s="1" t="s">
        <v>32</v>
      </c>
      <c r="J11" s="1" t="s">
        <v>30</v>
      </c>
      <c r="K11" s="1" t="s">
        <v>33</v>
      </c>
      <c r="L11" s="1" t="s">
        <v>51</v>
      </c>
      <c r="M11" s="1" t="s">
        <v>35</v>
      </c>
      <c r="N11" s="1" t="s">
        <v>52</v>
      </c>
      <c r="O11" s="3">
        <v>42430</v>
      </c>
      <c r="P11" s="1" t="s">
        <v>105</v>
      </c>
      <c r="Q11" s="1" t="s">
        <v>106</v>
      </c>
      <c r="R11" s="1" t="s">
        <v>65</v>
      </c>
      <c r="S11" s="1" t="s">
        <v>39</v>
      </c>
      <c r="T11" s="1" t="s">
        <v>41</v>
      </c>
      <c r="U11" s="1" t="s">
        <v>2864</v>
      </c>
      <c r="V11" s="2">
        <v>0</v>
      </c>
      <c r="W11" s="2">
        <v>0</v>
      </c>
      <c r="X11" s="2">
        <v>2</v>
      </c>
    </row>
    <row r="12" spans="1:24" ht="15.75" customHeight="1" x14ac:dyDescent="0.25">
      <c r="A12" s="1" t="s">
        <v>26</v>
      </c>
      <c r="B12" s="2">
        <v>1067941858</v>
      </c>
      <c r="C12" s="1" t="s">
        <v>108</v>
      </c>
      <c r="D12" s="1" t="s">
        <v>109</v>
      </c>
      <c r="E12" s="1" t="s">
        <v>29</v>
      </c>
      <c r="F12" s="3">
        <v>34866</v>
      </c>
      <c r="G12" s="1" t="s">
        <v>30</v>
      </c>
      <c r="H12" s="1" t="s">
        <v>31</v>
      </c>
      <c r="I12" s="1" t="s">
        <v>32</v>
      </c>
      <c r="J12" s="1" t="s">
        <v>30</v>
      </c>
      <c r="K12" s="1" t="s">
        <v>33</v>
      </c>
      <c r="L12" s="1" t="s">
        <v>72</v>
      </c>
      <c r="M12" s="1" t="s">
        <v>35</v>
      </c>
      <c r="N12" s="1" t="s">
        <v>52</v>
      </c>
      <c r="O12" s="3">
        <v>44263</v>
      </c>
      <c r="P12" s="1" t="s">
        <v>37</v>
      </c>
      <c r="Q12" s="1" t="s">
        <v>110</v>
      </c>
      <c r="R12" s="1" t="s">
        <v>65</v>
      </c>
      <c r="S12" s="1" t="s">
        <v>92</v>
      </c>
      <c r="T12" s="1" t="s">
        <v>41</v>
      </c>
      <c r="U12" s="1" t="s">
        <v>2864</v>
      </c>
      <c r="V12" s="2">
        <v>0</v>
      </c>
      <c r="W12" s="2">
        <v>1</v>
      </c>
      <c r="X12" s="2">
        <v>1</v>
      </c>
    </row>
    <row r="13" spans="1:24" ht="15.75" customHeight="1" x14ac:dyDescent="0.25">
      <c r="A13" s="1" t="s">
        <v>26</v>
      </c>
      <c r="B13" s="2">
        <v>39144315</v>
      </c>
      <c r="C13" s="1" t="s">
        <v>113</v>
      </c>
      <c r="D13" s="1" t="s">
        <v>114</v>
      </c>
      <c r="E13" s="1" t="s">
        <v>29</v>
      </c>
      <c r="F13" s="3">
        <v>30623</v>
      </c>
      <c r="G13" s="1" t="s">
        <v>115</v>
      </c>
      <c r="H13" s="1" t="s">
        <v>31</v>
      </c>
      <c r="I13" s="1" t="s">
        <v>32</v>
      </c>
      <c r="J13" s="1" t="s">
        <v>30</v>
      </c>
      <c r="K13" s="1" t="s">
        <v>33</v>
      </c>
      <c r="L13" s="1" t="s">
        <v>51</v>
      </c>
      <c r="M13" s="1" t="s">
        <v>35</v>
      </c>
      <c r="N13" s="1" t="s">
        <v>52</v>
      </c>
      <c r="O13" s="3">
        <v>40863</v>
      </c>
      <c r="P13" s="1" t="s">
        <v>37</v>
      </c>
      <c r="Q13" s="1" t="s">
        <v>116</v>
      </c>
      <c r="R13" s="1" t="s">
        <v>53</v>
      </c>
      <c r="S13" s="1" t="s">
        <v>39</v>
      </c>
      <c r="T13" s="1" t="s">
        <v>41</v>
      </c>
      <c r="U13" s="1" t="s">
        <v>2864</v>
      </c>
      <c r="V13" s="2">
        <v>0</v>
      </c>
      <c r="W13" s="2">
        <v>1</v>
      </c>
      <c r="X13" s="2">
        <v>1</v>
      </c>
    </row>
    <row r="14" spans="1:24" ht="15.75" customHeight="1" x14ac:dyDescent="0.25">
      <c r="A14" s="1" t="s">
        <v>26</v>
      </c>
      <c r="B14" s="2">
        <v>43906724</v>
      </c>
      <c r="C14" s="1" t="s">
        <v>117</v>
      </c>
      <c r="D14" s="1" t="s">
        <v>118</v>
      </c>
      <c r="E14" s="1" t="s">
        <v>29</v>
      </c>
      <c r="F14" s="3">
        <v>30046</v>
      </c>
      <c r="G14" s="1" t="s">
        <v>119</v>
      </c>
      <c r="H14" s="1" t="s">
        <v>120</v>
      </c>
      <c r="I14" s="1" t="s">
        <v>32</v>
      </c>
      <c r="J14" s="1" t="s">
        <v>121</v>
      </c>
      <c r="K14" s="1" t="s">
        <v>33</v>
      </c>
      <c r="L14" s="1" t="s">
        <v>51</v>
      </c>
      <c r="M14" s="1" t="s">
        <v>35</v>
      </c>
      <c r="N14" s="1" t="s">
        <v>52</v>
      </c>
      <c r="O14" s="3">
        <v>42829</v>
      </c>
      <c r="P14" s="1" t="s">
        <v>122</v>
      </c>
      <c r="Q14" s="1" t="s">
        <v>123</v>
      </c>
      <c r="R14" s="1" t="s">
        <v>38</v>
      </c>
      <c r="S14" s="1" t="s">
        <v>124</v>
      </c>
      <c r="T14" s="1" t="s">
        <v>41</v>
      </c>
      <c r="U14" s="1" t="s">
        <v>2864</v>
      </c>
      <c r="V14" s="2">
        <v>1</v>
      </c>
      <c r="W14" s="2">
        <v>2</v>
      </c>
      <c r="X14" s="2">
        <v>1</v>
      </c>
    </row>
    <row r="15" spans="1:24" ht="15.75" customHeight="1" x14ac:dyDescent="0.25">
      <c r="A15" s="1" t="s">
        <v>26</v>
      </c>
      <c r="B15" s="2">
        <v>1068660184</v>
      </c>
      <c r="C15" s="1" t="s">
        <v>125</v>
      </c>
      <c r="D15" s="1" t="s">
        <v>126</v>
      </c>
      <c r="E15" s="1" t="s">
        <v>29</v>
      </c>
      <c r="F15" s="3">
        <v>32319</v>
      </c>
      <c r="G15" s="1" t="s">
        <v>127</v>
      </c>
      <c r="H15" s="1" t="s">
        <v>120</v>
      </c>
      <c r="I15" s="1" t="s">
        <v>32</v>
      </c>
      <c r="J15" s="1" t="s">
        <v>127</v>
      </c>
      <c r="K15" s="1" t="s">
        <v>33</v>
      </c>
      <c r="L15" s="1" t="s">
        <v>72</v>
      </c>
      <c r="M15" s="1" t="s">
        <v>78</v>
      </c>
      <c r="N15" s="1" t="s">
        <v>128</v>
      </c>
      <c r="O15" s="3">
        <v>41214</v>
      </c>
      <c r="P15" s="4" t="s">
        <v>128</v>
      </c>
      <c r="Q15" s="1" t="s">
        <v>129</v>
      </c>
      <c r="R15" s="1" t="s">
        <v>53</v>
      </c>
      <c r="S15" s="1" t="s">
        <v>92</v>
      </c>
      <c r="T15" s="1" t="s">
        <v>41</v>
      </c>
      <c r="U15" s="1" t="s">
        <v>2867</v>
      </c>
      <c r="V15" s="2">
        <v>1</v>
      </c>
      <c r="W15" s="2">
        <v>3</v>
      </c>
      <c r="X15" s="2">
        <v>1</v>
      </c>
    </row>
    <row r="16" spans="1:24" ht="15.75" customHeight="1" x14ac:dyDescent="0.25">
      <c r="A16" s="1" t="s">
        <v>26</v>
      </c>
      <c r="B16" s="2">
        <v>1067930731</v>
      </c>
      <c r="C16" s="1" t="s">
        <v>131</v>
      </c>
      <c r="D16" s="1" t="s">
        <v>132</v>
      </c>
      <c r="E16" s="1" t="s">
        <v>29</v>
      </c>
      <c r="F16" s="3">
        <v>34438</v>
      </c>
      <c r="G16" s="1" t="s">
        <v>30</v>
      </c>
      <c r="H16" s="1" t="s">
        <v>31</v>
      </c>
      <c r="I16" s="1" t="s">
        <v>32</v>
      </c>
      <c r="J16" s="1" t="s">
        <v>30</v>
      </c>
      <c r="K16" s="1" t="s">
        <v>33</v>
      </c>
      <c r="L16" s="1" t="s">
        <v>51</v>
      </c>
      <c r="M16" s="1" t="s">
        <v>35</v>
      </c>
      <c r="N16" s="1" t="s">
        <v>133</v>
      </c>
      <c r="O16" s="3">
        <v>43879</v>
      </c>
      <c r="P16" s="1" t="s">
        <v>134</v>
      </c>
      <c r="Q16" s="1" t="s">
        <v>135</v>
      </c>
      <c r="R16" s="1" t="s">
        <v>136</v>
      </c>
      <c r="S16" s="1" t="s">
        <v>92</v>
      </c>
      <c r="T16" s="1" t="s">
        <v>41</v>
      </c>
      <c r="U16" s="1" t="s">
        <v>2864</v>
      </c>
      <c r="V16" s="2">
        <v>0</v>
      </c>
      <c r="W16" s="2">
        <v>0</v>
      </c>
      <c r="X16" s="2">
        <v>1</v>
      </c>
    </row>
    <row r="17" spans="1:24" ht="15.75" customHeight="1" x14ac:dyDescent="0.25">
      <c r="A17" s="1" t="s">
        <v>26</v>
      </c>
      <c r="B17" s="2">
        <v>1040760102</v>
      </c>
      <c r="C17" s="1" t="s">
        <v>137</v>
      </c>
      <c r="D17" s="1" t="s">
        <v>138</v>
      </c>
      <c r="E17" s="1" t="s">
        <v>49</v>
      </c>
      <c r="F17" s="3">
        <v>30851</v>
      </c>
      <c r="G17" s="1" t="s">
        <v>30</v>
      </c>
      <c r="H17" s="1" t="s">
        <v>87</v>
      </c>
      <c r="I17" s="1" t="s">
        <v>32</v>
      </c>
      <c r="J17" s="1" t="s">
        <v>30</v>
      </c>
      <c r="K17" s="1" t="s">
        <v>33</v>
      </c>
      <c r="L17" s="1" t="s">
        <v>34</v>
      </c>
      <c r="M17" s="1" t="s">
        <v>78</v>
      </c>
      <c r="N17" s="1" t="s">
        <v>139</v>
      </c>
      <c r="O17" s="3">
        <v>43193</v>
      </c>
      <c r="P17" s="1" t="s">
        <v>134</v>
      </c>
      <c r="Q17" s="1" t="s">
        <v>140</v>
      </c>
      <c r="R17" s="1" t="s">
        <v>65</v>
      </c>
      <c r="S17" s="1" t="s">
        <v>92</v>
      </c>
      <c r="T17" s="1" t="s">
        <v>41</v>
      </c>
      <c r="U17" s="1" t="s">
        <v>2867</v>
      </c>
      <c r="V17" s="2">
        <v>4</v>
      </c>
      <c r="W17" s="2">
        <v>4</v>
      </c>
      <c r="X17" s="2">
        <v>1</v>
      </c>
    </row>
    <row r="18" spans="1:24" ht="15.75" customHeight="1" x14ac:dyDescent="0.25">
      <c r="A18" s="1" t="s">
        <v>26</v>
      </c>
      <c r="B18" s="2">
        <v>50931192</v>
      </c>
      <c r="C18" s="1" t="s">
        <v>144</v>
      </c>
      <c r="D18" s="1" t="s">
        <v>145</v>
      </c>
      <c r="E18" s="1" t="s">
        <v>29</v>
      </c>
      <c r="F18" s="3">
        <v>29498</v>
      </c>
      <c r="G18" s="1" t="s">
        <v>30</v>
      </c>
      <c r="H18" s="1" t="s">
        <v>146</v>
      </c>
      <c r="I18" s="1" t="s">
        <v>32</v>
      </c>
      <c r="J18" s="1" t="s">
        <v>30</v>
      </c>
      <c r="K18" s="1" t="s">
        <v>33</v>
      </c>
      <c r="L18" s="1" t="s">
        <v>34</v>
      </c>
      <c r="M18" s="1" t="s">
        <v>78</v>
      </c>
      <c r="N18" s="1" t="s">
        <v>147</v>
      </c>
      <c r="O18" s="3">
        <v>43808</v>
      </c>
      <c r="P18" s="1" t="s">
        <v>134</v>
      </c>
      <c r="Q18" s="1" t="s">
        <v>148</v>
      </c>
      <c r="R18" s="1" t="s">
        <v>149</v>
      </c>
      <c r="S18" s="1" t="s">
        <v>92</v>
      </c>
      <c r="T18" s="1" t="s">
        <v>41</v>
      </c>
      <c r="U18" s="1" t="s">
        <v>2867</v>
      </c>
      <c r="V18" s="2">
        <v>0</v>
      </c>
      <c r="W18" s="2">
        <v>0</v>
      </c>
      <c r="X18" s="2">
        <v>1</v>
      </c>
    </row>
    <row r="19" spans="1:24" ht="15.75" customHeight="1" x14ac:dyDescent="0.25">
      <c r="A19" s="1" t="s">
        <v>26</v>
      </c>
      <c r="B19" s="2">
        <v>30574770</v>
      </c>
      <c r="C19" s="1" t="s">
        <v>151</v>
      </c>
      <c r="D19" s="1" t="s">
        <v>152</v>
      </c>
      <c r="E19" s="1" t="s">
        <v>29</v>
      </c>
      <c r="F19" s="3">
        <v>27686</v>
      </c>
      <c r="G19" s="1" t="s">
        <v>153</v>
      </c>
      <c r="H19" s="1" t="s">
        <v>31</v>
      </c>
      <c r="I19" s="1" t="s">
        <v>32</v>
      </c>
      <c r="J19" s="1" t="s">
        <v>30</v>
      </c>
      <c r="K19" s="1" t="s">
        <v>33</v>
      </c>
      <c r="L19" s="1" t="s">
        <v>51</v>
      </c>
      <c r="M19" s="1" t="s">
        <v>35</v>
      </c>
      <c r="N19" s="1" t="s">
        <v>154</v>
      </c>
      <c r="O19" s="3">
        <v>39022</v>
      </c>
      <c r="P19" s="1" t="s">
        <v>37</v>
      </c>
      <c r="Q19" s="1" t="s">
        <v>155</v>
      </c>
      <c r="R19" s="1" t="s">
        <v>53</v>
      </c>
      <c r="S19" s="1" t="s">
        <v>39</v>
      </c>
      <c r="T19" s="1" t="s">
        <v>41</v>
      </c>
      <c r="U19" s="1" t="s">
        <v>2864</v>
      </c>
      <c r="V19" s="2">
        <v>0</v>
      </c>
      <c r="W19" s="2">
        <v>2</v>
      </c>
      <c r="X19" s="2">
        <v>3</v>
      </c>
    </row>
    <row r="20" spans="1:24" ht="15.75" customHeight="1" x14ac:dyDescent="0.25">
      <c r="A20" s="1" t="s">
        <v>26</v>
      </c>
      <c r="B20" s="2">
        <v>1067952430</v>
      </c>
      <c r="C20" s="1" t="s">
        <v>156</v>
      </c>
      <c r="D20" s="1" t="s">
        <v>157</v>
      </c>
      <c r="E20" s="1" t="s">
        <v>29</v>
      </c>
      <c r="F20" s="3">
        <v>35381</v>
      </c>
      <c r="G20" s="1" t="s">
        <v>30</v>
      </c>
      <c r="H20" s="1" t="s">
        <v>31</v>
      </c>
      <c r="I20" s="1" t="s">
        <v>32</v>
      </c>
      <c r="J20" s="1" t="s">
        <v>30</v>
      </c>
      <c r="K20" s="1" t="s">
        <v>33</v>
      </c>
      <c r="L20" s="1" t="s">
        <v>51</v>
      </c>
      <c r="M20" s="1" t="s">
        <v>35</v>
      </c>
      <c r="N20" s="1" t="s">
        <v>52</v>
      </c>
      <c r="O20" s="3">
        <v>44347</v>
      </c>
      <c r="P20" s="1" t="s">
        <v>37</v>
      </c>
      <c r="Q20" s="1" t="s">
        <v>158</v>
      </c>
      <c r="R20" s="1" t="s">
        <v>53</v>
      </c>
      <c r="S20" s="1" t="s">
        <v>39</v>
      </c>
      <c r="T20" s="1" t="s">
        <v>41</v>
      </c>
      <c r="U20" s="1" t="s">
        <v>2864</v>
      </c>
      <c r="V20" s="2">
        <v>0</v>
      </c>
      <c r="W20" s="2">
        <v>0</v>
      </c>
      <c r="X20" s="2">
        <v>3</v>
      </c>
    </row>
    <row r="21" spans="1:24" ht="15.75" customHeight="1" x14ac:dyDescent="0.25">
      <c r="A21" s="1" t="s">
        <v>26</v>
      </c>
      <c r="B21" s="2">
        <v>1066721564</v>
      </c>
      <c r="C21" s="1" t="s">
        <v>159</v>
      </c>
      <c r="D21" s="1" t="s">
        <v>160</v>
      </c>
      <c r="E21" s="1" t="s">
        <v>29</v>
      </c>
      <c r="F21" s="3">
        <v>31496</v>
      </c>
      <c r="G21" s="1" t="s">
        <v>161</v>
      </c>
      <c r="H21" s="1" t="s">
        <v>31</v>
      </c>
      <c r="I21" s="1" t="s">
        <v>32</v>
      </c>
      <c r="J21" s="1" t="s">
        <v>59</v>
      </c>
      <c r="K21" s="1" t="s">
        <v>33</v>
      </c>
      <c r="L21" s="1" t="s">
        <v>51</v>
      </c>
      <c r="M21" s="1" t="s">
        <v>35</v>
      </c>
      <c r="N21" s="1" t="s">
        <v>52</v>
      </c>
      <c r="O21" s="3">
        <v>42833</v>
      </c>
      <c r="P21" s="1" t="s">
        <v>37</v>
      </c>
      <c r="Q21" s="1" t="s">
        <v>162</v>
      </c>
      <c r="R21" s="1" t="s">
        <v>53</v>
      </c>
      <c r="S21" s="1" t="s">
        <v>163</v>
      </c>
      <c r="T21" s="1" t="s">
        <v>41</v>
      </c>
      <c r="U21" s="1" t="s">
        <v>2867</v>
      </c>
      <c r="V21" s="2">
        <v>2</v>
      </c>
      <c r="W21" s="2">
        <v>2</v>
      </c>
      <c r="X21" s="2">
        <v>2</v>
      </c>
    </row>
    <row r="22" spans="1:24" ht="15.75" customHeight="1" x14ac:dyDescent="0.25">
      <c r="A22" s="1" t="s">
        <v>26</v>
      </c>
      <c r="B22" s="2">
        <v>1067940376</v>
      </c>
      <c r="C22" s="1" t="s">
        <v>165</v>
      </c>
      <c r="D22" s="1" t="s">
        <v>166</v>
      </c>
      <c r="E22" s="1" t="s">
        <v>29</v>
      </c>
      <c r="F22" s="3">
        <v>34860</v>
      </c>
      <c r="G22" s="1" t="s">
        <v>167</v>
      </c>
      <c r="H22" s="1" t="s">
        <v>31</v>
      </c>
      <c r="I22" s="1" t="s">
        <v>32</v>
      </c>
      <c r="J22" s="1" t="s">
        <v>30</v>
      </c>
      <c r="K22" s="1" t="s">
        <v>33</v>
      </c>
      <c r="L22" s="1" t="s">
        <v>72</v>
      </c>
      <c r="M22" s="1" t="s">
        <v>78</v>
      </c>
      <c r="N22" s="1" t="s">
        <v>168</v>
      </c>
      <c r="O22" s="3">
        <v>41886</v>
      </c>
      <c r="P22" s="1" t="s">
        <v>134</v>
      </c>
      <c r="Q22" s="1" t="s">
        <v>140</v>
      </c>
      <c r="R22" s="1" t="s">
        <v>53</v>
      </c>
      <c r="S22" s="1" t="s">
        <v>92</v>
      </c>
      <c r="T22" s="1" t="s">
        <v>41</v>
      </c>
      <c r="U22" s="1" t="s">
        <v>2865</v>
      </c>
      <c r="V22" s="2">
        <v>1</v>
      </c>
      <c r="W22" s="2">
        <v>2</v>
      </c>
      <c r="X22" s="2">
        <v>1</v>
      </c>
    </row>
    <row r="23" spans="1:24" ht="15.75" customHeight="1" x14ac:dyDescent="0.25">
      <c r="A23" s="1" t="s">
        <v>26</v>
      </c>
      <c r="B23" s="2">
        <v>1003714488</v>
      </c>
      <c r="C23" s="1" t="s">
        <v>170</v>
      </c>
      <c r="D23" s="1" t="s">
        <v>171</v>
      </c>
      <c r="E23" s="1" t="s">
        <v>29</v>
      </c>
      <c r="F23" s="3">
        <v>37465</v>
      </c>
      <c r="G23" s="1" t="s">
        <v>172</v>
      </c>
      <c r="H23" s="1" t="s">
        <v>87</v>
      </c>
      <c r="I23" s="1" t="s">
        <v>32</v>
      </c>
      <c r="J23" s="1" t="s">
        <v>172</v>
      </c>
      <c r="K23" s="1" t="s">
        <v>33</v>
      </c>
      <c r="L23" s="1" t="s">
        <v>72</v>
      </c>
      <c r="M23" s="1" t="s">
        <v>78</v>
      </c>
      <c r="N23" s="1" t="s">
        <v>36</v>
      </c>
      <c r="O23" s="3">
        <v>44055</v>
      </c>
      <c r="P23" s="1" t="s">
        <v>37</v>
      </c>
      <c r="Q23" s="1" t="s">
        <v>173</v>
      </c>
      <c r="R23" s="1" t="s">
        <v>53</v>
      </c>
      <c r="S23" s="1" t="s">
        <v>39</v>
      </c>
      <c r="T23" s="1" t="s">
        <v>41</v>
      </c>
      <c r="U23" s="1" t="s">
        <v>2864</v>
      </c>
      <c r="V23" s="2">
        <v>0</v>
      </c>
      <c r="W23" s="2">
        <v>2</v>
      </c>
      <c r="X23" s="2">
        <v>1</v>
      </c>
    </row>
    <row r="24" spans="1:24" ht="15.75" customHeight="1" x14ac:dyDescent="0.25">
      <c r="A24" s="1" t="s">
        <v>26</v>
      </c>
      <c r="B24" s="2">
        <v>1063648269</v>
      </c>
      <c r="C24" s="1" t="s">
        <v>174</v>
      </c>
      <c r="D24" s="1" t="s">
        <v>175</v>
      </c>
      <c r="E24" s="1" t="s">
        <v>29</v>
      </c>
      <c r="F24" s="3">
        <v>37625</v>
      </c>
      <c r="G24" s="1" t="s">
        <v>30</v>
      </c>
      <c r="H24" s="1" t="s">
        <v>31</v>
      </c>
      <c r="I24" s="1" t="s">
        <v>32</v>
      </c>
      <c r="J24" s="1" t="s">
        <v>176</v>
      </c>
      <c r="K24" s="1" t="s">
        <v>33</v>
      </c>
      <c r="L24" s="1" t="s">
        <v>51</v>
      </c>
      <c r="M24" s="1" t="s">
        <v>78</v>
      </c>
      <c r="N24" s="1" t="s">
        <v>52</v>
      </c>
      <c r="O24" s="3">
        <v>44683</v>
      </c>
      <c r="P24" s="1" t="s">
        <v>134</v>
      </c>
      <c r="Q24" s="1" t="s">
        <v>177</v>
      </c>
      <c r="R24" s="1" t="s">
        <v>53</v>
      </c>
      <c r="S24" s="1" t="s">
        <v>92</v>
      </c>
      <c r="T24" s="1" t="s">
        <v>41</v>
      </c>
      <c r="U24" s="1" t="s">
        <v>2864</v>
      </c>
      <c r="V24" s="2">
        <v>0</v>
      </c>
      <c r="W24" s="2">
        <v>0</v>
      </c>
      <c r="X24" s="2">
        <v>1</v>
      </c>
    </row>
    <row r="25" spans="1:24" ht="15.75" customHeight="1" x14ac:dyDescent="0.25">
      <c r="A25" s="1" t="s">
        <v>26</v>
      </c>
      <c r="B25" s="2">
        <v>1003713362</v>
      </c>
      <c r="C25" s="1" t="s">
        <v>178</v>
      </c>
      <c r="D25" s="1" t="s">
        <v>179</v>
      </c>
      <c r="E25" s="1" t="s">
        <v>29</v>
      </c>
      <c r="F25" s="3">
        <v>36890</v>
      </c>
      <c r="G25" s="1" t="s">
        <v>172</v>
      </c>
      <c r="H25" s="1" t="s">
        <v>87</v>
      </c>
      <c r="I25" s="1" t="s">
        <v>32</v>
      </c>
      <c r="J25" s="1" t="s">
        <v>172</v>
      </c>
      <c r="K25" s="1" t="s">
        <v>180</v>
      </c>
      <c r="L25" s="1" t="s">
        <v>72</v>
      </c>
      <c r="M25" s="1" t="s">
        <v>78</v>
      </c>
      <c r="N25" s="1" t="s">
        <v>36</v>
      </c>
      <c r="O25" s="3">
        <v>43587</v>
      </c>
      <c r="P25" s="1" t="s">
        <v>134</v>
      </c>
      <c r="Q25" s="1" t="s">
        <v>181</v>
      </c>
      <c r="R25" s="1" t="s">
        <v>65</v>
      </c>
      <c r="S25" s="1" t="s">
        <v>92</v>
      </c>
      <c r="T25" s="1" t="s">
        <v>41</v>
      </c>
      <c r="U25" s="1" t="s">
        <v>2864</v>
      </c>
      <c r="V25" s="2">
        <v>0</v>
      </c>
      <c r="W25" s="2">
        <v>2</v>
      </c>
      <c r="X25" s="2">
        <v>1</v>
      </c>
    </row>
    <row r="26" spans="1:24" ht="15.75" customHeight="1" x14ac:dyDescent="0.25">
      <c r="A26" s="1" t="s">
        <v>26</v>
      </c>
      <c r="B26" s="2">
        <v>1067954981</v>
      </c>
      <c r="C26" s="1" t="s">
        <v>183</v>
      </c>
      <c r="D26" s="1" t="s">
        <v>184</v>
      </c>
      <c r="E26" s="1" t="s">
        <v>29</v>
      </c>
      <c r="F26" s="3">
        <v>35556</v>
      </c>
      <c r="G26" s="1" t="s">
        <v>30</v>
      </c>
      <c r="H26" s="1" t="s">
        <v>87</v>
      </c>
      <c r="I26" s="1" t="s">
        <v>32</v>
      </c>
      <c r="J26" s="1" t="s">
        <v>30</v>
      </c>
      <c r="K26" s="1" t="s">
        <v>33</v>
      </c>
      <c r="L26" s="1" t="s">
        <v>51</v>
      </c>
      <c r="M26" s="1" t="s">
        <v>78</v>
      </c>
      <c r="N26" s="1" t="s">
        <v>139</v>
      </c>
      <c r="O26" s="3">
        <v>43587</v>
      </c>
      <c r="P26" s="1" t="s">
        <v>134</v>
      </c>
      <c r="Q26" s="1" t="s">
        <v>185</v>
      </c>
      <c r="R26" s="1" t="s">
        <v>65</v>
      </c>
      <c r="S26" s="1" t="s">
        <v>92</v>
      </c>
      <c r="T26" s="1" t="s">
        <v>41</v>
      </c>
      <c r="U26" s="1" t="s">
        <v>2867</v>
      </c>
      <c r="V26" s="2">
        <v>1</v>
      </c>
      <c r="W26" s="2">
        <v>0</v>
      </c>
      <c r="X26" s="2">
        <v>1</v>
      </c>
    </row>
    <row r="27" spans="1:24" ht="15.75" customHeight="1" x14ac:dyDescent="0.25">
      <c r="A27" s="1" t="s">
        <v>26</v>
      </c>
      <c r="B27" s="2">
        <v>10966799</v>
      </c>
      <c r="C27" s="1" t="s">
        <v>186</v>
      </c>
      <c r="D27" s="1" t="s">
        <v>187</v>
      </c>
      <c r="E27" s="1" t="s">
        <v>49</v>
      </c>
      <c r="F27" s="3">
        <v>31132</v>
      </c>
      <c r="G27" s="1" t="s">
        <v>30</v>
      </c>
      <c r="H27" s="1" t="s">
        <v>31</v>
      </c>
      <c r="I27" s="1" t="s">
        <v>32</v>
      </c>
      <c r="J27" s="1" t="s">
        <v>30</v>
      </c>
      <c r="K27" s="1" t="s">
        <v>33</v>
      </c>
      <c r="L27" s="1" t="s">
        <v>72</v>
      </c>
      <c r="M27" s="1" t="s">
        <v>35</v>
      </c>
      <c r="N27" s="1" t="s">
        <v>36</v>
      </c>
      <c r="O27" s="3">
        <v>41837</v>
      </c>
      <c r="P27" s="1" t="s">
        <v>134</v>
      </c>
      <c r="Q27" s="1" t="s">
        <v>140</v>
      </c>
      <c r="R27" s="1" t="s">
        <v>53</v>
      </c>
      <c r="S27" s="1" t="s">
        <v>92</v>
      </c>
      <c r="T27" s="1" t="s">
        <v>41</v>
      </c>
      <c r="U27" s="1" t="s">
        <v>2865</v>
      </c>
      <c r="V27" s="2">
        <v>1</v>
      </c>
      <c r="W27" s="2">
        <v>2</v>
      </c>
      <c r="X27" s="2">
        <v>2</v>
      </c>
    </row>
    <row r="28" spans="1:24" ht="15.75" customHeight="1" x14ac:dyDescent="0.25">
      <c r="A28" s="1" t="s">
        <v>26</v>
      </c>
      <c r="B28" s="2">
        <v>1065007725</v>
      </c>
      <c r="C28" s="1" t="s">
        <v>188</v>
      </c>
      <c r="D28" s="1" t="s">
        <v>189</v>
      </c>
      <c r="E28" s="1" t="s">
        <v>29</v>
      </c>
      <c r="F28" s="3">
        <v>34999</v>
      </c>
      <c r="G28" s="1" t="s">
        <v>50</v>
      </c>
      <c r="H28" s="1" t="s">
        <v>31</v>
      </c>
      <c r="I28" s="1" t="s">
        <v>32</v>
      </c>
      <c r="J28" s="1" t="s">
        <v>98</v>
      </c>
      <c r="K28" s="1" t="s">
        <v>33</v>
      </c>
      <c r="L28" s="1" t="s">
        <v>72</v>
      </c>
      <c r="M28" s="1" t="s">
        <v>35</v>
      </c>
      <c r="N28" s="1" t="s">
        <v>52</v>
      </c>
      <c r="O28" s="3">
        <v>44334</v>
      </c>
      <c r="P28" s="1" t="s">
        <v>37</v>
      </c>
      <c r="Q28" s="1" t="s">
        <v>190</v>
      </c>
      <c r="R28" s="1" t="s">
        <v>53</v>
      </c>
      <c r="S28" s="1" t="s">
        <v>66</v>
      </c>
      <c r="T28" s="1" t="s">
        <v>41</v>
      </c>
      <c r="U28" s="1" t="s">
        <v>2864</v>
      </c>
      <c r="V28" s="2">
        <v>0</v>
      </c>
      <c r="W28" s="2">
        <v>2</v>
      </c>
      <c r="X28" s="2">
        <v>1</v>
      </c>
    </row>
    <row r="29" spans="1:24" ht="15.75" customHeight="1" x14ac:dyDescent="0.25">
      <c r="A29" s="1" t="s">
        <v>26</v>
      </c>
      <c r="B29" s="2">
        <v>1067869996</v>
      </c>
      <c r="C29" s="1" t="s">
        <v>191</v>
      </c>
      <c r="D29" s="1" t="s">
        <v>192</v>
      </c>
      <c r="E29" s="1" t="s">
        <v>29</v>
      </c>
      <c r="F29" s="3">
        <v>36735</v>
      </c>
      <c r="G29" s="1" t="s">
        <v>30</v>
      </c>
      <c r="H29" s="1" t="s">
        <v>31</v>
      </c>
      <c r="I29" s="1" t="s">
        <v>32</v>
      </c>
      <c r="J29" s="1" t="s">
        <v>30</v>
      </c>
      <c r="K29" s="1" t="s">
        <v>33</v>
      </c>
      <c r="L29" s="1" t="s">
        <v>51</v>
      </c>
      <c r="M29" s="1" t="s">
        <v>78</v>
      </c>
      <c r="N29" s="1" t="s">
        <v>36</v>
      </c>
      <c r="O29" s="3">
        <v>43801</v>
      </c>
      <c r="P29" s="1" t="s">
        <v>134</v>
      </c>
      <c r="Q29" s="1" t="s">
        <v>193</v>
      </c>
      <c r="R29" s="1" t="s">
        <v>65</v>
      </c>
      <c r="S29" s="1" t="s">
        <v>92</v>
      </c>
      <c r="T29" s="1" t="s">
        <v>41</v>
      </c>
      <c r="U29" s="1" t="s">
        <v>2864</v>
      </c>
      <c r="V29" s="2">
        <v>0</v>
      </c>
      <c r="W29" s="2">
        <v>0</v>
      </c>
      <c r="X29" s="2">
        <v>1</v>
      </c>
    </row>
    <row r="30" spans="1:24" ht="15.75" customHeight="1" x14ac:dyDescent="0.25">
      <c r="A30" s="1" t="s">
        <v>26</v>
      </c>
      <c r="B30" s="2">
        <v>1067846131</v>
      </c>
      <c r="C30" s="1" t="s">
        <v>194</v>
      </c>
      <c r="D30" s="1" t="s">
        <v>195</v>
      </c>
      <c r="E30" s="1" t="s">
        <v>29</v>
      </c>
      <c r="F30" s="3">
        <v>31164</v>
      </c>
      <c r="G30" s="1" t="s">
        <v>30</v>
      </c>
      <c r="H30" s="1" t="s">
        <v>120</v>
      </c>
      <c r="I30" s="1" t="s">
        <v>32</v>
      </c>
      <c r="J30" s="1" t="s">
        <v>30</v>
      </c>
      <c r="K30" s="1" t="s">
        <v>33</v>
      </c>
      <c r="L30" s="1" t="s">
        <v>51</v>
      </c>
      <c r="M30" s="1" t="s">
        <v>35</v>
      </c>
      <c r="N30" s="1" t="s">
        <v>52</v>
      </c>
      <c r="O30" s="3">
        <v>44340</v>
      </c>
      <c r="P30" s="1" t="s">
        <v>37</v>
      </c>
      <c r="Q30" s="1" t="s">
        <v>110</v>
      </c>
      <c r="R30" s="1" t="s">
        <v>53</v>
      </c>
      <c r="S30" s="1" t="s">
        <v>66</v>
      </c>
      <c r="T30" s="1" t="s">
        <v>41</v>
      </c>
      <c r="U30" s="1" t="s">
        <v>2866</v>
      </c>
      <c r="V30" s="2">
        <v>2</v>
      </c>
      <c r="W30" s="2">
        <v>2</v>
      </c>
      <c r="X30" s="2">
        <v>1</v>
      </c>
    </row>
    <row r="31" spans="1:24" ht="15.75" customHeight="1" x14ac:dyDescent="0.25">
      <c r="A31" s="1" t="s">
        <v>26</v>
      </c>
      <c r="B31" s="2">
        <v>1003078613</v>
      </c>
      <c r="C31" s="1" t="s">
        <v>197</v>
      </c>
      <c r="D31" s="1" t="s">
        <v>198</v>
      </c>
      <c r="E31" s="1" t="s">
        <v>29</v>
      </c>
      <c r="F31" s="3">
        <v>34207</v>
      </c>
      <c r="G31" s="1" t="s">
        <v>161</v>
      </c>
      <c r="H31" s="1" t="s">
        <v>31</v>
      </c>
      <c r="I31" s="1" t="s">
        <v>32</v>
      </c>
      <c r="J31" s="1" t="s">
        <v>121</v>
      </c>
      <c r="K31" s="1" t="s">
        <v>33</v>
      </c>
      <c r="L31" s="1" t="s">
        <v>51</v>
      </c>
      <c r="M31" s="1" t="s">
        <v>35</v>
      </c>
      <c r="N31" s="1" t="s">
        <v>52</v>
      </c>
      <c r="O31" s="3">
        <v>43605</v>
      </c>
      <c r="P31" s="1" t="s">
        <v>37</v>
      </c>
      <c r="Q31" s="1" t="s">
        <v>199</v>
      </c>
      <c r="R31" s="1" t="s">
        <v>53</v>
      </c>
      <c r="S31" s="1" t="s">
        <v>124</v>
      </c>
      <c r="T31" s="1" t="s">
        <v>41</v>
      </c>
      <c r="U31" s="1" t="s">
        <v>2865</v>
      </c>
      <c r="V31" s="2">
        <v>0</v>
      </c>
      <c r="W31" s="2">
        <v>1</v>
      </c>
      <c r="X31" s="2">
        <v>1</v>
      </c>
    </row>
    <row r="32" spans="1:24" ht="15.75" customHeight="1" x14ac:dyDescent="0.25">
      <c r="A32" s="1" t="s">
        <v>26</v>
      </c>
      <c r="B32" s="2">
        <v>50947135</v>
      </c>
      <c r="C32" s="1" t="s">
        <v>200</v>
      </c>
      <c r="D32" s="1" t="s">
        <v>201</v>
      </c>
      <c r="E32" s="1" t="s">
        <v>29</v>
      </c>
      <c r="F32" s="3">
        <v>29188</v>
      </c>
      <c r="G32" s="1" t="s">
        <v>121</v>
      </c>
      <c r="H32" s="1" t="s">
        <v>120</v>
      </c>
      <c r="I32" s="1" t="s">
        <v>32</v>
      </c>
      <c r="J32" s="1" t="s">
        <v>121</v>
      </c>
      <c r="K32" s="1" t="s">
        <v>33</v>
      </c>
      <c r="L32" s="1" t="s">
        <v>51</v>
      </c>
      <c r="M32" s="1" t="s">
        <v>88</v>
      </c>
      <c r="N32" s="1" t="s">
        <v>202</v>
      </c>
      <c r="O32" s="3">
        <v>40791</v>
      </c>
      <c r="P32" s="1" t="s">
        <v>37</v>
      </c>
      <c r="Q32" s="1" t="s">
        <v>203</v>
      </c>
      <c r="R32" s="1" t="s">
        <v>65</v>
      </c>
      <c r="S32" s="1" t="s">
        <v>124</v>
      </c>
      <c r="T32" s="1" t="s">
        <v>41</v>
      </c>
      <c r="U32" s="1" t="s">
        <v>2867</v>
      </c>
      <c r="V32" s="2">
        <v>3</v>
      </c>
      <c r="W32" s="2">
        <v>1</v>
      </c>
      <c r="X32" s="2">
        <v>1</v>
      </c>
    </row>
    <row r="33" spans="1:24" ht="15.75" customHeight="1" x14ac:dyDescent="0.25">
      <c r="A33" s="1" t="s">
        <v>26</v>
      </c>
      <c r="B33" s="2">
        <v>1066726208</v>
      </c>
      <c r="C33" s="1" t="s">
        <v>205</v>
      </c>
      <c r="D33" s="1" t="s">
        <v>206</v>
      </c>
      <c r="E33" s="1" t="s">
        <v>29</v>
      </c>
      <c r="F33" s="3">
        <v>32285</v>
      </c>
      <c r="G33" s="1" t="s">
        <v>59</v>
      </c>
      <c r="H33" s="1" t="s">
        <v>31</v>
      </c>
      <c r="I33" s="1" t="s">
        <v>32</v>
      </c>
      <c r="J33" s="1" t="s">
        <v>59</v>
      </c>
      <c r="K33" s="1" t="s">
        <v>33</v>
      </c>
      <c r="L33" s="1" t="s">
        <v>51</v>
      </c>
      <c r="M33" s="1" t="s">
        <v>35</v>
      </c>
      <c r="N33" s="1" t="s">
        <v>128</v>
      </c>
      <c r="O33" s="3">
        <v>44702</v>
      </c>
      <c r="P33" s="1" t="s">
        <v>37</v>
      </c>
      <c r="Q33" s="1" t="s">
        <v>207</v>
      </c>
      <c r="R33" s="1" t="s">
        <v>53</v>
      </c>
      <c r="S33" s="1" t="s">
        <v>163</v>
      </c>
      <c r="T33" s="1" t="s">
        <v>41</v>
      </c>
      <c r="U33" s="1" t="s">
        <v>2867</v>
      </c>
      <c r="V33" s="2">
        <v>0</v>
      </c>
      <c r="W33" s="2">
        <v>3</v>
      </c>
      <c r="X33" s="2">
        <v>1</v>
      </c>
    </row>
    <row r="34" spans="1:24" ht="15.75" customHeight="1" x14ac:dyDescent="0.25">
      <c r="A34" s="1" t="s">
        <v>26</v>
      </c>
      <c r="B34" s="2">
        <v>1066746489</v>
      </c>
      <c r="C34" s="1" t="s">
        <v>208</v>
      </c>
      <c r="D34" s="1" t="s">
        <v>209</v>
      </c>
      <c r="E34" s="1" t="s">
        <v>29</v>
      </c>
      <c r="F34" s="3">
        <v>34881</v>
      </c>
      <c r="G34" s="1" t="s">
        <v>30</v>
      </c>
      <c r="H34" s="1" t="s">
        <v>31</v>
      </c>
      <c r="I34" s="1" t="s">
        <v>32</v>
      </c>
      <c r="J34" s="1" t="s">
        <v>59</v>
      </c>
      <c r="K34" s="1" t="s">
        <v>33</v>
      </c>
      <c r="L34" s="1" t="s">
        <v>51</v>
      </c>
      <c r="M34" s="1" t="s">
        <v>35</v>
      </c>
      <c r="N34" s="1" t="s">
        <v>52</v>
      </c>
      <c r="O34" s="3">
        <v>43739</v>
      </c>
      <c r="P34" s="1" t="s">
        <v>37</v>
      </c>
      <c r="Q34" s="1" t="s">
        <v>173</v>
      </c>
      <c r="R34" s="1" t="s">
        <v>53</v>
      </c>
      <c r="S34" s="1" t="s">
        <v>163</v>
      </c>
      <c r="T34" s="1" t="s">
        <v>41</v>
      </c>
      <c r="U34" s="1" t="s">
        <v>2867</v>
      </c>
      <c r="V34" s="2">
        <v>1</v>
      </c>
      <c r="W34" s="2">
        <v>1</v>
      </c>
      <c r="X34" s="2">
        <v>2</v>
      </c>
    </row>
    <row r="35" spans="1:24" ht="15.75" customHeight="1" x14ac:dyDescent="0.25">
      <c r="A35" s="1" t="s">
        <v>26</v>
      </c>
      <c r="B35" s="2">
        <v>1003408404</v>
      </c>
      <c r="C35" s="1" t="s">
        <v>210</v>
      </c>
      <c r="D35" s="1" t="s">
        <v>211</v>
      </c>
      <c r="E35" s="1" t="s">
        <v>29</v>
      </c>
      <c r="F35" s="3">
        <v>33225</v>
      </c>
      <c r="G35" s="1" t="s">
        <v>153</v>
      </c>
      <c r="H35" s="1" t="s">
        <v>31</v>
      </c>
      <c r="I35" s="1" t="s">
        <v>32</v>
      </c>
      <c r="J35" s="1" t="s">
        <v>153</v>
      </c>
      <c r="K35" s="1" t="s">
        <v>33</v>
      </c>
      <c r="L35" s="1" t="s">
        <v>72</v>
      </c>
      <c r="M35" s="1" t="s">
        <v>78</v>
      </c>
      <c r="N35" s="1" t="s">
        <v>128</v>
      </c>
      <c r="O35" s="3">
        <v>41804</v>
      </c>
      <c r="P35" s="1" t="s">
        <v>37</v>
      </c>
      <c r="Q35" s="1" t="s">
        <v>212</v>
      </c>
      <c r="R35" s="1" t="s">
        <v>53</v>
      </c>
      <c r="S35" s="1" t="s">
        <v>213</v>
      </c>
      <c r="T35" s="1" t="s">
        <v>41</v>
      </c>
      <c r="U35" s="1" t="s">
        <v>2867</v>
      </c>
      <c r="V35" s="2">
        <v>1</v>
      </c>
      <c r="W35" s="2">
        <v>2</v>
      </c>
      <c r="X35" s="2">
        <v>2</v>
      </c>
    </row>
    <row r="36" spans="1:24" ht="15.75" customHeight="1" x14ac:dyDescent="0.25">
      <c r="A36" s="1" t="s">
        <v>26</v>
      </c>
      <c r="B36" s="2">
        <v>1069470860</v>
      </c>
      <c r="C36" s="1" t="s">
        <v>215</v>
      </c>
      <c r="D36" s="1" t="s">
        <v>216</v>
      </c>
      <c r="E36" s="1" t="s">
        <v>29</v>
      </c>
      <c r="F36" s="3">
        <v>31996</v>
      </c>
      <c r="G36" s="1" t="s">
        <v>217</v>
      </c>
      <c r="H36" s="1" t="s">
        <v>31</v>
      </c>
      <c r="I36" s="1" t="s">
        <v>32</v>
      </c>
      <c r="J36" s="1" t="s">
        <v>153</v>
      </c>
      <c r="K36" s="1" t="s">
        <v>33</v>
      </c>
      <c r="L36" s="1" t="s">
        <v>72</v>
      </c>
      <c r="M36" s="1" t="s">
        <v>78</v>
      </c>
      <c r="N36" s="1" t="s">
        <v>36</v>
      </c>
      <c r="O36" s="3">
        <v>42149</v>
      </c>
      <c r="P36" s="1" t="s">
        <v>37</v>
      </c>
      <c r="Q36" s="1" t="s">
        <v>100</v>
      </c>
      <c r="R36" s="1" t="s">
        <v>53</v>
      </c>
      <c r="S36" s="1" t="s">
        <v>213</v>
      </c>
      <c r="T36" s="1" t="s">
        <v>41</v>
      </c>
      <c r="U36" s="1" t="s">
        <v>2867</v>
      </c>
      <c r="V36" s="2">
        <v>0</v>
      </c>
      <c r="W36" s="2">
        <v>1</v>
      </c>
      <c r="X36" s="2">
        <v>1</v>
      </c>
    </row>
    <row r="37" spans="1:24" ht="15.75" customHeight="1" x14ac:dyDescent="0.25">
      <c r="A37" s="1" t="s">
        <v>26</v>
      </c>
      <c r="B37" s="2">
        <v>30569825</v>
      </c>
      <c r="C37" s="1" t="s">
        <v>218</v>
      </c>
      <c r="D37" s="1" t="s">
        <v>219</v>
      </c>
      <c r="E37" s="1" t="s">
        <v>29</v>
      </c>
      <c r="F37" s="3">
        <v>25419</v>
      </c>
      <c r="G37" s="1" t="s">
        <v>220</v>
      </c>
      <c r="H37" s="1" t="s">
        <v>120</v>
      </c>
      <c r="I37" s="1" t="s">
        <v>32</v>
      </c>
      <c r="J37" s="1" t="s">
        <v>153</v>
      </c>
      <c r="K37" s="1" t="s">
        <v>33</v>
      </c>
      <c r="L37" s="1" t="s">
        <v>51</v>
      </c>
      <c r="M37" s="1" t="s">
        <v>221</v>
      </c>
      <c r="N37" s="1" t="s">
        <v>52</v>
      </c>
      <c r="O37" s="3">
        <v>40909</v>
      </c>
      <c r="P37" s="1" t="s">
        <v>37</v>
      </c>
      <c r="Q37" s="1" t="s">
        <v>222</v>
      </c>
      <c r="R37" s="1" t="s">
        <v>53</v>
      </c>
      <c r="S37" s="1" t="s">
        <v>213</v>
      </c>
      <c r="T37" s="1" t="s">
        <v>41</v>
      </c>
      <c r="U37" s="1" t="s">
        <v>2864</v>
      </c>
      <c r="V37" s="5" t="s">
        <v>223</v>
      </c>
      <c r="W37" s="5" t="s">
        <v>224</v>
      </c>
      <c r="X37" s="2">
        <v>1</v>
      </c>
    </row>
    <row r="38" spans="1:24" ht="15.75" customHeight="1" x14ac:dyDescent="0.25">
      <c r="A38" s="1" t="s">
        <v>26</v>
      </c>
      <c r="B38" s="4">
        <v>1064986894</v>
      </c>
      <c r="C38" s="4" t="s">
        <v>226</v>
      </c>
      <c r="D38" s="4" t="s">
        <v>227</v>
      </c>
      <c r="E38" s="4" t="s">
        <v>29</v>
      </c>
      <c r="F38" s="6">
        <v>32439</v>
      </c>
      <c r="G38" s="4" t="s">
        <v>228</v>
      </c>
      <c r="H38" s="1" t="s">
        <v>31</v>
      </c>
      <c r="I38" s="1" t="s">
        <v>32</v>
      </c>
      <c r="J38" s="4" t="s">
        <v>229</v>
      </c>
      <c r="K38" s="4" t="s">
        <v>33</v>
      </c>
      <c r="L38" s="4" t="s">
        <v>72</v>
      </c>
      <c r="M38" s="4" t="s">
        <v>35</v>
      </c>
      <c r="N38" s="4" t="s">
        <v>231</v>
      </c>
      <c r="O38" s="6">
        <v>40391</v>
      </c>
      <c r="P38" s="4" t="s">
        <v>232</v>
      </c>
      <c r="S38" s="4" t="s">
        <v>233</v>
      </c>
      <c r="T38" s="1" t="s">
        <v>41</v>
      </c>
      <c r="U38" s="4" t="s">
        <v>2864</v>
      </c>
      <c r="V38" s="4">
        <v>0</v>
      </c>
      <c r="W38" s="4">
        <v>1</v>
      </c>
      <c r="X38" s="4">
        <v>1</v>
      </c>
    </row>
    <row r="39" spans="1:24" ht="15.75" customHeight="1" x14ac:dyDescent="0.25">
      <c r="A39" s="1" t="s">
        <v>26</v>
      </c>
      <c r="B39" s="4">
        <v>1066730773</v>
      </c>
      <c r="C39" s="4" t="s">
        <v>235</v>
      </c>
      <c r="D39" s="4" t="s">
        <v>236</v>
      </c>
      <c r="E39" s="4" t="s">
        <v>29</v>
      </c>
      <c r="F39" s="6">
        <v>32566</v>
      </c>
      <c r="G39" s="4" t="s">
        <v>163</v>
      </c>
      <c r="H39" s="1" t="s">
        <v>31</v>
      </c>
      <c r="I39" s="1" t="s">
        <v>32</v>
      </c>
      <c r="J39" s="4" t="s">
        <v>229</v>
      </c>
      <c r="K39" s="4" t="s">
        <v>33</v>
      </c>
      <c r="L39" s="4" t="s">
        <v>51</v>
      </c>
      <c r="M39" s="4" t="s">
        <v>78</v>
      </c>
      <c r="N39" s="4" t="s">
        <v>238</v>
      </c>
      <c r="O39" s="6">
        <v>43297</v>
      </c>
      <c r="P39" s="4" t="s">
        <v>239</v>
      </c>
      <c r="S39" s="4" t="s">
        <v>92</v>
      </c>
      <c r="T39" s="1" t="s">
        <v>41</v>
      </c>
      <c r="U39" s="4" t="s">
        <v>2864</v>
      </c>
      <c r="V39" s="4">
        <v>1</v>
      </c>
      <c r="W39" s="4">
        <v>3</v>
      </c>
      <c r="X39" s="4">
        <v>1</v>
      </c>
    </row>
    <row r="40" spans="1:24" ht="15.75" customHeight="1" x14ac:dyDescent="0.25">
      <c r="A40" s="1" t="s">
        <v>26</v>
      </c>
      <c r="B40" s="4">
        <v>1067853094</v>
      </c>
      <c r="C40" s="4" t="s">
        <v>240</v>
      </c>
      <c r="D40" s="4" t="s">
        <v>241</v>
      </c>
      <c r="E40" s="4" t="s">
        <v>29</v>
      </c>
      <c r="F40" s="6">
        <v>31689</v>
      </c>
      <c r="G40" s="4" t="s">
        <v>242</v>
      </c>
      <c r="H40" s="1" t="s">
        <v>31</v>
      </c>
      <c r="I40" s="1" t="s">
        <v>32</v>
      </c>
      <c r="J40" s="4" t="s">
        <v>229</v>
      </c>
      <c r="K40" s="4" t="s">
        <v>33</v>
      </c>
      <c r="L40" s="4" t="s">
        <v>34</v>
      </c>
      <c r="M40" s="4" t="s">
        <v>78</v>
      </c>
      <c r="N40" s="4" t="s">
        <v>243</v>
      </c>
      <c r="O40" s="6">
        <v>43781</v>
      </c>
      <c r="P40" s="1" t="s">
        <v>134</v>
      </c>
      <c r="S40" s="4" t="s">
        <v>92</v>
      </c>
      <c r="T40" s="1" t="s">
        <v>41</v>
      </c>
      <c r="U40" s="4" t="s">
        <v>2867</v>
      </c>
      <c r="V40" s="4">
        <v>2</v>
      </c>
      <c r="X40" s="4">
        <v>1</v>
      </c>
    </row>
    <row r="41" spans="1:24" ht="15.75" customHeight="1" x14ac:dyDescent="0.25">
      <c r="A41" s="1" t="s">
        <v>26</v>
      </c>
      <c r="B41" s="4">
        <v>1067892956</v>
      </c>
      <c r="C41" s="4" t="s">
        <v>244</v>
      </c>
      <c r="D41" s="4" t="s">
        <v>245</v>
      </c>
      <c r="E41" s="4" t="s">
        <v>29</v>
      </c>
      <c r="F41" s="6">
        <v>33195</v>
      </c>
      <c r="G41" s="4" t="s">
        <v>30</v>
      </c>
      <c r="H41" s="1" t="s">
        <v>31</v>
      </c>
      <c r="I41" s="1" t="s">
        <v>32</v>
      </c>
      <c r="J41" s="4" t="s">
        <v>229</v>
      </c>
      <c r="K41" s="4" t="s">
        <v>33</v>
      </c>
      <c r="L41" s="4" t="s">
        <v>72</v>
      </c>
      <c r="M41" s="4" t="s">
        <v>78</v>
      </c>
      <c r="N41" s="4" t="s">
        <v>246</v>
      </c>
      <c r="O41" s="6">
        <v>43851</v>
      </c>
      <c r="P41" s="1" t="s">
        <v>134</v>
      </c>
      <c r="S41" s="4" t="s">
        <v>233</v>
      </c>
      <c r="T41" s="1" t="s">
        <v>41</v>
      </c>
      <c r="U41" s="4" t="s">
        <v>2865</v>
      </c>
      <c r="V41" s="4">
        <v>1</v>
      </c>
      <c r="W41" s="4">
        <v>2</v>
      </c>
      <c r="X41" s="4">
        <v>1</v>
      </c>
    </row>
    <row r="42" spans="1:24" ht="15.75" customHeight="1" x14ac:dyDescent="0.25">
      <c r="A42" s="1" t="s">
        <v>26</v>
      </c>
      <c r="B42" s="4">
        <v>1062424550</v>
      </c>
      <c r="C42" s="4" t="s">
        <v>247</v>
      </c>
      <c r="D42" s="4" t="s">
        <v>248</v>
      </c>
      <c r="E42" s="4" t="s">
        <v>29</v>
      </c>
      <c r="F42" s="6">
        <v>35384</v>
      </c>
      <c r="G42" s="4" t="s">
        <v>30</v>
      </c>
      <c r="H42" s="1" t="s">
        <v>31</v>
      </c>
      <c r="I42" s="1" t="s">
        <v>32</v>
      </c>
      <c r="J42" s="4" t="s">
        <v>229</v>
      </c>
      <c r="K42" s="4" t="s">
        <v>33</v>
      </c>
      <c r="L42" s="4" t="s">
        <v>72</v>
      </c>
      <c r="M42" s="4" t="s">
        <v>78</v>
      </c>
      <c r="N42" s="4" t="s">
        <v>249</v>
      </c>
      <c r="O42" s="6">
        <v>42409</v>
      </c>
      <c r="P42" s="4" t="s">
        <v>128</v>
      </c>
      <c r="S42" s="4" t="s">
        <v>92</v>
      </c>
      <c r="T42" s="1" t="s">
        <v>41</v>
      </c>
      <c r="U42" s="4" t="s">
        <v>2864</v>
      </c>
      <c r="X42" s="4">
        <v>1</v>
      </c>
    </row>
    <row r="43" spans="1:24" ht="12.5" x14ac:dyDescent="0.25">
      <c r="A43" s="1" t="s">
        <v>26</v>
      </c>
      <c r="B43" s="4">
        <v>1069479384</v>
      </c>
      <c r="C43" s="4" t="s">
        <v>250</v>
      </c>
      <c r="D43" s="4" t="s">
        <v>251</v>
      </c>
      <c r="E43" s="4" t="s">
        <v>29</v>
      </c>
      <c r="F43" s="6">
        <v>32722</v>
      </c>
      <c r="G43" s="4" t="s">
        <v>252</v>
      </c>
      <c r="H43" s="1" t="s">
        <v>31</v>
      </c>
      <c r="I43" s="1" t="s">
        <v>32</v>
      </c>
      <c r="J43" s="4" t="s">
        <v>213</v>
      </c>
      <c r="K43" s="4" t="s">
        <v>33</v>
      </c>
      <c r="L43" s="4" t="s">
        <v>72</v>
      </c>
      <c r="M43" s="4" t="s">
        <v>78</v>
      </c>
      <c r="N43" s="4" t="s">
        <v>253</v>
      </c>
      <c r="O43" s="6">
        <v>40910</v>
      </c>
      <c r="P43" s="4" t="s">
        <v>128</v>
      </c>
      <c r="S43" s="4" t="s">
        <v>213</v>
      </c>
      <c r="T43" s="1" t="s">
        <v>41</v>
      </c>
      <c r="U43" s="4" t="s">
        <v>2867</v>
      </c>
      <c r="V43" s="4">
        <v>0</v>
      </c>
      <c r="W43" s="4">
        <v>4</v>
      </c>
      <c r="X43" s="4">
        <v>1</v>
      </c>
    </row>
    <row r="44" spans="1:24" ht="12.5" x14ac:dyDescent="0.25">
      <c r="A44" s="1" t="s">
        <v>26</v>
      </c>
      <c r="B44" s="4">
        <v>1069485574</v>
      </c>
      <c r="C44" s="4" t="s">
        <v>255</v>
      </c>
      <c r="D44" s="4" t="s">
        <v>256</v>
      </c>
      <c r="E44" s="4" t="s">
        <v>29</v>
      </c>
      <c r="F44" s="6">
        <v>33338</v>
      </c>
      <c r="G44" s="4" t="s">
        <v>257</v>
      </c>
      <c r="H44" s="1" t="s">
        <v>31</v>
      </c>
      <c r="I44" s="1" t="s">
        <v>32</v>
      </c>
      <c r="J44" s="4" t="s">
        <v>213</v>
      </c>
      <c r="K44" s="4" t="s">
        <v>33</v>
      </c>
      <c r="L44" s="4" t="s">
        <v>72</v>
      </c>
      <c r="M44" s="4" t="s">
        <v>78</v>
      </c>
      <c r="N44" s="4" t="s">
        <v>259</v>
      </c>
      <c r="O44" s="6">
        <v>41876</v>
      </c>
      <c r="P44" s="4" t="s">
        <v>128</v>
      </c>
      <c r="S44" s="4" t="s">
        <v>213</v>
      </c>
      <c r="T44" s="1" t="s">
        <v>41</v>
      </c>
      <c r="U44" s="4" t="s">
        <v>2867</v>
      </c>
      <c r="V44" s="4">
        <v>3</v>
      </c>
      <c r="W44" s="4">
        <v>4</v>
      </c>
      <c r="X44" s="4">
        <v>1</v>
      </c>
    </row>
    <row r="45" spans="1:24" ht="12.5" x14ac:dyDescent="0.25">
      <c r="A45" s="1" t="s">
        <v>26</v>
      </c>
      <c r="B45" s="4">
        <v>1067921481</v>
      </c>
      <c r="C45" s="4" t="s">
        <v>261</v>
      </c>
      <c r="D45" s="4" t="s">
        <v>262</v>
      </c>
      <c r="E45" s="4" t="s">
        <v>29</v>
      </c>
      <c r="F45" s="6">
        <v>34025</v>
      </c>
      <c r="G45" s="4" t="s">
        <v>228</v>
      </c>
      <c r="H45" s="1" t="s">
        <v>31</v>
      </c>
      <c r="I45" s="1" t="s">
        <v>32</v>
      </c>
      <c r="J45" s="4" t="s">
        <v>229</v>
      </c>
      <c r="K45" s="4" t="s">
        <v>33</v>
      </c>
      <c r="L45" s="4" t="s">
        <v>72</v>
      </c>
      <c r="M45" s="4" t="s">
        <v>35</v>
      </c>
      <c r="N45" s="4" t="s">
        <v>264</v>
      </c>
      <c r="O45" s="6">
        <v>42949</v>
      </c>
      <c r="P45" s="4" t="s">
        <v>37</v>
      </c>
      <c r="S45" s="4" t="s">
        <v>265</v>
      </c>
      <c r="T45" s="1" t="s">
        <v>41</v>
      </c>
      <c r="U45" s="4" t="s">
        <v>2864</v>
      </c>
      <c r="V45" s="4">
        <v>0</v>
      </c>
      <c r="W45" s="4">
        <v>1</v>
      </c>
      <c r="X45" s="4">
        <v>2</v>
      </c>
    </row>
    <row r="46" spans="1:24" ht="12.5" x14ac:dyDescent="0.25">
      <c r="A46" s="1" t="s">
        <v>26</v>
      </c>
      <c r="B46" s="4">
        <v>1067935151</v>
      </c>
      <c r="C46" s="4" t="s">
        <v>266</v>
      </c>
      <c r="D46" s="4" t="s">
        <v>267</v>
      </c>
      <c r="E46" s="4" t="s">
        <v>29</v>
      </c>
      <c r="F46" s="6">
        <v>34542</v>
      </c>
      <c r="G46" s="4" t="s">
        <v>268</v>
      </c>
      <c r="H46" s="1" t="s">
        <v>31</v>
      </c>
      <c r="I46" s="1" t="s">
        <v>32</v>
      </c>
      <c r="J46" s="4" t="s">
        <v>229</v>
      </c>
      <c r="K46" s="4" t="s">
        <v>33</v>
      </c>
      <c r="L46" s="4" t="s">
        <v>72</v>
      </c>
      <c r="M46" s="4" t="s">
        <v>78</v>
      </c>
      <c r="N46" s="4" t="s">
        <v>270</v>
      </c>
      <c r="O46" s="6">
        <v>43587</v>
      </c>
      <c r="P46" s="1" t="s">
        <v>37</v>
      </c>
      <c r="S46" s="4" t="s">
        <v>39</v>
      </c>
      <c r="T46" s="1" t="s">
        <v>41</v>
      </c>
      <c r="U46" s="4" t="s">
        <v>2864</v>
      </c>
      <c r="V46" s="4">
        <v>0</v>
      </c>
      <c r="W46" s="4">
        <v>0</v>
      </c>
      <c r="X46" s="4">
        <v>1</v>
      </c>
    </row>
    <row r="47" spans="1:24" ht="12.5" x14ac:dyDescent="0.25">
      <c r="A47" s="1" t="s">
        <v>26</v>
      </c>
      <c r="B47" s="4">
        <v>1067951818</v>
      </c>
      <c r="C47" s="4" t="s">
        <v>272</v>
      </c>
      <c r="D47" s="4" t="s">
        <v>273</v>
      </c>
      <c r="E47" s="4" t="s">
        <v>49</v>
      </c>
      <c r="F47" s="6">
        <v>35357</v>
      </c>
      <c r="G47" s="4" t="s">
        <v>30</v>
      </c>
      <c r="H47" s="1" t="s">
        <v>31</v>
      </c>
      <c r="I47" s="1" t="s">
        <v>32</v>
      </c>
      <c r="J47" s="4" t="s">
        <v>229</v>
      </c>
      <c r="K47" s="4" t="s">
        <v>33</v>
      </c>
      <c r="L47" s="4" t="s">
        <v>51</v>
      </c>
      <c r="M47" s="4" t="s">
        <v>35</v>
      </c>
      <c r="N47" s="4" t="s">
        <v>274</v>
      </c>
      <c r="O47" s="6">
        <v>44313</v>
      </c>
      <c r="P47" s="1" t="s">
        <v>37</v>
      </c>
      <c r="S47" s="4" t="s">
        <v>39</v>
      </c>
      <c r="T47" s="1" t="s">
        <v>41</v>
      </c>
      <c r="U47" s="4" t="s">
        <v>2864</v>
      </c>
      <c r="X47" s="4">
        <v>2</v>
      </c>
    </row>
    <row r="48" spans="1:24" ht="12.5" x14ac:dyDescent="0.25">
      <c r="A48" s="1" t="s">
        <v>26</v>
      </c>
      <c r="B48" s="4">
        <v>50945231</v>
      </c>
      <c r="C48" s="4" t="s">
        <v>275</v>
      </c>
      <c r="D48" s="4" t="s">
        <v>276</v>
      </c>
      <c r="E48" s="4" t="s">
        <v>29</v>
      </c>
      <c r="F48" s="6">
        <v>28598</v>
      </c>
      <c r="G48" s="4" t="s">
        <v>277</v>
      </c>
      <c r="H48" s="1" t="s">
        <v>31</v>
      </c>
      <c r="I48" s="1" t="s">
        <v>32</v>
      </c>
      <c r="J48" s="4" t="s">
        <v>278</v>
      </c>
      <c r="K48" s="4" t="s">
        <v>33</v>
      </c>
      <c r="L48" s="4" t="s">
        <v>72</v>
      </c>
      <c r="M48" s="4" t="s">
        <v>78</v>
      </c>
      <c r="O48" s="6">
        <v>41122</v>
      </c>
      <c r="P48" s="1" t="s">
        <v>37</v>
      </c>
      <c r="S48" s="4" t="s">
        <v>124</v>
      </c>
      <c r="T48" s="1" t="s">
        <v>41</v>
      </c>
      <c r="U48" s="4" t="s">
        <v>2864</v>
      </c>
      <c r="V48" s="4">
        <v>3</v>
      </c>
      <c r="W48" s="4">
        <v>0</v>
      </c>
      <c r="X48" s="4">
        <v>1</v>
      </c>
    </row>
    <row r="49" spans="1:24" ht="12.5" x14ac:dyDescent="0.25">
      <c r="A49" s="1" t="s">
        <v>26</v>
      </c>
      <c r="B49" s="4">
        <v>1067962586</v>
      </c>
      <c r="C49" s="4" t="s">
        <v>280</v>
      </c>
      <c r="D49" s="4" t="s">
        <v>281</v>
      </c>
      <c r="E49" s="4" t="s">
        <v>49</v>
      </c>
      <c r="F49" s="6">
        <v>36103</v>
      </c>
      <c r="G49" s="4" t="s">
        <v>282</v>
      </c>
      <c r="H49" s="1" t="s">
        <v>31</v>
      </c>
      <c r="I49" s="1" t="s">
        <v>32</v>
      </c>
      <c r="J49" s="4" t="s">
        <v>229</v>
      </c>
      <c r="K49" s="4" t="s">
        <v>33</v>
      </c>
      <c r="L49" s="4" t="s">
        <v>72</v>
      </c>
      <c r="M49" s="4" t="s">
        <v>35</v>
      </c>
      <c r="N49" s="4" t="s">
        <v>283</v>
      </c>
      <c r="O49" s="6">
        <v>44303</v>
      </c>
      <c r="P49" s="4" t="s">
        <v>284</v>
      </c>
      <c r="S49" s="4" t="s">
        <v>92</v>
      </c>
      <c r="T49" s="1" t="s">
        <v>41</v>
      </c>
      <c r="U49" s="4" t="s">
        <v>2864</v>
      </c>
      <c r="V49" s="4">
        <v>0</v>
      </c>
      <c r="W49" s="4">
        <v>0</v>
      </c>
    </row>
    <row r="50" spans="1:24" ht="12.5" x14ac:dyDescent="0.25">
      <c r="A50" s="1" t="s">
        <v>26</v>
      </c>
      <c r="B50" s="4">
        <v>1067965598</v>
      </c>
      <c r="C50" s="4" t="s">
        <v>286</v>
      </c>
      <c r="D50" s="4" t="s">
        <v>287</v>
      </c>
      <c r="E50" s="4" t="s">
        <v>49</v>
      </c>
      <c r="F50" s="6">
        <v>36261</v>
      </c>
      <c r="G50" s="4" t="s">
        <v>30</v>
      </c>
      <c r="H50" s="1" t="s">
        <v>31</v>
      </c>
      <c r="I50" s="1" t="s">
        <v>32</v>
      </c>
      <c r="J50" s="4" t="s">
        <v>229</v>
      </c>
      <c r="K50" s="4" t="s">
        <v>33</v>
      </c>
      <c r="L50" s="4" t="s">
        <v>72</v>
      </c>
      <c r="M50" s="4" t="s">
        <v>221</v>
      </c>
      <c r="N50" s="4" t="s">
        <v>289</v>
      </c>
      <c r="O50" s="6">
        <v>43389</v>
      </c>
      <c r="P50" s="4" t="s">
        <v>290</v>
      </c>
      <c r="S50" s="4" t="s">
        <v>39</v>
      </c>
      <c r="T50" s="1" t="s">
        <v>41</v>
      </c>
      <c r="U50" s="4" t="s">
        <v>2864</v>
      </c>
      <c r="X50" s="4">
        <v>1</v>
      </c>
    </row>
    <row r="51" spans="1:24" ht="12.5" x14ac:dyDescent="0.25">
      <c r="A51" s="1" t="s">
        <v>26</v>
      </c>
      <c r="B51" s="4">
        <v>1123635144</v>
      </c>
      <c r="C51" s="4" t="s">
        <v>291</v>
      </c>
      <c r="D51" s="4" t="s">
        <v>292</v>
      </c>
      <c r="E51" s="4" t="s">
        <v>49</v>
      </c>
      <c r="F51" s="6">
        <v>35406</v>
      </c>
      <c r="G51" s="4" t="s">
        <v>293</v>
      </c>
      <c r="H51" s="1" t="s">
        <v>31</v>
      </c>
      <c r="I51" s="1" t="s">
        <v>32</v>
      </c>
      <c r="J51" s="4" t="s">
        <v>294</v>
      </c>
      <c r="K51" s="4" t="s">
        <v>33</v>
      </c>
      <c r="L51" s="4" t="s">
        <v>72</v>
      </c>
      <c r="M51" s="4" t="s">
        <v>78</v>
      </c>
      <c r="N51" s="4" t="s">
        <v>295</v>
      </c>
      <c r="O51" s="6">
        <v>43598</v>
      </c>
      <c r="P51" s="4" t="s">
        <v>284</v>
      </c>
      <c r="S51" s="4" t="s">
        <v>39</v>
      </c>
      <c r="T51" s="1" t="s">
        <v>41</v>
      </c>
      <c r="U51" s="4" t="s">
        <v>2864</v>
      </c>
      <c r="V51" s="4">
        <v>0</v>
      </c>
      <c r="W51" s="4">
        <v>0</v>
      </c>
      <c r="X51" s="4">
        <v>3</v>
      </c>
    </row>
  </sheetData>
  <autoFilter ref="A1:X5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358"/>
  <sheetViews>
    <sheetView workbookViewId="0"/>
  </sheetViews>
  <sheetFormatPr defaultColWidth="12.54296875" defaultRowHeight="15.75" customHeight="1" x14ac:dyDescent="0.25"/>
  <sheetData>
    <row r="1" spans="1:3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296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297</v>
      </c>
      <c r="AC1" s="1" t="s">
        <v>298</v>
      </c>
      <c r="AD1" s="1" t="s">
        <v>299</v>
      </c>
      <c r="AE1" s="1" t="s">
        <v>300</v>
      </c>
      <c r="AF1" s="1" t="s">
        <v>301</v>
      </c>
    </row>
    <row r="2" spans="1:32" ht="15.75" customHeight="1" x14ac:dyDescent="0.25">
      <c r="A2" s="1" t="s">
        <v>302</v>
      </c>
      <c r="B2" s="1" t="s">
        <v>26</v>
      </c>
      <c r="C2" s="2">
        <v>1067953706</v>
      </c>
      <c r="D2" s="1" t="s">
        <v>303</v>
      </c>
      <c r="E2" s="1" t="s">
        <v>304</v>
      </c>
      <c r="F2" s="1" t="s">
        <v>29</v>
      </c>
      <c r="G2" s="8">
        <v>35482</v>
      </c>
      <c r="H2" s="1" t="s">
        <v>30</v>
      </c>
      <c r="I2" s="1" t="s">
        <v>229</v>
      </c>
      <c r="J2" s="7" t="s">
        <v>305</v>
      </c>
      <c r="K2" s="1" t="s">
        <v>33</v>
      </c>
      <c r="L2" s="1" t="s">
        <v>72</v>
      </c>
      <c r="M2" s="1" t="s">
        <v>88</v>
      </c>
      <c r="N2" s="1" t="s">
        <v>306</v>
      </c>
      <c r="O2" s="8">
        <v>43347</v>
      </c>
      <c r="P2" s="1" t="s">
        <v>307</v>
      </c>
      <c r="Q2" s="1" t="s">
        <v>92</v>
      </c>
      <c r="R2" s="1" t="s">
        <v>101</v>
      </c>
      <c r="S2" s="2">
        <v>828116</v>
      </c>
      <c r="T2" s="1" t="s">
        <v>93</v>
      </c>
      <c r="U2" s="1" t="s">
        <v>66</v>
      </c>
      <c r="V2" s="1"/>
      <c r="W2" s="1" t="s">
        <v>44</v>
      </c>
      <c r="X2" s="2">
        <v>0</v>
      </c>
      <c r="Y2" s="2">
        <v>0</v>
      </c>
      <c r="Z2" s="2">
        <v>2</v>
      </c>
      <c r="AA2" s="1" t="s">
        <v>308</v>
      </c>
      <c r="AB2" s="2">
        <v>7840086</v>
      </c>
      <c r="AC2" s="2">
        <v>3015418664</v>
      </c>
      <c r="AD2" s="1" t="s">
        <v>309</v>
      </c>
      <c r="AE2" s="2">
        <v>3204760977</v>
      </c>
      <c r="AF2" s="1" t="s">
        <v>310</v>
      </c>
    </row>
    <row r="3" spans="1:32" ht="15.75" customHeight="1" x14ac:dyDescent="0.25">
      <c r="A3" s="1" t="s">
        <v>311</v>
      </c>
      <c r="B3" s="1" t="s">
        <v>26</v>
      </c>
      <c r="C3" s="2">
        <v>1067965598</v>
      </c>
      <c r="D3" s="1" t="s">
        <v>286</v>
      </c>
      <c r="E3" s="1" t="s">
        <v>287</v>
      </c>
      <c r="F3" s="1" t="s">
        <v>49</v>
      </c>
      <c r="G3" s="8">
        <v>36261</v>
      </c>
      <c r="H3" s="1" t="s">
        <v>30</v>
      </c>
      <c r="I3" s="1" t="s">
        <v>229</v>
      </c>
      <c r="J3" s="7" t="s">
        <v>288</v>
      </c>
      <c r="K3" s="1" t="s">
        <v>33</v>
      </c>
      <c r="L3" s="1" t="s">
        <v>72</v>
      </c>
      <c r="M3" s="1" t="s">
        <v>221</v>
      </c>
      <c r="N3" s="1" t="s">
        <v>289</v>
      </c>
      <c r="O3" s="8">
        <v>43389</v>
      </c>
      <c r="P3" s="1" t="s">
        <v>290</v>
      </c>
      <c r="Q3" s="1" t="s">
        <v>39</v>
      </c>
      <c r="R3" s="1" t="s">
        <v>101</v>
      </c>
      <c r="S3" s="2">
        <v>828116</v>
      </c>
      <c r="T3" s="1" t="s">
        <v>93</v>
      </c>
      <c r="U3" s="1" t="s">
        <v>66</v>
      </c>
      <c r="V3" s="1"/>
      <c r="W3" s="1" t="s">
        <v>44</v>
      </c>
      <c r="X3" s="1"/>
      <c r="Y3" s="1"/>
      <c r="Z3" s="2">
        <v>1</v>
      </c>
      <c r="AA3" s="1" t="s">
        <v>45</v>
      </c>
      <c r="AB3" s="1"/>
      <c r="AC3" s="2">
        <v>3222573034</v>
      </c>
      <c r="AD3" s="1" t="s">
        <v>312</v>
      </c>
      <c r="AE3" s="2">
        <v>3135422080</v>
      </c>
      <c r="AF3" s="1" t="s">
        <v>313</v>
      </c>
    </row>
    <row r="4" spans="1:32" ht="15.75" customHeight="1" x14ac:dyDescent="0.25">
      <c r="A4" s="1" t="s">
        <v>314</v>
      </c>
      <c r="B4" s="1" t="s">
        <v>26</v>
      </c>
      <c r="C4" s="2">
        <v>1063304265</v>
      </c>
      <c r="D4" s="1" t="s">
        <v>315</v>
      </c>
      <c r="E4" s="1" t="s">
        <v>316</v>
      </c>
      <c r="F4" s="1" t="s">
        <v>29</v>
      </c>
      <c r="G4" s="8">
        <v>35470</v>
      </c>
      <c r="H4" s="1" t="s">
        <v>317</v>
      </c>
      <c r="I4" s="1" t="s">
        <v>229</v>
      </c>
      <c r="J4" s="7" t="s">
        <v>318</v>
      </c>
      <c r="K4" s="1" t="s">
        <v>33</v>
      </c>
      <c r="L4" s="1" t="s">
        <v>51</v>
      </c>
      <c r="M4" s="1" t="s">
        <v>221</v>
      </c>
      <c r="N4" s="1" t="s">
        <v>319</v>
      </c>
      <c r="O4" s="8">
        <v>42963</v>
      </c>
      <c r="P4" s="1" t="s">
        <v>320</v>
      </c>
      <c r="Q4" s="1" t="s">
        <v>233</v>
      </c>
      <c r="R4" s="1" t="s">
        <v>101</v>
      </c>
      <c r="S4" s="2">
        <v>878</v>
      </c>
      <c r="T4" s="1" t="s">
        <v>41</v>
      </c>
      <c r="U4" s="1" t="s">
        <v>61</v>
      </c>
      <c r="V4" s="1" t="s">
        <v>43</v>
      </c>
      <c r="W4" s="1" t="s">
        <v>44</v>
      </c>
      <c r="X4" s="2">
        <v>0</v>
      </c>
      <c r="Y4" s="2">
        <v>0</v>
      </c>
      <c r="Z4" s="2">
        <v>1</v>
      </c>
      <c r="AA4" s="1" t="s">
        <v>45</v>
      </c>
      <c r="AB4" s="1"/>
      <c r="AC4" s="2">
        <v>3117400386</v>
      </c>
      <c r="AD4" s="1" t="s">
        <v>321</v>
      </c>
      <c r="AE4" s="1" t="s">
        <v>322</v>
      </c>
      <c r="AF4" s="1" t="s">
        <v>313</v>
      </c>
    </row>
    <row r="5" spans="1:32" ht="15.75" customHeight="1" x14ac:dyDescent="0.25">
      <c r="A5" s="1" t="s">
        <v>323</v>
      </c>
      <c r="B5" s="1" t="s">
        <v>26</v>
      </c>
      <c r="C5" s="2">
        <v>25876360</v>
      </c>
      <c r="D5" s="1" t="s">
        <v>324</v>
      </c>
      <c r="E5" s="1" t="s">
        <v>325</v>
      </c>
      <c r="F5" s="1" t="s">
        <v>29</v>
      </c>
      <c r="G5" s="8">
        <v>29663</v>
      </c>
      <c r="H5" s="1" t="s">
        <v>326</v>
      </c>
      <c r="I5" s="1" t="s">
        <v>327</v>
      </c>
      <c r="J5" s="7" t="s">
        <v>328</v>
      </c>
      <c r="K5" s="1" t="s">
        <v>33</v>
      </c>
      <c r="L5" s="1" t="s">
        <v>72</v>
      </c>
      <c r="M5" s="1" t="s">
        <v>78</v>
      </c>
      <c r="N5" s="1"/>
      <c r="O5" s="1"/>
      <c r="P5" s="1"/>
      <c r="Q5" s="1" t="s">
        <v>233</v>
      </c>
      <c r="R5" s="1" t="s">
        <v>101</v>
      </c>
      <c r="S5" s="2">
        <v>945000</v>
      </c>
      <c r="T5" s="1" t="s">
        <v>41</v>
      </c>
      <c r="U5" s="1" t="s">
        <v>66</v>
      </c>
      <c r="V5" s="1" t="s">
        <v>73</v>
      </c>
      <c r="W5" s="1" t="s">
        <v>130</v>
      </c>
      <c r="X5" s="2">
        <v>1</v>
      </c>
      <c r="Y5" s="1"/>
      <c r="Z5" s="2">
        <v>2</v>
      </c>
      <c r="AA5" s="1" t="s">
        <v>182</v>
      </c>
      <c r="AB5" s="2">
        <v>7569205</v>
      </c>
      <c r="AC5" s="2">
        <v>3106599594</v>
      </c>
      <c r="AD5" s="1" t="s">
        <v>329</v>
      </c>
      <c r="AE5" s="2">
        <v>3114310887</v>
      </c>
      <c r="AF5" s="1" t="s">
        <v>330</v>
      </c>
    </row>
    <row r="6" spans="1:32" ht="15.75" customHeight="1" x14ac:dyDescent="0.25">
      <c r="A6" s="1" t="s">
        <v>331</v>
      </c>
      <c r="B6" s="1" t="s">
        <v>26</v>
      </c>
      <c r="C6" s="2">
        <v>1064981001</v>
      </c>
      <c r="D6" s="1" t="s">
        <v>332</v>
      </c>
      <c r="E6" s="1" t="s">
        <v>333</v>
      </c>
      <c r="F6" s="1" t="s">
        <v>49</v>
      </c>
      <c r="G6" s="8">
        <v>30923</v>
      </c>
      <c r="H6" s="1" t="s">
        <v>228</v>
      </c>
      <c r="I6" s="1" t="s">
        <v>229</v>
      </c>
      <c r="J6" s="7" t="s">
        <v>334</v>
      </c>
      <c r="K6" s="1" t="s">
        <v>33</v>
      </c>
      <c r="L6" s="1" t="s">
        <v>72</v>
      </c>
      <c r="M6" s="1" t="s">
        <v>78</v>
      </c>
      <c r="N6" s="1" t="s">
        <v>335</v>
      </c>
      <c r="O6" s="8">
        <v>39115</v>
      </c>
      <c r="P6" s="1" t="s">
        <v>336</v>
      </c>
      <c r="Q6" s="1" t="s">
        <v>39</v>
      </c>
      <c r="R6" s="1" t="s">
        <v>101</v>
      </c>
      <c r="S6" s="2">
        <v>97503200</v>
      </c>
      <c r="T6" s="1" t="s">
        <v>41</v>
      </c>
      <c r="U6" s="1" t="s">
        <v>66</v>
      </c>
      <c r="V6" s="1" t="s">
        <v>43</v>
      </c>
      <c r="W6" s="1" t="s">
        <v>44</v>
      </c>
      <c r="X6" s="2">
        <v>0</v>
      </c>
      <c r="Y6" s="2">
        <v>1</v>
      </c>
      <c r="Z6" s="2">
        <v>1</v>
      </c>
      <c r="AA6" s="1" t="s">
        <v>62</v>
      </c>
      <c r="AB6" s="1"/>
      <c r="AC6" s="2">
        <v>3006578616</v>
      </c>
      <c r="AD6" s="1" t="s">
        <v>337</v>
      </c>
      <c r="AE6" s="2">
        <v>3145267663</v>
      </c>
      <c r="AF6" s="1" t="s">
        <v>338</v>
      </c>
    </row>
    <row r="7" spans="1:32" ht="15.75" customHeight="1" x14ac:dyDescent="0.25">
      <c r="A7" s="1" t="s">
        <v>339</v>
      </c>
      <c r="B7" s="1" t="s">
        <v>26</v>
      </c>
      <c r="C7" s="2">
        <v>50913580</v>
      </c>
      <c r="D7" s="1" t="s">
        <v>340</v>
      </c>
      <c r="E7" s="1" t="s">
        <v>341</v>
      </c>
      <c r="F7" s="1" t="s">
        <v>29</v>
      </c>
      <c r="G7" s="8">
        <v>28056</v>
      </c>
      <c r="H7" s="1" t="s">
        <v>30</v>
      </c>
      <c r="I7" s="1" t="s">
        <v>229</v>
      </c>
      <c r="J7" s="7" t="s">
        <v>342</v>
      </c>
      <c r="K7" s="1" t="s">
        <v>33</v>
      </c>
      <c r="L7" s="1" t="s">
        <v>34</v>
      </c>
      <c r="M7" s="1" t="s">
        <v>343</v>
      </c>
      <c r="N7" s="1" t="s">
        <v>344</v>
      </c>
      <c r="O7" s="8">
        <v>40180</v>
      </c>
      <c r="P7" s="1" t="s">
        <v>345</v>
      </c>
      <c r="Q7" s="1" t="s">
        <v>233</v>
      </c>
      <c r="R7" s="1" t="s">
        <v>101</v>
      </c>
      <c r="S7" s="2">
        <v>828116</v>
      </c>
      <c r="T7" s="1" t="s">
        <v>41</v>
      </c>
      <c r="U7" s="1" t="s">
        <v>66</v>
      </c>
      <c r="V7" s="1" t="s">
        <v>43</v>
      </c>
      <c r="W7" s="1" t="s">
        <v>169</v>
      </c>
      <c r="X7" s="2">
        <v>2</v>
      </c>
      <c r="Y7" s="1"/>
      <c r="Z7" s="2">
        <v>3</v>
      </c>
      <c r="AA7" s="1" t="s">
        <v>45</v>
      </c>
      <c r="AB7" s="2">
        <v>7910562</v>
      </c>
      <c r="AC7" s="2">
        <v>3002857018</v>
      </c>
      <c r="AD7" s="1" t="s">
        <v>346</v>
      </c>
      <c r="AE7" s="2">
        <v>3216507438</v>
      </c>
      <c r="AF7" s="1" t="s">
        <v>313</v>
      </c>
    </row>
    <row r="8" spans="1:32" ht="15.75" customHeight="1" x14ac:dyDescent="0.25">
      <c r="A8" s="1" t="s">
        <v>347</v>
      </c>
      <c r="B8" s="1" t="s">
        <v>26</v>
      </c>
      <c r="C8" s="2">
        <v>1067905340</v>
      </c>
      <c r="D8" s="1" t="s">
        <v>348</v>
      </c>
      <c r="E8" s="1" t="s">
        <v>349</v>
      </c>
      <c r="F8" s="1" t="s">
        <v>49</v>
      </c>
      <c r="G8" s="8">
        <v>33508</v>
      </c>
      <c r="H8" s="1" t="s">
        <v>317</v>
      </c>
      <c r="I8" s="1" t="s">
        <v>229</v>
      </c>
      <c r="J8" s="7" t="s">
        <v>350</v>
      </c>
      <c r="K8" s="1" t="s">
        <v>33</v>
      </c>
      <c r="L8" s="1" t="s">
        <v>51</v>
      </c>
      <c r="M8" s="1" t="s">
        <v>35</v>
      </c>
      <c r="N8" s="1" t="s">
        <v>351</v>
      </c>
      <c r="O8" s="8">
        <v>42736</v>
      </c>
      <c r="P8" s="1" t="s">
        <v>352</v>
      </c>
      <c r="Q8" s="1" t="s">
        <v>39</v>
      </c>
      <c r="R8" s="1" t="s">
        <v>101</v>
      </c>
      <c r="S8" s="2">
        <v>1000000</v>
      </c>
      <c r="T8" s="1" t="s">
        <v>41</v>
      </c>
      <c r="U8" s="1" t="s">
        <v>42</v>
      </c>
      <c r="V8" s="1" t="s">
        <v>43</v>
      </c>
      <c r="W8" s="1" t="s">
        <v>44</v>
      </c>
      <c r="X8" s="2">
        <v>0</v>
      </c>
      <c r="Y8" s="2">
        <v>0</v>
      </c>
      <c r="Z8" s="2">
        <v>3</v>
      </c>
      <c r="AA8" s="1" t="s">
        <v>111</v>
      </c>
      <c r="AB8" s="2">
        <v>3043426433</v>
      </c>
      <c r="AC8" s="2">
        <v>3043426433</v>
      </c>
      <c r="AD8" s="1" t="s">
        <v>353</v>
      </c>
      <c r="AE8" s="1" t="s">
        <v>354</v>
      </c>
      <c r="AF8" s="1" t="s">
        <v>355</v>
      </c>
    </row>
    <row r="9" spans="1:32" ht="15.75" customHeight="1" x14ac:dyDescent="0.25">
      <c r="A9" s="1" t="s">
        <v>356</v>
      </c>
      <c r="B9" s="1" t="s">
        <v>26</v>
      </c>
      <c r="C9" s="2">
        <v>1068667303</v>
      </c>
      <c r="D9" s="1" t="s">
        <v>357</v>
      </c>
      <c r="E9" s="1" t="s">
        <v>358</v>
      </c>
      <c r="F9" s="1" t="s">
        <v>49</v>
      </c>
      <c r="G9" s="8">
        <v>34666</v>
      </c>
      <c r="H9" s="1" t="s">
        <v>359</v>
      </c>
      <c r="I9" s="1" t="s">
        <v>327</v>
      </c>
      <c r="J9" s="7" t="s">
        <v>360</v>
      </c>
      <c r="K9" s="1" t="s">
        <v>33</v>
      </c>
      <c r="L9" s="1" t="s">
        <v>72</v>
      </c>
      <c r="M9" s="1" t="s">
        <v>343</v>
      </c>
      <c r="N9" s="1" t="s">
        <v>361</v>
      </c>
      <c r="O9" s="8">
        <v>43122</v>
      </c>
      <c r="P9" s="1" t="s">
        <v>362</v>
      </c>
      <c r="Q9" s="1" t="s">
        <v>233</v>
      </c>
      <c r="R9" s="1" t="s">
        <v>101</v>
      </c>
      <c r="S9" s="2">
        <v>1200000</v>
      </c>
      <c r="T9" s="1" t="s">
        <v>41</v>
      </c>
      <c r="U9" s="1" t="s">
        <v>66</v>
      </c>
      <c r="V9" s="1" t="s">
        <v>67</v>
      </c>
      <c r="W9" s="1" t="s">
        <v>44</v>
      </c>
      <c r="X9" s="2">
        <v>0</v>
      </c>
      <c r="Y9" s="2">
        <v>0</v>
      </c>
      <c r="Z9" s="2">
        <v>3</v>
      </c>
      <c r="AA9" s="1" t="s">
        <v>62</v>
      </c>
      <c r="AB9" s="2">
        <v>7569316</v>
      </c>
      <c r="AC9" s="2">
        <v>3016064256</v>
      </c>
      <c r="AD9" s="1" t="s">
        <v>363</v>
      </c>
      <c r="AE9" s="2">
        <v>3116577060</v>
      </c>
      <c r="AF9" s="1" t="s">
        <v>364</v>
      </c>
    </row>
    <row r="10" spans="1:32" ht="15.75" customHeight="1" x14ac:dyDescent="0.25">
      <c r="A10" s="1" t="s">
        <v>365</v>
      </c>
      <c r="B10" s="1" t="s">
        <v>26</v>
      </c>
      <c r="C10" s="2">
        <v>10966799</v>
      </c>
      <c r="D10" s="1" t="s">
        <v>366</v>
      </c>
      <c r="E10" s="1" t="s">
        <v>367</v>
      </c>
      <c r="F10" s="1" t="s">
        <v>49</v>
      </c>
      <c r="G10" s="8">
        <v>31132</v>
      </c>
      <c r="H10" s="1" t="s">
        <v>30</v>
      </c>
      <c r="I10" s="1" t="s">
        <v>229</v>
      </c>
      <c r="J10" s="7"/>
      <c r="K10" s="1" t="s">
        <v>33</v>
      </c>
      <c r="L10" s="1" t="s">
        <v>72</v>
      </c>
      <c r="M10" s="1" t="s">
        <v>35</v>
      </c>
      <c r="N10" s="1" t="s">
        <v>368</v>
      </c>
      <c r="O10" s="8">
        <v>41837</v>
      </c>
      <c r="P10" s="1" t="s">
        <v>369</v>
      </c>
      <c r="Q10" s="1" t="s">
        <v>39</v>
      </c>
      <c r="R10" s="1" t="s">
        <v>101</v>
      </c>
      <c r="S10" s="2">
        <v>878000</v>
      </c>
      <c r="T10" s="1" t="s">
        <v>41</v>
      </c>
      <c r="U10" s="1" t="s">
        <v>42</v>
      </c>
      <c r="V10" s="1" t="s">
        <v>94</v>
      </c>
      <c r="W10" s="1" t="s">
        <v>169</v>
      </c>
      <c r="X10" s="2">
        <v>1</v>
      </c>
      <c r="Y10" s="2">
        <v>2</v>
      </c>
      <c r="Z10" s="2">
        <v>1</v>
      </c>
      <c r="AA10" s="1" t="s">
        <v>45</v>
      </c>
      <c r="AB10" s="1"/>
      <c r="AC10" s="2">
        <v>3005564123</v>
      </c>
      <c r="AD10" s="1" t="s">
        <v>370</v>
      </c>
      <c r="AE10" s="2">
        <v>3058729597</v>
      </c>
      <c r="AF10" s="1" t="s">
        <v>371</v>
      </c>
    </row>
    <row r="11" spans="1:32" ht="15.75" customHeight="1" x14ac:dyDescent="0.25">
      <c r="A11" s="1" t="s">
        <v>372</v>
      </c>
      <c r="B11" s="1" t="s">
        <v>26</v>
      </c>
      <c r="C11" s="2">
        <v>50931866</v>
      </c>
      <c r="D11" s="1" t="s">
        <v>373</v>
      </c>
      <c r="E11" s="1" t="s">
        <v>374</v>
      </c>
      <c r="F11" s="1" t="s">
        <v>29</v>
      </c>
      <c r="G11" s="8">
        <v>29551</v>
      </c>
      <c r="H11" s="1" t="s">
        <v>375</v>
      </c>
      <c r="I11" s="1" t="s">
        <v>229</v>
      </c>
      <c r="J11" s="7" t="s">
        <v>376</v>
      </c>
      <c r="K11" s="1" t="s">
        <v>33</v>
      </c>
      <c r="L11" s="1" t="s">
        <v>72</v>
      </c>
      <c r="M11" s="1" t="s">
        <v>35</v>
      </c>
      <c r="N11" s="1" t="s">
        <v>377</v>
      </c>
      <c r="O11" s="8">
        <v>40276</v>
      </c>
      <c r="P11" s="1" t="s">
        <v>378</v>
      </c>
      <c r="Q11" s="1" t="s">
        <v>233</v>
      </c>
      <c r="R11" s="1" t="s">
        <v>101</v>
      </c>
      <c r="S11" s="2">
        <v>1848000</v>
      </c>
      <c r="T11" s="1" t="s">
        <v>41</v>
      </c>
      <c r="U11" s="1" t="s">
        <v>66</v>
      </c>
      <c r="V11" s="1" t="s">
        <v>73</v>
      </c>
      <c r="W11" s="1" t="s">
        <v>196</v>
      </c>
      <c r="X11" s="2">
        <v>1</v>
      </c>
      <c r="Y11" s="2">
        <v>1</v>
      </c>
      <c r="Z11" s="2">
        <v>2</v>
      </c>
      <c r="AA11" s="1" t="s">
        <v>55</v>
      </c>
      <c r="AB11" s="1"/>
      <c r="AC11" s="2">
        <v>3106847530</v>
      </c>
      <c r="AD11" s="1" t="s">
        <v>379</v>
      </c>
      <c r="AE11" s="2">
        <v>3234550470</v>
      </c>
      <c r="AF11" s="1" t="s">
        <v>380</v>
      </c>
    </row>
    <row r="12" spans="1:32" ht="15.75" customHeight="1" x14ac:dyDescent="0.25">
      <c r="A12" s="1" t="s">
        <v>381</v>
      </c>
      <c r="B12" s="1" t="s">
        <v>26</v>
      </c>
      <c r="C12" s="2">
        <v>1017159041</v>
      </c>
      <c r="D12" s="1" t="s">
        <v>382</v>
      </c>
      <c r="E12" s="1" t="s">
        <v>383</v>
      </c>
      <c r="F12" s="1" t="s">
        <v>29</v>
      </c>
      <c r="G12" s="8">
        <v>32247</v>
      </c>
      <c r="H12" s="1" t="s">
        <v>384</v>
      </c>
      <c r="I12" s="1" t="s">
        <v>229</v>
      </c>
      <c r="J12" s="7" t="s">
        <v>385</v>
      </c>
      <c r="K12" s="1" t="s">
        <v>33</v>
      </c>
      <c r="L12" s="1" t="s">
        <v>51</v>
      </c>
      <c r="M12" s="1" t="s">
        <v>35</v>
      </c>
      <c r="N12" s="1" t="s">
        <v>386</v>
      </c>
      <c r="O12" s="8">
        <v>40474</v>
      </c>
      <c r="P12" s="1" t="s">
        <v>387</v>
      </c>
      <c r="Q12" s="1" t="s">
        <v>233</v>
      </c>
      <c r="R12" s="1" t="s">
        <v>101</v>
      </c>
      <c r="S12" s="2">
        <v>966000</v>
      </c>
      <c r="T12" s="1" t="s">
        <v>41</v>
      </c>
      <c r="U12" s="1" t="s">
        <v>42</v>
      </c>
      <c r="V12" s="1" t="s">
        <v>43</v>
      </c>
      <c r="W12" s="1" t="s">
        <v>44</v>
      </c>
      <c r="X12" s="2">
        <v>1</v>
      </c>
      <c r="Y12" s="2">
        <v>1</v>
      </c>
      <c r="Z12" s="2">
        <v>2</v>
      </c>
      <c r="AA12" s="1" t="s">
        <v>388</v>
      </c>
      <c r="AB12" s="1"/>
      <c r="AC12" s="2">
        <v>3137383754</v>
      </c>
      <c r="AD12" s="1"/>
      <c r="AE12" s="1"/>
      <c r="AF12" s="1"/>
    </row>
    <row r="13" spans="1:32" ht="15.75" customHeight="1" x14ac:dyDescent="0.25">
      <c r="A13" s="1" t="s">
        <v>389</v>
      </c>
      <c r="B13" s="1" t="s">
        <v>26</v>
      </c>
      <c r="C13" s="2">
        <v>50914359</v>
      </c>
      <c r="D13" s="1" t="s">
        <v>390</v>
      </c>
      <c r="E13" s="1" t="s">
        <v>391</v>
      </c>
      <c r="F13" s="1" t="s">
        <v>29</v>
      </c>
      <c r="G13" s="8">
        <v>27948</v>
      </c>
      <c r="H13" s="1" t="s">
        <v>392</v>
      </c>
      <c r="I13" s="1" t="s">
        <v>229</v>
      </c>
      <c r="J13" s="7"/>
      <c r="K13" s="1" t="s">
        <v>33</v>
      </c>
      <c r="L13" s="1" t="s">
        <v>51</v>
      </c>
      <c r="M13" s="1" t="s">
        <v>343</v>
      </c>
      <c r="N13" s="1" t="s">
        <v>393</v>
      </c>
      <c r="O13" s="8">
        <v>41153</v>
      </c>
      <c r="P13" s="1" t="s">
        <v>394</v>
      </c>
      <c r="Q13" s="1" t="s">
        <v>233</v>
      </c>
      <c r="R13" s="1" t="s">
        <v>101</v>
      </c>
      <c r="S13" s="2">
        <v>3090000</v>
      </c>
      <c r="T13" s="1" t="s">
        <v>41</v>
      </c>
      <c r="U13" s="1" t="s">
        <v>66</v>
      </c>
      <c r="V13" s="1" t="s">
        <v>73</v>
      </c>
      <c r="W13" s="1" t="s">
        <v>169</v>
      </c>
      <c r="X13" s="2">
        <v>2</v>
      </c>
      <c r="Y13" s="1"/>
      <c r="Z13" s="2">
        <v>3</v>
      </c>
      <c r="AA13" s="1" t="s">
        <v>45</v>
      </c>
      <c r="AB13" s="2">
        <v>7815625</v>
      </c>
      <c r="AC13" s="2">
        <v>3015816868</v>
      </c>
      <c r="AD13" s="1" t="s">
        <v>395</v>
      </c>
      <c r="AE13" s="1" t="s">
        <v>396</v>
      </c>
      <c r="AF13" s="1" t="s">
        <v>397</v>
      </c>
    </row>
    <row r="14" spans="1:32" ht="15.75" customHeight="1" x14ac:dyDescent="0.25">
      <c r="A14" s="1" t="s">
        <v>398</v>
      </c>
      <c r="B14" s="1" t="s">
        <v>26</v>
      </c>
      <c r="C14" s="2">
        <v>1067926567</v>
      </c>
      <c r="D14" s="1" t="s">
        <v>399</v>
      </c>
      <c r="E14" s="1" t="s">
        <v>400</v>
      </c>
      <c r="F14" s="1" t="s">
        <v>49</v>
      </c>
      <c r="G14" s="8">
        <v>34339</v>
      </c>
      <c r="H14" s="1" t="s">
        <v>228</v>
      </c>
      <c r="I14" s="1" t="s">
        <v>229</v>
      </c>
      <c r="J14" s="7" t="s">
        <v>401</v>
      </c>
      <c r="K14" s="1" t="s">
        <v>33</v>
      </c>
      <c r="L14" s="1" t="s">
        <v>72</v>
      </c>
      <c r="M14" s="1" t="s">
        <v>35</v>
      </c>
      <c r="N14" s="1" t="s">
        <v>402</v>
      </c>
      <c r="O14" s="8">
        <v>42758</v>
      </c>
      <c r="P14" s="1" t="s">
        <v>403</v>
      </c>
      <c r="Q14" s="1" t="s">
        <v>233</v>
      </c>
      <c r="R14" s="1" t="s">
        <v>101</v>
      </c>
      <c r="S14" s="2">
        <v>1657000</v>
      </c>
      <c r="T14" s="1" t="s">
        <v>41</v>
      </c>
      <c r="U14" s="1" t="s">
        <v>66</v>
      </c>
      <c r="V14" s="1" t="s">
        <v>73</v>
      </c>
      <c r="W14" s="1" t="s">
        <v>44</v>
      </c>
      <c r="X14" s="2">
        <v>0</v>
      </c>
      <c r="Y14" s="2">
        <v>0</v>
      </c>
      <c r="Z14" s="2">
        <v>2</v>
      </c>
      <c r="AA14" s="1" t="s">
        <v>182</v>
      </c>
      <c r="AB14" s="2">
        <v>7892694</v>
      </c>
      <c r="AC14" s="2">
        <v>3008772212</v>
      </c>
      <c r="AD14" s="1" t="s">
        <v>404</v>
      </c>
      <c r="AE14" s="2">
        <v>3106108650</v>
      </c>
      <c r="AF14" s="1" t="s">
        <v>338</v>
      </c>
    </row>
    <row r="15" spans="1:32" ht="15.75" customHeight="1" x14ac:dyDescent="0.25">
      <c r="A15" s="1" t="s">
        <v>405</v>
      </c>
      <c r="B15" s="1" t="s">
        <v>26</v>
      </c>
      <c r="C15" s="2">
        <v>1064989142</v>
      </c>
      <c r="D15" s="1" t="s">
        <v>406</v>
      </c>
      <c r="E15" s="1" t="s">
        <v>407</v>
      </c>
      <c r="F15" s="1" t="s">
        <v>29</v>
      </c>
      <c r="G15" s="8">
        <v>32654</v>
      </c>
      <c r="H15" s="1" t="s">
        <v>408</v>
      </c>
      <c r="I15" s="1" t="s">
        <v>229</v>
      </c>
      <c r="J15" s="7" t="s">
        <v>409</v>
      </c>
      <c r="K15" s="1" t="s">
        <v>33</v>
      </c>
      <c r="L15" s="1" t="s">
        <v>51</v>
      </c>
      <c r="M15" s="1" t="s">
        <v>343</v>
      </c>
      <c r="N15" s="1" t="s">
        <v>410</v>
      </c>
      <c r="O15" s="8">
        <v>43420</v>
      </c>
      <c r="P15" s="1" t="s">
        <v>411</v>
      </c>
      <c r="Q15" s="1" t="s">
        <v>233</v>
      </c>
      <c r="R15" s="1" t="s">
        <v>101</v>
      </c>
      <c r="S15" s="2">
        <v>2142000</v>
      </c>
      <c r="T15" s="1" t="s">
        <v>41</v>
      </c>
      <c r="U15" s="1" t="s">
        <v>42</v>
      </c>
      <c r="V15" s="1" t="s">
        <v>141</v>
      </c>
      <c r="W15" s="1" t="s">
        <v>44</v>
      </c>
      <c r="X15" s="2">
        <v>0</v>
      </c>
      <c r="Y15" s="2">
        <v>0</v>
      </c>
      <c r="Z15" s="2">
        <v>3</v>
      </c>
      <c r="AA15" s="1" t="s">
        <v>45</v>
      </c>
      <c r="AB15" s="1"/>
      <c r="AC15" s="2">
        <v>3008708986</v>
      </c>
      <c r="AD15" s="1" t="s">
        <v>412</v>
      </c>
      <c r="AE15" s="2">
        <v>3135329777</v>
      </c>
      <c r="AF15" s="1" t="s">
        <v>413</v>
      </c>
    </row>
    <row r="16" spans="1:32" ht="15.75" customHeight="1" x14ac:dyDescent="0.25">
      <c r="A16" s="1" t="s">
        <v>414</v>
      </c>
      <c r="B16" s="1" t="s">
        <v>26</v>
      </c>
      <c r="C16" s="2">
        <v>72155556</v>
      </c>
      <c r="D16" s="1" t="s">
        <v>415</v>
      </c>
      <c r="E16" s="1" t="s">
        <v>416</v>
      </c>
      <c r="F16" s="1" t="s">
        <v>49</v>
      </c>
      <c r="G16" s="8">
        <v>25299</v>
      </c>
      <c r="H16" s="1" t="s">
        <v>417</v>
      </c>
      <c r="I16" s="1" t="s">
        <v>229</v>
      </c>
      <c r="J16" s="7" t="s">
        <v>418</v>
      </c>
      <c r="K16" s="1" t="s">
        <v>33</v>
      </c>
      <c r="L16" s="1" t="s">
        <v>34</v>
      </c>
      <c r="M16" s="1" t="s">
        <v>343</v>
      </c>
      <c r="N16" s="1" t="s">
        <v>419</v>
      </c>
      <c r="O16" s="8">
        <v>39934</v>
      </c>
      <c r="P16" s="1" t="s">
        <v>420</v>
      </c>
      <c r="Q16" s="1" t="s">
        <v>39</v>
      </c>
      <c r="R16" s="1" t="s">
        <v>101</v>
      </c>
      <c r="S16" s="2">
        <v>4295000</v>
      </c>
      <c r="T16" s="1" t="s">
        <v>41</v>
      </c>
      <c r="U16" s="1" t="s">
        <v>42</v>
      </c>
      <c r="V16" s="1" t="s">
        <v>43</v>
      </c>
      <c r="W16" s="1" t="s">
        <v>169</v>
      </c>
      <c r="X16" s="2">
        <v>4</v>
      </c>
      <c r="Y16" s="2">
        <v>6</v>
      </c>
      <c r="Z16" s="2">
        <v>2</v>
      </c>
      <c r="AA16" s="1" t="s">
        <v>421</v>
      </c>
      <c r="AB16" s="1"/>
      <c r="AC16" s="2">
        <v>3205312260</v>
      </c>
      <c r="AD16" s="1" t="s">
        <v>422</v>
      </c>
      <c r="AE16" s="2">
        <v>3004543643</v>
      </c>
      <c r="AF16" s="1" t="s">
        <v>423</v>
      </c>
    </row>
    <row r="17" spans="1:32" ht="15.75" customHeight="1" x14ac:dyDescent="0.25">
      <c r="A17" s="1" t="s">
        <v>424</v>
      </c>
      <c r="B17" s="1" t="s">
        <v>26</v>
      </c>
      <c r="C17" s="2">
        <v>50932564</v>
      </c>
      <c r="D17" s="1" t="s">
        <v>425</v>
      </c>
      <c r="E17" s="1" t="s">
        <v>426</v>
      </c>
      <c r="F17" s="1" t="s">
        <v>29</v>
      </c>
      <c r="G17" s="8">
        <v>29588</v>
      </c>
      <c r="H17" s="1" t="s">
        <v>427</v>
      </c>
      <c r="I17" s="1" t="s">
        <v>229</v>
      </c>
      <c r="J17" s="7" t="s">
        <v>428</v>
      </c>
      <c r="K17" s="1" t="s">
        <v>33</v>
      </c>
      <c r="L17" s="1" t="s">
        <v>72</v>
      </c>
      <c r="M17" s="1" t="s">
        <v>35</v>
      </c>
      <c r="N17" s="1"/>
      <c r="O17" s="8">
        <v>39904</v>
      </c>
      <c r="P17" s="1" t="s">
        <v>429</v>
      </c>
      <c r="Q17" s="1" t="s">
        <v>233</v>
      </c>
      <c r="R17" s="1" t="s">
        <v>101</v>
      </c>
      <c r="S17" s="2">
        <v>964000</v>
      </c>
      <c r="T17" s="1" t="s">
        <v>41</v>
      </c>
      <c r="U17" s="1" t="s">
        <v>66</v>
      </c>
      <c r="V17" s="1" t="s">
        <v>43</v>
      </c>
      <c r="W17" s="1" t="s">
        <v>44</v>
      </c>
      <c r="X17" s="1"/>
      <c r="Y17" s="2">
        <v>1</v>
      </c>
      <c r="Z17" s="2">
        <v>2</v>
      </c>
      <c r="AA17" s="1" t="s">
        <v>430</v>
      </c>
      <c r="AB17" s="1"/>
      <c r="AC17" s="2">
        <v>3013851525</v>
      </c>
      <c r="AD17" s="1" t="s">
        <v>431</v>
      </c>
      <c r="AE17" s="2">
        <v>3135053369</v>
      </c>
      <c r="AF17" s="1" t="s">
        <v>313</v>
      </c>
    </row>
    <row r="18" spans="1:32" ht="15.75" customHeight="1" x14ac:dyDescent="0.25">
      <c r="A18" s="1" t="s">
        <v>432</v>
      </c>
      <c r="B18" s="1" t="s">
        <v>26</v>
      </c>
      <c r="C18" s="2">
        <v>1067909470</v>
      </c>
      <c r="D18" s="1" t="s">
        <v>433</v>
      </c>
      <c r="E18" s="1" t="s">
        <v>434</v>
      </c>
      <c r="F18" s="1" t="s">
        <v>49</v>
      </c>
      <c r="G18" s="8">
        <v>33669</v>
      </c>
      <c r="H18" s="1" t="s">
        <v>228</v>
      </c>
      <c r="I18" s="1" t="s">
        <v>229</v>
      </c>
      <c r="J18" s="7" t="s">
        <v>435</v>
      </c>
      <c r="K18" s="1" t="s">
        <v>180</v>
      </c>
      <c r="L18" s="1" t="s">
        <v>72</v>
      </c>
      <c r="M18" s="1" t="s">
        <v>35</v>
      </c>
      <c r="N18" s="1" t="s">
        <v>231</v>
      </c>
      <c r="O18" s="8">
        <v>41640</v>
      </c>
      <c r="P18" s="1" t="s">
        <v>436</v>
      </c>
      <c r="Q18" s="1" t="s">
        <v>39</v>
      </c>
      <c r="R18" s="1" t="s">
        <v>101</v>
      </c>
      <c r="S18" s="2">
        <v>878000</v>
      </c>
      <c r="T18" s="1" t="s">
        <v>41</v>
      </c>
      <c r="U18" s="1" t="s">
        <v>42</v>
      </c>
      <c r="V18" s="1" t="s">
        <v>43</v>
      </c>
      <c r="W18" s="1" t="s">
        <v>44</v>
      </c>
      <c r="X18" s="1"/>
      <c r="Y18" s="2">
        <v>2</v>
      </c>
      <c r="Z18" s="2">
        <v>1</v>
      </c>
      <c r="AA18" s="1" t="s">
        <v>62</v>
      </c>
      <c r="AB18" s="2">
        <v>3103632751</v>
      </c>
      <c r="AC18" s="2">
        <v>3103632751</v>
      </c>
      <c r="AD18" s="1" t="s">
        <v>437</v>
      </c>
      <c r="AE18" s="2">
        <v>3116569488</v>
      </c>
      <c r="AF18" s="1" t="s">
        <v>413</v>
      </c>
    </row>
    <row r="19" spans="1:32" ht="15.75" customHeight="1" x14ac:dyDescent="0.3">
      <c r="A19" s="1" t="s">
        <v>438</v>
      </c>
      <c r="B19" s="1" t="s">
        <v>26</v>
      </c>
      <c r="C19" s="2">
        <v>1064986894</v>
      </c>
      <c r="D19" s="9" t="s">
        <v>226</v>
      </c>
      <c r="E19" s="1" t="s">
        <v>227</v>
      </c>
      <c r="F19" s="1" t="s">
        <v>29</v>
      </c>
      <c r="G19" s="8">
        <v>32439</v>
      </c>
      <c r="H19" s="1" t="s">
        <v>228</v>
      </c>
      <c r="I19" s="1" t="s">
        <v>229</v>
      </c>
      <c r="J19" s="7" t="s">
        <v>230</v>
      </c>
      <c r="K19" s="1" t="s">
        <v>33</v>
      </c>
      <c r="L19" s="1" t="s">
        <v>72</v>
      </c>
      <c r="M19" s="1" t="s">
        <v>35</v>
      </c>
      <c r="N19" s="1" t="s">
        <v>231</v>
      </c>
      <c r="O19" s="8">
        <v>40391</v>
      </c>
      <c r="P19" s="1" t="s">
        <v>232</v>
      </c>
      <c r="Q19" s="1" t="s">
        <v>233</v>
      </c>
      <c r="R19" s="1" t="s">
        <v>101</v>
      </c>
      <c r="S19" s="2">
        <v>964000</v>
      </c>
      <c r="T19" s="1" t="s">
        <v>41</v>
      </c>
      <c r="U19" s="1" t="s">
        <v>66</v>
      </c>
      <c r="V19" s="1" t="s">
        <v>43</v>
      </c>
      <c r="W19" s="1" t="s">
        <v>44</v>
      </c>
      <c r="X19" s="2">
        <v>0</v>
      </c>
      <c r="Y19" s="2">
        <v>1</v>
      </c>
      <c r="Z19" s="2">
        <v>1</v>
      </c>
      <c r="AA19" s="1" t="s">
        <v>234</v>
      </c>
      <c r="AB19" s="2">
        <v>7919812</v>
      </c>
      <c r="AC19" s="2">
        <v>3008326590</v>
      </c>
      <c r="AD19" s="1" t="s">
        <v>439</v>
      </c>
      <c r="AE19" s="2">
        <v>3225832822</v>
      </c>
      <c r="AF19" s="1" t="s">
        <v>338</v>
      </c>
    </row>
    <row r="20" spans="1:32" ht="15.75" customHeight="1" x14ac:dyDescent="0.25">
      <c r="A20" s="1" t="s">
        <v>440</v>
      </c>
      <c r="B20" s="1" t="s">
        <v>26</v>
      </c>
      <c r="C20" s="2">
        <v>50913548</v>
      </c>
      <c r="D20" s="1" t="s">
        <v>441</v>
      </c>
      <c r="E20" s="1" t="s">
        <v>442</v>
      </c>
      <c r="F20" s="1" t="s">
        <v>29</v>
      </c>
      <c r="G20" s="8">
        <v>27610</v>
      </c>
      <c r="H20" s="1" t="s">
        <v>30</v>
      </c>
      <c r="I20" s="1" t="s">
        <v>229</v>
      </c>
      <c r="J20" s="7" t="s">
        <v>443</v>
      </c>
      <c r="K20" s="1" t="s">
        <v>33</v>
      </c>
      <c r="L20" s="1" t="s">
        <v>51</v>
      </c>
      <c r="M20" s="1" t="s">
        <v>78</v>
      </c>
      <c r="N20" s="1"/>
      <c r="O20" s="8">
        <v>39041</v>
      </c>
      <c r="P20" s="1" t="s">
        <v>444</v>
      </c>
      <c r="Q20" s="1" t="s">
        <v>66</v>
      </c>
      <c r="R20" s="1" t="s">
        <v>40</v>
      </c>
      <c r="S20" s="2">
        <v>945000</v>
      </c>
      <c r="T20" s="1" t="s">
        <v>41</v>
      </c>
      <c r="U20" s="1" t="s">
        <v>66</v>
      </c>
      <c r="V20" s="1" t="s">
        <v>67</v>
      </c>
      <c r="W20" s="1" t="s">
        <v>169</v>
      </c>
      <c r="X20" s="2">
        <v>1</v>
      </c>
      <c r="Y20" s="2">
        <v>1</v>
      </c>
      <c r="Z20" s="2">
        <v>1</v>
      </c>
      <c r="AA20" s="1" t="s">
        <v>111</v>
      </c>
      <c r="AB20" s="2">
        <v>3126123603</v>
      </c>
      <c r="AC20" s="2">
        <v>3126123603</v>
      </c>
      <c r="AD20" s="1" t="s">
        <v>445</v>
      </c>
      <c r="AE20" s="2">
        <v>3116852417</v>
      </c>
      <c r="AF20" s="1" t="s">
        <v>397</v>
      </c>
    </row>
    <row r="21" spans="1:32" ht="15.75" customHeight="1" x14ac:dyDescent="0.25">
      <c r="A21" s="1" t="s">
        <v>446</v>
      </c>
      <c r="B21" s="1" t="s">
        <v>26</v>
      </c>
      <c r="C21" s="2">
        <v>64696116</v>
      </c>
      <c r="D21" s="1" t="s">
        <v>447</v>
      </c>
      <c r="E21" s="1" t="s">
        <v>448</v>
      </c>
      <c r="F21" s="1" t="s">
        <v>29</v>
      </c>
      <c r="G21" s="8">
        <v>29847</v>
      </c>
      <c r="H21" s="1" t="s">
        <v>449</v>
      </c>
      <c r="I21" s="1" t="s">
        <v>229</v>
      </c>
      <c r="J21" s="7" t="s">
        <v>450</v>
      </c>
      <c r="K21" s="1" t="s">
        <v>33</v>
      </c>
      <c r="L21" s="1" t="s">
        <v>51</v>
      </c>
      <c r="M21" s="1" t="s">
        <v>343</v>
      </c>
      <c r="N21" s="1" t="s">
        <v>451</v>
      </c>
      <c r="O21" s="8">
        <v>41712</v>
      </c>
      <c r="P21" s="1" t="s">
        <v>452</v>
      </c>
      <c r="Q21" s="1" t="s">
        <v>233</v>
      </c>
      <c r="R21" s="1" t="s">
        <v>101</v>
      </c>
      <c r="S21" s="2">
        <v>6451000</v>
      </c>
      <c r="T21" s="1" t="s">
        <v>41</v>
      </c>
      <c r="U21" s="1" t="s">
        <v>66</v>
      </c>
      <c r="V21" s="1" t="s">
        <v>73</v>
      </c>
      <c r="W21" s="1" t="s">
        <v>44</v>
      </c>
      <c r="X21" s="2">
        <v>0</v>
      </c>
      <c r="Y21" s="2">
        <v>1</v>
      </c>
      <c r="Z21" s="2">
        <v>4</v>
      </c>
      <c r="AA21" s="1" t="s">
        <v>55</v>
      </c>
      <c r="AB21" s="1"/>
      <c r="AC21" s="2">
        <v>3164212000</v>
      </c>
      <c r="AD21" s="1" t="s">
        <v>453</v>
      </c>
      <c r="AE21" s="2">
        <v>3008029914</v>
      </c>
      <c r="AF21" s="1" t="s">
        <v>454</v>
      </c>
    </row>
    <row r="22" spans="1:32" ht="15.75" customHeight="1" x14ac:dyDescent="0.25">
      <c r="A22" s="1" t="s">
        <v>455</v>
      </c>
      <c r="B22" s="1" t="s">
        <v>26</v>
      </c>
      <c r="C22" s="2">
        <v>1067954048</v>
      </c>
      <c r="D22" s="1" t="s">
        <v>456</v>
      </c>
      <c r="E22" s="1" t="s">
        <v>457</v>
      </c>
      <c r="F22" s="1" t="s">
        <v>49</v>
      </c>
      <c r="G22" s="8">
        <v>35514</v>
      </c>
      <c r="H22" s="1" t="s">
        <v>458</v>
      </c>
      <c r="I22" s="1" t="s">
        <v>229</v>
      </c>
      <c r="J22" s="7" t="s">
        <v>459</v>
      </c>
      <c r="K22" s="1" t="s">
        <v>33</v>
      </c>
      <c r="L22" s="1" t="s">
        <v>72</v>
      </c>
      <c r="M22" s="1" t="s">
        <v>35</v>
      </c>
      <c r="N22" s="1" t="s">
        <v>231</v>
      </c>
      <c r="O22" s="8">
        <v>43535</v>
      </c>
      <c r="P22" s="1" t="s">
        <v>460</v>
      </c>
      <c r="Q22" s="1" t="s">
        <v>233</v>
      </c>
      <c r="R22" s="1" t="s">
        <v>101</v>
      </c>
      <c r="S22" s="2">
        <v>2500000</v>
      </c>
      <c r="T22" s="1" t="s">
        <v>41</v>
      </c>
      <c r="U22" s="1" t="s">
        <v>66</v>
      </c>
      <c r="V22" s="1" t="s">
        <v>43</v>
      </c>
      <c r="W22" s="1" t="s">
        <v>44</v>
      </c>
      <c r="X22" s="2">
        <v>0</v>
      </c>
      <c r="Y22" s="2">
        <v>0</v>
      </c>
      <c r="Z22" s="2">
        <v>1</v>
      </c>
      <c r="AA22" s="1" t="s">
        <v>45</v>
      </c>
      <c r="AB22" s="2">
        <v>7815402</v>
      </c>
      <c r="AC22" s="2">
        <v>3217164735</v>
      </c>
      <c r="AD22" s="1" t="s">
        <v>461</v>
      </c>
      <c r="AE22" s="2">
        <v>3114057394</v>
      </c>
      <c r="AF22" s="1" t="s">
        <v>338</v>
      </c>
    </row>
    <row r="23" spans="1:32" ht="15.75" customHeight="1" x14ac:dyDescent="0.25">
      <c r="A23" s="1" t="s">
        <v>462</v>
      </c>
      <c r="B23" s="1" t="s">
        <v>26</v>
      </c>
      <c r="C23" s="2">
        <v>1067891783</v>
      </c>
      <c r="D23" s="1" t="s">
        <v>463</v>
      </c>
      <c r="E23" s="1" t="s">
        <v>464</v>
      </c>
      <c r="F23" s="1" t="s">
        <v>49</v>
      </c>
      <c r="G23" s="8">
        <v>33168</v>
      </c>
      <c r="H23" s="1" t="s">
        <v>228</v>
      </c>
      <c r="I23" s="1" t="s">
        <v>229</v>
      </c>
      <c r="J23" s="7" t="s">
        <v>465</v>
      </c>
      <c r="K23" s="1" t="s">
        <v>33</v>
      </c>
      <c r="L23" s="1" t="s">
        <v>72</v>
      </c>
      <c r="M23" s="1" t="s">
        <v>78</v>
      </c>
      <c r="N23" s="1" t="s">
        <v>466</v>
      </c>
      <c r="O23" s="8">
        <v>42964</v>
      </c>
      <c r="P23" s="1" t="s">
        <v>232</v>
      </c>
      <c r="Q23" s="1" t="s">
        <v>233</v>
      </c>
      <c r="R23" s="1" t="s">
        <v>101</v>
      </c>
      <c r="S23" s="2">
        <v>845000</v>
      </c>
      <c r="T23" s="1" t="s">
        <v>467</v>
      </c>
      <c r="U23" s="1" t="s">
        <v>54</v>
      </c>
      <c r="V23" s="1" t="s">
        <v>43</v>
      </c>
      <c r="W23" s="1" t="s">
        <v>44</v>
      </c>
      <c r="X23" s="2">
        <v>0</v>
      </c>
      <c r="Y23" s="2">
        <v>0</v>
      </c>
      <c r="Z23" s="2">
        <v>1</v>
      </c>
      <c r="AA23" s="1" t="s">
        <v>45</v>
      </c>
      <c r="AB23" s="1"/>
      <c r="AC23" s="2">
        <v>3046390492</v>
      </c>
      <c r="AD23" s="1" t="s">
        <v>468</v>
      </c>
      <c r="AE23" s="2">
        <v>3145894579</v>
      </c>
      <c r="AF23" s="1" t="s">
        <v>338</v>
      </c>
    </row>
    <row r="24" spans="1:32" ht="15.75" customHeight="1" x14ac:dyDescent="0.25">
      <c r="A24" s="1" t="s">
        <v>469</v>
      </c>
      <c r="B24" s="1" t="s">
        <v>26</v>
      </c>
      <c r="C24" s="2">
        <v>26203039</v>
      </c>
      <c r="D24" s="1" t="s">
        <v>470</v>
      </c>
      <c r="E24" s="1" t="s">
        <v>471</v>
      </c>
      <c r="F24" s="1" t="s">
        <v>29</v>
      </c>
      <c r="G24" s="8">
        <v>30885</v>
      </c>
      <c r="H24" s="1" t="s">
        <v>30</v>
      </c>
      <c r="I24" s="1" t="s">
        <v>229</v>
      </c>
      <c r="J24" s="7" t="s">
        <v>472</v>
      </c>
      <c r="K24" s="1" t="s">
        <v>33</v>
      </c>
      <c r="L24" s="1" t="s">
        <v>72</v>
      </c>
      <c r="M24" s="1" t="s">
        <v>35</v>
      </c>
      <c r="N24" s="1" t="s">
        <v>473</v>
      </c>
      <c r="O24" s="8">
        <v>39448</v>
      </c>
      <c r="P24" s="1" t="s">
        <v>429</v>
      </c>
      <c r="Q24" s="1" t="s">
        <v>233</v>
      </c>
      <c r="R24" s="1" t="s">
        <v>101</v>
      </c>
      <c r="S24" s="2">
        <v>878000</v>
      </c>
      <c r="T24" s="1" t="s">
        <v>41</v>
      </c>
      <c r="U24" s="1" t="s">
        <v>66</v>
      </c>
      <c r="V24" s="1"/>
      <c r="W24" s="1" t="s">
        <v>44</v>
      </c>
      <c r="X24" s="1"/>
      <c r="Y24" s="1"/>
      <c r="Z24" s="2">
        <v>3</v>
      </c>
      <c r="AA24" s="1" t="s">
        <v>62</v>
      </c>
      <c r="AB24" s="1"/>
      <c r="AC24" s="2">
        <v>3144268722</v>
      </c>
      <c r="AD24" s="1" t="s">
        <v>474</v>
      </c>
      <c r="AE24" s="2">
        <v>3126120545</v>
      </c>
      <c r="AF24" s="1" t="s">
        <v>313</v>
      </c>
    </row>
    <row r="25" spans="1:32" ht="15.75" customHeight="1" x14ac:dyDescent="0.25">
      <c r="A25" s="1" t="s">
        <v>475</v>
      </c>
      <c r="B25" s="1" t="s">
        <v>26</v>
      </c>
      <c r="C25" s="2">
        <v>1003403888</v>
      </c>
      <c r="D25" s="1" t="s">
        <v>476</v>
      </c>
      <c r="E25" s="1" t="s">
        <v>477</v>
      </c>
      <c r="F25" s="1" t="s">
        <v>29</v>
      </c>
      <c r="G25" s="8">
        <v>36406</v>
      </c>
      <c r="H25" s="1" t="s">
        <v>478</v>
      </c>
      <c r="I25" s="1" t="s">
        <v>229</v>
      </c>
      <c r="J25" s="7" t="s">
        <v>479</v>
      </c>
      <c r="K25" s="1" t="s">
        <v>33</v>
      </c>
      <c r="L25" s="1" t="s">
        <v>34</v>
      </c>
      <c r="M25" s="1" t="s">
        <v>221</v>
      </c>
      <c r="N25" s="1" t="s">
        <v>480</v>
      </c>
      <c r="O25" s="8">
        <v>42913</v>
      </c>
      <c r="P25" s="1" t="s">
        <v>429</v>
      </c>
      <c r="Q25" s="1" t="s">
        <v>233</v>
      </c>
      <c r="R25" s="1" t="s">
        <v>101</v>
      </c>
      <c r="S25" s="2">
        <v>845000</v>
      </c>
      <c r="T25" s="1"/>
      <c r="U25" s="1" t="s">
        <v>66</v>
      </c>
      <c r="V25" s="1" t="s">
        <v>43</v>
      </c>
      <c r="W25" s="1" t="s">
        <v>130</v>
      </c>
      <c r="X25" s="1"/>
      <c r="Y25" s="1"/>
      <c r="Z25" s="2">
        <v>2</v>
      </c>
      <c r="AA25" s="1" t="s">
        <v>45</v>
      </c>
      <c r="AB25" s="1"/>
      <c r="AC25" s="2">
        <v>3013676780</v>
      </c>
      <c r="AD25" s="1" t="s">
        <v>481</v>
      </c>
      <c r="AE25" s="2">
        <v>3135916680</v>
      </c>
      <c r="AF25" s="1" t="s">
        <v>313</v>
      </c>
    </row>
    <row r="26" spans="1:32" ht="15.75" customHeight="1" x14ac:dyDescent="0.25">
      <c r="A26" s="1" t="s">
        <v>482</v>
      </c>
      <c r="B26" s="1" t="s">
        <v>26</v>
      </c>
      <c r="C26" s="2">
        <v>6893234</v>
      </c>
      <c r="D26" s="1" t="s">
        <v>483</v>
      </c>
      <c r="E26" s="1" t="s">
        <v>484</v>
      </c>
      <c r="F26" s="1" t="s">
        <v>49</v>
      </c>
      <c r="G26" s="8">
        <v>23666</v>
      </c>
      <c r="H26" s="1" t="s">
        <v>228</v>
      </c>
      <c r="I26" s="1" t="s">
        <v>229</v>
      </c>
      <c r="J26" s="7" t="s">
        <v>485</v>
      </c>
      <c r="K26" s="1" t="s">
        <v>33</v>
      </c>
      <c r="L26" s="1" t="s">
        <v>34</v>
      </c>
      <c r="M26" s="1" t="s">
        <v>343</v>
      </c>
      <c r="N26" s="1" t="s">
        <v>486</v>
      </c>
      <c r="O26" s="8">
        <v>40133</v>
      </c>
      <c r="P26" s="1" t="s">
        <v>487</v>
      </c>
      <c r="Q26" s="1" t="s">
        <v>39</v>
      </c>
      <c r="R26" s="2">
        <v>5</v>
      </c>
      <c r="S26" s="2">
        <v>2590000</v>
      </c>
      <c r="T26" s="1" t="s">
        <v>41</v>
      </c>
      <c r="U26" s="1" t="s">
        <v>285</v>
      </c>
      <c r="V26" s="1" t="s">
        <v>67</v>
      </c>
      <c r="W26" s="1" t="s">
        <v>169</v>
      </c>
      <c r="X26" s="2">
        <v>2</v>
      </c>
      <c r="Y26" s="2">
        <v>1</v>
      </c>
      <c r="Z26" s="2">
        <v>2</v>
      </c>
      <c r="AA26" s="1" t="s">
        <v>68</v>
      </c>
      <c r="AB26" s="1"/>
      <c r="AC26" s="2">
        <v>3126913052</v>
      </c>
      <c r="AD26" s="1" t="s">
        <v>488</v>
      </c>
      <c r="AE26" s="2">
        <v>3145895700</v>
      </c>
      <c r="AF26" s="1" t="s">
        <v>423</v>
      </c>
    </row>
    <row r="27" spans="1:32" ht="15.75" customHeight="1" x14ac:dyDescent="0.25">
      <c r="A27" s="1" t="s">
        <v>489</v>
      </c>
      <c r="B27" s="1" t="s">
        <v>26</v>
      </c>
      <c r="C27" s="2">
        <v>1068658069</v>
      </c>
      <c r="D27" s="1" t="s">
        <v>490</v>
      </c>
      <c r="E27" s="1" t="s">
        <v>491</v>
      </c>
      <c r="F27" s="1" t="s">
        <v>49</v>
      </c>
      <c r="G27" s="8">
        <v>31758</v>
      </c>
      <c r="H27" s="1" t="s">
        <v>492</v>
      </c>
      <c r="I27" s="1" t="s">
        <v>294</v>
      </c>
      <c r="J27" s="7" t="s">
        <v>493</v>
      </c>
      <c r="K27" s="1" t="s">
        <v>33</v>
      </c>
      <c r="L27" s="1" t="s">
        <v>72</v>
      </c>
      <c r="M27" s="1" t="s">
        <v>35</v>
      </c>
      <c r="N27" s="1" t="s">
        <v>494</v>
      </c>
      <c r="O27" s="8">
        <v>41771</v>
      </c>
      <c r="P27" s="1" t="s">
        <v>495</v>
      </c>
      <c r="Q27" s="1" t="s">
        <v>66</v>
      </c>
      <c r="R27" s="1" t="s">
        <v>101</v>
      </c>
      <c r="S27" s="2">
        <v>1800000</v>
      </c>
      <c r="T27" s="1" t="s">
        <v>41</v>
      </c>
      <c r="U27" s="1" t="s">
        <v>66</v>
      </c>
      <c r="V27" s="1" t="s">
        <v>73</v>
      </c>
      <c r="W27" s="1" t="s">
        <v>44</v>
      </c>
      <c r="X27" s="2">
        <v>1</v>
      </c>
      <c r="Y27" s="2">
        <v>1</v>
      </c>
      <c r="Z27" s="2">
        <v>2</v>
      </c>
      <c r="AA27" s="1" t="s">
        <v>55</v>
      </c>
      <c r="AB27" s="1"/>
      <c r="AC27" s="2">
        <v>3215794352</v>
      </c>
      <c r="AD27" s="1" t="s">
        <v>496</v>
      </c>
      <c r="AE27" s="2">
        <v>3013496310</v>
      </c>
      <c r="AF27" s="1" t="s">
        <v>338</v>
      </c>
    </row>
    <row r="28" spans="1:32" ht="15.75" customHeight="1" x14ac:dyDescent="0.25">
      <c r="A28" s="1" t="s">
        <v>497</v>
      </c>
      <c r="B28" s="1" t="s">
        <v>26</v>
      </c>
      <c r="C28" s="2">
        <v>22494875</v>
      </c>
      <c r="D28" s="1" t="s">
        <v>498</v>
      </c>
      <c r="E28" s="1" t="s">
        <v>499</v>
      </c>
      <c r="F28" s="1" t="s">
        <v>29</v>
      </c>
      <c r="G28" s="8">
        <v>29257</v>
      </c>
      <c r="H28" s="1" t="s">
        <v>417</v>
      </c>
      <c r="I28" s="1" t="s">
        <v>294</v>
      </c>
      <c r="J28" s="7" t="s">
        <v>500</v>
      </c>
      <c r="K28" s="1" t="s">
        <v>33</v>
      </c>
      <c r="L28" s="1" t="s">
        <v>34</v>
      </c>
      <c r="M28" s="1" t="s">
        <v>35</v>
      </c>
      <c r="N28" s="1" t="s">
        <v>501</v>
      </c>
      <c r="O28" s="8">
        <v>42101</v>
      </c>
      <c r="P28" s="1" t="s">
        <v>502</v>
      </c>
      <c r="Q28" s="1" t="s">
        <v>39</v>
      </c>
      <c r="R28" s="1" t="s">
        <v>101</v>
      </c>
      <c r="S28" s="2">
        <v>1800000</v>
      </c>
      <c r="T28" s="1" t="s">
        <v>41</v>
      </c>
      <c r="U28" s="1" t="s">
        <v>42</v>
      </c>
      <c r="V28" s="1" t="s">
        <v>43</v>
      </c>
      <c r="W28" s="1" t="s">
        <v>169</v>
      </c>
      <c r="X28" s="2">
        <v>2</v>
      </c>
      <c r="Y28" s="2">
        <v>0</v>
      </c>
      <c r="Z28" s="2">
        <v>2</v>
      </c>
      <c r="AA28" s="1" t="s">
        <v>503</v>
      </c>
      <c r="AB28" s="2">
        <v>7638346</v>
      </c>
      <c r="AC28" s="2">
        <v>3183399735</v>
      </c>
      <c r="AD28" s="1" t="s">
        <v>504</v>
      </c>
      <c r="AE28" s="2">
        <v>3164436561</v>
      </c>
      <c r="AF28" s="1" t="s">
        <v>505</v>
      </c>
    </row>
    <row r="29" spans="1:32" ht="15.75" customHeight="1" x14ac:dyDescent="0.25">
      <c r="A29" s="1" t="s">
        <v>506</v>
      </c>
      <c r="B29" s="1" t="s">
        <v>26</v>
      </c>
      <c r="C29" s="2">
        <v>1067898022</v>
      </c>
      <c r="D29" s="1" t="s">
        <v>507</v>
      </c>
      <c r="E29" s="1" t="s">
        <v>508</v>
      </c>
      <c r="F29" s="1" t="s">
        <v>29</v>
      </c>
      <c r="G29" s="8">
        <v>33036</v>
      </c>
      <c r="H29" s="1" t="s">
        <v>509</v>
      </c>
      <c r="I29" s="1" t="s">
        <v>229</v>
      </c>
      <c r="J29" s="7" t="s">
        <v>510</v>
      </c>
      <c r="K29" s="1" t="s">
        <v>33</v>
      </c>
      <c r="L29" s="1" t="s">
        <v>72</v>
      </c>
      <c r="M29" s="1" t="s">
        <v>78</v>
      </c>
      <c r="N29" s="1" t="s">
        <v>511</v>
      </c>
      <c r="O29" s="8">
        <v>40087</v>
      </c>
      <c r="P29" s="1" t="s">
        <v>512</v>
      </c>
      <c r="Q29" s="1" t="s">
        <v>66</v>
      </c>
      <c r="R29" s="1" t="s">
        <v>101</v>
      </c>
      <c r="S29" s="2">
        <v>925000</v>
      </c>
      <c r="T29" s="1" t="s">
        <v>41</v>
      </c>
      <c r="U29" s="1" t="s">
        <v>66</v>
      </c>
      <c r="V29" s="1" t="s">
        <v>43</v>
      </c>
      <c r="W29" s="1" t="s">
        <v>130</v>
      </c>
      <c r="X29" s="2">
        <v>1</v>
      </c>
      <c r="Y29" s="1"/>
      <c r="Z29" s="2">
        <v>1</v>
      </c>
      <c r="AA29" s="1" t="s">
        <v>45</v>
      </c>
      <c r="AB29" s="1"/>
      <c r="AC29" s="2">
        <v>3208518281</v>
      </c>
      <c r="AD29" s="1" t="s">
        <v>513</v>
      </c>
      <c r="AE29" s="2">
        <v>3107308353</v>
      </c>
      <c r="AF29" s="1" t="s">
        <v>397</v>
      </c>
    </row>
    <row r="30" spans="1:32" ht="15.75" customHeight="1" x14ac:dyDescent="0.25">
      <c r="A30" s="1" t="s">
        <v>514</v>
      </c>
      <c r="B30" s="1" t="s">
        <v>26</v>
      </c>
      <c r="C30" s="2">
        <v>34994617</v>
      </c>
      <c r="D30" s="1" t="s">
        <v>515</v>
      </c>
      <c r="E30" s="1" t="s">
        <v>516</v>
      </c>
      <c r="F30" s="1" t="s">
        <v>29</v>
      </c>
      <c r="G30" s="8">
        <v>24641</v>
      </c>
      <c r="H30" s="1" t="s">
        <v>517</v>
      </c>
      <c r="I30" s="1" t="s">
        <v>229</v>
      </c>
      <c r="J30" s="7" t="s">
        <v>518</v>
      </c>
      <c r="K30" s="1" t="s">
        <v>33</v>
      </c>
      <c r="L30" s="1" t="s">
        <v>34</v>
      </c>
      <c r="M30" s="1" t="s">
        <v>35</v>
      </c>
      <c r="N30" s="1" t="s">
        <v>519</v>
      </c>
      <c r="O30" s="8">
        <v>39762</v>
      </c>
      <c r="P30" s="1" t="s">
        <v>520</v>
      </c>
      <c r="Q30" s="1" t="s">
        <v>66</v>
      </c>
      <c r="R30" s="1" t="s">
        <v>101</v>
      </c>
      <c r="S30" s="2">
        <v>1155000</v>
      </c>
      <c r="T30" s="1" t="s">
        <v>41</v>
      </c>
      <c r="U30" s="1" t="s">
        <v>66</v>
      </c>
      <c r="V30" s="1" t="s">
        <v>67</v>
      </c>
      <c r="W30" s="1" t="s">
        <v>169</v>
      </c>
      <c r="X30" s="2">
        <v>1</v>
      </c>
      <c r="Y30" s="2">
        <v>2</v>
      </c>
      <c r="Z30" s="2">
        <v>4</v>
      </c>
      <c r="AA30" s="1" t="s">
        <v>62</v>
      </c>
      <c r="AB30" s="2">
        <v>3004352861</v>
      </c>
      <c r="AC30" s="2">
        <v>304352861</v>
      </c>
      <c r="AD30" s="1" t="s">
        <v>521</v>
      </c>
      <c r="AE30" s="2">
        <v>3126655334</v>
      </c>
      <c r="AF30" s="1" t="s">
        <v>522</v>
      </c>
    </row>
    <row r="31" spans="1:32" ht="15.75" customHeight="1" x14ac:dyDescent="0.25">
      <c r="A31" s="1" t="s">
        <v>523</v>
      </c>
      <c r="B31" s="1" t="s">
        <v>26</v>
      </c>
      <c r="C31" s="2">
        <v>1067878169</v>
      </c>
      <c r="D31" s="1" t="s">
        <v>524</v>
      </c>
      <c r="E31" s="1" t="s">
        <v>104</v>
      </c>
      <c r="F31" s="1" t="s">
        <v>29</v>
      </c>
      <c r="G31" s="8">
        <v>32640</v>
      </c>
      <c r="H31" s="1" t="s">
        <v>228</v>
      </c>
      <c r="I31" s="1" t="s">
        <v>229</v>
      </c>
      <c r="J31" s="7" t="s">
        <v>525</v>
      </c>
      <c r="K31" s="1" t="s">
        <v>33</v>
      </c>
      <c r="L31" s="1" t="s">
        <v>72</v>
      </c>
      <c r="M31" s="1" t="s">
        <v>221</v>
      </c>
      <c r="N31" s="1" t="s">
        <v>526</v>
      </c>
      <c r="O31" s="8">
        <v>40117</v>
      </c>
      <c r="P31" s="1" t="s">
        <v>527</v>
      </c>
      <c r="Q31" s="1" t="s">
        <v>39</v>
      </c>
      <c r="R31" s="1" t="s">
        <v>101</v>
      </c>
      <c r="S31" s="2">
        <v>878</v>
      </c>
      <c r="T31" s="1" t="s">
        <v>41</v>
      </c>
      <c r="U31" s="1" t="s">
        <v>66</v>
      </c>
      <c r="V31" s="1" t="s">
        <v>94</v>
      </c>
      <c r="W31" s="1" t="s">
        <v>44</v>
      </c>
      <c r="X31" s="2">
        <v>0</v>
      </c>
      <c r="Y31" s="2">
        <v>2</v>
      </c>
      <c r="Z31" s="2">
        <v>1</v>
      </c>
      <c r="AA31" s="1" t="s">
        <v>62</v>
      </c>
      <c r="AB31" s="1"/>
      <c r="AC31" s="2">
        <v>3144252496</v>
      </c>
      <c r="AD31" s="1" t="s">
        <v>528</v>
      </c>
      <c r="AE31" s="2">
        <v>3107383112</v>
      </c>
      <c r="AF31" s="1" t="s">
        <v>529</v>
      </c>
    </row>
    <row r="32" spans="1:32" ht="15.75" customHeight="1" x14ac:dyDescent="0.25">
      <c r="A32" s="1" t="s">
        <v>530</v>
      </c>
      <c r="B32" s="1" t="s">
        <v>26</v>
      </c>
      <c r="C32" s="2">
        <v>78030280</v>
      </c>
      <c r="D32" s="1" t="s">
        <v>531</v>
      </c>
      <c r="E32" s="1" t="s">
        <v>532</v>
      </c>
      <c r="F32" s="1" t="s">
        <v>49</v>
      </c>
      <c r="G32" s="8">
        <v>28689</v>
      </c>
      <c r="H32" s="1" t="s">
        <v>533</v>
      </c>
      <c r="I32" s="1" t="s">
        <v>294</v>
      </c>
      <c r="J32" s="7" t="s">
        <v>534</v>
      </c>
      <c r="K32" s="1" t="s">
        <v>33</v>
      </c>
      <c r="L32" s="1" t="s">
        <v>72</v>
      </c>
      <c r="M32" s="1" t="s">
        <v>35</v>
      </c>
      <c r="N32" s="1" t="s">
        <v>535</v>
      </c>
      <c r="O32" s="8">
        <v>39965</v>
      </c>
      <c r="P32" s="1" t="s">
        <v>536</v>
      </c>
      <c r="Q32" s="1" t="s">
        <v>39</v>
      </c>
      <c r="R32" s="1" t="s">
        <v>101</v>
      </c>
      <c r="S32" s="2">
        <v>3982000</v>
      </c>
      <c r="T32" s="1" t="s">
        <v>41</v>
      </c>
      <c r="U32" s="1" t="s">
        <v>42</v>
      </c>
      <c r="V32" s="1" t="s">
        <v>43</v>
      </c>
      <c r="W32" s="1" t="s">
        <v>130</v>
      </c>
      <c r="X32" s="2">
        <v>2</v>
      </c>
      <c r="Y32" s="2">
        <v>1</v>
      </c>
      <c r="Z32" s="2">
        <v>3</v>
      </c>
      <c r="AA32" s="1" t="s">
        <v>537</v>
      </c>
      <c r="AB32" s="2">
        <v>7743877</v>
      </c>
      <c r="AC32" s="2">
        <v>3015741995</v>
      </c>
      <c r="AD32" s="1" t="s">
        <v>538</v>
      </c>
      <c r="AE32" s="2">
        <v>3004858157</v>
      </c>
      <c r="AF32" s="1" t="s">
        <v>539</v>
      </c>
    </row>
    <row r="33" spans="1:32" ht="15.75" customHeight="1" x14ac:dyDescent="0.25">
      <c r="A33" s="1" t="s">
        <v>540</v>
      </c>
      <c r="B33" s="1" t="s">
        <v>26</v>
      </c>
      <c r="C33" s="2">
        <v>1064976633</v>
      </c>
      <c r="D33" s="1" t="s">
        <v>541</v>
      </c>
      <c r="E33" s="1" t="s">
        <v>542</v>
      </c>
      <c r="F33" s="1" t="s">
        <v>29</v>
      </c>
      <c r="G33" s="8">
        <v>31344</v>
      </c>
      <c r="H33" s="1" t="s">
        <v>408</v>
      </c>
      <c r="I33" s="1" t="s">
        <v>327</v>
      </c>
      <c r="J33" s="7" t="s">
        <v>543</v>
      </c>
      <c r="K33" s="1" t="s">
        <v>33</v>
      </c>
      <c r="L33" s="1" t="s">
        <v>34</v>
      </c>
      <c r="M33" s="1" t="s">
        <v>343</v>
      </c>
      <c r="N33" s="1" t="s">
        <v>544</v>
      </c>
      <c r="O33" s="8">
        <v>43374</v>
      </c>
      <c r="P33" s="1" t="s">
        <v>545</v>
      </c>
      <c r="Q33" s="1" t="s">
        <v>39</v>
      </c>
      <c r="R33" s="1" t="s">
        <v>101</v>
      </c>
      <c r="S33" s="2">
        <v>2142000</v>
      </c>
      <c r="T33" s="1" t="s">
        <v>41</v>
      </c>
      <c r="U33" s="1" t="s">
        <v>66</v>
      </c>
      <c r="V33" s="1" t="s">
        <v>43</v>
      </c>
      <c r="W33" s="1" t="s">
        <v>169</v>
      </c>
      <c r="X33" s="2">
        <v>2</v>
      </c>
      <c r="Y33" s="2">
        <v>3</v>
      </c>
      <c r="Z33" s="2">
        <v>1</v>
      </c>
      <c r="AA33" s="1" t="s">
        <v>546</v>
      </c>
      <c r="AB33" s="1"/>
      <c r="AC33" s="2">
        <v>3046750726</v>
      </c>
      <c r="AD33" s="1" t="s">
        <v>547</v>
      </c>
      <c r="AE33" s="1" t="s">
        <v>548</v>
      </c>
      <c r="AF33" s="1" t="s">
        <v>505</v>
      </c>
    </row>
    <row r="34" spans="1:32" ht="15.75" customHeight="1" x14ac:dyDescent="0.25">
      <c r="A34" s="1" t="s">
        <v>549</v>
      </c>
      <c r="B34" s="1" t="s">
        <v>26</v>
      </c>
      <c r="C34" s="2">
        <v>25800910</v>
      </c>
      <c r="D34" s="1" t="s">
        <v>550</v>
      </c>
      <c r="E34" s="1" t="s">
        <v>551</v>
      </c>
      <c r="F34" s="1" t="s">
        <v>29</v>
      </c>
      <c r="G34" s="8">
        <v>29605</v>
      </c>
      <c r="H34" s="1" t="s">
        <v>228</v>
      </c>
      <c r="I34" s="1" t="s">
        <v>229</v>
      </c>
      <c r="J34" s="7" t="s">
        <v>552</v>
      </c>
      <c r="K34" s="1" t="s">
        <v>33</v>
      </c>
      <c r="L34" s="1" t="s">
        <v>72</v>
      </c>
      <c r="M34" s="1" t="s">
        <v>78</v>
      </c>
      <c r="N34" s="1" t="s">
        <v>553</v>
      </c>
      <c r="O34" s="8">
        <v>39133</v>
      </c>
      <c r="P34" s="1" t="s">
        <v>554</v>
      </c>
      <c r="Q34" s="1" t="s">
        <v>66</v>
      </c>
      <c r="R34" s="1" t="s">
        <v>101</v>
      </c>
      <c r="S34" s="1"/>
      <c r="T34" s="1" t="s">
        <v>41</v>
      </c>
      <c r="U34" s="1" t="s">
        <v>66</v>
      </c>
      <c r="V34" s="1" t="s">
        <v>73</v>
      </c>
      <c r="W34" s="1" t="s">
        <v>130</v>
      </c>
      <c r="X34" s="2">
        <v>1</v>
      </c>
      <c r="Y34" s="2">
        <v>2</v>
      </c>
      <c r="Z34" s="2">
        <v>2</v>
      </c>
      <c r="AA34" s="1" t="s">
        <v>555</v>
      </c>
      <c r="AB34" s="2">
        <v>7891256</v>
      </c>
      <c r="AC34" s="2">
        <v>3114227346</v>
      </c>
      <c r="AD34" s="1" t="s">
        <v>556</v>
      </c>
      <c r="AE34" s="2">
        <v>3145213870</v>
      </c>
      <c r="AF34" s="1" t="s">
        <v>557</v>
      </c>
    </row>
    <row r="35" spans="1:32" ht="15.75" customHeight="1" x14ac:dyDescent="0.25">
      <c r="A35" s="1" t="s">
        <v>549</v>
      </c>
      <c r="B35" s="1" t="s">
        <v>26</v>
      </c>
      <c r="C35" s="2">
        <v>25800910</v>
      </c>
      <c r="D35" s="1" t="s">
        <v>550</v>
      </c>
      <c r="E35" s="1" t="s">
        <v>551</v>
      </c>
      <c r="F35" s="1" t="s">
        <v>29</v>
      </c>
      <c r="G35" s="8">
        <v>29605</v>
      </c>
      <c r="H35" s="1" t="s">
        <v>458</v>
      </c>
      <c r="I35" s="1" t="s">
        <v>229</v>
      </c>
      <c r="J35" s="7" t="s">
        <v>558</v>
      </c>
      <c r="K35" s="1" t="s">
        <v>33</v>
      </c>
      <c r="L35" s="1" t="s">
        <v>72</v>
      </c>
      <c r="M35" s="1" t="s">
        <v>78</v>
      </c>
      <c r="N35" s="1" t="s">
        <v>559</v>
      </c>
      <c r="O35" s="8">
        <v>39133</v>
      </c>
      <c r="P35" s="1" t="s">
        <v>554</v>
      </c>
      <c r="Q35" s="1" t="s">
        <v>66</v>
      </c>
      <c r="R35" s="1" t="s">
        <v>101</v>
      </c>
      <c r="S35" s="2">
        <v>886</v>
      </c>
      <c r="T35" s="1" t="s">
        <v>41</v>
      </c>
      <c r="U35" s="1" t="s">
        <v>66</v>
      </c>
      <c r="V35" s="1" t="s">
        <v>73</v>
      </c>
      <c r="W35" s="1" t="s">
        <v>130</v>
      </c>
      <c r="X35" s="2">
        <v>1</v>
      </c>
      <c r="Y35" s="2">
        <v>2</v>
      </c>
      <c r="Z35" s="2">
        <v>2</v>
      </c>
      <c r="AA35" s="1" t="s">
        <v>560</v>
      </c>
      <c r="AB35" s="2">
        <v>7891256</v>
      </c>
      <c r="AC35" s="2">
        <v>3114227346</v>
      </c>
      <c r="AD35" s="1" t="s">
        <v>556</v>
      </c>
      <c r="AE35" s="2">
        <v>3145213870</v>
      </c>
      <c r="AF35" s="1" t="s">
        <v>561</v>
      </c>
    </row>
    <row r="36" spans="1:32" ht="15.75" customHeight="1" x14ac:dyDescent="0.25">
      <c r="A36" s="1" t="s">
        <v>562</v>
      </c>
      <c r="B36" s="1" t="s">
        <v>26</v>
      </c>
      <c r="C36" s="2">
        <v>1067862700</v>
      </c>
      <c r="D36" s="1" t="s">
        <v>563</v>
      </c>
      <c r="E36" s="1" t="s">
        <v>564</v>
      </c>
      <c r="F36" s="1" t="s">
        <v>29</v>
      </c>
      <c r="G36" s="8">
        <v>32236</v>
      </c>
      <c r="H36" s="1" t="s">
        <v>565</v>
      </c>
      <c r="I36" s="1" t="s">
        <v>229</v>
      </c>
      <c r="J36" s="7" t="s">
        <v>566</v>
      </c>
      <c r="K36" s="1" t="s">
        <v>180</v>
      </c>
      <c r="L36" s="1" t="s">
        <v>34</v>
      </c>
      <c r="M36" s="1" t="s">
        <v>343</v>
      </c>
      <c r="N36" s="1" t="s">
        <v>410</v>
      </c>
      <c r="O36" s="8">
        <v>42801</v>
      </c>
      <c r="P36" s="1" t="s">
        <v>567</v>
      </c>
      <c r="Q36" s="1" t="s">
        <v>233</v>
      </c>
      <c r="R36" s="1" t="s">
        <v>101</v>
      </c>
      <c r="S36" s="2">
        <v>2100000</v>
      </c>
      <c r="T36" s="1" t="s">
        <v>41</v>
      </c>
      <c r="U36" s="1" t="s">
        <v>42</v>
      </c>
      <c r="V36" s="1" t="s">
        <v>43</v>
      </c>
      <c r="W36" s="1" t="s">
        <v>169</v>
      </c>
      <c r="X36" s="2">
        <v>2</v>
      </c>
      <c r="Y36" s="2">
        <v>2</v>
      </c>
      <c r="Z36" s="2">
        <v>1</v>
      </c>
      <c r="AA36" s="1" t="s">
        <v>62</v>
      </c>
      <c r="AB36" s="1"/>
      <c r="AC36" s="2">
        <v>3145187930</v>
      </c>
      <c r="AD36" s="1" t="s">
        <v>568</v>
      </c>
      <c r="AE36" s="2">
        <v>3107473507</v>
      </c>
      <c r="AF36" s="1" t="s">
        <v>505</v>
      </c>
    </row>
    <row r="37" spans="1:32" ht="15.75" customHeight="1" x14ac:dyDescent="0.25">
      <c r="A37" s="1" t="s">
        <v>569</v>
      </c>
      <c r="B37" s="1" t="s">
        <v>26</v>
      </c>
      <c r="C37" s="2">
        <v>10933435</v>
      </c>
      <c r="D37" s="1" t="s">
        <v>570</v>
      </c>
      <c r="E37" s="1" t="s">
        <v>571</v>
      </c>
      <c r="F37" s="1" t="s">
        <v>49</v>
      </c>
      <c r="G37" s="8">
        <v>29106</v>
      </c>
      <c r="H37" s="1" t="s">
        <v>408</v>
      </c>
      <c r="I37" s="1" t="s">
        <v>229</v>
      </c>
      <c r="J37" s="7" t="s">
        <v>572</v>
      </c>
      <c r="K37" s="1" t="s">
        <v>33</v>
      </c>
      <c r="L37" s="1" t="s">
        <v>34</v>
      </c>
      <c r="M37" s="1" t="s">
        <v>343</v>
      </c>
      <c r="N37" s="10" t="s">
        <v>573</v>
      </c>
      <c r="O37" s="1"/>
      <c r="P37" s="1" t="s">
        <v>574</v>
      </c>
      <c r="Q37" s="1" t="s">
        <v>233</v>
      </c>
      <c r="R37" s="1" t="s">
        <v>101</v>
      </c>
      <c r="S37" s="2">
        <v>10000000</v>
      </c>
      <c r="T37" s="1" t="s">
        <v>467</v>
      </c>
      <c r="U37" s="1" t="s">
        <v>66</v>
      </c>
      <c r="V37" s="1" t="s">
        <v>43</v>
      </c>
      <c r="W37" s="1" t="s">
        <v>44</v>
      </c>
      <c r="X37" s="1"/>
      <c r="Y37" s="1"/>
      <c r="Z37" s="2">
        <v>6</v>
      </c>
      <c r="AA37" s="1" t="s">
        <v>45</v>
      </c>
      <c r="AB37" s="1"/>
      <c r="AC37" s="2">
        <v>3218884307</v>
      </c>
      <c r="AD37" s="1" t="s">
        <v>575</v>
      </c>
      <c r="AE37" s="2">
        <v>3157558896</v>
      </c>
      <c r="AF37" s="1" t="s">
        <v>338</v>
      </c>
    </row>
    <row r="38" spans="1:32" ht="12.5" x14ac:dyDescent="0.25">
      <c r="A38" s="1" t="s">
        <v>576</v>
      </c>
      <c r="B38" s="1" t="s">
        <v>26</v>
      </c>
      <c r="C38" s="2">
        <v>64555294</v>
      </c>
      <c r="D38" s="1" t="s">
        <v>577</v>
      </c>
      <c r="E38" s="1" t="s">
        <v>578</v>
      </c>
      <c r="F38" s="1" t="s">
        <v>29</v>
      </c>
      <c r="G38" s="8">
        <v>24565</v>
      </c>
      <c r="H38" s="1" t="s">
        <v>579</v>
      </c>
      <c r="I38" s="1" t="s">
        <v>229</v>
      </c>
      <c r="J38" s="7" t="s">
        <v>580</v>
      </c>
      <c r="K38" s="1" t="s">
        <v>33</v>
      </c>
      <c r="L38" s="1" t="s">
        <v>34</v>
      </c>
      <c r="M38" s="1" t="s">
        <v>343</v>
      </c>
      <c r="N38" s="1" t="s">
        <v>581</v>
      </c>
      <c r="O38" s="8">
        <v>38913</v>
      </c>
      <c r="P38" s="1" t="s">
        <v>582</v>
      </c>
      <c r="Q38" s="1" t="s">
        <v>39</v>
      </c>
      <c r="R38" s="1" t="s">
        <v>101</v>
      </c>
      <c r="S38" s="2">
        <v>6556000</v>
      </c>
      <c r="T38" s="1" t="s">
        <v>41</v>
      </c>
      <c r="U38" s="1" t="s">
        <v>66</v>
      </c>
      <c r="V38" s="1" t="s">
        <v>67</v>
      </c>
      <c r="W38" s="1" t="s">
        <v>169</v>
      </c>
      <c r="X38" s="2">
        <v>1</v>
      </c>
      <c r="Y38" s="1"/>
      <c r="Z38" s="2">
        <v>6</v>
      </c>
      <c r="AA38" s="1" t="s">
        <v>583</v>
      </c>
      <c r="AB38" s="2">
        <v>7850963</v>
      </c>
      <c r="AC38" s="2">
        <v>3205698231</v>
      </c>
      <c r="AD38" s="1" t="s">
        <v>584</v>
      </c>
      <c r="AE38" s="2">
        <v>3157444904</v>
      </c>
      <c r="AF38" s="1" t="s">
        <v>505</v>
      </c>
    </row>
    <row r="39" spans="1:32" ht="12.5" x14ac:dyDescent="0.25">
      <c r="A39" s="1" t="s">
        <v>585</v>
      </c>
      <c r="B39" s="1" t="s">
        <v>26</v>
      </c>
      <c r="C39" s="2">
        <v>1067937297</v>
      </c>
      <c r="D39" s="1" t="s">
        <v>586</v>
      </c>
      <c r="E39" s="1" t="s">
        <v>587</v>
      </c>
      <c r="F39" s="1" t="s">
        <v>29</v>
      </c>
      <c r="G39" s="8">
        <v>34739</v>
      </c>
      <c r="H39" s="1" t="s">
        <v>588</v>
      </c>
      <c r="I39" s="1" t="s">
        <v>229</v>
      </c>
      <c r="J39" s="7" t="s">
        <v>589</v>
      </c>
      <c r="K39" s="1" t="s">
        <v>33</v>
      </c>
      <c r="L39" s="1" t="s">
        <v>72</v>
      </c>
      <c r="M39" s="1" t="s">
        <v>35</v>
      </c>
      <c r="N39" s="1" t="s">
        <v>590</v>
      </c>
      <c r="O39" s="8">
        <v>43278</v>
      </c>
      <c r="P39" s="1" t="s">
        <v>591</v>
      </c>
      <c r="Q39" s="1" t="s">
        <v>39</v>
      </c>
      <c r="R39" s="1" t="s">
        <v>40</v>
      </c>
      <c r="S39" s="2">
        <v>1.6639999999999999</v>
      </c>
      <c r="T39" s="1" t="s">
        <v>41</v>
      </c>
      <c r="U39" s="1" t="s">
        <v>285</v>
      </c>
      <c r="V39" s="1" t="s">
        <v>43</v>
      </c>
      <c r="W39" s="1" t="s">
        <v>44</v>
      </c>
      <c r="X39" s="2">
        <v>0</v>
      </c>
      <c r="Y39" s="2">
        <v>0</v>
      </c>
      <c r="Z39" s="2">
        <v>4</v>
      </c>
      <c r="AA39" s="1" t="s">
        <v>592</v>
      </c>
      <c r="AB39" s="2">
        <v>7835360</v>
      </c>
      <c r="AC39" s="2">
        <v>3003686079</v>
      </c>
      <c r="AD39" s="1" t="s">
        <v>593</v>
      </c>
      <c r="AE39" s="2">
        <v>3006174501</v>
      </c>
      <c r="AF39" s="1" t="s">
        <v>313</v>
      </c>
    </row>
    <row r="40" spans="1:32" ht="12.5" x14ac:dyDescent="0.25">
      <c r="A40" s="1" t="s">
        <v>594</v>
      </c>
      <c r="B40" s="1" t="s">
        <v>26</v>
      </c>
      <c r="C40" s="2">
        <v>1067850002</v>
      </c>
      <c r="D40" s="1" t="s">
        <v>595</v>
      </c>
      <c r="E40" s="1" t="s">
        <v>596</v>
      </c>
      <c r="F40" s="1" t="s">
        <v>29</v>
      </c>
      <c r="G40" s="8">
        <v>32089</v>
      </c>
      <c r="H40" s="1" t="s">
        <v>228</v>
      </c>
      <c r="I40" s="1" t="s">
        <v>229</v>
      </c>
      <c r="J40" s="7" t="s">
        <v>597</v>
      </c>
      <c r="K40" s="1" t="s">
        <v>33</v>
      </c>
      <c r="L40" s="1" t="s">
        <v>34</v>
      </c>
      <c r="M40" s="1" t="s">
        <v>78</v>
      </c>
      <c r="N40" s="1" t="s">
        <v>598</v>
      </c>
      <c r="O40" s="8">
        <v>39995</v>
      </c>
      <c r="P40" s="1" t="s">
        <v>599</v>
      </c>
      <c r="Q40" s="1" t="s">
        <v>39</v>
      </c>
      <c r="R40" s="1" t="s">
        <v>101</v>
      </c>
      <c r="S40" s="2">
        <v>917000</v>
      </c>
      <c r="T40" s="1" t="s">
        <v>41</v>
      </c>
      <c r="U40" s="1" t="s">
        <v>42</v>
      </c>
      <c r="V40" s="1" t="s">
        <v>73</v>
      </c>
      <c r="W40" s="1" t="s">
        <v>169</v>
      </c>
      <c r="X40" s="2">
        <v>2</v>
      </c>
      <c r="Y40" s="2">
        <v>0</v>
      </c>
      <c r="Z40" s="2">
        <v>1</v>
      </c>
      <c r="AA40" s="1" t="s">
        <v>55</v>
      </c>
      <c r="AB40" s="2">
        <v>0</v>
      </c>
      <c r="AC40" s="2">
        <v>3147652730</v>
      </c>
      <c r="AD40" s="1" t="s">
        <v>600</v>
      </c>
      <c r="AE40" s="2">
        <v>3145158985</v>
      </c>
      <c r="AF40" s="1" t="s">
        <v>413</v>
      </c>
    </row>
    <row r="41" spans="1:32" ht="12.5" x14ac:dyDescent="0.25">
      <c r="A41" s="1" t="s">
        <v>601</v>
      </c>
      <c r="B41" s="1" t="s">
        <v>26</v>
      </c>
      <c r="C41" s="2">
        <v>1110500184</v>
      </c>
      <c r="D41" s="1" t="s">
        <v>602</v>
      </c>
      <c r="E41" s="1" t="s">
        <v>603</v>
      </c>
      <c r="F41" s="1" t="s">
        <v>29</v>
      </c>
      <c r="G41" s="8">
        <v>33015</v>
      </c>
      <c r="H41" s="1" t="s">
        <v>278</v>
      </c>
      <c r="I41" s="1" t="s">
        <v>229</v>
      </c>
      <c r="J41" s="7" t="s">
        <v>604</v>
      </c>
      <c r="K41" s="1" t="s">
        <v>33</v>
      </c>
      <c r="L41" s="1" t="s">
        <v>51</v>
      </c>
      <c r="M41" s="1" t="s">
        <v>221</v>
      </c>
      <c r="N41" s="1" t="s">
        <v>605</v>
      </c>
      <c r="O41" s="8">
        <v>42689</v>
      </c>
      <c r="P41" s="1" t="s">
        <v>606</v>
      </c>
      <c r="Q41" s="1" t="s">
        <v>233</v>
      </c>
      <c r="R41" s="1" t="s">
        <v>101</v>
      </c>
      <c r="S41" s="2">
        <v>936000</v>
      </c>
      <c r="T41" s="1" t="s">
        <v>41</v>
      </c>
      <c r="U41" s="1" t="s">
        <v>66</v>
      </c>
      <c r="V41" s="1" t="s">
        <v>43</v>
      </c>
      <c r="W41" s="1" t="s">
        <v>130</v>
      </c>
      <c r="X41" s="2">
        <v>0</v>
      </c>
      <c r="Y41" s="2">
        <v>2</v>
      </c>
      <c r="Z41" s="2">
        <v>3</v>
      </c>
      <c r="AA41" s="1" t="s">
        <v>62</v>
      </c>
      <c r="AB41" s="1"/>
      <c r="AC41" s="2">
        <v>3222055809</v>
      </c>
      <c r="AD41" s="1" t="s">
        <v>607</v>
      </c>
      <c r="AE41" s="2">
        <v>3102130171</v>
      </c>
      <c r="AF41" s="1" t="s">
        <v>338</v>
      </c>
    </row>
    <row r="42" spans="1:32" ht="12.5" x14ac:dyDescent="0.25">
      <c r="A42" s="1" t="s">
        <v>608</v>
      </c>
      <c r="B42" s="1" t="s">
        <v>26</v>
      </c>
      <c r="C42" s="2">
        <v>25995698</v>
      </c>
      <c r="D42" s="1" t="s">
        <v>609</v>
      </c>
      <c r="E42" s="1" t="s">
        <v>610</v>
      </c>
      <c r="F42" s="1" t="s">
        <v>29</v>
      </c>
      <c r="G42" s="8">
        <v>30491</v>
      </c>
      <c r="H42" s="1" t="s">
        <v>611</v>
      </c>
      <c r="I42" s="1" t="s">
        <v>278</v>
      </c>
      <c r="J42" s="7" t="s">
        <v>612</v>
      </c>
      <c r="K42" s="1" t="s">
        <v>33</v>
      </c>
      <c r="L42" s="1" t="s">
        <v>51</v>
      </c>
      <c r="M42" s="1" t="s">
        <v>35</v>
      </c>
      <c r="N42" s="1" t="s">
        <v>613</v>
      </c>
      <c r="O42" s="8">
        <v>43235</v>
      </c>
      <c r="P42" s="1" t="s">
        <v>614</v>
      </c>
      <c r="Q42" s="1" t="s">
        <v>124</v>
      </c>
      <c r="R42" s="1" t="s">
        <v>101</v>
      </c>
      <c r="S42" s="2">
        <v>1551000</v>
      </c>
      <c r="T42" s="1" t="s">
        <v>41</v>
      </c>
      <c r="U42" s="1" t="s">
        <v>66</v>
      </c>
      <c r="V42" s="1" t="s">
        <v>43</v>
      </c>
      <c r="W42" s="1" t="s">
        <v>130</v>
      </c>
      <c r="X42" s="2">
        <v>1</v>
      </c>
      <c r="Y42" s="2">
        <v>2</v>
      </c>
      <c r="Z42" s="2">
        <v>3</v>
      </c>
      <c r="AA42" s="1" t="s">
        <v>55</v>
      </c>
      <c r="AB42" s="1"/>
      <c r="AC42" s="2">
        <v>3194382473</v>
      </c>
      <c r="AD42" s="1" t="s">
        <v>615</v>
      </c>
      <c r="AE42" s="2">
        <v>3216782135</v>
      </c>
      <c r="AF42" s="1" t="s">
        <v>505</v>
      </c>
    </row>
    <row r="43" spans="1:32" ht="12.5" x14ac:dyDescent="0.25">
      <c r="A43" s="1" t="s">
        <v>616</v>
      </c>
      <c r="B43" s="1" t="s">
        <v>26</v>
      </c>
      <c r="C43" s="2">
        <v>1003157553</v>
      </c>
      <c r="D43" s="1" t="s">
        <v>617</v>
      </c>
      <c r="E43" s="1" t="s">
        <v>618</v>
      </c>
      <c r="F43" s="1" t="s">
        <v>29</v>
      </c>
      <c r="G43" s="8">
        <v>32700</v>
      </c>
      <c r="H43" s="1" t="s">
        <v>619</v>
      </c>
      <c r="I43" s="1" t="s">
        <v>163</v>
      </c>
      <c r="J43" s="7" t="s">
        <v>620</v>
      </c>
      <c r="K43" s="1" t="s">
        <v>33</v>
      </c>
      <c r="L43" s="1" t="s">
        <v>51</v>
      </c>
      <c r="M43" s="1" t="s">
        <v>35</v>
      </c>
      <c r="N43" s="1" t="s">
        <v>621</v>
      </c>
      <c r="O43" s="8">
        <v>41852</v>
      </c>
      <c r="P43" s="1" t="s">
        <v>622</v>
      </c>
      <c r="Q43" s="1" t="s">
        <v>163</v>
      </c>
      <c r="R43" s="2">
        <v>10</v>
      </c>
      <c r="S43" s="2">
        <v>3800000</v>
      </c>
      <c r="T43" s="1" t="s">
        <v>41</v>
      </c>
      <c r="U43" s="1" t="s">
        <v>66</v>
      </c>
      <c r="V43" s="1" t="s">
        <v>73</v>
      </c>
      <c r="W43" s="1" t="s">
        <v>44</v>
      </c>
      <c r="X43" s="2">
        <v>0</v>
      </c>
      <c r="Y43" s="2">
        <v>1</v>
      </c>
      <c r="Z43" s="2">
        <v>2</v>
      </c>
      <c r="AA43" s="1" t="s">
        <v>62</v>
      </c>
      <c r="AB43" s="2">
        <v>7751644</v>
      </c>
      <c r="AC43" s="2">
        <v>3015783764</v>
      </c>
      <c r="AD43" s="1" t="s">
        <v>623</v>
      </c>
      <c r="AE43" s="2">
        <v>3015779468</v>
      </c>
      <c r="AF43" s="1" t="s">
        <v>624</v>
      </c>
    </row>
    <row r="44" spans="1:32" ht="12.5" x14ac:dyDescent="0.25">
      <c r="A44" s="1" t="s">
        <v>625</v>
      </c>
      <c r="B44" s="1" t="s">
        <v>26</v>
      </c>
      <c r="C44" s="2">
        <v>50943393</v>
      </c>
      <c r="D44" s="1" t="s">
        <v>626</v>
      </c>
      <c r="E44" s="1" t="s">
        <v>627</v>
      </c>
      <c r="F44" s="1" t="s">
        <v>29</v>
      </c>
      <c r="G44" s="8">
        <v>27434</v>
      </c>
      <c r="H44" s="1" t="s">
        <v>278</v>
      </c>
      <c r="I44" s="1" t="s">
        <v>278</v>
      </c>
      <c r="J44" s="7" t="s">
        <v>628</v>
      </c>
      <c r="K44" s="1" t="s">
        <v>33</v>
      </c>
      <c r="L44" s="1" t="s">
        <v>34</v>
      </c>
      <c r="M44" s="1" t="s">
        <v>221</v>
      </c>
      <c r="N44" s="1" t="s">
        <v>629</v>
      </c>
      <c r="O44" s="8">
        <v>40791</v>
      </c>
      <c r="P44" s="1" t="s">
        <v>629</v>
      </c>
      <c r="Q44" s="1" t="s">
        <v>124</v>
      </c>
      <c r="R44" s="1" t="s">
        <v>101</v>
      </c>
      <c r="S44" s="2">
        <v>861</v>
      </c>
      <c r="T44" s="1" t="s">
        <v>41</v>
      </c>
      <c r="U44" s="1" t="s">
        <v>61</v>
      </c>
      <c r="V44" s="1" t="s">
        <v>43</v>
      </c>
      <c r="W44" s="1" t="s">
        <v>44</v>
      </c>
      <c r="X44" s="2">
        <v>3</v>
      </c>
      <c r="Y44" s="2">
        <v>0</v>
      </c>
      <c r="Z44" s="2">
        <v>1</v>
      </c>
      <c r="AA44" s="1" t="s">
        <v>214</v>
      </c>
      <c r="AB44" s="2">
        <v>3104741949</v>
      </c>
      <c r="AC44" s="2">
        <v>3104741949</v>
      </c>
      <c r="AD44" s="1" t="s">
        <v>630</v>
      </c>
      <c r="AE44" s="2">
        <v>3145344744</v>
      </c>
      <c r="AF44" s="1" t="s">
        <v>338</v>
      </c>
    </row>
    <row r="45" spans="1:32" ht="12.5" x14ac:dyDescent="0.25">
      <c r="A45" s="1" t="s">
        <v>631</v>
      </c>
      <c r="B45" s="1" t="s">
        <v>26</v>
      </c>
      <c r="C45" s="2">
        <v>78305519</v>
      </c>
      <c r="D45" s="1" t="s">
        <v>632</v>
      </c>
      <c r="E45" s="1" t="s">
        <v>633</v>
      </c>
      <c r="F45" s="1" t="s">
        <v>49</v>
      </c>
      <c r="G45" s="8">
        <v>31133</v>
      </c>
      <c r="H45" s="1" t="s">
        <v>278</v>
      </c>
      <c r="I45" s="1" t="s">
        <v>278</v>
      </c>
      <c r="J45" s="7" t="s">
        <v>634</v>
      </c>
      <c r="K45" s="1" t="s">
        <v>33</v>
      </c>
      <c r="L45" s="1" t="s">
        <v>51</v>
      </c>
      <c r="M45" s="1" t="s">
        <v>35</v>
      </c>
      <c r="N45" s="1" t="s">
        <v>486</v>
      </c>
      <c r="O45" s="8">
        <v>42646</v>
      </c>
      <c r="P45" s="1" t="s">
        <v>486</v>
      </c>
      <c r="Q45" s="1" t="s">
        <v>124</v>
      </c>
      <c r="R45" s="1" t="s">
        <v>101</v>
      </c>
      <c r="S45" s="2">
        <v>2736000</v>
      </c>
      <c r="T45" s="1" t="s">
        <v>41</v>
      </c>
      <c r="U45" s="1" t="s">
        <v>66</v>
      </c>
      <c r="V45" s="1" t="s">
        <v>43</v>
      </c>
      <c r="W45" s="1" t="s">
        <v>44</v>
      </c>
      <c r="X45" s="2">
        <v>0</v>
      </c>
      <c r="Y45" s="2">
        <v>0</v>
      </c>
      <c r="Z45" s="2">
        <v>3</v>
      </c>
      <c r="AA45" s="1" t="s">
        <v>388</v>
      </c>
      <c r="AB45" s="1"/>
      <c r="AC45" s="2">
        <v>3133516000</v>
      </c>
      <c r="AD45" s="1" t="s">
        <v>635</v>
      </c>
      <c r="AE45" s="2">
        <v>3136525722</v>
      </c>
      <c r="AF45" s="1" t="s">
        <v>310</v>
      </c>
    </row>
    <row r="46" spans="1:32" ht="12.5" x14ac:dyDescent="0.25">
      <c r="A46" s="1" t="s">
        <v>636</v>
      </c>
      <c r="B46" s="1" t="s">
        <v>26</v>
      </c>
      <c r="C46" s="2">
        <v>1066721564</v>
      </c>
      <c r="D46" s="1" t="s">
        <v>637</v>
      </c>
      <c r="E46" s="1" t="s">
        <v>638</v>
      </c>
      <c r="F46" s="1" t="s">
        <v>29</v>
      </c>
      <c r="G46" s="8">
        <v>31496</v>
      </c>
      <c r="H46" s="1" t="s">
        <v>161</v>
      </c>
      <c r="I46" s="1" t="s">
        <v>163</v>
      </c>
      <c r="J46" s="7" t="s">
        <v>639</v>
      </c>
      <c r="K46" s="1" t="s">
        <v>33</v>
      </c>
      <c r="L46" s="1" t="s">
        <v>51</v>
      </c>
      <c r="M46" s="1" t="s">
        <v>35</v>
      </c>
      <c r="N46" s="1" t="s">
        <v>640</v>
      </c>
      <c r="O46" s="8">
        <v>42833</v>
      </c>
      <c r="P46" s="1" t="s">
        <v>641</v>
      </c>
      <c r="Q46" s="1" t="s">
        <v>163</v>
      </c>
      <c r="R46" s="1" t="s">
        <v>101</v>
      </c>
      <c r="S46" s="2">
        <v>855</v>
      </c>
      <c r="T46" s="1" t="s">
        <v>41</v>
      </c>
      <c r="U46" s="1" t="s">
        <v>66</v>
      </c>
      <c r="V46" s="1" t="s">
        <v>141</v>
      </c>
      <c r="W46" s="1" t="s">
        <v>130</v>
      </c>
      <c r="X46" s="2">
        <v>2</v>
      </c>
      <c r="Y46" s="1"/>
      <c r="Z46" s="2">
        <v>2</v>
      </c>
      <c r="AA46" s="1" t="s">
        <v>45</v>
      </c>
      <c r="AB46" s="1"/>
      <c r="AC46" s="2">
        <v>3145900623</v>
      </c>
      <c r="AD46" s="1" t="s">
        <v>642</v>
      </c>
      <c r="AE46" s="2">
        <v>3107107230</v>
      </c>
      <c r="AF46" s="1" t="s">
        <v>643</v>
      </c>
    </row>
    <row r="47" spans="1:32" ht="12.5" x14ac:dyDescent="0.25">
      <c r="A47" s="1" t="s">
        <v>644</v>
      </c>
      <c r="B47" s="1" t="s">
        <v>26</v>
      </c>
      <c r="C47" s="2">
        <v>1066743054</v>
      </c>
      <c r="D47" s="1" t="s">
        <v>645</v>
      </c>
      <c r="E47" s="1" t="s">
        <v>646</v>
      </c>
      <c r="F47" s="1" t="s">
        <v>29</v>
      </c>
      <c r="G47" s="8">
        <v>34300</v>
      </c>
      <c r="H47" s="1" t="s">
        <v>647</v>
      </c>
      <c r="I47" s="1" t="s">
        <v>163</v>
      </c>
      <c r="J47" s="7" t="s">
        <v>648</v>
      </c>
      <c r="K47" s="1" t="s">
        <v>33</v>
      </c>
      <c r="L47" s="1" t="s">
        <v>34</v>
      </c>
      <c r="M47" s="1" t="s">
        <v>221</v>
      </c>
      <c r="N47" s="1" t="s">
        <v>649</v>
      </c>
      <c r="O47" s="8">
        <v>42149</v>
      </c>
      <c r="P47" s="1" t="s">
        <v>649</v>
      </c>
      <c r="Q47" s="1" t="s">
        <v>163</v>
      </c>
      <c r="R47" s="1" t="s">
        <v>101</v>
      </c>
      <c r="S47" s="2">
        <v>866</v>
      </c>
      <c r="T47" s="1" t="s">
        <v>41</v>
      </c>
      <c r="U47" s="1" t="s">
        <v>66</v>
      </c>
      <c r="V47" s="1" t="s">
        <v>43</v>
      </c>
      <c r="W47" s="1" t="s">
        <v>169</v>
      </c>
      <c r="X47" s="2">
        <v>1</v>
      </c>
      <c r="Y47" s="2">
        <v>2</v>
      </c>
      <c r="Z47" s="2">
        <v>1</v>
      </c>
      <c r="AA47" s="1" t="s">
        <v>650</v>
      </c>
      <c r="AB47" s="2">
        <v>3108295389</v>
      </c>
      <c r="AC47" s="2">
        <v>3108295389</v>
      </c>
      <c r="AD47" s="1" t="s">
        <v>651</v>
      </c>
      <c r="AE47" s="2">
        <v>3122516724</v>
      </c>
      <c r="AF47" s="1" t="s">
        <v>505</v>
      </c>
    </row>
    <row r="48" spans="1:32" ht="12.5" x14ac:dyDescent="0.25">
      <c r="A48" s="1" t="s">
        <v>652</v>
      </c>
      <c r="B48" s="1" t="s">
        <v>26</v>
      </c>
      <c r="C48" s="2">
        <v>1066744455</v>
      </c>
      <c r="D48" s="1" t="s">
        <v>653</v>
      </c>
      <c r="E48" s="1" t="s">
        <v>654</v>
      </c>
      <c r="F48" s="1" t="s">
        <v>29</v>
      </c>
      <c r="G48" s="8">
        <v>34502</v>
      </c>
      <c r="H48" s="1" t="s">
        <v>163</v>
      </c>
      <c r="I48" s="1" t="s">
        <v>163</v>
      </c>
      <c r="J48" s="7" t="s">
        <v>655</v>
      </c>
      <c r="K48" s="1" t="s">
        <v>33</v>
      </c>
      <c r="L48" s="1" t="s">
        <v>51</v>
      </c>
      <c r="M48" s="1" t="s">
        <v>78</v>
      </c>
      <c r="N48" s="1" t="s">
        <v>656</v>
      </c>
      <c r="O48" s="8">
        <v>41883</v>
      </c>
      <c r="P48" s="1" t="s">
        <v>657</v>
      </c>
      <c r="Q48" s="1" t="s">
        <v>163</v>
      </c>
      <c r="R48" s="1" t="s">
        <v>101</v>
      </c>
      <c r="S48" s="2">
        <v>844000</v>
      </c>
      <c r="T48" s="1" t="s">
        <v>41</v>
      </c>
      <c r="U48" s="1" t="s">
        <v>66</v>
      </c>
      <c r="V48" s="1" t="s">
        <v>43</v>
      </c>
      <c r="W48" s="1" t="s">
        <v>169</v>
      </c>
      <c r="X48" s="2">
        <v>0</v>
      </c>
      <c r="Y48" s="2">
        <v>0</v>
      </c>
      <c r="Z48" s="2">
        <v>2</v>
      </c>
      <c r="AA48" s="1" t="s">
        <v>45</v>
      </c>
      <c r="AB48" s="2">
        <v>0</v>
      </c>
      <c r="AC48" s="2">
        <v>3148623242</v>
      </c>
      <c r="AD48" s="1" t="s">
        <v>658</v>
      </c>
      <c r="AE48" s="2">
        <v>3126050585</v>
      </c>
      <c r="AF48" s="1" t="s">
        <v>413</v>
      </c>
    </row>
    <row r="49" spans="1:32" ht="12.5" x14ac:dyDescent="0.25">
      <c r="A49" s="1" t="s">
        <v>659</v>
      </c>
      <c r="B49" s="1" t="s">
        <v>26</v>
      </c>
      <c r="C49" s="2">
        <v>1063286611</v>
      </c>
      <c r="D49" s="1" t="s">
        <v>660</v>
      </c>
      <c r="E49" s="1" t="s">
        <v>661</v>
      </c>
      <c r="F49" s="1" t="s">
        <v>29</v>
      </c>
      <c r="G49" s="8">
        <v>32885</v>
      </c>
      <c r="H49" s="1" t="s">
        <v>662</v>
      </c>
      <c r="I49" s="1" t="s">
        <v>278</v>
      </c>
      <c r="J49" s="7" t="s">
        <v>663</v>
      </c>
      <c r="K49" s="1" t="s">
        <v>33</v>
      </c>
      <c r="L49" s="1" t="s">
        <v>72</v>
      </c>
      <c r="M49" s="1" t="s">
        <v>78</v>
      </c>
      <c r="N49" s="1" t="s">
        <v>664</v>
      </c>
      <c r="O49" s="8">
        <v>42552</v>
      </c>
      <c r="P49" s="1" t="s">
        <v>665</v>
      </c>
      <c r="Q49" s="1" t="s">
        <v>124</v>
      </c>
      <c r="R49" s="1" t="s">
        <v>101</v>
      </c>
      <c r="S49" s="2">
        <v>844</v>
      </c>
      <c r="T49" s="1" t="s">
        <v>41</v>
      </c>
      <c r="U49" s="1" t="s">
        <v>285</v>
      </c>
      <c r="V49" s="1" t="s">
        <v>43</v>
      </c>
      <c r="W49" s="1" t="s">
        <v>169</v>
      </c>
      <c r="X49" s="2">
        <v>2</v>
      </c>
      <c r="Y49" s="2">
        <v>2</v>
      </c>
      <c r="Z49" s="2">
        <v>1</v>
      </c>
      <c r="AA49" s="1" t="s">
        <v>666</v>
      </c>
      <c r="AB49" s="1"/>
      <c r="AC49" s="2">
        <v>3215096088</v>
      </c>
      <c r="AD49" s="1" t="s">
        <v>667</v>
      </c>
      <c r="AE49" s="2">
        <v>3208185650</v>
      </c>
      <c r="AF49" s="1" t="s">
        <v>505</v>
      </c>
    </row>
    <row r="50" spans="1:32" ht="12.5" x14ac:dyDescent="0.25">
      <c r="A50" s="1" t="s">
        <v>668</v>
      </c>
      <c r="B50" s="1" t="s">
        <v>26</v>
      </c>
      <c r="C50" s="2">
        <v>1047390793</v>
      </c>
      <c r="D50" s="1" t="s">
        <v>669</v>
      </c>
      <c r="E50" s="1" t="s">
        <v>670</v>
      </c>
      <c r="F50" s="1" t="s">
        <v>29</v>
      </c>
      <c r="G50" s="8">
        <v>32006</v>
      </c>
      <c r="H50" s="1" t="s">
        <v>671</v>
      </c>
      <c r="I50" s="1" t="s">
        <v>163</v>
      </c>
      <c r="J50" s="7" t="s">
        <v>672</v>
      </c>
      <c r="K50" s="1" t="s">
        <v>33</v>
      </c>
      <c r="L50" s="1" t="s">
        <v>51</v>
      </c>
      <c r="M50" s="1" t="s">
        <v>35</v>
      </c>
      <c r="N50" s="1" t="s">
        <v>673</v>
      </c>
      <c r="O50" s="8">
        <v>41883</v>
      </c>
      <c r="P50" s="1" t="s">
        <v>674</v>
      </c>
      <c r="Q50" s="1" t="s">
        <v>163</v>
      </c>
      <c r="R50" s="1" t="s">
        <v>675</v>
      </c>
      <c r="S50" s="2">
        <v>2280000</v>
      </c>
      <c r="T50" s="1" t="s">
        <v>41</v>
      </c>
      <c r="U50" s="1" t="s">
        <v>66</v>
      </c>
      <c r="V50" s="1" t="s">
        <v>43</v>
      </c>
      <c r="W50" s="1" t="s">
        <v>130</v>
      </c>
      <c r="X50" s="2">
        <v>1</v>
      </c>
      <c r="Y50" s="2">
        <v>1</v>
      </c>
      <c r="Z50" s="2">
        <v>3</v>
      </c>
      <c r="AA50" s="1" t="s">
        <v>676</v>
      </c>
      <c r="AB50" s="1"/>
      <c r="AC50" s="2">
        <v>3002173429</v>
      </c>
      <c r="AD50" s="1" t="s">
        <v>677</v>
      </c>
      <c r="AE50" s="2">
        <v>3126802098</v>
      </c>
      <c r="AF50" s="1" t="s">
        <v>678</v>
      </c>
    </row>
    <row r="51" spans="1:32" ht="12.5" x14ac:dyDescent="0.25">
      <c r="A51" s="1" t="s">
        <v>679</v>
      </c>
      <c r="B51" s="1" t="s">
        <v>26</v>
      </c>
      <c r="C51" s="2">
        <v>26039305</v>
      </c>
      <c r="D51" s="1" t="s">
        <v>680</v>
      </c>
      <c r="E51" s="1" t="s">
        <v>681</v>
      </c>
      <c r="F51" s="1" t="s">
        <v>29</v>
      </c>
      <c r="G51" s="8">
        <v>29518</v>
      </c>
      <c r="H51" s="1" t="s">
        <v>163</v>
      </c>
      <c r="I51" s="1" t="s">
        <v>163</v>
      </c>
      <c r="J51" s="7" t="s">
        <v>682</v>
      </c>
      <c r="K51" s="1" t="s">
        <v>33</v>
      </c>
      <c r="L51" s="1" t="s">
        <v>72</v>
      </c>
      <c r="M51" s="1" t="s">
        <v>35</v>
      </c>
      <c r="N51" s="1" t="s">
        <v>640</v>
      </c>
      <c r="O51" s="8">
        <v>41010</v>
      </c>
      <c r="P51" s="1" t="s">
        <v>683</v>
      </c>
      <c r="Q51" s="1" t="s">
        <v>163</v>
      </c>
      <c r="R51" s="1" t="s">
        <v>101</v>
      </c>
      <c r="S51" s="2">
        <v>1084000</v>
      </c>
      <c r="T51" s="1" t="s">
        <v>41</v>
      </c>
      <c r="U51" s="1" t="s">
        <v>66</v>
      </c>
      <c r="V51" s="1" t="s">
        <v>73</v>
      </c>
      <c r="W51" s="1" t="s">
        <v>169</v>
      </c>
      <c r="X51" s="2">
        <v>0</v>
      </c>
      <c r="Y51" s="2">
        <v>1</v>
      </c>
      <c r="Z51" s="2">
        <v>2</v>
      </c>
      <c r="AA51" s="1" t="s">
        <v>684</v>
      </c>
      <c r="AB51" s="1"/>
      <c r="AC51" s="2">
        <v>3106029295</v>
      </c>
      <c r="AD51" s="1" t="s">
        <v>685</v>
      </c>
      <c r="AE51" s="2">
        <v>3105016318</v>
      </c>
      <c r="AF51" s="1" t="s">
        <v>505</v>
      </c>
    </row>
    <row r="52" spans="1:32" ht="12.5" x14ac:dyDescent="0.25">
      <c r="A52" s="1" t="s">
        <v>686</v>
      </c>
      <c r="B52" s="1" t="s">
        <v>26</v>
      </c>
      <c r="C52" s="2">
        <v>50869513</v>
      </c>
      <c r="D52" s="1" t="s">
        <v>687</v>
      </c>
      <c r="E52" s="1" t="s">
        <v>688</v>
      </c>
      <c r="F52" s="1" t="s">
        <v>29</v>
      </c>
      <c r="G52" s="8">
        <v>24693</v>
      </c>
      <c r="H52" s="1" t="s">
        <v>278</v>
      </c>
      <c r="I52" s="1" t="s">
        <v>163</v>
      </c>
      <c r="J52" s="7" t="s">
        <v>689</v>
      </c>
      <c r="K52" s="1" t="s">
        <v>33</v>
      </c>
      <c r="L52" s="1" t="s">
        <v>34</v>
      </c>
      <c r="M52" s="1" t="s">
        <v>690</v>
      </c>
      <c r="N52" s="1"/>
      <c r="O52" s="8">
        <v>41010</v>
      </c>
      <c r="P52" s="1"/>
      <c r="Q52" s="1" t="s">
        <v>163</v>
      </c>
      <c r="R52" s="1" t="s">
        <v>101</v>
      </c>
      <c r="S52" s="1"/>
      <c r="T52" s="1" t="s">
        <v>41</v>
      </c>
      <c r="U52" s="1" t="s">
        <v>66</v>
      </c>
      <c r="V52" s="1" t="s">
        <v>43</v>
      </c>
      <c r="W52" s="1" t="s">
        <v>44</v>
      </c>
      <c r="X52" s="2">
        <v>5</v>
      </c>
      <c r="Y52" s="2">
        <v>1</v>
      </c>
      <c r="Z52" s="2">
        <v>1</v>
      </c>
      <c r="AA52" s="1" t="s">
        <v>45</v>
      </c>
      <c r="AB52" s="1"/>
      <c r="AC52" s="2">
        <v>3148775027</v>
      </c>
      <c r="AD52" s="1" t="s">
        <v>691</v>
      </c>
      <c r="AE52" s="2">
        <v>3128554200</v>
      </c>
      <c r="AF52" s="1" t="s">
        <v>692</v>
      </c>
    </row>
    <row r="53" spans="1:32" ht="12.5" x14ac:dyDescent="0.25">
      <c r="A53" s="1" t="s">
        <v>693</v>
      </c>
      <c r="B53" s="1" t="s">
        <v>26</v>
      </c>
      <c r="C53" s="2">
        <v>50965362</v>
      </c>
      <c r="D53" s="1" t="s">
        <v>694</v>
      </c>
      <c r="E53" s="1" t="s">
        <v>695</v>
      </c>
      <c r="F53" s="1" t="s">
        <v>29</v>
      </c>
      <c r="G53" s="8">
        <v>26827</v>
      </c>
      <c r="H53" s="1" t="s">
        <v>696</v>
      </c>
      <c r="I53" s="1" t="s">
        <v>163</v>
      </c>
      <c r="J53" s="7" t="s">
        <v>697</v>
      </c>
      <c r="K53" s="1" t="s">
        <v>33</v>
      </c>
      <c r="L53" s="1" t="s">
        <v>51</v>
      </c>
      <c r="M53" s="1" t="s">
        <v>35</v>
      </c>
      <c r="N53" s="1" t="s">
        <v>410</v>
      </c>
      <c r="O53" s="8">
        <v>42436</v>
      </c>
      <c r="P53" s="1" t="s">
        <v>698</v>
      </c>
      <c r="Q53" s="1" t="s">
        <v>163</v>
      </c>
      <c r="R53" s="1" t="s">
        <v>101</v>
      </c>
      <c r="S53" s="2">
        <v>1422000</v>
      </c>
      <c r="T53" s="1" t="s">
        <v>41</v>
      </c>
      <c r="U53" s="1" t="s">
        <v>66</v>
      </c>
      <c r="V53" s="1" t="s">
        <v>67</v>
      </c>
      <c r="W53" s="1" t="s">
        <v>169</v>
      </c>
      <c r="X53" s="2">
        <v>1</v>
      </c>
      <c r="Y53" s="2">
        <v>1</v>
      </c>
      <c r="Z53" s="2">
        <v>2</v>
      </c>
      <c r="AA53" s="1" t="s">
        <v>62</v>
      </c>
      <c r="AB53" s="1"/>
      <c r="AC53" s="2">
        <v>3219067346</v>
      </c>
      <c r="AD53" s="1" t="s">
        <v>699</v>
      </c>
      <c r="AE53" s="2">
        <v>3104651149</v>
      </c>
      <c r="AF53" s="1" t="s">
        <v>624</v>
      </c>
    </row>
    <row r="54" spans="1:32" ht="12.5" x14ac:dyDescent="0.25">
      <c r="A54" s="1" t="s">
        <v>700</v>
      </c>
      <c r="B54" s="1" t="s">
        <v>26</v>
      </c>
      <c r="C54" s="2">
        <v>43906724</v>
      </c>
      <c r="D54" s="1" t="s">
        <v>117</v>
      </c>
      <c r="E54" s="1" t="s">
        <v>118</v>
      </c>
      <c r="F54" s="1" t="s">
        <v>29</v>
      </c>
      <c r="G54" s="8">
        <v>30046</v>
      </c>
      <c r="H54" s="1" t="s">
        <v>701</v>
      </c>
      <c r="I54" s="1" t="s">
        <v>278</v>
      </c>
      <c r="J54" s="7" t="s">
        <v>702</v>
      </c>
      <c r="K54" s="1" t="s">
        <v>33</v>
      </c>
      <c r="L54" s="1" t="s">
        <v>72</v>
      </c>
      <c r="M54" s="1" t="s">
        <v>35</v>
      </c>
      <c r="N54" s="1" t="s">
        <v>703</v>
      </c>
      <c r="O54" s="8">
        <v>42829</v>
      </c>
      <c r="P54" s="1" t="s">
        <v>704</v>
      </c>
      <c r="Q54" s="1" t="s">
        <v>124</v>
      </c>
      <c r="R54" s="1" t="s">
        <v>101</v>
      </c>
      <c r="S54" s="2">
        <v>860000</v>
      </c>
      <c r="T54" s="1" t="s">
        <v>41</v>
      </c>
      <c r="U54" s="1" t="s">
        <v>61</v>
      </c>
      <c r="V54" s="1" t="s">
        <v>43</v>
      </c>
      <c r="W54" s="1" t="s">
        <v>44</v>
      </c>
      <c r="X54" s="2">
        <v>1</v>
      </c>
      <c r="Y54" s="2">
        <v>3</v>
      </c>
      <c r="Z54" s="2">
        <v>1</v>
      </c>
      <c r="AA54" s="1" t="s">
        <v>62</v>
      </c>
      <c r="AB54" s="1"/>
      <c r="AC54" s="2">
        <v>3148514823</v>
      </c>
      <c r="AD54" s="1" t="s">
        <v>705</v>
      </c>
      <c r="AE54" s="2">
        <v>3113142682</v>
      </c>
      <c r="AF54" s="1" t="s">
        <v>313</v>
      </c>
    </row>
    <row r="55" spans="1:32" ht="12.5" x14ac:dyDescent="0.25">
      <c r="A55" s="1" t="s">
        <v>706</v>
      </c>
      <c r="B55" s="1" t="s">
        <v>26</v>
      </c>
      <c r="C55" s="2">
        <v>50868568</v>
      </c>
      <c r="D55" s="1" t="s">
        <v>707</v>
      </c>
      <c r="E55" s="1" t="s">
        <v>708</v>
      </c>
      <c r="F55" s="1" t="s">
        <v>29</v>
      </c>
      <c r="G55" s="8">
        <v>24126</v>
      </c>
      <c r="H55" s="1" t="s">
        <v>709</v>
      </c>
      <c r="I55" s="1" t="s">
        <v>710</v>
      </c>
      <c r="J55" s="7" t="s">
        <v>710</v>
      </c>
      <c r="K55" s="1" t="s">
        <v>33</v>
      </c>
      <c r="L55" s="1" t="s">
        <v>72</v>
      </c>
      <c r="M55" s="1" t="s">
        <v>78</v>
      </c>
      <c r="N55" s="1"/>
      <c r="O55" s="8">
        <v>41010</v>
      </c>
      <c r="P55" s="1" t="s">
        <v>711</v>
      </c>
      <c r="Q55" s="1" t="s">
        <v>163</v>
      </c>
      <c r="R55" s="1" t="s">
        <v>101</v>
      </c>
      <c r="S55" s="2">
        <v>852000</v>
      </c>
      <c r="T55" s="1" t="s">
        <v>41</v>
      </c>
      <c r="U55" s="1" t="s">
        <v>66</v>
      </c>
      <c r="V55" s="1" t="s">
        <v>94</v>
      </c>
      <c r="W55" s="1" t="s">
        <v>130</v>
      </c>
      <c r="X55" s="2">
        <v>2</v>
      </c>
      <c r="Y55" s="2">
        <v>3</v>
      </c>
      <c r="Z55" s="2">
        <v>1</v>
      </c>
      <c r="AA55" s="1" t="s">
        <v>45</v>
      </c>
      <c r="AB55" s="2">
        <v>7662322</v>
      </c>
      <c r="AC55" s="2">
        <v>3126079093</v>
      </c>
      <c r="AD55" s="1" t="s">
        <v>712</v>
      </c>
      <c r="AE55" s="2">
        <v>3166947991</v>
      </c>
      <c r="AF55" s="1" t="s">
        <v>522</v>
      </c>
    </row>
    <row r="56" spans="1:32" ht="12.5" x14ac:dyDescent="0.25">
      <c r="A56" s="1" t="s">
        <v>713</v>
      </c>
      <c r="B56" s="1" t="s">
        <v>26</v>
      </c>
      <c r="C56" s="2">
        <v>1069470860</v>
      </c>
      <c r="D56" s="1" t="s">
        <v>215</v>
      </c>
      <c r="E56" s="1" t="s">
        <v>216</v>
      </c>
      <c r="F56" s="1" t="s">
        <v>29</v>
      </c>
      <c r="G56" s="8">
        <v>31996</v>
      </c>
      <c r="H56" s="1" t="s">
        <v>714</v>
      </c>
      <c r="I56" s="1" t="s">
        <v>213</v>
      </c>
      <c r="J56" s="7" t="s">
        <v>715</v>
      </c>
      <c r="K56" s="1" t="s">
        <v>33</v>
      </c>
      <c r="L56" s="1" t="s">
        <v>34</v>
      </c>
      <c r="M56" s="1" t="s">
        <v>78</v>
      </c>
      <c r="N56" s="1" t="s">
        <v>716</v>
      </c>
      <c r="O56" s="8">
        <v>42149</v>
      </c>
      <c r="P56" s="1" t="s">
        <v>717</v>
      </c>
      <c r="Q56" s="1" t="s">
        <v>213</v>
      </c>
      <c r="R56" s="1" t="s">
        <v>40</v>
      </c>
      <c r="S56" s="2">
        <v>866000</v>
      </c>
      <c r="T56" s="1" t="s">
        <v>41</v>
      </c>
      <c r="U56" s="1" t="s">
        <v>66</v>
      </c>
      <c r="V56" s="1" t="s">
        <v>43</v>
      </c>
      <c r="W56" s="1" t="s">
        <v>44</v>
      </c>
      <c r="X56" s="2">
        <v>0</v>
      </c>
      <c r="Y56" s="2">
        <v>1</v>
      </c>
      <c r="Z56" s="2">
        <v>2</v>
      </c>
      <c r="AA56" s="1" t="s">
        <v>62</v>
      </c>
      <c r="AB56" s="1"/>
      <c r="AC56" s="2">
        <v>3015437702</v>
      </c>
      <c r="AD56" s="1" t="s">
        <v>718</v>
      </c>
      <c r="AE56" s="2">
        <v>3126335373</v>
      </c>
      <c r="AF56" s="1" t="s">
        <v>719</v>
      </c>
    </row>
    <row r="57" spans="1:32" ht="12.5" x14ac:dyDescent="0.25">
      <c r="A57" s="1" t="s">
        <v>720</v>
      </c>
      <c r="B57" s="1" t="s">
        <v>26</v>
      </c>
      <c r="C57" s="2">
        <v>50845651</v>
      </c>
      <c r="D57" s="1" t="s">
        <v>721</v>
      </c>
      <c r="E57" s="1" t="s">
        <v>722</v>
      </c>
      <c r="F57" s="1" t="s">
        <v>29</v>
      </c>
      <c r="G57" s="8">
        <v>22885</v>
      </c>
      <c r="H57" s="1" t="s">
        <v>327</v>
      </c>
      <c r="I57" s="1" t="s">
        <v>327</v>
      </c>
      <c r="J57" s="7" t="s">
        <v>723</v>
      </c>
      <c r="K57" s="1" t="s">
        <v>33</v>
      </c>
      <c r="L57" s="1" t="s">
        <v>34</v>
      </c>
      <c r="M57" s="1" t="s">
        <v>35</v>
      </c>
      <c r="N57" s="1" t="s">
        <v>410</v>
      </c>
      <c r="O57" s="8">
        <v>40910</v>
      </c>
      <c r="P57" s="1" t="s">
        <v>410</v>
      </c>
      <c r="Q57" s="1" t="s">
        <v>213</v>
      </c>
      <c r="R57" s="1" t="s">
        <v>40</v>
      </c>
      <c r="S57" s="2">
        <v>1441000</v>
      </c>
      <c r="T57" s="1" t="s">
        <v>41</v>
      </c>
      <c r="U57" s="1" t="s">
        <v>66</v>
      </c>
      <c r="V57" s="1" t="s">
        <v>141</v>
      </c>
      <c r="W57" s="1" t="s">
        <v>169</v>
      </c>
      <c r="X57" s="2">
        <v>2</v>
      </c>
      <c r="Y57" s="2">
        <v>2</v>
      </c>
      <c r="Z57" s="2">
        <v>1</v>
      </c>
      <c r="AA57" s="1" t="s">
        <v>55</v>
      </c>
      <c r="AB57" s="1"/>
      <c r="AC57" s="2">
        <v>3007696031</v>
      </c>
      <c r="AD57" s="1" t="s">
        <v>724</v>
      </c>
      <c r="AE57" s="2">
        <v>3015732362</v>
      </c>
      <c r="AF57" s="1" t="s">
        <v>692</v>
      </c>
    </row>
    <row r="58" spans="1:32" ht="12.5" x14ac:dyDescent="0.25">
      <c r="A58" s="1" t="s">
        <v>725</v>
      </c>
      <c r="B58" s="1" t="s">
        <v>26</v>
      </c>
      <c r="C58" s="2">
        <v>50945231</v>
      </c>
      <c r="D58" s="1" t="s">
        <v>275</v>
      </c>
      <c r="E58" s="1" t="s">
        <v>276</v>
      </c>
      <c r="F58" s="1" t="s">
        <v>29</v>
      </c>
      <c r="G58" s="8">
        <v>28598</v>
      </c>
      <c r="H58" s="1" t="s">
        <v>277</v>
      </c>
      <c r="I58" s="1" t="s">
        <v>278</v>
      </c>
      <c r="J58" s="7" t="s">
        <v>279</v>
      </c>
      <c r="K58" s="1" t="s">
        <v>33</v>
      </c>
      <c r="L58" s="1" t="s">
        <v>72</v>
      </c>
      <c r="M58" s="1" t="s">
        <v>78</v>
      </c>
      <c r="N58" s="1"/>
      <c r="O58" s="8">
        <v>41122</v>
      </c>
      <c r="P58" s="1" t="s">
        <v>726</v>
      </c>
      <c r="Q58" s="1" t="s">
        <v>124</v>
      </c>
      <c r="R58" s="1" t="s">
        <v>101</v>
      </c>
      <c r="S58" s="2">
        <v>860</v>
      </c>
      <c r="T58" s="1" t="s">
        <v>41</v>
      </c>
      <c r="U58" s="1" t="s">
        <v>61</v>
      </c>
      <c r="V58" s="1" t="s">
        <v>43</v>
      </c>
      <c r="W58" s="1" t="s">
        <v>44</v>
      </c>
      <c r="X58" s="2">
        <v>3</v>
      </c>
      <c r="Y58" s="2">
        <v>0</v>
      </c>
      <c r="Z58" s="2">
        <v>1</v>
      </c>
      <c r="AA58" s="1" t="s">
        <v>45</v>
      </c>
      <c r="AB58" s="1"/>
      <c r="AC58" s="2">
        <v>3013398198</v>
      </c>
      <c r="AD58" s="1" t="s">
        <v>727</v>
      </c>
      <c r="AE58" s="2">
        <v>3218645894</v>
      </c>
      <c r="AF58" s="1" t="s">
        <v>338</v>
      </c>
    </row>
    <row r="59" spans="1:32" ht="12.5" x14ac:dyDescent="0.25">
      <c r="A59" s="1" t="s">
        <v>728</v>
      </c>
      <c r="B59" s="1" t="s">
        <v>26</v>
      </c>
      <c r="C59" s="2">
        <v>26027725</v>
      </c>
      <c r="D59" s="1" t="s">
        <v>729</v>
      </c>
      <c r="E59" s="1" t="s">
        <v>730</v>
      </c>
      <c r="F59" s="1" t="s">
        <v>29</v>
      </c>
      <c r="G59" s="8">
        <v>22411</v>
      </c>
      <c r="H59" s="1" t="s">
        <v>492</v>
      </c>
      <c r="I59" s="1" t="s">
        <v>229</v>
      </c>
      <c r="J59" s="7" t="s">
        <v>731</v>
      </c>
      <c r="K59" s="1" t="s">
        <v>33</v>
      </c>
      <c r="L59" s="1" t="s">
        <v>72</v>
      </c>
      <c r="M59" s="1" t="s">
        <v>35</v>
      </c>
      <c r="N59" s="1" t="s">
        <v>410</v>
      </c>
      <c r="O59" s="8">
        <v>37531</v>
      </c>
      <c r="P59" s="1" t="s">
        <v>410</v>
      </c>
      <c r="Q59" s="1" t="s">
        <v>233</v>
      </c>
      <c r="R59" s="1" t="s">
        <v>101</v>
      </c>
      <c r="S59" s="2">
        <v>1672032</v>
      </c>
      <c r="T59" s="1" t="s">
        <v>41</v>
      </c>
      <c r="U59" s="1" t="s">
        <v>66</v>
      </c>
      <c r="V59" s="1" t="s">
        <v>67</v>
      </c>
      <c r="W59" s="1" t="s">
        <v>169</v>
      </c>
      <c r="X59" s="2">
        <v>3</v>
      </c>
      <c r="Y59" s="1"/>
      <c r="Z59" s="2">
        <v>3</v>
      </c>
      <c r="AA59" s="1" t="s">
        <v>182</v>
      </c>
      <c r="AB59" s="1"/>
      <c r="AC59" s="2">
        <v>3002949039</v>
      </c>
      <c r="AD59" s="1" t="s">
        <v>732</v>
      </c>
      <c r="AE59" s="2">
        <v>3008133988</v>
      </c>
      <c r="AF59" s="1" t="s">
        <v>692</v>
      </c>
    </row>
    <row r="60" spans="1:32" ht="12.5" x14ac:dyDescent="0.25">
      <c r="A60" s="1" t="s">
        <v>733</v>
      </c>
      <c r="B60" s="1" t="s">
        <v>26</v>
      </c>
      <c r="C60" s="2">
        <v>1069479384</v>
      </c>
      <c r="D60" s="1" t="s">
        <v>250</v>
      </c>
      <c r="E60" s="1" t="s">
        <v>251</v>
      </c>
      <c r="F60" s="1" t="s">
        <v>29</v>
      </c>
      <c r="G60" s="8">
        <v>32722</v>
      </c>
      <c r="H60" s="1" t="s">
        <v>252</v>
      </c>
      <c r="I60" s="1" t="s">
        <v>213</v>
      </c>
      <c r="J60" s="7"/>
      <c r="K60" s="1" t="s">
        <v>33</v>
      </c>
      <c r="L60" s="1" t="s">
        <v>72</v>
      </c>
      <c r="M60" s="1" t="s">
        <v>78</v>
      </c>
      <c r="N60" s="1" t="s">
        <v>253</v>
      </c>
      <c r="O60" s="8">
        <v>40910</v>
      </c>
      <c r="P60" s="1" t="s">
        <v>734</v>
      </c>
      <c r="Q60" s="1" t="s">
        <v>213</v>
      </c>
      <c r="R60" s="1" t="s">
        <v>101</v>
      </c>
      <c r="S60" s="2">
        <v>85200000</v>
      </c>
      <c r="T60" s="1" t="s">
        <v>41</v>
      </c>
      <c r="U60" s="1" t="s">
        <v>66</v>
      </c>
      <c r="V60" s="1" t="s">
        <v>43</v>
      </c>
      <c r="W60" s="1" t="s">
        <v>130</v>
      </c>
      <c r="X60" s="2">
        <v>0</v>
      </c>
      <c r="Y60" s="2">
        <v>4</v>
      </c>
      <c r="Z60" s="2">
        <v>1</v>
      </c>
      <c r="AA60" s="1" t="s">
        <v>254</v>
      </c>
      <c r="AB60" s="1"/>
      <c r="AC60" s="2">
        <v>3117608818</v>
      </c>
      <c r="AD60" s="1" t="s">
        <v>735</v>
      </c>
      <c r="AE60" s="2">
        <v>3145095356</v>
      </c>
      <c r="AF60" s="1" t="s">
        <v>736</v>
      </c>
    </row>
    <row r="61" spans="1:32" ht="12.5" x14ac:dyDescent="0.25">
      <c r="A61" s="1" t="s">
        <v>737</v>
      </c>
      <c r="B61" s="1" t="s">
        <v>26</v>
      </c>
      <c r="C61" s="2">
        <v>1062424550</v>
      </c>
      <c r="D61" s="1" t="s">
        <v>738</v>
      </c>
      <c r="E61" s="1" t="s">
        <v>248</v>
      </c>
      <c r="F61" s="1" t="s">
        <v>29</v>
      </c>
      <c r="G61" s="8">
        <v>35384</v>
      </c>
      <c r="H61" s="1" t="s">
        <v>478</v>
      </c>
      <c r="I61" s="1" t="s">
        <v>229</v>
      </c>
      <c r="J61" s="7"/>
      <c r="K61" s="1"/>
      <c r="L61" s="1" t="s">
        <v>72</v>
      </c>
      <c r="M61" s="1" t="s">
        <v>78</v>
      </c>
      <c r="N61" s="1" t="s">
        <v>249</v>
      </c>
      <c r="O61" s="8">
        <v>42409</v>
      </c>
      <c r="P61" s="1" t="s">
        <v>739</v>
      </c>
      <c r="Q61" s="1" t="s">
        <v>92</v>
      </c>
      <c r="R61" s="1" t="s">
        <v>40</v>
      </c>
      <c r="S61" s="2">
        <v>860</v>
      </c>
      <c r="T61" s="1" t="s">
        <v>41</v>
      </c>
      <c r="U61" s="1" t="s">
        <v>66</v>
      </c>
      <c r="V61" s="1" t="s">
        <v>43</v>
      </c>
      <c r="W61" s="1" t="s">
        <v>44</v>
      </c>
      <c r="X61" s="1"/>
      <c r="Y61" s="1"/>
      <c r="Z61" s="2">
        <v>1</v>
      </c>
      <c r="AA61" s="1" t="s">
        <v>111</v>
      </c>
      <c r="AB61" s="1"/>
      <c r="AC61" s="2">
        <v>3008070673</v>
      </c>
      <c r="AD61" s="1" t="s">
        <v>740</v>
      </c>
      <c r="AE61" s="2">
        <v>3145267663</v>
      </c>
      <c r="AF61" s="1" t="s">
        <v>741</v>
      </c>
    </row>
    <row r="62" spans="1:32" ht="12.5" x14ac:dyDescent="0.25">
      <c r="A62" s="1" t="s">
        <v>742</v>
      </c>
      <c r="B62" s="1" t="s">
        <v>26</v>
      </c>
      <c r="C62" s="2">
        <v>92642808</v>
      </c>
      <c r="D62" s="1" t="s">
        <v>743</v>
      </c>
      <c r="E62" s="1" t="s">
        <v>744</v>
      </c>
      <c r="F62" s="1" t="s">
        <v>49</v>
      </c>
      <c r="G62" s="8">
        <v>31273</v>
      </c>
      <c r="H62" s="1" t="s">
        <v>745</v>
      </c>
      <c r="I62" s="1" t="s">
        <v>746</v>
      </c>
      <c r="J62" s="7" t="s">
        <v>747</v>
      </c>
      <c r="K62" s="1" t="s">
        <v>33</v>
      </c>
      <c r="L62" s="1" t="s">
        <v>72</v>
      </c>
      <c r="M62" s="1" t="s">
        <v>343</v>
      </c>
      <c r="N62" s="1" t="s">
        <v>748</v>
      </c>
      <c r="O62" s="8">
        <v>41091</v>
      </c>
      <c r="P62" s="1" t="s">
        <v>581</v>
      </c>
      <c r="Q62" s="1" t="s">
        <v>213</v>
      </c>
      <c r="R62" s="1" t="s">
        <v>675</v>
      </c>
      <c r="S62" s="2">
        <v>2280000</v>
      </c>
      <c r="T62" s="1" t="s">
        <v>41</v>
      </c>
      <c r="U62" s="1" t="s">
        <v>66</v>
      </c>
      <c r="V62" s="1" t="s">
        <v>43</v>
      </c>
      <c r="W62" s="1" t="s">
        <v>130</v>
      </c>
      <c r="X62" s="2">
        <v>0</v>
      </c>
      <c r="Y62" s="2">
        <v>3</v>
      </c>
      <c r="Z62" s="2">
        <v>2</v>
      </c>
      <c r="AA62" s="1" t="s">
        <v>182</v>
      </c>
      <c r="AB62" s="1"/>
      <c r="AC62" s="2">
        <v>3114069393</v>
      </c>
      <c r="AD62" s="1" t="s">
        <v>749</v>
      </c>
      <c r="AE62" s="2">
        <v>3135332038</v>
      </c>
      <c r="AF62" s="1" t="s">
        <v>678</v>
      </c>
    </row>
    <row r="63" spans="1:32" ht="12.5" x14ac:dyDescent="0.25">
      <c r="A63" s="1" t="s">
        <v>750</v>
      </c>
      <c r="B63" s="1" t="s">
        <v>26</v>
      </c>
      <c r="C63" s="2">
        <v>30574051</v>
      </c>
      <c r="D63" s="1" t="s">
        <v>653</v>
      </c>
      <c r="E63" s="1" t="s">
        <v>751</v>
      </c>
      <c r="F63" s="1" t="s">
        <v>29</v>
      </c>
      <c r="G63" s="8">
        <v>27392</v>
      </c>
      <c r="H63" s="1" t="s">
        <v>752</v>
      </c>
      <c r="I63" s="1" t="s">
        <v>213</v>
      </c>
      <c r="J63" s="7" t="s">
        <v>753</v>
      </c>
      <c r="K63" s="1" t="s">
        <v>33</v>
      </c>
      <c r="L63" s="1" t="s">
        <v>72</v>
      </c>
      <c r="M63" s="1" t="s">
        <v>35</v>
      </c>
      <c r="N63" s="1" t="s">
        <v>640</v>
      </c>
      <c r="O63" s="8">
        <v>38728</v>
      </c>
      <c r="P63" s="1" t="s">
        <v>754</v>
      </c>
      <c r="Q63" s="1" t="s">
        <v>213</v>
      </c>
      <c r="R63" s="1" t="s">
        <v>101</v>
      </c>
      <c r="S63" s="2">
        <v>1148000</v>
      </c>
      <c r="T63" s="1" t="s">
        <v>41</v>
      </c>
      <c r="U63" s="1" t="s">
        <v>66</v>
      </c>
      <c r="V63" s="1" t="s">
        <v>73</v>
      </c>
      <c r="W63" s="1" t="s">
        <v>196</v>
      </c>
      <c r="X63" s="2">
        <v>1</v>
      </c>
      <c r="Y63" s="1"/>
      <c r="Z63" s="2">
        <v>2</v>
      </c>
      <c r="AA63" s="1" t="s">
        <v>45</v>
      </c>
      <c r="AB63" s="1"/>
      <c r="AC63" s="2">
        <v>3135680447</v>
      </c>
      <c r="AD63" s="1" t="s">
        <v>755</v>
      </c>
      <c r="AE63" s="2">
        <v>3205632386</v>
      </c>
      <c r="AF63" s="1" t="s">
        <v>624</v>
      </c>
    </row>
    <row r="64" spans="1:32" ht="12.5" x14ac:dyDescent="0.25">
      <c r="A64" s="1" t="s">
        <v>756</v>
      </c>
      <c r="B64" s="10" t="s">
        <v>26</v>
      </c>
      <c r="C64" s="1"/>
      <c r="D64" s="1" t="s">
        <v>757</v>
      </c>
      <c r="E64" s="1" t="s">
        <v>758</v>
      </c>
      <c r="F64" s="1" t="s">
        <v>29</v>
      </c>
      <c r="G64" s="8">
        <v>32566</v>
      </c>
      <c r="H64" s="1" t="s">
        <v>759</v>
      </c>
      <c r="I64" s="1" t="s">
        <v>229</v>
      </c>
      <c r="J64" s="7" t="s">
        <v>760</v>
      </c>
      <c r="K64" s="1" t="s">
        <v>33</v>
      </c>
      <c r="L64" s="1" t="s">
        <v>51</v>
      </c>
      <c r="M64" s="1" t="s">
        <v>78</v>
      </c>
      <c r="N64" s="1" t="s">
        <v>761</v>
      </c>
      <c r="O64" s="8">
        <v>43308</v>
      </c>
      <c r="P64" s="1" t="s">
        <v>762</v>
      </c>
      <c r="Q64" s="1" t="s">
        <v>92</v>
      </c>
      <c r="R64" s="1" t="s">
        <v>40</v>
      </c>
      <c r="S64" s="2">
        <v>904000</v>
      </c>
      <c r="T64" s="1" t="s">
        <v>41</v>
      </c>
      <c r="U64" s="1" t="s">
        <v>54</v>
      </c>
      <c r="V64" s="1" t="s">
        <v>43</v>
      </c>
      <c r="W64" s="1" t="s">
        <v>44</v>
      </c>
      <c r="X64" s="2">
        <v>1</v>
      </c>
      <c r="Y64" s="2">
        <v>2</v>
      </c>
      <c r="Z64" s="2">
        <v>1</v>
      </c>
      <c r="AA64" s="1" t="s">
        <v>111</v>
      </c>
      <c r="AB64" s="2">
        <v>3209382223</v>
      </c>
      <c r="AC64" s="2">
        <v>3203349098</v>
      </c>
      <c r="AD64" s="1" t="s">
        <v>763</v>
      </c>
      <c r="AE64" s="2">
        <v>3203349098</v>
      </c>
      <c r="AF64" s="1" t="s">
        <v>380</v>
      </c>
    </row>
    <row r="65" spans="1:32" ht="12.5" x14ac:dyDescent="0.25">
      <c r="A65" s="1" t="s">
        <v>764</v>
      </c>
      <c r="B65" s="1" t="s">
        <v>26</v>
      </c>
      <c r="C65" s="2">
        <v>1066741892</v>
      </c>
      <c r="D65" s="1" t="s">
        <v>765</v>
      </c>
      <c r="E65" s="1" t="s">
        <v>766</v>
      </c>
      <c r="F65" s="1" t="s">
        <v>49</v>
      </c>
      <c r="G65" s="8">
        <v>33855</v>
      </c>
      <c r="H65" s="1" t="s">
        <v>647</v>
      </c>
      <c r="I65" s="1" t="s">
        <v>163</v>
      </c>
      <c r="J65" s="7" t="s">
        <v>767</v>
      </c>
      <c r="K65" s="1" t="s">
        <v>33</v>
      </c>
      <c r="L65" s="1" t="s">
        <v>51</v>
      </c>
      <c r="M65" s="1" t="s">
        <v>690</v>
      </c>
      <c r="N65" s="1"/>
      <c r="O65" s="8">
        <v>41010</v>
      </c>
      <c r="P65" s="1" t="s">
        <v>768</v>
      </c>
      <c r="Q65" s="1" t="s">
        <v>163</v>
      </c>
      <c r="R65" s="1" t="s">
        <v>101</v>
      </c>
      <c r="S65" s="1"/>
      <c r="T65" s="1" t="s">
        <v>41</v>
      </c>
      <c r="U65" s="1" t="s">
        <v>66</v>
      </c>
      <c r="V65" s="1" t="s">
        <v>43</v>
      </c>
      <c r="W65" s="1" t="s">
        <v>130</v>
      </c>
      <c r="X65" s="2">
        <v>2</v>
      </c>
      <c r="Y65" s="2">
        <v>1</v>
      </c>
      <c r="Z65" s="2">
        <v>1</v>
      </c>
      <c r="AA65" s="1" t="s">
        <v>62</v>
      </c>
      <c r="AB65" s="1"/>
      <c r="AC65" s="2">
        <v>3217587489</v>
      </c>
      <c r="AD65" s="1" t="s">
        <v>769</v>
      </c>
      <c r="AE65" s="2">
        <v>3148282208</v>
      </c>
      <c r="AF65" s="1" t="s">
        <v>310</v>
      </c>
    </row>
    <row r="66" spans="1:32" ht="12.5" x14ac:dyDescent="0.25">
      <c r="A66" s="1" t="s">
        <v>770</v>
      </c>
      <c r="B66" s="1" t="s">
        <v>26</v>
      </c>
      <c r="C66" s="2">
        <v>1066748604</v>
      </c>
      <c r="D66" s="1" t="s">
        <v>771</v>
      </c>
      <c r="E66" s="1" t="s">
        <v>772</v>
      </c>
      <c r="F66" s="1" t="s">
        <v>49</v>
      </c>
      <c r="G66" s="8">
        <v>35311</v>
      </c>
      <c r="H66" s="1" t="s">
        <v>163</v>
      </c>
      <c r="I66" s="1" t="s">
        <v>229</v>
      </c>
      <c r="J66" s="7" t="s">
        <v>773</v>
      </c>
      <c r="K66" s="1" t="s">
        <v>33</v>
      </c>
      <c r="L66" s="1" t="s">
        <v>72</v>
      </c>
      <c r="M66" s="1" t="s">
        <v>78</v>
      </c>
      <c r="N66" s="1" t="s">
        <v>774</v>
      </c>
      <c r="O66" s="8">
        <v>43535</v>
      </c>
      <c r="P66" s="1" t="s">
        <v>775</v>
      </c>
      <c r="Q66" s="1" t="s">
        <v>92</v>
      </c>
      <c r="R66" s="1" t="s">
        <v>40</v>
      </c>
      <c r="S66" s="2">
        <v>904</v>
      </c>
      <c r="T66" s="1" t="s">
        <v>41</v>
      </c>
      <c r="U66" s="1" t="s">
        <v>66</v>
      </c>
      <c r="V66" s="1" t="s">
        <v>43</v>
      </c>
      <c r="W66" s="1" t="s">
        <v>44</v>
      </c>
      <c r="X66" s="2">
        <v>0</v>
      </c>
      <c r="Y66" s="2">
        <v>0</v>
      </c>
      <c r="Z66" s="2">
        <v>2</v>
      </c>
      <c r="AA66" s="1" t="s">
        <v>45</v>
      </c>
      <c r="AB66" s="1"/>
      <c r="AC66" s="2">
        <v>3007253358</v>
      </c>
      <c r="AD66" s="1" t="s">
        <v>776</v>
      </c>
      <c r="AE66" s="2">
        <v>3116593850</v>
      </c>
      <c r="AF66" s="1" t="s">
        <v>338</v>
      </c>
    </row>
    <row r="67" spans="1:32" ht="12.5" x14ac:dyDescent="0.25">
      <c r="A67" s="1" t="s">
        <v>777</v>
      </c>
      <c r="B67" s="1" t="s">
        <v>26</v>
      </c>
      <c r="C67" s="2">
        <v>1067161235</v>
      </c>
      <c r="D67" s="1" t="s">
        <v>778</v>
      </c>
      <c r="E67" s="1" t="s">
        <v>779</v>
      </c>
      <c r="F67" s="1" t="s">
        <v>29</v>
      </c>
      <c r="G67" s="8">
        <v>34744</v>
      </c>
      <c r="H67" s="1" t="s">
        <v>780</v>
      </c>
      <c r="I67" s="1" t="s">
        <v>229</v>
      </c>
      <c r="J67" s="11" t="s">
        <v>781</v>
      </c>
      <c r="K67" s="1"/>
      <c r="L67" s="1" t="s">
        <v>51</v>
      </c>
      <c r="M67" s="1" t="s">
        <v>78</v>
      </c>
      <c r="N67" s="1" t="s">
        <v>782</v>
      </c>
      <c r="O67" s="8">
        <v>42650</v>
      </c>
      <c r="P67" s="1" t="s">
        <v>783</v>
      </c>
      <c r="Q67" s="1" t="s">
        <v>92</v>
      </c>
      <c r="R67" s="1" t="s">
        <v>40</v>
      </c>
      <c r="S67" s="2">
        <v>8.6</v>
      </c>
      <c r="T67" s="1" t="s">
        <v>41</v>
      </c>
      <c r="U67" s="1" t="s">
        <v>66</v>
      </c>
      <c r="V67" s="1" t="s">
        <v>43</v>
      </c>
      <c r="W67" s="1" t="s">
        <v>44</v>
      </c>
      <c r="X67" s="1"/>
      <c r="Y67" s="1"/>
      <c r="Z67" s="2">
        <v>1</v>
      </c>
      <c r="AA67" s="1" t="s">
        <v>182</v>
      </c>
      <c r="AB67" s="2">
        <v>7888103</v>
      </c>
      <c r="AC67" s="2">
        <v>3105190449</v>
      </c>
      <c r="AD67" s="1" t="s">
        <v>784</v>
      </c>
      <c r="AE67" s="2">
        <v>3145059133</v>
      </c>
      <c r="AF67" s="1" t="s">
        <v>785</v>
      </c>
    </row>
    <row r="68" spans="1:32" ht="12.5" x14ac:dyDescent="0.25">
      <c r="A68" s="1" t="s">
        <v>786</v>
      </c>
      <c r="B68" s="1" t="s">
        <v>26</v>
      </c>
      <c r="C68" s="2">
        <v>1040760102</v>
      </c>
      <c r="D68" s="1" t="s">
        <v>137</v>
      </c>
      <c r="E68" s="1" t="s">
        <v>138</v>
      </c>
      <c r="F68" s="1" t="s">
        <v>49</v>
      </c>
      <c r="G68" s="8">
        <v>30851</v>
      </c>
      <c r="H68" s="1" t="s">
        <v>228</v>
      </c>
      <c r="I68" s="1" t="s">
        <v>229</v>
      </c>
      <c r="J68" s="7" t="s">
        <v>787</v>
      </c>
      <c r="K68" s="1" t="s">
        <v>33</v>
      </c>
      <c r="L68" s="1" t="s">
        <v>34</v>
      </c>
      <c r="M68" s="1" t="s">
        <v>78</v>
      </c>
      <c r="N68" s="1" t="s">
        <v>788</v>
      </c>
      <c r="O68" s="8">
        <v>43193</v>
      </c>
      <c r="P68" s="1" t="s">
        <v>775</v>
      </c>
      <c r="Q68" s="1" t="s">
        <v>92</v>
      </c>
      <c r="R68" s="1" t="s">
        <v>789</v>
      </c>
      <c r="S68" s="2">
        <v>878000</v>
      </c>
      <c r="T68" s="1" t="s">
        <v>41</v>
      </c>
      <c r="U68" s="1" t="s">
        <v>42</v>
      </c>
      <c r="V68" s="1" t="s">
        <v>141</v>
      </c>
      <c r="W68" s="1" t="s">
        <v>130</v>
      </c>
      <c r="X68" s="2">
        <v>3</v>
      </c>
      <c r="Y68" s="2">
        <v>0</v>
      </c>
      <c r="Z68" s="2">
        <v>1</v>
      </c>
      <c r="AA68" s="1" t="s">
        <v>142</v>
      </c>
      <c r="AB68" s="2">
        <v>3117319147</v>
      </c>
      <c r="AC68" s="2">
        <v>3117319147</v>
      </c>
      <c r="AD68" s="1" t="s">
        <v>790</v>
      </c>
      <c r="AE68" s="2">
        <v>3126600893</v>
      </c>
      <c r="AF68" s="1" t="s">
        <v>338</v>
      </c>
    </row>
    <row r="69" spans="1:32" ht="12.5" x14ac:dyDescent="0.25">
      <c r="A69" s="1" t="s">
        <v>791</v>
      </c>
      <c r="B69" s="1" t="s">
        <v>26</v>
      </c>
      <c r="C69" s="2">
        <v>50935367</v>
      </c>
      <c r="D69" s="1" t="s">
        <v>792</v>
      </c>
      <c r="E69" s="1" t="s">
        <v>793</v>
      </c>
      <c r="F69" s="1" t="s">
        <v>29</v>
      </c>
      <c r="G69" s="8">
        <v>29685</v>
      </c>
      <c r="H69" s="1" t="s">
        <v>392</v>
      </c>
      <c r="I69" s="1" t="s">
        <v>229</v>
      </c>
      <c r="J69" s="7" t="s">
        <v>794</v>
      </c>
      <c r="K69" s="1" t="s">
        <v>33</v>
      </c>
      <c r="L69" s="1" t="s">
        <v>72</v>
      </c>
      <c r="M69" s="1" t="s">
        <v>78</v>
      </c>
      <c r="N69" s="10" t="s">
        <v>795</v>
      </c>
      <c r="O69" s="1"/>
      <c r="P69" s="1" t="s">
        <v>796</v>
      </c>
      <c r="Q69" s="1" t="s">
        <v>92</v>
      </c>
      <c r="R69" s="1" t="s">
        <v>40</v>
      </c>
      <c r="S69" s="2">
        <v>904</v>
      </c>
      <c r="T69" s="1" t="s">
        <v>41</v>
      </c>
      <c r="U69" s="1" t="s">
        <v>66</v>
      </c>
      <c r="V69" s="1" t="s">
        <v>73</v>
      </c>
      <c r="W69" s="1" t="s">
        <v>169</v>
      </c>
      <c r="X69" s="2">
        <v>0</v>
      </c>
      <c r="Y69" s="2">
        <v>1</v>
      </c>
      <c r="Z69" s="2">
        <v>1</v>
      </c>
      <c r="AA69" s="1" t="s">
        <v>62</v>
      </c>
      <c r="AB69" s="1"/>
      <c r="AC69" s="2">
        <v>3116885246</v>
      </c>
      <c r="AD69" s="1" t="s">
        <v>797</v>
      </c>
      <c r="AE69" s="2">
        <v>3156968994</v>
      </c>
      <c r="AF69" s="1" t="s">
        <v>397</v>
      </c>
    </row>
    <row r="70" spans="1:32" ht="12.5" x14ac:dyDescent="0.25">
      <c r="A70" s="1" t="s">
        <v>798</v>
      </c>
      <c r="B70" s="1" t="s">
        <v>26</v>
      </c>
      <c r="C70" s="2">
        <v>39283822</v>
      </c>
      <c r="D70" s="1" t="s">
        <v>799</v>
      </c>
      <c r="E70" s="1" t="s">
        <v>800</v>
      </c>
      <c r="F70" s="1" t="s">
        <v>29</v>
      </c>
      <c r="G70" s="8">
        <v>29979</v>
      </c>
      <c r="H70" s="1" t="s">
        <v>278</v>
      </c>
      <c r="I70" s="1" t="s">
        <v>278</v>
      </c>
      <c r="J70" s="7" t="s">
        <v>801</v>
      </c>
      <c r="K70" s="1" t="s">
        <v>33</v>
      </c>
      <c r="L70" s="1" t="s">
        <v>51</v>
      </c>
      <c r="M70" s="1" t="s">
        <v>343</v>
      </c>
      <c r="N70" s="1" t="s">
        <v>410</v>
      </c>
      <c r="O70" s="8">
        <v>43160</v>
      </c>
      <c r="P70" s="1" t="s">
        <v>683</v>
      </c>
      <c r="Q70" s="1" t="s">
        <v>124</v>
      </c>
      <c r="R70" s="1" t="s">
        <v>101</v>
      </c>
      <c r="S70" s="2">
        <v>2140000</v>
      </c>
      <c r="T70" s="1" t="s">
        <v>41</v>
      </c>
      <c r="U70" s="1" t="s">
        <v>285</v>
      </c>
      <c r="V70" s="1" t="s">
        <v>94</v>
      </c>
      <c r="W70" s="1" t="s">
        <v>44</v>
      </c>
      <c r="X70" s="2">
        <v>1</v>
      </c>
      <c r="Y70" s="2">
        <v>2</v>
      </c>
      <c r="Z70" s="2">
        <v>3</v>
      </c>
      <c r="AA70" s="1" t="s">
        <v>802</v>
      </c>
      <c r="AB70" s="2">
        <v>3116612632</v>
      </c>
      <c r="AC70" s="2">
        <v>3116612632</v>
      </c>
      <c r="AD70" s="1" t="s">
        <v>803</v>
      </c>
      <c r="AE70" s="2">
        <v>3137004826</v>
      </c>
      <c r="AF70" s="1" t="s">
        <v>338</v>
      </c>
    </row>
    <row r="71" spans="1:32" ht="12.5" x14ac:dyDescent="0.25">
      <c r="A71" s="1" t="s">
        <v>804</v>
      </c>
      <c r="B71" s="1" t="s">
        <v>26</v>
      </c>
      <c r="C71" s="2">
        <v>1063298921</v>
      </c>
      <c r="D71" s="1" t="s">
        <v>805</v>
      </c>
      <c r="E71" s="1" t="s">
        <v>806</v>
      </c>
      <c r="F71" s="1" t="s">
        <v>29</v>
      </c>
      <c r="G71" s="8">
        <v>34680</v>
      </c>
      <c r="H71" s="1" t="s">
        <v>807</v>
      </c>
      <c r="I71" s="1" t="s">
        <v>278</v>
      </c>
      <c r="J71" s="7" t="s">
        <v>808</v>
      </c>
      <c r="K71" s="1" t="s">
        <v>33</v>
      </c>
      <c r="L71" s="1" t="s">
        <v>72</v>
      </c>
      <c r="M71" s="1" t="s">
        <v>78</v>
      </c>
      <c r="N71" s="1" t="s">
        <v>809</v>
      </c>
      <c r="O71" s="8">
        <v>42646</v>
      </c>
      <c r="P71" s="1" t="s">
        <v>809</v>
      </c>
      <c r="Q71" s="1" t="s">
        <v>124</v>
      </c>
      <c r="R71" s="1" t="s">
        <v>810</v>
      </c>
      <c r="S71" s="2">
        <v>484.73200000000003</v>
      </c>
      <c r="T71" s="1" t="s">
        <v>41</v>
      </c>
      <c r="U71" s="1" t="s">
        <v>61</v>
      </c>
      <c r="V71" s="1" t="s">
        <v>43</v>
      </c>
      <c r="W71" s="1" t="s">
        <v>44</v>
      </c>
      <c r="X71" s="2">
        <v>0</v>
      </c>
      <c r="Y71" s="2">
        <v>0</v>
      </c>
      <c r="Z71" s="2">
        <v>1</v>
      </c>
      <c r="AA71" s="1" t="s">
        <v>62</v>
      </c>
      <c r="AB71" s="2">
        <v>3105985845</v>
      </c>
      <c r="AC71" s="2">
        <v>3105985845</v>
      </c>
      <c r="AD71" s="1" t="s">
        <v>811</v>
      </c>
      <c r="AE71" s="2">
        <v>3206960510</v>
      </c>
      <c r="AF71" s="1" t="s">
        <v>313</v>
      </c>
    </row>
    <row r="72" spans="1:32" ht="12.5" x14ac:dyDescent="0.25">
      <c r="A72" s="1" t="s">
        <v>812</v>
      </c>
      <c r="B72" s="1" t="s">
        <v>26</v>
      </c>
      <c r="C72" s="2">
        <v>33203198</v>
      </c>
      <c r="D72" s="1" t="s">
        <v>813</v>
      </c>
      <c r="E72" s="1" t="s">
        <v>814</v>
      </c>
      <c r="F72" s="1" t="s">
        <v>29</v>
      </c>
      <c r="G72" s="8">
        <v>27944</v>
      </c>
      <c r="H72" s="1" t="s">
        <v>815</v>
      </c>
      <c r="I72" s="1" t="s">
        <v>213</v>
      </c>
      <c r="J72" s="7" t="s">
        <v>816</v>
      </c>
      <c r="K72" s="1" t="s">
        <v>33</v>
      </c>
      <c r="L72" s="1" t="s">
        <v>34</v>
      </c>
      <c r="M72" s="1" t="s">
        <v>35</v>
      </c>
      <c r="N72" s="1" t="s">
        <v>817</v>
      </c>
      <c r="O72" s="8">
        <v>42095</v>
      </c>
      <c r="P72" s="1" t="s">
        <v>818</v>
      </c>
      <c r="Q72" s="1" t="s">
        <v>213</v>
      </c>
      <c r="R72" s="1" t="s">
        <v>675</v>
      </c>
      <c r="S72" s="2">
        <v>2200000</v>
      </c>
      <c r="T72" s="1" t="s">
        <v>41</v>
      </c>
      <c r="U72" s="1" t="s">
        <v>66</v>
      </c>
      <c r="V72" s="1" t="s">
        <v>67</v>
      </c>
      <c r="W72" s="1" t="s">
        <v>169</v>
      </c>
      <c r="X72" s="2">
        <v>2</v>
      </c>
      <c r="Y72" s="2">
        <v>0</v>
      </c>
      <c r="Z72" s="2">
        <v>3</v>
      </c>
      <c r="AA72" s="1" t="s">
        <v>819</v>
      </c>
      <c r="AB72" s="5" t="s">
        <v>820</v>
      </c>
      <c r="AC72" s="2">
        <v>3017298129</v>
      </c>
      <c r="AD72" s="1" t="s">
        <v>821</v>
      </c>
      <c r="AE72" s="2">
        <v>3146725004</v>
      </c>
      <c r="AF72" s="1" t="s">
        <v>397</v>
      </c>
    </row>
    <row r="73" spans="1:32" ht="12.5" x14ac:dyDescent="0.25">
      <c r="A73" s="1" t="s">
        <v>822</v>
      </c>
      <c r="B73" s="1" t="s">
        <v>26</v>
      </c>
      <c r="C73" s="2">
        <v>78694344</v>
      </c>
      <c r="D73" s="1" t="s">
        <v>823</v>
      </c>
      <c r="E73" s="1" t="s">
        <v>824</v>
      </c>
      <c r="F73" s="1" t="s">
        <v>49</v>
      </c>
      <c r="G73" s="8">
        <v>24755</v>
      </c>
      <c r="H73" s="1" t="s">
        <v>825</v>
      </c>
      <c r="I73" s="1" t="s">
        <v>229</v>
      </c>
      <c r="J73" s="7" t="s">
        <v>826</v>
      </c>
      <c r="K73" s="1" t="s">
        <v>33</v>
      </c>
      <c r="L73" s="1" t="s">
        <v>72</v>
      </c>
      <c r="M73" s="1" t="s">
        <v>78</v>
      </c>
      <c r="N73" s="1" t="s">
        <v>827</v>
      </c>
      <c r="O73" s="8">
        <v>42983</v>
      </c>
      <c r="P73" s="1" t="s">
        <v>828</v>
      </c>
      <c r="Q73" s="1" t="s">
        <v>39</v>
      </c>
      <c r="R73" s="1" t="s">
        <v>40</v>
      </c>
      <c r="S73" s="2">
        <v>852000</v>
      </c>
      <c r="T73" s="1" t="s">
        <v>41</v>
      </c>
      <c r="U73" s="1" t="s">
        <v>66</v>
      </c>
      <c r="V73" s="1" t="s">
        <v>73</v>
      </c>
      <c r="W73" s="1" t="s">
        <v>169</v>
      </c>
      <c r="X73" s="2">
        <v>3</v>
      </c>
      <c r="Y73" s="2">
        <v>2</v>
      </c>
      <c r="Z73" s="2">
        <v>3</v>
      </c>
      <c r="AA73" s="1" t="s">
        <v>45</v>
      </c>
      <c r="AB73" s="1"/>
      <c r="AC73" s="2">
        <v>3106409777</v>
      </c>
      <c r="AD73" s="1" t="s">
        <v>829</v>
      </c>
      <c r="AE73" s="2">
        <v>3206549508</v>
      </c>
      <c r="AF73" s="1" t="s">
        <v>371</v>
      </c>
    </row>
    <row r="74" spans="1:32" ht="12.5" x14ac:dyDescent="0.25">
      <c r="A74" s="1" t="s">
        <v>830</v>
      </c>
      <c r="B74" s="1" t="s">
        <v>26</v>
      </c>
      <c r="C74" s="2">
        <v>1067874513</v>
      </c>
      <c r="D74" s="1" t="s">
        <v>831</v>
      </c>
      <c r="E74" s="1" t="s">
        <v>832</v>
      </c>
      <c r="F74" s="1" t="s">
        <v>29</v>
      </c>
      <c r="G74" s="8">
        <v>32237</v>
      </c>
      <c r="H74" s="1" t="s">
        <v>392</v>
      </c>
      <c r="I74" s="1" t="s">
        <v>229</v>
      </c>
      <c r="J74" s="7" t="s">
        <v>833</v>
      </c>
      <c r="K74" s="1" t="s">
        <v>33</v>
      </c>
      <c r="L74" s="1" t="s">
        <v>34</v>
      </c>
      <c r="M74" s="1" t="s">
        <v>221</v>
      </c>
      <c r="N74" s="1" t="s">
        <v>834</v>
      </c>
      <c r="O74" s="8">
        <v>40227</v>
      </c>
      <c r="P74" s="1" t="s">
        <v>835</v>
      </c>
      <c r="Q74" s="1" t="s">
        <v>39</v>
      </c>
      <c r="R74" s="1" t="s">
        <v>836</v>
      </c>
      <c r="S74" s="2">
        <v>810</v>
      </c>
      <c r="T74" s="1" t="s">
        <v>41</v>
      </c>
      <c r="U74" s="1" t="s">
        <v>66</v>
      </c>
      <c r="V74" s="1" t="s">
        <v>43</v>
      </c>
      <c r="W74" s="1" t="s">
        <v>130</v>
      </c>
      <c r="X74" s="2">
        <v>1</v>
      </c>
      <c r="Y74" s="2">
        <v>0</v>
      </c>
      <c r="Z74" s="2">
        <v>1</v>
      </c>
      <c r="AA74" s="1" t="s">
        <v>55</v>
      </c>
      <c r="AB74" s="1"/>
      <c r="AC74" s="2">
        <v>3113048135</v>
      </c>
      <c r="AD74" s="1" t="s">
        <v>837</v>
      </c>
      <c r="AE74" s="2">
        <v>3126770628</v>
      </c>
      <c r="AF74" s="1" t="s">
        <v>397</v>
      </c>
    </row>
    <row r="75" spans="1:32" ht="12.5" x14ac:dyDescent="0.25">
      <c r="A75" s="1" t="s">
        <v>838</v>
      </c>
      <c r="B75" s="1" t="s">
        <v>26</v>
      </c>
      <c r="C75" s="2">
        <v>1067921699</v>
      </c>
      <c r="D75" s="1" t="s">
        <v>839</v>
      </c>
      <c r="E75" s="1" t="s">
        <v>840</v>
      </c>
      <c r="F75" s="1" t="s">
        <v>49</v>
      </c>
      <c r="G75" s="8">
        <v>34016</v>
      </c>
      <c r="H75" s="1" t="s">
        <v>841</v>
      </c>
      <c r="I75" s="1" t="s">
        <v>229</v>
      </c>
      <c r="J75" s="7" t="s">
        <v>842</v>
      </c>
      <c r="K75" s="1" t="s">
        <v>33</v>
      </c>
      <c r="L75" s="1" t="s">
        <v>72</v>
      </c>
      <c r="M75" s="1" t="s">
        <v>221</v>
      </c>
      <c r="N75" s="1" t="s">
        <v>649</v>
      </c>
      <c r="O75" s="8">
        <v>41883</v>
      </c>
      <c r="P75" s="1" t="s">
        <v>843</v>
      </c>
      <c r="Q75" s="1" t="s">
        <v>39</v>
      </c>
      <c r="R75" s="1" t="s">
        <v>101</v>
      </c>
      <c r="S75" s="2">
        <v>870000</v>
      </c>
      <c r="T75" s="1" t="s">
        <v>41</v>
      </c>
      <c r="U75" s="1" t="s">
        <v>42</v>
      </c>
      <c r="V75" s="1" t="s">
        <v>43</v>
      </c>
      <c r="W75" s="1" t="s">
        <v>44</v>
      </c>
      <c r="X75" s="2">
        <v>0</v>
      </c>
      <c r="Y75" s="2">
        <v>1</v>
      </c>
      <c r="Z75" s="2">
        <v>1</v>
      </c>
      <c r="AA75" s="1" t="s">
        <v>45</v>
      </c>
      <c r="AB75" s="1"/>
      <c r="AC75" s="2">
        <v>3215340021</v>
      </c>
      <c r="AD75" s="1" t="s">
        <v>844</v>
      </c>
      <c r="AE75" s="2">
        <v>3205280189</v>
      </c>
      <c r="AF75" s="1" t="s">
        <v>845</v>
      </c>
    </row>
    <row r="76" spans="1:32" ht="12.5" x14ac:dyDescent="0.25">
      <c r="A76" s="1" t="s">
        <v>846</v>
      </c>
      <c r="B76" s="1" t="s">
        <v>26</v>
      </c>
      <c r="C76" s="2">
        <v>1067953895</v>
      </c>
      <c r="D76" s="1" t="s">
        <v>847</v>
      </c>
      <c r="E76" s="1" t="s">
        <v>848</v>
      </c>
      <c r="F76" s="1" t="s">
        <v>29</v>
      </c>
      <c r="G76" s="8">
        <v>35503</v>
      </c>
      <c r="H76" s="1" t="s">
        <v>228</v>
      </c>
      <c r="I76" s="1" t="s">
        <v>229</v>
      </c>
      <c r="J76" s="7" t="s">
        <v>849</v>
      </c>
      <c r="K76" s="1" t="s">
        <v>33</v>
      </c>
      <c r="L76" s="1" t="s">
        <v>72</v>
      </c>
      <c r="M76" s="1" t="s">
        <v>35</v>
      </c>
      <c r="N76" s="1" t="s">
        <v>402</v>
      </c>
      <c r="O76" s="8">
        <v>43497</v>
      </c>
      <c r="P76" s="1" t="s">
        <v>850</v>
      </c>
      <c r="Q76" s="1" t="s">
        <v>66</v>
      </c>
      <c r="R76" s="1" t="s">
        <v>101</v>
      </c>
      <c r="S76" s="2">
        <v>860</v>
      </c>
      <c r="T76" s="1" t="s">
        <v>467</v>
      </c>
      <c r="U76" s="1" t="s">
        <v>66</v>
      </c>
      <c r="V76" s="1" t="s">
        <v>43</v>
      </c>
      <c r="W76" s="1" t="s">
        <v>130</v>
      </c>
      <c r="X76" s="2">
        <v>0</v>
      </c>
      <c r="Y76" s="2">
        <v>0</v>
      </c>
      <c r="Z76" s="2">
        <v>4</v>
      </c>
      <c r="AA76" s="1" t="s">
        <v>45</v>
      </c>
      <c r="AB76" s="2">
        <v>7852523</v>
      </c>
      <c r="AC76" s="2">
        <v>3004333570</v>
      </c>
      <c r="AD76" s="1" t="s">
        <v>851</v>
      </c>
      <c r="AE76" s="2">
        <v>3145923696</v>
      </c>
      <c r="AF76" s="1" t="s">
        <v>338</v>
      </c>
    </row>
    <row r="77" spans="1:32" ht="12.5" x14ac:dyDescent="0.25">
      <c r="A77" s="10" t="s">
        <v>852</v>
      </c>
      <c r="B77" s="1"/>
      <c r="C77" s="2">
        <v>1067884972</v>
      </c>
      <c r="D77" s="1" t="s">
        <v>853</v>
      </c>
      <c r="E77" s="1" t="s">
        <v>854</v>
      </c>
      <c r="F77" s="1" t="s">
        <v>49</v>
      </c>
      <c r="G77" s="8">
        <v>32783</v>
      </c>
      <c r="H77" s="1" t="s">
        <v>228</v>
      </c>
      <c r="I77" s="1" t="s">
        <v>229</v>
      </c>
      <c r="J77" s="7"/>
      <c r="K77" s="1" t="s">
        <v>33</v>
      </c>
      <c r="L77" s="1" t="s">
        <v>51</v>
      </c>
      <c r="M77" s="1" t="s">
        <v>35</v>
      </c>
      <c r="N77" s="1" t="s">
        <v>855</v>
      </c>
      <c r="O77" s="8">
        <v>42644</v>
      </c>
      <c r="P77" s="1" t="s">
        <v>856</v>
      </c>
      <c r="Q77" s="1" t="s">
        <v>66</v>
      </c>
      <c r="R77" s="1" t="s">
        <v>857</v>
      </c>
      <c r="S77" s="2">
        <v>3800</v>
      </c>
      <c r="T77" s="1" t="s">
        <v>41</v>
      </c>
      <c r="U77" s="1" t="s">
        <v>66</v>
      </c>
      <c r="V77" s="1" t="s">
        <v>43</v>
      </c>
      <c r="W77" s="1" t="s">
        <v>130</v>
      </c>
      <c r="X77" s="2">
        <v>0</v>
      </c>
      <c r="Y77" s="2">
        <v>1</v>
      </c>
      <c r="Z77" s="2">
        <v>2</v>
      </c>
      <c r="AA77" s="1" t="s">
        <v>62</v>
      </c>
      <c r="AB77" s="2">
        <v>3147195924</v>
      </c>
      <c r="AC77" s="2">
        <v>3147195924</v>
      </c>
      <c r="AD77" s="1" t="s">
        <v>858</v>
      </c>
      <c r="AE77" s="2">
        <v>3207450391</v>
      </c>
      <c r="AF77" s="1" t="s">
        <v>338</v>
      </c>
    </row>
    <row r="78" spans="1:32" ht="12.5" x14ac:dyDescent="0.25">
      <c r="A78" s="1" t="s">
        <v>859</v>
      </c>
      <c r="B78" s="1" t="s">
        <v>26</v>
      </c>
      <c r="C78" s="2">
        <v>1045692428</v>
      </c>
      <c r="D78" s="1" t="s">
        <v>860</v>
      </c>
      <c r="E78" s="1" t="s">
        <v>861</v>
      </c>
      <c r="F78" s="1" t="s">
        <v>29</v>
      </c>
      <c r="G78" s="8">
        <v>33097</v>
      </c>
      <c r="H78" s="1" t="s">
        <v>862</v>
      </c>
      <c r="I78" s="1" t="s">
        <v>229</v>
      </c>
      <c r="J78" s="7" t="s">
        <v>863</v>
      </c>
      <c r="K78" s="1" t="s">
        <v>33</v>
      </c>
      <c r="L78" s="1" t="s">
        <v>51</v>
      </c>
      <c r="M78" s="1" t="s">
        <v>35</v>
      </c>
      <c r="N78" s="1" t="s">
        <v>864</v>
      </c>
      <c r="O78" s="8">
        <v>41698</v>
      </c>
      <c r="P78" s="1" t="s">
        <v>864</v>
      </c>
      <c r="Q78" s="1" t="s">
        <v>66</v>
      </c>
      <c r="R78" s="1" t="s">
        <v>675</v>
      </c>
      <c r="S78" s="2">
        <v>2100000</v>
      </c>
      <c r="T78" s="1" t="s">
        <v>41</v>
      </c>
      <c r="U78" s="1" t="s">
        <v>66</v>
      </c>
      <c r="V78" s="1" t="s">
        <v>43</v>
      </c>
      <c r="W78" s="1" t="s">
        <v>169</v>
      </c>
      <c r="X78" s="2">
        <v>0</v>
      </c>
      <c r="Y78" s="2">
        <v>2</v>
      </c>
      <c r="Z78" s="2">
        <v>3</v>
      </c>
      <c r="AA78" s="1" t="s">
        <v>865</v>
      </c>
      <c r="AB78" s="1"/>
      <c r="AC78" s="2">
        <v>3128506334</v>
      </c>
      <c r="AD78" s="1" t="s">
        <v>866</v>
      </c>
      <c r="AE78" s="2">
        <v>3006301672</v>
      </c>
      <c r="AF78" s="1" t="s">
        <v>867</v>
      </c>
    </row>
    <row r="79" spans="1:32" ht="12.5" x14ac:dyDescent="0.25">
      <c r="A79" s="1" t="s">
        <v>868</v>
      </c>
      <c r="B79" s="1" t="s">
        <v>26</v>
      </c>
      <c r="C79" s="2">
        <v>45431115</v>
      </c>
      <c r="D79" s="1" t="s">
        <v>869</v>
      </c>
      <c r="E79" s="1" t="s">
        <v>870</v>
      </c>
      <c r="F79" s="1" t="s">
        <v>29</v>
      </c>
      <c r="G79" s="8">
        <v>21805</v>
      </c>
      <c r="H79" s="1" t="s">
        <v>871</v>
      </c>
      <c r="I79" s="1" t="s">
        <v>229</v>
      </c>
      <c r="J79" s="7" t="s">
        <v>872</v>
      </c>
      <c r="K79" s="1" t="s">
        <v>33</v>
      </c>
      <c r="L79" s="1" t="s">
        <v>34</v>
      </c>
      <c r="M79" s="1" t="s">
        <v>343</v>
      </c>
      <c r="N79" s="1" t="s">
        <v>856</v>
      </c>
      <c r="O79" s="8">
        <v>34336</v>
      </c>
      <c r="P79" s="1" t="s">
        <v>856</v>
      </c>
      <c r="Q79" s="1" t="s">
        <v>66</v>
      </c>
      <c r="R79" s="1" t="s">
        <v>675</v>
      </c>
      <c r="S79" s="1"/>
      <c r="T79" s="1" t="s">
        <v>41</v>
      </c>
      <c r="U79" s="1" t="s">
        <v>66</v>
      </c>
      <c r="V79" s="1" t="s">
        <v>873</v>
      </c>
      <c r="W79" s="1" t="s">
        <v>169</v>
      </c>
      <c r="X79" s="2">
        <v>2</v>
      </c>
      <c r="Y79" s="2">
        <v>1</v>
      </c>
      <c r="Z79" s="2">
        <v>5</v>
      </c>
      <c r="AA79" s="1" t="s">
        <v>874</v>
      </c>
      <c r="AB79" s="2">
        <v>7851575</v>
      </c>
      <c r="AC79" s="2">
        <v>3008380882</v>
      </c>
      <c r="AD79" s="1" t="s">
        <v>875</v>
      </c>
      <c r="AE79" s="2">
        <v>3205490133</v>
      </c>
      <c r="AF79" s="1" t="s">
        <v>876</v>
      </c>
    </row>
    <row r="80" spans="1:32" ht="12.5" x14ac:dyDescent="0.25">
      <c r="A80" s="1" t="s">
        <v>877</v>
      </c>
      <c r="B80" s="1" t="s">
        <v>26</v>
      </c>
      <c r="C80" s="2">
        <v>32700688</v>
      </c>
      <c r="D80" s="1" t="s">
        <v>878</v>
      </c>
      <c r="E80" s="1" t="s">
        <v>879</v>
      </c>
      <c r="F80" s="1" t="s">
        <v>29</v>
      </c>
      <c r="G80" s="8">
        <v>24052</v>
      </c>
      <c r="H80" s="1" t="s">
        <v>880</v>
      </c>
      <c r="I80" s="1" t="s">
        <v>229</v>
      </c>
      <c r="J80" s="7" t="s">
        <v>881</v>
      </c>
      <c r="K80" s="1" t="s">
        <v>33</v>
      </c>
      <c r="L80" s="1" t="s">
        <v>34</v>
      </c>
      <c r="M80" s="1" t="s">
        <v>35</v>
      </c>
      <c r="N80" s="1" t="s">
        <v>882</v>
      </c>
      <c r="O80" s="8">
        <v>42451</v>
      </c>
      <c r="P80" s="1" t="s">
        <v>581</v>
      </c>
      <c r="Q80" s="1" t="s">
        <v>66</v>
      </c>
      <c r="R80" s="1" t="s">
        <v>675</v>
      </c>
      <c r="S80" s="2">
        <v>2280000</v>
      </c>
      <c r="T80" s="1" t="s">
        <v>41</v>
      </c>
      <c r="U80" s="1" t="s">
        <v>66</v>
      </c>
      <c r="V80" s="1" t="s">
        <v>67</v>
      </c>
      <c r="W80" s="1" t="s">
        <v>130</v>
      </c>
      <c r="X80" s="2">
        <v>1</v>
      </c>
      <c r="Y80" s="2">
        <v>1</v>
      </c>
      <c r="Z80" s="2">
        <v>3</v>
      </c>
      <c r="AA80" s="1" t="s">
        <v>883</v>
      </c>
      <c r="AB80" s="2">
        <v>7830494</v>
      </c>
      <c r="AC80" s="2">
        <v>3008378916</v>
      </c>
      <c r="AD80" s="1" t="s">
        <v>884</v>
      </c>
      <c r="AE80" s="2">
        <v>3012424738</v>
      </c>
      <c r="AF80" s="1" t="s">
        <v>885</v>
      </c>
    </row>
    <row r="81" spans="1:32" ht="12.5" x14ac:dyDescent="0.25">
      <c r="A81" s="1" t="s">
        <v>886</v>
      </c>
      <c r="B81" s="1" t="s">
        <v>26</v>
      </c>
      <c r="C81" s="2">
        <v>1067908339</v>
      </c>
      <c r="D81" s="1" t="s">
        <v>887</v>
      </c>
      <c r="E81" s="1" t="s">
        <v>888</v>
      </c>
      <c r="F81" s="1" t="s">
        <v>49</v>
      </c>
      <c r="G81" s="8">
        <v>33634</v>
      </c>
      <c r="H81" s="1" t="s">
        <v>30</v>
      </c>
      <c r="I81" s="1" t="s">
        <v>229</v>
      </c>
      <c r="J81" s="7" t="s">
        <v>889</v>
      </c>
      <c r="K81" s="1" t="s">
        <v>33</v>
      </c>
      <c r="L81" s="1" t="s">
        <v>72</v>
      </c>
      <c r="M81" s="1" t="s">
        <v>221</v>
      </c>
      <c r="N81" s="1" t="s">
        <v>890</v>
      </c>
      <c r="O81" s="8">
        <v>43580</v>
      </c>
      <c r="P81" s="1" t="s">
        <v>891</v>
      </c>
      <c r="Q81" s="1" t="s">
        <v>66</v>
      </c>
      <c r="R81" s="1" t="s">
        <v>101</v>
      </c>
      <c r="S81" s="2">
        <v>848.73299999999995</v>
      </c>
      <c r="T81" s="1" t="s">
        <v>41</v>
      </c>
      <c r="U81" s="1" t="s">
        <v>66</v>
      </c>
      <c r="V81" s="1" t="s">
        <v>73</v>
      </c>
      <c r="W81" s="1" t="s">
        <v>44</v>
      </c>
      <c r="X81" s="2">
        <v>0</v>
      </c>
      <c r="Y81" s="2">
        <v>0</v>
      </c>
      <c r="Z81" s="2">
        <v>2</v>
      </c>
      <c r="AA81" s="1" t="s">
        <v>111</v>
      </c>
      <c r="AB81" s="2">
        <v>7839466</v>
      </c>
      <c r="AC81" s="2">
        <v>3007393253</v>
      </c>
      <c r="AD81" s="1" t="s">
        <v>892</v>
      </c>
      <c r="AE81" s="2">
        <v>3135654188</v>
      </c>
      <c r="AF81" s="1" t="s">
        <v>313</v>
      </c>
    </row>
    <row r="82" spans="1:32" ht="12.5" x14ac:dyDescent="0.25">
      <c r="A82" s="1" t="s">
        <v>893</v>
      </c>
      <c r="B82" s="1" t="s">
        <v>26</v>
      </c>
      <c r="C82" s="2">
        <v>88228206</v>
      </c>
      <c r="D82" s="1" t="s">
        <v>894</v>
      </c>
      <c r="E82" s="1" t="s">
        <v>895</v>
      </c>
      <c r="F82" s="1" t="s">
        <v>49</v>
      </c>
      <c r="G82" s="8">
        <v>28409</v>
      </c>
      <c r="H82" s="1" t="s">
        <v>896</v>
      </c>
      <c r="I82" s="1" t="s">
        <v>213</v>
      </c>
      <c r="J82" s="7" t="s">
        <v>897</v>
      </c>
      <c r="K82" s="1" t="s">
        <v>33</v>
      </c>
      <c r="L82" s="1" t="s">
        <v>72</v>
      </c>
      <c r="M82" s="1" t="s">
        <v>35</v>
      </c>
      <c r="N82" s="1" t="s">
        <v>882</v>
      </c>
      <c r="O82" s="8">
        <v>40546</v>
      </c>
      <c r="P82" s="1" t="s">
        <v>898</v>
      </c>
      <c r="Q82" s="1" t="s">
        <v>213</v>
      </c>
      <c r="R82" s="1" t="s">
        <v>675</v>
      </c>
      <c r="S82" s="2">
        <v>2200000</v>
      </c>
      <c r="T82" s="1" t="s">
        <v>41</v>
      </c>
      <c r="U82" s="1" t="s">
        <v>66</v>
      </c>
      <c r="V82" s="1" t="s">
        <v>67</v>
      </c>
      <c r="W82" s="1" t="s">
        <v>169</v>
      </c>
      <c r="X82" s="2">
        <v>3</v>
      </c>
      <c r="Y82" s="1"/>
      <c r="Z82" s="2">
        <v>4</v>
      </c>
      <c r="AA82" s="1" t="s">
        <v>899</v>
      </c>
      <c r="AB82" s="1"/>
      <c r="AC82" s="2">
        <v>3177899725</v>
      </c>
      <c r="AD82" s="1" t="s">
        <v>900</v>
      </c>
      <c r="AE82" s="2">
        <v>3187291986</v>
      </c>
      <c r="AF82" s="1" t="s">
        <v>371</v>
      </c>
    </row>
    <row r="83" spans="1:32" ht="12.5" x14ac:dyDescent="0.25">
      <c r="A83" s="1" t="s">
        <v>901</v>
      </c>
      <c r="B83" s="1" t="s">
        <v>26</v>
      </c>
      <c r="C83" s="2">
        <v>1003408404</v>
      </c>
      <c r="D83" s="1" t="s">
        <v>902</v>
      </c>
      <c r="E83" s="1" t="s">
        <v>903</v>
      </c>
      <c r="F83" s="1" t="s">
        <v>29</v>
      </c>
      <c r="G83" s="8">
        <v>33225</v>
      </c>
      <c r="H83" s="1" t="s">
        <v>904</v>
      </c>
      <c r="I83" s="1" t="s">
        <v>213</v>
      </c>
      <c r="J83" s="7" t="s">
        <v>905</v>
      </c>
      <c r="K83" s="1" t="s">
        <v>33</v>
      </c>
      <c r="L83" s="1" t="s">
        <v>72</v>
      </c>
      <c r="M83" s="1" t="s">
        <v>78</v>
      </c>
      <c r="N83" s="1" t="s">
        <v>906</v>
      </c>
      <c r="O83" s="8">
        <v>41804</v>
      </c>
      <c r="P83" s="1" t="s">
        <v>907</v>
      </c>
      <c r="Q83" s="1" t="s">
        <v>213</v>
      </c>
      <c r="R83" s="1" t="s">
        <v>101</v>
      </c>
      <c r="S83" s="2">
        <v>866</v>
      </c>
      <c r="T83" s="1" t="s">
        <v>41</v>
      </c>
      <c r="U83" s="1" t="s">
        <v>66</v>
      </c>
      <c r="V83" s="1" t="s">
        <v>73</v>
      </c>
      <c r="W83" s="1" t="s">
        <v>130</v>
      </c>
      <c r="X83" s="2">
        <v>1</v>
      </c>
      <c r="Y83" s="2">
        <v>0</v>
      </c>
      <c r="Z83" s="2">
        <v>2</v>
      </c>
      <c r="AA83" s="1" t="s">
        <v>214</v>
      </c>
      <c r="AB83" s="1"/>
      <c r="AC83" s="2">
        <v>3204282153</v>
      </c>
      <c r="AD83" s="1" t="s">
        <v>908</v>
      </c>
      <c r="AE83" s="2">
        <v>3147587754</v>
      </c>
      <c r="AF83" s="1" t="s">
        <v>413</v>
      </c>
    </row>
    <row r="84" spans="1:32" ht="12.5" x14ac:dyDescent="0.25">
      <c r="A84" s="1" t="s">
        <v>909</v>
      </c>
      <c r="B84" s="1" t="s">
        <v>26</v>
      </c>
      <c r="C84" s="2">
        <v>30569825</v>
      </c>
      <c r="D84" s="1" t="s">
        <v>218</v>
      </c>
      <c r="E84" s="1" t="s">
        <v>910</v>
      </c>
      <c r="F84" s="1" t="s">
        <v>29</v>
      </c>
      <c r="G84" s="8">
        <v>25419</v>
      </c>
      <c r="H84" s="1" t="s">
        <v>752</v>
      </c>
      <c r="I84" s="1" t="s">
        <v>213</v>
      </c>
      <c r="J84" s="7" t="s">
        <v>911</v>
      </c>
      <c r="K84" s="1" t="s">
        <v>33</v>
      </c>
      <c r="L84" s="1" t="s">
        <v>51</v>
      </c>
      <c r="M84" s="1" t="s">
        <v>221</v>
      </c>
      <c r="N84" s="1"/>
      <c r="O84" s="8">
        <v>40910</v>
      </c>
      <c r="P84" s="1" t="s">
        <v>641</v>
      </c>
      <c r="Q84" s="1" t="s">
        <v>213</v>
      </c>
      <c r="R84" s="1" t="s">
        <v>101</v>
      </c>
      <c r="S84" s="2">
        <v>866000</v>
      </c>
      <c r="T84" s="1" t="s">
        <v>41</v>
      </c>
      <c r="U84" s="1" t="s">
        <v>66</v>
      </c>
      <c r="V84" s="1" t="s">
        <v>141</v>
      </c>
      <c r="W84" s="1" t="s">
        <v>44</v>
      </c>
      <c r="X84" s="5" t="s">
        <v>223</v>
      </c>
      <c r="Y84" s="5" t="s">
        <v>224</v>
      </c>
      <c r="Z84" s="5" t="s">
        <v>223</v>
      </c>
      <c r="AA84" s="1" t="s">
        <v>225</v>
      </c>
      <c r="AB84" s="2">
        <v>7588468</v>
      </c>
      <c r="AC84" s="2">
        <v>3136840603</v>
      </c>
      <c r="AD84" s="1" t="s">
        <v>912</v>
      </c>
      <c r="AE84" s="2">
        <v>3106953705</v>
      </c>
      <c r="AF84" s="1" t="s">
        <v>719</v>
      </c>
    </row>
    <row r="85" spans="1:32" ht="12.5" x14ac:dyDescent="0.25">
      <c r="A85" s="1" t="s">
        <v>913</v>
      </c>
      <c r="B85" s="10" t="s">
        <v>26</v>
      </c>
      <c r="C85" s="1"/>
      <c r="D85" s="1" t="s">
        <v>914</v>
      </c>
      <c r="E85" s="1" t="s">
        <v>915</v>
      </c>
      <c r="F85" s="1" t="s">
        <v>29</v>
      </c>
      <c r="G85" s="8">
        <v>30788</v>
      </c>
      <c r="H85" s="1" t="s">
        <v>752</v>
      </c>
      <c r="I85" s="1" t="s">
        <v>213</v>
      </c>
      <c r="J85" s="7" t="s">
        <v>916</v>
      </c>
      <c r="K85" s="1" t="s">
        <v>33</v>
      </c>
      <c r="L85" s="1" t="s">
        <v>51</v>
      </c>
      <c r="M85" s="1" t="s">
        <v>78</v>
      </c>
      <c r="N85" s="1" t="s">
        <v>917</v>
      </c>
      <c r="O85" s="8">
        <v>40910</v>
      </c>
      <c r="P85" s="1" t="s">
        <v>835</v>
      </c>
      <c r="Q85" s="1" t="s">
        <v>213</v>
      </c>
      <c r="R85" s="1" t="s">
        <v>101</v>
      </c>
      <c r="S85" s="2">
        <v>8.66</v>
      </c>
      <c r="T85" s="1" t="s">
        <v>41</v>
      </c>
      <c r="U85" s="1" t="s">
        <v>66</v>
      </c>
      <c r="V85" s="1" t="s">
        <v>43</v>
      </c>
      <c r="W85" s="1" t="s">
        <v>918</v>
      </c>
      <c r="X85" s="2">
        <v>1</v>
      </c>
      <c r="Y85" s="2">
        <v>2</v>
      </c>
      <c r="Z85" s="2">
        <v>1</v>
      </c>
      <c r="AA85" s="1" t="s">
        <v>45</v>
      </c>
      <c r="AB85" s="1"/>
      <c r="AC85" s="2">
        <v>3015236081</v>
      </c>
      <c r="AD85" s="1" t="s">
        <v>919</v>
      </c>
      <c r="AE85" s="2">
        <v>3024079979</v>
      </c>
      <c r="AF85" s="1" t="s">
        <v>338</v>
      </c>
    </row>
    <row r="86" spans="1:32" ht="12.5" x14ac:dyDescent="0.25">
      <c r="A86" s="1" t="s">
        <v>920</v>
      </c>
      <c r="B86" s="1" t="s">
        <v>26</v>
      </c>
      <c r="C86" s="2">
        <v>71587983</v>
      </c>
      <c r="D86" s="1" t="s">
        <v>921</v>
      </c>
      <c r="E86" s="1" t="s">
        <v>922</v>
      </c>
      <c r="F86" s="1" t="s">
        <v>49</v>
      </c>
      <c r="G86" s="8">
        <v>21868</v>
      </c>
      <c r="H86" s="1" t="s">
        <v>923</v>
      </c>
      <c r="I86" s="1" t="s">
        <v>163</v>
      </c>
      <c r="J86" s="7" t="s">
        <v>924</v>
      </c>
      <c r="K86" s="1" t="s">
        <v>33</v>
      </c>
      <c r="L86" s="1" t="s">
        <v>72</v>
      </c>
      <c r="M86" s="1" t="s">
        <v>35</v>
      </c>
      <c r="N86" s="1" t="s">
        <v>864</v>
      </c>
      <c r="O86" s="8">
        <v>42671</v>
      </c>
      <c r="P86" s="1" t="s">
        <v>925</v>
      </c>
      <c r="Q86" s="1" t="s">
        <v>163</v>
      </c>
      <c r="R86" s="1" t="s">
        <v>675</v>
      </c>
      <c r="S86" s="2">
        <v>2049000</v>
      </c>
      <c r="T86" s="1" t="s">
        <v>41</v>
      </c>
      <c r="U86" s="1" t="s">
        <v>285</v>
      </c>
      <c r="V86" s="1" t="s">
        <v>141</v>
      </c>
      <c r="W86" s="1" t="s">
        <v>130</v>
      </c>
      <c r="X86" s="2">
        <v>3</v>
      </c>
      <c r="Y86" s="2">
        <v>2</v>
      </c>
      <c r="Z86" s="2">
        <v>3</v>
      </c>
      <c r="AA86" s="1" t="s">
        <v>926</v>
      </c>
      <c r="AB86" s="1"/>
      <c r="AC86" s="2">
        <v>3205720704</v>
      </c>
      <c r="AD86" s="1" t="s">
        <v>927</v>
      </c>
      <c r="AE86" s="2">
        <v>3005177158</v>
      </c>
      <c r="AF86" s="1" t="s">
        <v>539</v>
      </c>
    </row>
    <row r="87" spans="1:32" ht="12.5" x14ac:dyDescent="0.25">
      <c r="A87" s="1" t="s">
        <v>928</v>
      </c>
      <c r="B87" s="1" t="s">
        <v>26</v>
      </c>
      <c r="C87" s="2">
        <v>10951694</v>
      </c>
      <c r="D87" s="1" t="s">
        <v>929</v>
      </c>
      <c r="E87" s="1" t="s">
        <v>930</v>
      </c>
      <c r="F87" s="1" t="s">
        <v>49</v>
      </c>
      <c r="G87" s="8">
        <v>29925</v>
      </c>
      <c r="H87" s="1" t="s">
        <v>759</v>
      </c>
      <c r="I87" s="1" t="s">
        <v>163</v>
      </c>
      <c r="J87" s="7"/>
      <c r="K87" s="1" t="s">
        <v>33</v>
      </c>
      <c r="L87" s="1" t="s">
        <v>51</v>
      </c>
      <c r="M87" s="1" t="s">
        <v>35</v>
      </c>
      <c r="N87" s="1" t="s">
        <v>931</v>
      </c>
      <c r="O87" s="8">
        <v>43160</v>
      </c>
      <c r="P87" s="1" t="s">
        <v>864</v>
      </c>
      <c r="Q87" s="1" t="s">
        <v>163</v>
      </c>
      <c r="R87" s="1" t="s">
        <v>675</v>
      </c>
      <c r="S87" s="2">
        <v>2130000</v>
      </c>
      <c r="T87" s="1" t="s">
        <v>41</v>
      </c>
      <c r="U87" s="1" t="s">
        <v>66</v>
      </c>
      <c r="V87" s="1" t="s">
        <v>43</v>
      </c>
      <c r="W87" s="1" t="s">
        <v>169</v>
      </c>
      <c r="X87" s="2">
        <v>4</v>
      </c>
      <c r="Y87" s="2">
        <v>2</v>
      </c>
      <c r="Z87" s="2">
        <v>2</v>
      </c>
      <c r="AA87" s="1" t="s">
        <v>430</v>
      </c>
      <c r="AB87" s="2">
        <v>3126682909</v>
      </c>
      <c r="AC87" s="2">
        <v>3126682909</v>
      </c>
      <c r="AD87" s="1" t="s">
        <v>932</v>
      </c>
      <c r="AE87" s="2">
        <v>3147971707</v>
      </c>
      <c r="AF87" s="1" t="s">
        <v>539</v>
      </c>
    </row>
    <row r="88" spans="1:32" ht="12.5" x14ac:dyDescent="0.25">
      <c r="A88" s="1" t="s">
        <v>933</v>
      </c>
      <c r="B88" s="1" t="s">
        <v>26</v>
      </c>
      <c r="C88" s="2">
        <v>1067861871</v>
      </c>
      <c r="D88" s="1" t="s">
        <v>934</v>
      </c>
      <c r="E88" s="1" t="s">
        <v>935</v>
      </c>
      <c r="F88" s="1" t="s">
        <v>29</v>
      </c>
      <c r="G88" s="8">
        <v>32302</v>
      </c>
      <c r="H88" s="1" t="s">
        <v>228</v>
      </c>
      <c r="I88" s="1" t="s">
        <v>229</v>
      </c>
      <c r="J88" s="7" t="s">
        <v>936</v>
      </c>
      <c r="K88" s="1" t="s">
        <v>33</v>
      </c>
      <c r="L88" s="1" t="s">
        <v>51</v>
      </c>
      <c r="M88" s="1" t="s">
        <v>78</v>
      </c>
      <c r="N88" s="1" t="s">
        <v>937</v>
      </c>
      <c r="O88" s="8">
        <v>41957</v>
      </c>
      <c r="P88" s="1" t="s">
        <v>938</v>
      </c>
      <c r="Q88" s="1" t="s">
        <v>66</v>
      </c>
      <c r="R88" s="1" t="s">
        <v>40</v>
      </c>
      <c r="S88" s="2">
        <v>860</v>
      </c>
      <c r="T88" s="1" t="s">
        <v>41</v>
      </c>
      <c r="U88" s="1" t="s">
        <v>66</v>
      </c>
      <c r="V88" s="1" t="s">
        <v>43</v>
      </c>
      <c r="W88" s="1" t="s">
        <v>130</v>
      </c>
      <c r="X88" s="2">
        <v>1</v>
      </c>
      <c r="Y88" s="2">
        <v>0</v>
      </c>
      <c r="Z88" s="2">
        <v>1</v>
      </c>
      <c r="AA88" s="1" t="s">
        <v>62</v>
      </c>
      <c r="AB88" s="1"/>
      <c r="AC88" s="2">
        <v>3216267364</v>
      </c>
      <c r="AD88" s="1" t="s">
        <v>939</v>
      </c>
      <c r="AE88" s="2">
        <v>3017122618</v>
      </c>
      <c r="AF88" s="1" t="s">
        <v>940</v>
      </c>
    </row>
    <row r="89" spans="1:32" ht="12.5" x14ac:dyDescent="0.25">
      <c r="A89" s="1" t="s">
        <v>941</v>
      </c>
      <c r="B89" s="1" t="s">
        <v>26</v>
      </c>
      <c r="C89" s="2">
        <v>1068586849</v>
      </c>
      <c r="D89" s="1" t="s">
        <v>942</v>
      </c>
      <c r="E89" s="1" t="s">
        <v>943</v>
      </c>
      <c r="F89" s="1" t="s">
        <v>29</v>
      </c>
      <c r="G89" s="8">
        <v>34198</v>
      </c>
      <c r="H89" s="1" t="s">
        <v>944</v>
      </c>
      <c r="I89" s="1" t="s">
        <v>229</v>
      </c>
      <c r="J89" s="7" t="s">
        <v>945</v>
      </c>
      <c r="K89" s="1" t="s">
        <v>33</v>
      </c>
      <c r="L89" s="1" t="s">
        <v>51</v>
      </c>
      <c r="M89" s="1" t="s">
        <v>35</v>
      </c>
      <c r="N89" s="1" t="s">
        <v>946</v>
      </c>
      <c r="O89" s="8">
        <v>43313</v>
      </c>
      <c r="P89" s="1" t="s">
        <v>947</v>
      </c>
      <c r="Q89" s="1" t="s">
        <v>66</v>
      </c>
      <c r="R89" s="1" t="s">
        <v>675</v>
      </c>
      <c r="S89" s="2">
        <v>2076000</v>
      </c>
      <c r="T89" s="1" t="s">
        <v>41</v>
      </c>
      <c r="U89" s="1" t="s">
        <v>42</v>
      </c>
      <c r="V89" s="1" t="s">
        <v>94</v>
      </c>
      <c r="W89" s="1" t="s">
        <v>44</v>
      </c>
      <c r="X89" s="2">
        <v>0</v>
      </c>
      <c r="Y89" s="2">
        <v>0</v>
      </c>
      <c r="Z89" s="2">
        <v>2</v>
      </c>
      <c r="AA89" s="1" t="s">
        <v>948</v>
      </c>
      <c r="AB89" s="1"/>
      <c r="AC89" s="2">
        <v>3023602409</v>
      </c>
      <c r="AD89" s="1" t="s">
        <v>949</v>
      </c>
      <c r="AE89" s="2">
        <v>3015720157</v>
      </c>
      <c r="AF89" s="1" t="s">
        <v>950</v>
      </c>
    </row>
    <row r="90" spans="1:32" ht="12.5" x14ac:dyDescent="0.25">
      <c r="A90" s="1" t="s">
        <v>951</v>
      </c>
      <c r="B90" s="1" t="s">
        <v>26</v>
      </c>
      <c r="C90" s="2">
        <v>1067949877</v>
      </c>
      <c r="D90" s="1" t="s">
        <v>952</v>
      </c>
      <c r="E90" s="1" t="s">
        <v>953</v>
      </c>
      <c r="F90" s="1" t="s">
        <v>29</v>
      </c>
      <c r="G90" s="8">
        <v>35221</v>
      </c>
      <c r="H90" s="1" t="s">
        <v>392</v>
      </c>
      <c r="I90" s="1" t="s">
        <v>229</v>
      </c>
      <c r="J90" s="7" t="s">
        <v>954</v>
      </c>
      <c r="K90" s="1" t="s">
        <v>33</v>
      </c>
      <c r="L90" s="1" t="s">
        <v>72</v>
      </c>
      <c r="M90" s="1" t="s">
        <v>78</v>
      </c>
      <c r="N90" s="1" t="s">
        <v>955</v>
      </c>
      <c r="O90" s="8">
        <v>42675</v>
      </c>
      <c r="P90" s="1" t="s">
        <v>956</v>
      </c>
      <c r="Q90" s="1" t="s">
        <v>66</v>
      </c>
      <c r="R90" s="1" t="s">
        <v>40</v>
      </c>
      <c r="S90" s="2">
        <v>878000</v>
      </c>
      <c r="T90" s="1" t="s">
        <v>41</v>
      </c>
      <c r="U90" s="1" t="s">
        <v>66</v>
      </c>
      <c r="V90" s="1"/>
      <c r="W90" s="1" t="s">
        <v>44</v>
      </c>
      <c r="X90" s="2">
        <v>0</v>
      </c>
      <c r="Y90" s="2">
        <v>0</v>
      </c>
      <c r="Z90" s="2">
        <v>3</v>
      </c>
      <c r="AA90" s="1" t="s">
        <v>45</v>
      </c>
      <c r="AB90" s="2">
        <v>3008321797</v>
      </c>
      <c r="AC90" s="2">
        <v>1067949877</v>
      </c>
      <c r="AD90" s="1" t="s">
        <v>957</v>
      </c>
      <c r="AE90" s="2">
        <v>3177252664</v>
      </c>
      <c r="AF90" s="1" t="s">
        <v>958</v>
      </c>
    </row>
    <row r="91" spans="1:32" ht="12.5" x14ac:dyDescent="0.25">
      <c r="A91" s="1" t="s">
        <v>959</v>
      </c>
      <c r="B91" s="1"/>
      <c r="C91" s="2">
        <v>10774104</v>
      </c>
      <c r="D91" s="1" t="s">
        <v>960</v>
      </c>
      <c r="E91" s="1" t="s">
        <v>961</v>
      </c>
      <c r="F91" s="1" t="s">
        <v>49</v>
      </c>
      <c r="G91" s="8">
        <v>30274</v>
      </c>
      <c r="H91" s="1" t="s">
        <v>228</v>
      </c>
      <c r="I91" s="1" t="s">
        <v>229</v>
      </c>
      <c r="J91" s="7" t="s">
        <v>962</v>
      </c>
      <c r="K91" s="1" t="s">
        <v>33</v>
      </c>
      <c r="L91" s="1" t="s">
        <v>34</v>
      </c>
      <c r="M91" s="1" t="s">
        <v>343</v>
      </c>
      <c r="N91" s="1" t="s">
        <v>963</v>
      </c>
      <c r="O91" s="8">
        <v>43109</v>
      </c>
      <c r="P91" s="1" t="s">
        <v>856</v>
      </c>
      <c r="Q91" s="1" t="s">
        <v>66</v>
      </c>
      <c r="R91" s="1" t="s">
        <v>675</v>
      </c>
      <c r="S91" s="2">
        <v>2280000</v>
      </c>
      <c r="T91" s="1" t="s">
        <v>41</v>
      </c>
      <c r="U91" s="1" t="s">
        <v>42</v>
      </c>
      <c r="V91" s="1" t="s">
        <v>67</v>
      </c>
      <c r="W91" s="1" t="s">
        <v>169</v>
      </c>
      <c r="X91" s="2">
        <v>1</v>
      </c>
      <c r="Y91" s="2">
        <v>1</v>
      </c>
      <c r="Z91" s="2">
        <v>5</v>
      </c>
      <c r="AA91" s="1" t="s">
        <v>388</v>
      </c>
      <c r="AB91" s="2">
        <v>7950805</v>
      </c>
      <c r="AC91" s="2">
        <v>3008013150</v>
      </c>
      <c r="AD91" s="1" t="s">
        <v>964</v>
      </c>
      <c r="AE91" s="2">
        <v>3008013770</v>
      </c>
      <c r="AF91" s="1" t="s">
        <v>423</v>
      </c>
    </row>
    <row r="92" spans="1:32" ht="12.5" x14ac:dyDescent="0.25">
      <c r="A92" s="1" t="s">
        <v>965</v>
      </c>
      <c r="B92" s="1" t="s">
        <v>26</v>
      </c>
      <c r="C92" s="2">
        <v>1067894406</v>
      </c>
      <c r="D92" s="1" t="s">
        <v>966</v>
      </c>
      <c r="E92" s="1" t="s">
        <v>967</v>
      </c>
      <c r="F92" s="1" t="s">
        <v>49</v>
      </c>
      <c r="G92" s="8">
        <v>33583</v>
      </c>
      <c r="H92" s="1" t="s">
        <v>228</v>
      </c>
      <c r="I92" s="1" t="s">
        <v>229</v>
      </c>
      <c r="J92" s="7" t="s">
        <v>968</v>
      </c>
      <c r="K92" s="1" t="s">
        <v>33</v>
      </c>
      <c r="L92" s="1" t="s">
        <v>72</v>
      </c>
      <c r="M92" s="1" t="s">
        <v>78</v>
      </c>
      <c r="N92" s="1" t="s">
        <v>969</v>
      </c>
      <c r="O92" s="8">
        <v>42390</v>
      </c>
      <c r="P92" s="1" t="s">
        <v>970</v>
      </c>
      <c r="Q92" s="1" t="s">
        <v>66</v>
      </c>
      <c r="R92" s="1" t="s">
        <v>40</v>
      </c>
      <c r="S92" s="1"/>
      <c r="T92" s="1" t="s">
        <v>41</v>
      </c>
      <c r="U92" s="1" t="s">
        <v>66</v>
      </c>
      <c r="V92" s="1" t="s">
        <v>43</v>
      </c>
      <c r="W92" s="1" t="s">
        <v>130</v>
      </c>
      <c r="X92" s="2">
        <v>1</v>
      </c>
      <c r="Y92" s="2">
        <v>2</v>
      </c>
      <c r="Z92" s="2">
        <v>1</v>
      </c>
      <c r="AA92" s="1" t="s">
        <v>182</v>
      </c>
      <c r="AB92" s="1"/>
      <c r="AC92" s="2">
        <v>322616551</v>
      </c>
      <c r="AD92" s="1" t="s">
        <v>971</v>
      </c>
      <c r="AE92" s="2">
        <v>3233176124</v>
      </c>
      <c r="AF92" s="1" t="s">
        <v>423</v>
      </c>
    </row>
    <row r="93" spans="1:32" ht="12.5" x14ac:dyDescent="0.25">
      <c r="A93" s="1" t="s">
        <v>972</v>
      </c>
      <c r="B93" s="1" t="s">
        <v>26</v>
      </c>
      <c r="C93" s="2">
        <v>70103667</v>
      </c>
      <c r="D93" s="1" t="s">
        <v>973</v>
      </c>
      <c r="E93" s="1" t="s">
        <v>974</v>
      </c>
      <c r="F93" s="1" t="s">
        <v>49</v>
      </c>
      <c r="G93" s="8">
        <v>21069</v>
      </c>
      <c r="H93" s="1" t="s">
        <v>975</v>
      </c>
      <c r="I93" s="1" t="s">
        <v>213</v>
      </c>
      <c r="J93" s="7" t="s">
        <v>976</v>
      </c>
      <c r="K93" s="1" t="s">
        <v>33</v>
      </c>
      <c r="L93" s="1" t="s">
        <v>34</v>
      </c>
      <c r="M93" s="1" t="s">
        <v>35</v>
      </c>
      <c r="N93" s="1" t="s">
        <v>977</v>
      </c>
      <c r="O93" s="8">
        <v>41730</v>
      </c>
      <c r="P93" s="1" t="s">
        <v>946</v>
      </c>
      <c r="Q93" s="1" t="s">
        <v>213</v>
      </c>
      <c r="R93" s="1" t="s">
        <v>810</v>
      </c>
      <c r="S93" s="2">
        <v>1520000</v>
      </c>
      <c r="T93" s="1" t="s">
        <v>41</v>
      </c>
      <c r="U93" s="1" t="s">
        <v>66</v>
      </c>
      <c r="V93" s="1" t="s">
        <v>73</v>
      </c>
      <c r="W93" s="1" t="s">
        <v>169</v>
      </c>
      <c r="X93" s="2">
        <v>2</v>
      </c>
      <c r="Y93" s="2">
        <v>1</v>
      </c>
      <c r="Z93" s="2">
        <v>3</v>
      </c>
      <c r="AA93" s="1" t="s">
        <v>62</v>
      </c>
      <c r="AB93" s="1"/>
      <c r="AC93" s="2">
        <v>3008183243</v>
      </c>
      <c r="AD93" s="1" t="s">
        <v>978</v>
      </c>
      <c r="AE93" s="2">
        <v>3005445466</v>
      </c>
      <c r="AF93" s="1" t="s">
        <v>371</v>
      </c>
    </row>
    <row r="94" spans="1:32" ht="12.5" x14ac:dyDescent="0.25">
      <c r="A94" s="1" t="s">
        <v>979</v>
      </c>
      <c r="B94" s="1" t="s">
        <v>26</v>
      </c>
      <c r="C94" s="2">
        <v>1067920750</v>
      </c>
      <c r="D94" s="1" t="s">
        <v>980</v>
      </c>
      <c r="E94" s="1" t="s">
        <v>981</v>
      </c>
      <c r="F94" s="1" t="s">
        <v>29</v>
      </c>
      <c r="G94" s="8">
        <v>33849</v>
      </c>
      <c r="H94" s="1" t="s">
        <v>228</v>
      </c>
      <c r="I94" s="1" t="s">
        <v>229</v>
      </c>
      <c r="J94" s="7" t="s">
        <v>982</v>
      </c>
      <c r="K94" s="1" t="s">
        <v>33</v>
      </c>
      <c r="L94" s="1" t="s">
        <v>72</v>
      </c>
      <c r="M94" s="1" t="s">
        <v>35</v>
      </c>
      <c r="N94" s="1" t="s">
        <v>640</v>
      </c>
      <c r="O94" s="8">
        <v>43393</v>
      </c>
      <c r="P94" s="1" t="s">
        <v>641</v>
      </c>
      <c r="Q94" s="1" t="s">
        <v>66</v>
      </c>
      <c r="R94" s="1" t="s">
        <v>40</v>
      </c>
      <c r="S94" s="2">
        <v>857000</v>
      </c>
      <c r="T94" s="1" t="s">
        <v>467</v>
      </c>
      <c r="U94" s="1" t="s">
        <v>66</v>
      </c>
      <c r="V94" s="1" t="s">
        <v>73</v>
      </c>
      <c r="W94" s="1" t="s">
        <v>44</v>
      </c>
      <c r="X94" s="2">
        <v>0</v>
      </c>
      <c r="Y94" s="2">
        <v>0</v>
      </c>
      <c r="Z94" s="2">
        <v>1</v>
      </c>
      <c r="AA94" s="1" t="s">
        <v>182</v>
      </c>
      <c r="AB94" s="1"/>
      <c r="AC94" s="2">
        <v>3148732562</v>
      </c>
      <c r="AD94" s="1" t="s">
        <v>983</v>
      </c>
      <c r="AE94" s="2">
        <v>3116898891</v>
      </c>
      <c r="AF94" s="1" t="s">
        <v>984</v>
      </c>
    </row>
    <row r="95" spans="1:32" ht="12.5" x14ac:dyDescent="0.25">
      <c r="A95" s="1" t="s">
        <v>985</v>
      </c>
      <c r="B95" s="1" t="s">
        <v>26</v>
      </c>
      <c r="C95" s="2">
        <v>78752742</v>
      </c>
      <c r="D95" s="1" t="s">
        <v>986</v>
      </c>
      <c r="E95" s="1" t="s">
        <v>987</v>
      </c>
      <c r="F95" s="1" t="s">
        <v>49</v>
      </c>
      <c r="G95" s="8">
        <v>28267</v>
      </c>
      <c r="H95" s="1" t="s">
        <v>228</v>
      </c>
      <c r="I95" s="1" t="s">
        <v>229</v>
      </c>
      <c r="J95" s="7" t="s">
        <v>988</v>
      </c>
      <c r="K95" s="1" t="s">
        <v>33</v>
      </c>
      <c r="L95" s="1" t="s">
        <v>51</v>
      </c>
      <c r="M95" s="1" t="s">
        <v>35</v>
      </c>
      <c r="N95" s="1" t="s">
        <v>856</v>
      </c>
      <c r="O95" s="8">
        <v>42522</v>
      </c>
      <c r="P95" s="1" t="s">
        <v>856</v>
      </c>
      <c r="Q95" s="1" t="s">
        <v>66</v>
      </c>
      <c r="R95" s="2">
        <v>10</v>
      </c>
      <c r="S95" s="2">
        <v>3550000</v>
      </c>
      <c r="T95" s="1" t="s">
        <v>41</v>
      </c>
      <c r="U95" s="1" t="s">
        <v>66</v>
      </c>
      <c r="V95" s="1" t="s">
        <v>67</v>
      </c>
      <c r="W95" s="1" t="s">
        <v>169</v>
      </c>
      <c r="X95" s="2">
        <v>3</v>
      </c>
      <c r="Y95" s="1"/>
      <c r="Z95" s="2">
        <v>4</v>
      </c>
      <c r="AA95" s="1" t="s">
        <v>989</v>
      </c>
      <c r="AB95" s="2">
        <v>7897282</v>
      </c>
      <c r="AC95" s="2">
        <v>3204264094</v>
      </c>
      <c r="AD95" s="1" t="s">
        <v>990</v>
      </c>
      <c r="AE95" s="2">
        <v>3103746905</v>
      </c>
      <c r="AF95" s="1" t="s">
        <v>423</v>
      </c>
    </row>
    <row r="96" spans="1:32" ht="12.5" x14ac:dyDescent="0.25">
      <c r="A96" s="1" t="s">
        <v>991</v>
      </c>
      <c r="B96" s="1" t="s">
        <v>26</v>
      </c>
      <c r="C96" s="2">
        <v>50903588</v>
      </c>
      <c r="D96" s="1" t="s">
        <v>992</v>
      </c>
      <c r="E96" s="1" t="s">
        <v>993</v>
      </c>
      <c r="F96" s="1" t="s">
        <v>49</v>
      </c>
      <c r="G96" s="8">
        <v>27151</v>
      </c>
      <c r="H96" s="1" t="s">
        <v>228</v>
      </c>
      <c r="I96" s="1" t="s">
        <v>229</v>
      </c>
      <c r="J96" s="7" t="s">
        <v>994</v>
      </c>
      <c r="K96" s="1" t="s">
        <v>33</v>
      </c>
      <c r="L96" s="1" t="s">
        <v>72</v>
      </c>
      <c r="M96" s="1" t="s">
        <v>343</v>
      </c>
      <c r="N96" s="1" t="s">
        <v>856</v>
      </c>
      <c r="O96" s="8">
        <v>43103</v>
      </c>
      <c r="P96" s="1" t="s">
        <v>856</v>
      </c>
      <c r="Q96" s="1" t="s">
        <v>66</v>
      </c>
      <c r="R96" s="1" t="s">
        <v>101</v>
      </c>
      <c r="S96" s="2">
        <v>3040000</v>
      </c>
      <c r="T96" s="1" t="s">
        <v>41</v>
      </c>
      <c r="U96" s="1" t="s">
        <v>42</v>
      </c>
      <c r="V96" s="1" t="s">
        <v>67</v>
      </c>
      <c r="W96" s="1" t="s">
        <v>44</v>
      </c>
      <c r="X96" s="2">
        <v>2</v>
      </c>
      <c r="Y96" s="2">
        <v>2</v>
      </c>
      <c r="Z96" s="2">
        <v>4</v>
      </c>
      <c r="AA96" s="1" t="s">
        <v>45</v>
      </c>
      <c r="AB96" s="2">
        <v>7835586</v>
      </c>
      <c r="AC96" s="2">
        <v>3005758248</v>
      </c>
      <c r="AD96" s="1" t="s">
        <v>995</v>
      </c>
      <c r="AE96" s="1" t="s">
        <v>996</v>
      </c>
      <c r="AF96" s="1" t="s">
        <v>413</v>
      </c>
    </row>
    <row r="97" spans="1:32" ht="12.5" x14ac:dyDescent="0.25">
      <c r="A97" s="1" t="s">
        <v>997</v>
      </c>
      <c r="B97" s="1" t="s">
        <v>26</v>
      </c>
      <c r="C97" s="2">
        <v>50903795</v>
      </c>
      <c r="D97" s="1" t="s">
        <v>998</v>
      </c>
      <c r="E97" s="1" t="s">
        <v>999</v>
      </c>
      <c r="F97" s="1" t="s">
        <v>29</v>
      </c>
      <c r="G97" s="8">
        <v>27203</v>
      </c>
      <c r="H97" s="1" t="s">
        <v>228</v>
      </c>
      <c r="I97" s="1" t="s">
        <v>229</v>
      </c>
      <c r="J97" s="7" t="s">
        <v>1000</v>
      </c>
      <c r="K97" s="1" t="s">
        <v>33</v>
      </c>
      <c r="L97" s="1" t="s">
        <v>34</v>
      </c>
      <c r="M97" s="1" t="s">
        <v>78</v>
      </c>
      <c r="N97" s="1" t="s">
        <v>1001</v>
      </c>
      <c r="O97" s="8">
        <v>39022</v>
      </c>
      <c r="P97" s="1" t="s">
        <v>629</v>
      </c>
      <c r="Q97" s="1" t="s">
        <v>66</v>
      </c>
      <c r="R97" s="1" t="s">
        <v>101</v>
      </c>
      <c r="S97" s="2">
        <v>850</v>
      </c>
      <c r="T97" s="1" t="s">
        <v>41</v>
      </c>
      <c r="U97" s="1" t="s">
        <v>66</v>
      </c>
      <c r="V97" s="1" t="s">
        <v>43</v>
      </c>
      <c r="W97" s="1" t="s">
        <v>1002</v>
      </c>
      <c r="X97" s="2">
        <v>2</v>
      </c>
      <c r="Y97" s="2">
        <v>0</v>
      </c>
      <c r="Z97" s="2">
        <v>1</v>
      </c>
      <c r="AA97" s="1" t="s">
        <v>1003</v>
      </c>
      <c r="AB97" s="1"/>
      <c r="AC97" s="2">
        <v>3016557794</v>
      </c>
      <c r="AD97" s="1" t="s">
        <v>1004</v>
      </c>
      <c r="AE97" s="2">
        <v>3145233461</v>
      </c>
      <c r="AF97" s="1" t="s">
        <v>338</v>
      </c>
    </row>
    <row r="98" spans="1:32" ht="12.5" x14ac:dyDescent="0.25">
      <c r="A98" s="1" t="s">
        <v>1005</v>
      </c>
      <c r="B98" s="1" t="s">
        <v>26</v>
      </c>
      <c r="C98" s="2">
        <v>6892818</v>
      </c>
      <c r="D98" s="1" t="s">
        <v>929</v>
      </c>
      <c r="E98" s="1" t="s">
        <v>1006</v>
      </c>
      <c r="F98" s="1" t="s">
        <v>49</v>
      </c>
      <c r="G98" s="8">
        <v>23655</v>
      </c>
      <c r="H98" s="1" t="s">
        <v>375</v>
      </c>
      <c r="I98" s="1" t="s">
        <v>229</v>
      </c>
      <c r="J98" s="7" t="s">
        <v>1007</v>
      </c>
      <c r="K98" s="1" t="s">
        <v>33</v>
      </c>
      <c r="L98" s="1" t="s">
        <v>34</v>
      </c>
      <c r="M98" s="1" t="s">
        <v>35</v>
      </c>
      <c r="N98" s="1" t="s">
        <v>1008</v>
      </c>
      <c r="O98" s="8">
        <v>38671</v>
      </c>
      <c r="P98" s="1" t="s">
        <v>1008</v>
      </c>
      <c r="Q98" s="1" t="s">
        <v>66</v>
      </c>
      <c r="R98" s="1" t="s">
        <v>675</v>
      </c>
      <c r="S98" s="2">
        <v>2280000</v>
      </c>
      <c r="T98" s="1" t="s">
        <v>41</v>
      </c>
      <c r="U98" s="1" t="s">
        <v>66</v>
      </c>
      <c r="V98" s="1" t="s">
        <v>43</v>
      </c>
      <c r="W98" s="1" t="s">
        <v>169</v>
      </c>
      <c r="X98" s="2">
        <v>2</v>
      </c>
      <c r="Y98" s="2">
        <v>0</v>
      </c>
      <c r="Z98" s="2">
        <v>4</v>
      </c>
      <c r="AA98" s="1" t="s">
        <v>55</v>
      </c>
      <c r="AB98" s="2">
        <v>3013638302</v>
      </c>
      <c r="AC98" s="2">
        <v>6892818</v>
      </c>
      <c r="AD98" s="1" t="s">
        <v>1009</v>
      </c>
      <c r="AE98" s="2">
        <v>3106362161</v>
      </c>
      <c r="AF98" s="1" t="s">
        <v>719</v>
      </c>
    </row>
    <row r="99" spans="1:32" ht="12.5" x14ac:dyDescent="0.25">
      <c r="A99" s="1" t="s">
        <v>1010</v>
      </c>
      <c r="B99" s="1" t="s">
        <v>26</v>
      </c>
      <c r="C99" s="2">
        <v>42493054</v>
      </c>
      <c r="D99" s="1" t="s">
        <v>1011</v>
      </c>
      <c r="E99" s="1" t="s">
        <v>1012</v>
      </c>
      <c r="F99" s="1" t="s">
        <v>29</v>
      </c>
      <c r="G99" s="8">
        <v>21002</v>
      </c>
      <c r="H99" s="1" t="s">
        <v>1013</v>
      </c>
      <c r="I99" s="1" t="s">
        <v>229</v>
      </c>
      <c r="J99" s="7" t="s">
        <v>1014</v>
      </c>
      <c r="K99" s="1" t="s">
        <v>33</v>
      </c>
      <c r="L99" s="1" t="s">
        <v>34</v>
      </c>
      <c r="M99" s="1" t="s">
        <v>343</v>
      </c>
      <c r="N99" s="1" t="s">
        <v>856</v>
      </c>
      <c r="O99" s="8">
        <v>42005</v>
      </c>
      <c r="P99" s="1" t="s">
        <v>1015</v>
      </c>
      <c r="Q99" s="1" t="s">
        <v>66</v>
      </c>
      <c r="R99" s="1" t="s">
        <v>810</v>
      </c>
      <c r="S99" s="2">
        <v>5.5</v>
      </c>
      <c r="T99" s="1" t="s">
        <v>1016</v>
      </c>
      <c r="U99" s="1" t="s">
        <v>66</v>
      </c>
      <c r="V99" s="1" t="s">
        <v>67</v>
      </c>
      <c r="W99" s="1" t="s">
        <v>196</v>
      </c>
      <c r="X99" s="2">
        <v>2</v>
      </c>
      <c r="Y99" s="2">
        <v>2</v>
      </c>
      <c r="Z99" s="2">
        <v>5</v>
      </c>
      <c r="AA99" s="1" t="s">
        <v>62</v>
      </c>
      <c r="AB99" s="1"/>
      <c r="AC99" s="2">
        <v>3002027797</v>
      </c>
      <c r="AD99" s="1" t="s">
        <v>1017</v>
      </c>
      <c r="AE99" s="2">
        <v>3007945820</v>
      </c>
      <c r="AF99" s="1" t="s">
        <v>692</v>
      </c>
    </row>
    <row r="100" spans="1:32" ht="12.5" x14ac:dyDescent="0.25">
      <c r="A100" s="1" t="s">
        <v>1018</v>
      </c>
      <c r="B100" s="1" t="s">
        <v>26</v>
      </c>
      <c r="C100" s="2">
        <v>1067284793</v>
      </c>
      <c r="D100" s="1" t="s">
        <v>1019</v>
      </c>
      <c r="E100" s="1" t="s">
        <v>1020</v>
      </c>
      <c r="F100" s="1" t="s">
        <v>49</v>
      </c>
      <c r="G100" s="8">
        <v>34130</v>
      </c>
      <c r="H100" s="1" t="s">
        <v>1021</v>
      </c>
      <c r="I100" s="1" t="s">
        <v>229</v>
      </c>
      <c r="J100" s="7" t="s">
        <v>1022</v>
      </c>
      <c r="K100" s="1" t="s">
        <v>33</v>
      </c>
      <c r="L100" s="1" t="s">
        <v>72</v>
      </c>
      <c r="M100" s="1" t="s">
        <v>78</v>
      </c>
      <c r="N100" s="1" t="s">
        <v>1023</v>
      </c>
      <c r="O100" s="8">
        <v>41862</v>
      </c>
      <c r="P100" s="1" t="s">
        <v>1024</v>
      </c>
      <c r="Q100" s="1" t="s">
        <v>66</v>
      </c>
      <c r="R100" s="1" t="s">
        <v>101</v>
      </c>
      <c r="S100" s="2">
        <v>864</v>
      </c>
      <c r="T100" s="1" t="s">
        <v>41</v>
      </c>
      <c r="U100" s="1" t="s">
        <v>66</v>
      </c>
      <c r="V100" s="1" t="s">
        <v>43</v>
      </c>
      <c r="W100" s="1" t="s">
        <v>130</v>
      </c>
      <c r="X100" s="2">
        <v>1</v>
      </c>
      <c r="Y100" s="2">
        <v>1</v>
      </c>
      <c r="Z100" s="2">
        <v>1</v>
      </c>
      <c r="AA100" s="1" t="s">
        <v>1025</v>
      </c>
      <c r="AB100" s="2">
        <v>3142111661</v>
      </c>
      <c r="AC100" s="2">
        <v>3012108292</v>
      </c>
      <c r="AD100" s="1" t="s">
        <v>1026</v>
      </c>
      <c r="AE100" s="2">
        <v>3135682421</v>
      </c>
      <c r="AF100" s="1" t="s">
        <v>1027</v>
      </c>
    </row>
    <row r="101" spans="1:32" ht="12.5" x14ac:dyDescent="0.25">
      <c r="A101" s="1" t="s">
        <v>951</v>
      </c>
      <c r="B101" s="1" t="s">
        <v>26</v>
      </c>
      <c r="C101" s="2">
        <v>1067949877</v>
      </c>
      <c r="D101" s="1" t="s">
        <v>1028</v>
      </c>
      <c r="E101" s="1" t="s">
        <v>1029</v>
      </c>
      <c r="F101" s="1" t="s">
        <v>29</v>
      </c>
      <c r="G101" s="8">
        <v>35221</v>
      </c>
      <c r="H101" s="1" t="s">
        <v>392</v>
      </c>
      <c r="I101" s="1" t="s">
        <v>229</v>
      </c>
      <c r="J101" s="7" t="s">
        <v>1030</v>
      </c>
      <c r="K101" s="1" t="s">
        <v>33</v>
      </c>
      <c r="L101" s="1" t="s">
        <v>72</v>
      </c>
      <c r="M101" s="1" t="s">
        <v>78</v>
      </c>
      <c r="N101" s="1" t="s">
        <v>1031</v>
      </c>
      <c r="O101" s="8">
        <v>42675</v>
      </c>
      <c r="P101" s="1" t="s">
        <v>956</v>
      </c>
      <c r="Q101" s="1" t="s">
        <v>66</v>
      </c>
      <c r="R101" s="1" t="s">
        <v>40</v>
      </c>
      <c r="S101" s="2">
        <v>878000</v>
      </c>
      <c r="T101" s="1" t="s">
        <v>41</v>
      </c>
      <c r="U101" s="1" t="s">
        <v>66</v>
      </c>
      <c r="V101" s="1" t="s">
        <v>43</v>
      </c>
      <c r="W101" s="1" t="s">
        <v>44</v>
      </c>
      <c r="X101" s="2">
        <v>0</v>
      </c>
      <c r="Y101" s="2">
        <v>0</v>
      </c>
      <c r="Z101" s="2">
        <v>3</v>
      </c>
      <c r="AA101" s="1" t="s">
        <v>45</v>
      </c>
      <c r="AB101" s="1"/>
      <c r="AC101" s="2">
        <v>3008321797</v>
      </c>
      <c r="AD101" s="1" t="s">
        <v>957</v>
      </c>
      <c r="AE101" s="2">
        <v>3177252664</v>
      </c>
      <c r="AF101" s="1" t="s">
        <v>958</v>
      </c>
    </row>
    <row r="102" spans="1:32" ht="12.5" x14ac:dyDescent="0.25">
      <c r="A102" s="1" t="s">
        <v>1032</v>
      </c>
      <c r="B102" s="1" t="s">
        <v>26</v>
      </c>
      <c r="C102" s="2">
        <v>6884797</v>
      </c>
      <c r="D102" s="1" t="s">
        <v>1033</v>
      </c>
      <c r="E102" s="1" t="s">
        <v>1034</v>
      </c>
      <c r="F102" s="1" t="s">
        <v>49</v>
      </c>
      <c r="G102" s="8">
        <v>22547</v>
      </c>
      <c r="H102" s="1" t="s">
        <v>228</v>
      </c>
      <c r="I102" s="1" t="s">
        <v>229</v>
      </c>
      <c r="J102" s="7" t="s">
        <v>1035</v>
      </c>
      <c r="K102" s="1" t="s">
        <v>33</v>
      </c>
      <c r="L102" s="1" t="s">
        <v>72</v>
      </c>
      <c r="M102" s="1" t="s">
        <v>343</v>
      </c>
      <c r="N102" s="1" t="s">
        <v>856</v>
      </c>
      <c r="O102" s="8">
        <v>42948</v>
      </c>
      <c r="P102" s="1" t="s">
        <v>1015</v>
      </c>
      <c r="Q102" s="1" t="s">
        <v>66</v>
      </c>
      <c r="R102" s="1" t="s">
        <v>1036</v>
      </c>
      <c r="S102" s="2">
        <v>3300000</v>
      </c>
      <c r="T102" s="1" t="s">
        <v>41</v>
      </c>
      <c r="U102" s="1" t="s">
        <v>1037</v>
      </c>
      <c r="V102" s="1" t="s">
        <v>1038</v>
      </c>
      <c r="W102" s="1" t="s">
        <v>169</v>
      </c>
      <c r="X102" s="2">
        <v>2</v>
      </c>
      <c r="Y102" s="2">
        <v>3</v>
      </c>
      <c r="Z102" s="2">
        <v>5</v>
      </c>
      <c r="AA102" s="1" t="s">
        <v>45</v>
      </c>
      <c r="AB102" s="2">
        <v>7850517</v>
      </c>
      <c r="AC102" s="2">
        <v>3157548725</v>
      </c>
      <c r="AD102" s="1" t="s">
        <v>1039</v>
      </c>
      <c r="AE102" s="2">
        <v>3157063176</v>
      </c>
      <c r="AF102" s="1" t="s">
        <v>423</v>
      </c>
    </row>
    <row r="103" spans="1:32" ht="12.5" x14ac:dyDescent="0.25">
      <c r="A103" s="1" t="s">
        <v>1040</v>
      </c>
      <c r="B103" s="1" t="s">
        <v>26</v>
      </c>
      <c r="C103" s="2">
        <v>1003716527</v>
      </c>
      <c r="D103" s="1" t="s">
        <v>1041</v>
      </c>
      <c r="E103" s="1" t="s">
        <v>1042</v>
      </c>
      <c r="F103" s="1" t="s">
        <v>29</v>
      </c>
      <c r="G103" s="1"/>
      <c r="H103" s="5" t="s">
        <v>1043</v>
      </c>
      <c r="I103" s="1" t="s">
        <v>229</v>
      </c>
      <c r="J103" s="7" t="s">
        <v>1044</v>
      </c>
      <c r="K103" s="1" t="s">
        <v>33</v>
      </c>
      <c r="L103" s="1" t="s">
        <v>51</v>
      </c>
      <c r="M103" s="1" t="s">
        <v>78</v>
      </c>
      <c r="N103" s="1" t="s">
        <v>1045</v>
      </c>
      <c r="O103" s="8">
        <v>42497</v>
      </c>
      <c r="P103" s="1" t="s">
        <v>1046</v>
      </c>
      <c r="Q103" s="1" t="s">
        <v>66</v>
      </c>
      <c r="R103" s="1" t="s">
        <v>40</v>
      </c>
      <c r="S103" s="2">
        <v>878</v>
      </c>
      <c r="T103" s="1" t="s">
        <v>41</v>
      </c>
      <c r="U103" s="1" t="s">
        <v>66</v>
      </c>
      <c r="V103" s="1" t="s">
        <v>43</v>
      </c>
      <c r="W103" s="1" t="s">
        <v>130</v>
      </c>
      <c r="X103" s="2">
        <v>0</v>
      </c>
      <c r="Y103" s="1"/>
      <c r="Z103" s="2">
        <v>1</v>
      </c>
      <c r="AA103" s="1" t="s">
        <v>45</v>
      </c>
      <c r="AB103" s="1"/>
      <c r="AC103" s="2">
        <v>3124235636</v>
      </c>
      <c r="AD103" s="1" t="s">
        <v>1047</v>
      </c>
      <c r="AE103" s="2">
        <v>3113777295</v>
      </c>
      <c r="AF103" s="1" t="s">
        <v>505</v>
      </c>
    </row>
    <row r="104" spans="1:32" ht="12.5" x14ac:dyDescent="0.25">
      <c r="A104" s="1" t="s">
        <v>1048</v>
      </c>
      <c r="B104" s="1" t="s">
        <v>26</v>
      </c>
      <c r="C104" s="2">
        <v>1067928051</v>
      </c>
      <c r="D104" s="1" t="s">
        <v>1049</v>
      </c>
      <c r="E104" s="1" t="s">
        <v>1050</v>
      </c>
      <c r="F104" s="1" t="s">
        <v>29</v>
      </c>
      <c r="G104" s="8">
        <v>34302</v>
      </c>
      <c r="H104" s="1" t="s">
        <v>375</v>
      </c>
      <c r="I104" s="1" t="s">
        <v>375</v>
      </c>
      <c r="J104" s="7" t="s">
        <v>1051</v>
      </c>
      <c r="K104" s="1" t="s">
        <v>180</v>
      </c>
      <c r="L104" s="1" t="s">
        <v>34</v>
      </c>
      <c r="M104" s="1" t="s">
        <v>78</v>
      </c>
      <c r="N104" s="1" t="s">
        <v>1052</v>
      </c>
      <c r="O104" s="8">
        <v>42870</v>
      </c>
      <c r="P104" s="1" t="s">
        <v>1053</v>
      </c>
      <c r="Q104" s="1" t="s">
        <v>66</v>
      </c>
      <c r="R104" s="1" t="s">
        <v>101</v>
      </c>
      <c r="S104" s="2">
        <v>878000</v>
      </c>
      <c r="T104" s="1" t="s">
        <v>41</v>
      </c>
      <c r="U104" s="1" t="s">
        <v>66</v>
      </c>
      <c r="V104" s="1" t="s">
        <v>43</v>
      </c>
      <c r="W104" s="1" t="s">
        <v>44</v>
      </c>
      <c r="X104" s="2">
        <v>1</v>
      </c>
      <c r="Y104" s="2">
        <v>1</v>
      </c>
      <c r="Z104" s="2">
        <v>1</v>
      </c>
      <c r="AA104" s="1" t="s">
        <v>111</v>
      </c>
      <c r="AB104" s="2">
        <v>7914275</v>
      </c>
      <c r="AC104" s="2">
        <v>3054225227</v>
      </c>
      <c r="AD104" s="1" t="s">
        <v>1054</v>
      </c>
      <c r="AE104" s="2">
        <v>3215517520</v>
      </c>
      <c r="AF104" s="1" t="s">
        <v>1055</v>
      </c>
    </row>
    <row r="105" spans="1:32" ht="12.5" x14ac:dyDescent="0.25">
      <c r="A105" s="1" t="s">
        <v>1056</v>
      </c>
      <c r="B105" s="1" t="s">
        <v>26</v>
      </c>
      <c r="C105" s="2">
        <v>92536381</v>
      </c>
      <c r="D105" s="1" t="s">
        <v>1057</v>
      </c>
      <c r="E105" s="1" t="s">
        <v>1058</v>
      </c>
      <c r="F105" s="1" t="s">
        <v>49</v>
      </c>
      <c r="G105" s="8">
        <v>29255</v>
      </c>
      <c r="H105" s="1" t="s">
        <v>1059</v>
      </c>
      <c r="I105" s="1" t="s">
        <v>229</v>
      </c>
      <c r="J105" s="7" t="s">
        <v>1060</v>
      </c>
      <c r="K105" s="1" t="s">
        <v>33</v>
      </c>
      <c r="L105" s="1" t="s">
        <v>34</v>
      </c>
      <c r="M105" s="1" t="s">
        <v>35</v>
      </c>
      <c r="N105" s="1" t="s">
        <v>486</v>
      </c>
      <c r="O105" s="8">
        <v>41821</v>
      </c>
      <c r="P105" s="1" t="s">
        <v>1061</v>
      </c>
      <c r="Q105" s="1" t="s">
        <v>66</v>
      </c>
      <c r="R105" s="1" t="s">
        <v>675</v>
      </c>
      <c r="S105" s="2">
        <v>2280000</v>
      </c>
      <c r="T105" s="1" t="s">
        <v>41</v>
      </c>
      <c r="U105" s="1" t="s">
        <v>66</v>
      </c>
      <c r="V105" s="1" t="s">
        <v>43</v>
      </c>
      <c r="W105" s="1" t="s">
        <v>169</v>
      </c>
      <c r="X105" s="2">
        <v>1</v>
      </c>
      <c r="Y105" s="2">
        <v>1</v>
      </c>
      <c r="Z105" s="2">
        <v>4</v>
      </c>
      <c r="AA105" s="1" t="s">
        <v>1062</v>
      </c>
      <c r="AB105" s="1"/>
      <c r="AC105" s="2">
        <v>3013706522</v>
      </c>
      <c r="AD105" s="1" t="s">
        <v>1063</v>
      </c>
      <c r="AE105" s="2">
        <v>3173802525</v>
      </c>
      <c r="AF105" s="1" t="s">
        <v>423</v>
      </c>
    </row>
    <row r="106" spans="1:32" ht="12.5" x14ac:dyDescent="0.25">
      <c r="A106" s="1" t="s">
        <v>1064</v>
      </c>
      <c r="B106" s="1" t="s">
        <v>26</v>
      </c>
      <c r="C106" s="2">
        <v>1063080930</v>
      </c>
      <c r="D106" s="1" t="s">
        <v>1065</v>
      </c>
      <c r="E106" s="1" t="s">
        <v>1066</v>
      </c>
      <c r="F106" s="1" t="s">
        <v>49</v>
      </c>
      <c r="G106" s="8">
        <v>33916</v>
      </c>
      <c r="H106" s="1" t="s">
        <v>1067</v>
      </c>
      <c r="I106" s="1" t="s">
        <v>229</v>
      </c>
      <c r="J106" s="7" t="s">
        <v>1068</v>
      </c>
      <c r="K106" s="1" t="s">
        <v>33</v>
      </c>
      <c r="L106" s="1" t="s">
        <v>51</v>
      </c>
      <c r="M106" s="1" t="s">
        <v>35</v>
      </c>
      <c r="N106" s="1" t="s">
        <v>1069</v>
      </c>
      <c r="O106" s="8">
        <v>42095</v>
      </c>
      <c r="P106" s="1" t="s">
        <v>1069</v>
      </c>
      <c r="Q106" s="1" t="s">
        <v>66</v>
      </c>
      <c r="R106" s="1" t="s">
        <v>675</v>
      </c>
      <c r="S106" s="2">
        <v>2230000</v>
      </c>
      <c r="T106" s="1" t="s">
        <v>41</v>
      </c>
      <c r="U106" s="1" t="s">
        <v>66</v>
      </c>
      <c r="V106" s="1" t="s">
        <v>43</v>
      </c>
      <c r="W106" s="1" t="s">
        <v>44</v>
      </c>
      <c r="X106" s="2">
        <v>0</v>
      </c>
      <c r="Y106" s="2">
        <v>0</v>
      </c>
      <c r="Z106" s="2">
        <v>2</v>
      </c>
      <c r="AA106" s="1" t="s">
        <v>62</v>
      </c>
      <c r="AB106" s="2">
        <v>3116906298</v>
      </c>
      <c r="AC106" s="2">
        <v>3116906298</v>
      </c>
      <c r="AD106" s="1" t="s">
        <v>1070</v>
      </c>
      <c r="AE106" s="2">
        <v>3116983158</v>
      </c>
      <c r="AF106" s="1" t="s">
        <v>940</v>
      </c>
    </row>
    <row r="107" spans="1:32" ht="12.5" x14ac:dyDescent="0.25">
      <c r="A107" s="1" t="s">
        <v>1071</v>
      </c>
      <c r="B107" s="1" t="s">
        <v>26</v>
      </c>
      <c r="C107" s="2">
        <v>1067837579</v>
      </c>
      <c r="D107" s="1" t="s">
        <v>1072</v>
      </c>
      <c r="E107" s="1" t="s">
        <v>1073</v>
      </c>
      <c r="F107" s="1" t="s">
        <v>29</v>
      </c>
      <c r="G107" s="8">
        <v>31203</v>
      </c>
      <c r="H107" s="1" t="s">
        <v>1074</v>
      </c>
      <c r="I107" s="1" t="s">
        <v>229</v>
      </c>
      <c r="J107" s="7" t="s">
        <v>1075</v>
      </c>
      <c r="K107" s="1" t="s">
        <v>33</v>
      </c>
      <c r="L107" s="1" t="s">
        <v>51</v>
      </c>
      <c r="M107" s="1" t="s">
        <v>343</v>
      </c>
      <c r="N107" s="1" t="s">
        <v>1076</v>
      </c>
      <c r="O107" s="8">
        <v>43565</v>
      </c>
      <c r="P107" s="1" t="s">
        <v>1077</v>
      </c>
      <c r="Q107" s="1" t="s">
        <v>66</v>
      </c>
      <c r="R107" s="1" t="s">
        <v>40</v>
      </c>
      <c r="S107" s="2">
        <v>2145</v>
      </c>
      <c r="T107" s="1" t="s">
        <v>41</v>
      </c>
      <c r="U107" s="1" t="s">
        <v>42</v>
      </c>
      <c r="V107" s="1" t="s">
        <v>73</v>
      </c>
      <c r="W107" s="1" t="s">
        <v>44</v>
      </c>
      <c r="X107" s="2">
        <v>1</v>
      </c>
      <c r="Y107" s="2">
        <v>2</v>
      </c>
      <c r="Z107" s="2">
        <v>4</v>
      </c>
      <c r="AA107" s="1" t="s">
        <v>62</v>
      </c>
      <c r="AB107" s="1"/>
      <c r="AC107" s="2">
        <v>3017511130</v>
      </c>
      <c r="AD107" s="1" t="s">
        <v>1078</v>
      </c>
      <c r="AE107" s="2">
        <v>3146660393</v>
      </c>
      <c r="AF107" s="1" t="s">
        <v>1079</v>
      </c>
    </row>
    <row r="108" spans="1:32" ht="12.5" x14ac:dyDescent="0.25">
      <c r="A108" s="1" t="s">
        <v>1080</v>
      </c>
      <c r="B108" s="1" t="s">
        <v>26</v>
      </c>
      <c r="C108" s="2">
        <v>32848626</v>
      </c>
      <c r="D108" s="1" t="s">
        <v>1081</v>
      </c>
      <c r="E108" s="1" t="s">
        <v>1082</v>
      </c>
      <c r="F108" s="1" t="s">
        <v>29</v>
      </c>
      <c r="G108" s="8">
        <v>27353</v>
      </c>
      <c r="H108" s="1" t="s">
        <v>1083</v>
      </c>
      <c r="I108" s="1" t="s">
        <v>213</v>
      </c>
      <c r="J108" s="7" t="s">
        <v>1084</v>
      </c>
      <c r="K108" s="1" t="s">
        <v>33</v>
      </c>
      <c r="L108" s="1" t="s">
        <v>34</v>
      </c>
      <c r="M108" s="1" t="s">
        <v>35</v>
      </c>
      <c r="N108" s="1" t="s">
        <v>1085</v>
      </c>
      <c r="O108" s="8">
        <v>41793</v>
      </c>
      <c r="P108" s="1" t="s">
        <v>882</v>
      </c>
      <c r="Q108" s="1" t="s">
        <v>213</v>
      </c>
      <c r="R108" s="1" t="s">
        <v>675</v>
      </c>
      <c r="S108" s="2">
        <v>2100000</v>
      </c>
      <c r="T108" s="1" t="s">
        <v>41</v>
      </c>
      <c r="U108" s="1" t="s">
        <v>66</v>
      </c>
      <c r="V108" s="1" t="s">
        <v>141</v>
      </c>
      <c r="W108" s="1" t="s">
        <v>169</v>
      </c>
      <c r="X108" s="2">
        <v>3</v>
      </c>
      <c r="Y108" s="2">
        <v>1</v>
      </c>
      <c r="Z108" s="2">
        <v>3</v>
      </c>
      <c r="AA108" s="1" t="s">
        <v>260</v>
      </c>
      <c r="AB108" s="1"/>
      <c r="AC108" s="2">
        <v>3014842394</v>
      </c>
      <c r="AD108" s="1" t="s">
        <v>1086</v>
      </c>
      <c r="AE108" s="2">
        <v>3008764262</v>
      </c>
      <c r="AF108" s="1" t="s">
        <v>397</v>
      </c>
    </row>
    <row r="109" spans="1:32" ht="12.5" x14ac:dyDescent="0.25">
      <c r="A109" s="1" t="s">
        <v>1087</v>
      </c>
      <c r="B109" s="1" t="s">
        <v>26</v>
      </c>
      <c r="C109" s="2">
        <v>1064306650</v>
      </c>
      <c r="D109" s="1" t="s">
        <v>1088</v>
      </c>
      <c r="E109" s="1" t="s">
        <v>1089</v>
      </c>
      <c r="F109" s="1" t="s">
        <v>29</v>
      </c>
      <c r="G109" s="8">
        <v>31473</v>
      </c>
      <c r="H109" s="1" t="s">
        <v>1090</v>
      </c>
      <c r="I109" s="1" t="s">
        <v>229</v>
      </c>
      <c r="J109" s="7" t="s">
        <v>1091</v>
      </c>
      <c r="K109" s="1" t="s">
        <v>33</v>
      </c>
      <c r="L109" s="1" t="s">
        <v>34</v>
      </c>
      <c r="M109" s="1" t="s">
        <v>35</v>
      </c>
      <c r="N109" s="1" t="s">
        <v>1092</v>
      </c>
      <c r="O109" s="8">
        <v>42156</v>
      </c>
      <c r="P109" s="1" t="s">
        <v>1093</v>
      </c>
      <c r="Q109" s="1" t="s">
        <v>39</v>
      </c>
      <c r="R109" s="1" t="s">
        <v>101</v>
      </c>
      <c r="S109" s="2">
        <v>1465000</v>
      </c>
      <c r="T109" s="1" t="s">
        <v>41</v>
      </c>
      <c r="U109" s="1" t="s">
        <v>42</v>
      </c>
      <c r="V109" s="1" t="s">
        <v>43</v>
      </c>
      <c r="W109" s="1" t="s">
        <v>169</v>
      </c>
      <c r="X109" s="2">
        <v>2</v>
      </c>
      <c r="Y109" s="2">
        <v>0</v>
      </c>
      <c r="Z109" s="2">
        <v>2</v>
      </c>
      <c r="AA109" s="1" t="s">
        <v>45</v>
      </c>
      <c r="AB109" s="2">
        <v>7891728</v>
      </c>
      <c r="AC109" s="2">
        <v>3215205320</v>
      </c>
      <c r="AD109" s="1" t="s">
        <v>1094</v>
      </c>
      <c r="AE109" s="2">
        <v>3145652414</v>
      </c>
      <c r="AF109" s="1" t="s">
        <v>505</v>
      </c>
    </row>
    <row r="110" spans="1:32" ht="12.5" x14ac:dyDescent="0.25">
      <c r="A110" s="1" t="s">
        <v>1095</v>
      </c>
      <c r="B110" s="1" t="s">
        <v>26</v>
      </c>
      <c r="C110" s="2">
        <v>1064995316</v>
      </c>
      <c r="D110" s="1" t="s">
        <v>1096</v>
      </c>
      <c r="E110" s="1" t="s">
        <v>1097</v>
      </c>
      <c r="F110" s="1" t="s">
        <v>29</v>
      </c>
      <c r="G110" s="8">
        <v>33318</v>
      </c>
      <c r="H110" s="1" t="s">
        <v>1098</v>
      </c>
      <c r="I110" s="1" t="s">
        <v>294</v>
      </c>
      <c r="J110" s="7" t="s">
        <v>1099</v>
      </c>
      <c r="K110" s="1" t="s">
        <v>33</v>
      </c>
      <c r="L110" s="1" t="s">
        <v>72</v>
      </c>
      <c r="M110" s="1" t="s">
        <v>78</v>
      </c>
      <c r="N110" s="1" t="s">
        <v>1100</v>
      </c>
      <c r="O110" s="8">
        <v>41456</v>
      </c>
      <c r="P110" s="1" t="s">
        <v>1101</v>
      </c>
      <c r="Q110" s="1" t="s">
        <v>39</v>
      </c>
      <c r="R110" s="1" t="s">
        <v>1102</v>
      </c>
      <c r="S110" s="2">
        <v>875</v>
      </c>
      <c r="T110" s="1" t="s">
        <v>41</v>
      </c>
      <c r="U110" s="1" t="s">
        <v>66</v>
      </c>
      <c r="V110" s="1" t="s">
        <v>73</v>
      </c>
      <c r="W110" s="1" t="s">
        <v>44</v>
      </c>
      <c r="X110" s="2">
        <v>1</v>
      </c>
      <c r="Y110" s="2">
        <v>2</v>
      </c>
      <c r="Z110" s="2">
        <v>3</v>
      </c>
      <c r="AA110" s="1" t="s">
        <v>1103</v>
      </c>
      <c r="AB110" s="1"/>
      <c r="AC110" s="2">
        <v>3107753193</v>
      </c>
      <c r="AD110" s="1" t="s">
        <v>1104</v>
      </c>
      <c r="AE110" s="2">
        <v>3122499411</v>
      </c>
      <c r="AF110" s="1" t="s">
        <v>313</v>
      </c>
    </row>
    <row r="111" spans="1:32" ht="12.5" x14ac:dyDescent="0.25">
      <c r="A111" s="1" t="s">
        <v>1105</v>
      </c>
      <c r="B111" s="1" t="s">
        <v>26</v>
      </c>
      <c r="C111" s="2">
        <v>1042996581</v>
      </c>
      <c r="D111" s="1" t="s">
        <v>586</v>
      </c>
      <c r="E111" s="1" t="s">
        <v>1106</v>
      </c>
      <c r="F111" s="1" t="s">
        <v>29</v>
      </c>
      <c r="G111" s="8">
        <v>31336</v>
      </c>
      <c r="H111" s="1" t="s">
        <v>1107</v>
      </c>
      <c r="I111" s="1" t="s">
        <v>229</v>
      </c>
      <c r="J111" s="7" t="s">
        <v>1108</v>
      </c>
      <c r="K111" s="1" t="s">
        <v>33</v>
      </c>
      <c r="L111" s="1" t="s">
        <v>51</v>
      </c>
      <c r="M111" s="1" t="s">
        <v>35</v>
      </c>
      <c r="N111" s="1" t="s">
        <v>1109</v>
      </c>
      <c r="O111" s="8">
        <v>42807</v>
      </c>
      <c r="P111" s="1" t="s">
        <v>931</v>
      </c>
      <c r="Q111" s="1" t="s">
        <v>92</v>
      </c>
      <c r="R111" s="1" t="s">
        <v>1110</v>
      </c>
      <c r="S111" s="2">
        <v>3800000</v>
      </c>
      <c r="T111" s="1" t="s">
        <v>41</v>
      </c>
      <c r="U111" s="1" t="s">
        <v>61</v>
      </c>
      <c r="V111" s="1" t="s">
        <v>43</v>
      </c>
      <c r="W111" s="1" t="s">
        <v>169</v>
      </c>
      <c r="X111" s="2">
        <v>1</v>
      </c>
      <c r="Y111" s="2">
        <v>1</v>
      </c>
      <c r="Z111" s="2">
        <v>3</v>
      </c>
      <c r="AA111" s="1" t="s">
        <v>1111</v>
      </c>
      <c r="AB111" s="2">
        <v>7951550</v>
      </c>
      <c r="AC111" s="2">
        <v>3023748500</v>
      </c>
      <c r="AD111" s="1" t="s">
        <v>1112</v>
      </c>
      <c r="AE111" s="2">
        <v>3157689255</v>
      </c>
      <c r="AF111" s="1" t="s">
        <v>867</v>
      </c>
    </row>
    <row r="112" spans="1:32" ht="12.5" x14ac:dyDescent="0.25">
      <c r="A112" s="1" t="s">
        <v>1113</v>
      </c>
      <c r="B112" s="1" t="s">
        <v>26</v>
      </c>
      <c r="C112" s="2">
        <v>1067870381</v>
      </c>
      <c r="D112" s="1" t="s">
        <v>1114</v>
      </c>
      <c r="E112" s="1" t="s">
        <v>1115</v>
      </c>
      <c r="F112" s="1" t="s">
        <v>29</v>
      </c>
      <c r="G112" s="8">
        <v>32334</v>
      </c>
      <c r="H112" s="1" t="s">
        <v>1116</v>
      </c>
      <c r="I112" s="1" t="s">
        <v>229</v>
      </c>
      <c r="J112" s="7" t="s">
        <v>1117</v>
      </c>
      <c r="K112" s="1" t="s">
        <v>33</v>
      </c>
      <c r="L112" s="1" t="s">
        <v>72</v>
      </c>
      <c r="M112" s="1" t="s">
        <v>78</v>
      </c>
      <c r="N112" s="1" t="s">
        <v>1118</v>
      </c>
      <c r="O112" s="8">
        <v>41534</v>
      </c>
      <c r="P112" s="1" t="s">
        <v>1119</v>
      </c>
      <c r="Q112" s="1" t="s">
        <v>92</v>
      </c>
      <c r="R112" s="1" t="s">
        <v>101</v>
      </c>
      <c r="S112" s="2">
        <v>941032</v>
      </c>
      <c r="T112" s="1" t="s">
        <v>41</v>
      </c>
      <c r="U112" s="1" t="s">
        <v>66</v>
      </c>
      <c r="V112" s="1" t="s">
        <v>43</v>
      </c>
      <c r="W112" s="1" t="s">
        <v>169</v>
      </c>
      <c r="X112" s="2">
        <v>2</v>
      </c>
      <c r="Y112" s="2">
        <v>1</v>
      </c>
      <c r="Z112" s="2">
        <v>1</v>
      </c>
      <c r="AA112" s="1" t="s">
        <v>45</v>
      </c>
      <c r="AB112" s="1"/>
      <c r="AC112" s="2">
        <v>3215819242</v>
      </c>
      <c r="AD112" s="1" t="s">
        <v>1120</v>
      </c>
      <c r="AE112" s="2">
        <v>3118054747</v>
      </c>
      <c r="AF112" s="1" t="s">
        <v>1121</v>
      </c>
    </row>
    <row r="113" spans="1:32" ht="12.5" x14ac:dyDescent="0.25">
      <c r="A113" s="1" t="s">
        <v>1122</v>
      </c>
      <c r="B113" s="1" t="s">
        <v>26</v>
      </c>
      <c r="C113" s="2">
        <v>1140821894</v>
      </c>
      <c r="D113" s="1" t="s">
        <v>1123</v>
      </c>
      <c r="E113" s="1" t="s">
        <v>1124</v>
      </c>
      <c r="F113" s="1" t="s">
        <v>29</v>
      </c>
      <c r="G113" s="8">
        <v>32654</v>
      </c>
      <c r="H113" s="1" t="s">
        <v>1125</v>
      </c>
      <c r="I113" s="1" t="s">
        <v>229</v>
      </c>
      <c r="J113" s="7" t="s">
        <v>1126</v>
      </c>
      <c r="K113" s="1" t="s">
        <v>33</v>
      </c>
      <c r="L113" s="1" t="s">
        <v>72</v>
      </c>
      <c r="M113" s="1" t="s">
        <v>35</v>
      </c>
      <c r="N113" s="1" t="s">
        <v>1092</v>
      </c>
      <c r="O113" s="8">
        <v>42899</v>
      </c>
      <c r="P113" s="1" t="s">
        <v>1127</v>
      </c>
      <c r="Q113" s="1" t="s">
        <v>39</v>
      </c>
      <c r="R113" s="1" t="s">
        <v>1128</v>
      </c>
      <c r="S113" s="2">
        <v>1463000</v>
      </c>
      <c r="T113" s="1" t="s">
        <v>41</v>
      </c>
      <c r="U113" s="1" t="s">
        <v>61</v>
      </c>
      <c r="V113" s="1" t="s">
        <v>141</v>
      </c>
      <c r="W113" s="1" t="s">
        <v>169</v>
      </c>
      <c r="X113" s="2">
        <v>2</v>
      </c>
      <c r="Y113" s="2">
        <v>2</v>
      </c>
      <c r="Z113" s="2">
        <v>2</v>
      </c>
      <c r="AA113" s="1" t="s">
        <v>1129</v>
      </c>
      <c r="AB113" s="1"/>
      <c r="AC113" s="2">
        <v>3004901242</v>
      </c>
      <c r="AD113" s="1" t="s">
        <v>1130</v>
      </c>
      <c r="AE113" s="2">
        <v>3002947144</v>
      </c>
      <c r="AF113" s="1" t="s">
        <v>1121</v>
      </c>
    </row>
    <row r="114" spans="1:32" ht="12.5" x14ac:dyDescent="0.25">
      <c r="A114" s="1" t="s">
        <v>1131</v>
      </c>
      <c r="B114" s="1" t="s">
        <v>1132</v>
      </c>
      <c r="C114" s="2">
        <v>473405</v>
      </c>
      <c r="D114" s="1" t="s">
        <v>1133</v>
      </c>
      <c r="E114" s="1" t="s">
        <v>1134</v>
      </c>
      <c r="F114" s="1" t="s">
        <v>49</v>
      </c>
      <c r="G114" s="8">
        <v>29262</v>
      </c>
      <c r="H114" s="1" t="s">
        <v>1135</v>
      </c>
      <c r="I114" s="1" t="s">
        <v>229</v>
      </c>
      <c r="J114" s="7" t="s">
        <v>1136</v>
      </c>
      <c r="K114" s="1" t="s">
        <v>33</v>
      </c>
      <c r="L114" s="1" t="s">
        <v>34</v>
      </c>
      <c r="M114" s="1" t="s">
        <v>343</v>
      </c>
      <c r="N114" s="1" t="s">
        <v>1137</v>
      </c>
      <c r="O114" s="8">
        <v>41715</v>
      </c>
      <c r="P114" s="1" t="s">
        <v>1138</v>
      </c>
      <c r="Q114" s="1" t="s">
        <v>1139</v>
      </c>
      <c r="R114" s="1" t="s">
        <v>40</v>
      </c>
      <c r="S114" s="2">
        <v>7500000</v>
      </c>
      <c r="T114" s="1" t="s">
        <v>41</v>
      </c>
      <c r="U114" s="1" t="s">
        <v>66</v>
      </c>
      <c r="V114" s="1" t="s">
        <v>43</v>
      </c>
      <c r="W114" s="1" t="s">
        <v>196</v>
      </c>
      <c r="X114" s="2">
        <v>0</v>
      </c>
      <c r="Y114" s="2">
        <v>0</v>
      </c>
      <c r="Z114" s="2">
        <v>4</v>
      </c>
      <c r="AA114" s="1" t="s">
        <v>1140</v>
      </c>
      <c r="AB114" s="1"/>
      <c r="AC114" s="2">
        <v>3173767209</v>
      </c>
      <c r="AD114" s="1" t="s">
        <v>1141</v>
      </c>
      <c r="AE114" s="2">
        <v>3164212000</v>
      </c>
      <c r="AF114" s="1" t="s">
        <v>1142</v>
      </c>
    </row>
    <row r="115" spans="1:32" ht="12.5" x14ac:dyDescent="0.25">
      <c r="A115" s="1" t="s">
        <v>1143</v>
      </c>
      <c r="B115" s="1" t="s">
        <v>26</v>
      </c>
      <c r="C115" s="2">
        <v>1026148161</v>
      </c>
      <c r="D115" s="1" t="s">
        <v>1144</v>
      </c>
      <c r="E115" s="1" t="s">
        <v>1145</v>
      </c>
      <c r="F115" s="1" t="s">
        <v>29</v>
      </c>
      <c r="G115" s="8">
        <v>33967</v>
      </c>
      <c r="H115" s="1" t="s">
        <v>1146</v>
      </c>
      <c r="I115" s="1" t="s">
        <v>229</v>
      </c>
      <c r="J115" s="7" t="s">
        <v>1147</v>
      </c>
      <c r="K115" s="1" t="s">
        <v>33</v>
      </c>
      <c r="L115" s="1" t="s">
        <v>51</v>
      </c>
      <c r="M115" s="1" t="s">
        <v>35</v>
      </c>
      <c r="N115" s="1" t="s">
        <v>1148</v>
      </c>
      <c r="O115" s="8">
        <v>42948</v>
      </c>
      <c r="P115" s="1" t="s">
        <v>1149</v>
      </c>
      <c r="Q115" s="1" t="s">
        <v>92</v>
      </c>
      <c r="R115" s="1" t="s">
        <v>101</v>
      </c>
      <c r="S115" s="2">
        <v>1453000</v>
      </c>
      <c r="T115" s="1" t="s">
        <v>41</v>
      </c>
      <c r="U115" s="1" t="s">
        <v>66</v>
      </c>
      <c r="V115" s="1" t="s">
        <v>43</v>
      </c>
      <c r="W115" s="1" t="s">
        <v>44</v>
      </c>
      <c r="X115" s="2">
        <v>0</v>
      </c>
      <c r="Y115" s="2">
        <v>1</v>
      </c>
      <c r="Z115" s="2">
        <v>2</v>
      </c>
      <c r="AA115" s="1" t="s">
        <v>45</v>
      </c>
      <c r="AB115" s="2">
        <v>3286960</v>
      </c>
      <c r="AC115" s="2">
        <v>3207527149</v>
      </c>
      <c r="AD115" s="1" t="s">
        <v>1150</v>
      </c>
      <c r="AE115" s="2">
        <v>3106453869</v>
      </c>
      <c r="AF115" s="1" t="s">
        <v>678</v>
      </c>
    </row>
    <row r="116" spans="1:32" ht="12.5" x14ac:dyDescent="0.25">
      <c r="A116" s="1" t="s">
        <v>1151</v>
      </c>
      <c r="B116" s="1" t="s">
        <v>26</v>
      </c>
      <c r="C116" s="2">
        <v>1067910098</v>
      </c>
      <c r="D116" s="1" t="s">
        <v>1152</v>
      </c>
      <c r="E116" s="1" t="s">
        <v>1153</v>
      </c>
      <c r="F116" s="1" t="s">
        <v>29</v>
      </c>
      <c r="G116" s="8">
        <v>33693</v>
      </c>
      <c r="H116" s="1" t="s">
        <v>478</v>
      </c>
      <c r="I116" s="1" t="s">
        <v>229</v>
      </c>
      <c r="J116" s="7" t="s">
        <v>1154</v>
      </c>
      <c r="K116" s="1" t="s">
        <v>33</v>
      </c>
      <c r="L116" s="1" t="s">
        <v>72</v>
      </c>
      <c r="M116" s="1" t="s">
        <v>78</v>
      </c>
      <c r="N116" s="1" t="s">
        <v>1101</v>
      </c>
      <c r="O116" s="8">
        <v>42309</v>
      </c>
      <c r="P116" s="1" t="s">
        <v>1101</v>
      </c>
      <c r="Q116" s="1" t="s">
        <v>39</v>
      </c>
      <c r="R116" s="1"/>
      <c r="S116" s="2">
        <v>875000</v>
      </c>
      <c r="T116" s="1" t="s">
        <v>41</v>
      </c>
      <c r="U116" s="1" t="s">
        <v>66</v>
      </c>
      <c r="V116" s="1" t="s">
        <v>73</v>
      </c>
      <c r="W116" s="1" t="s">
        <v>44</v>
      </c>
      <c r="X116" s="2">
        <v>1</v>
      </c>
      <c r="Y116" s="2">
        <v>1</v>
      </c>
      <c r="Z116" s="2">
        <v>1</v>
      </c>
      <c r="AA116" s="1" t="s">
        <v>308</v>
      </c>
      <c r="AB116" s="1"/>
      <c r="AC116" s="2">
        <v>3234625243</v>
      </c>
      <c r="AD116" s="1" t="s">
        <v>1155</v>
      </c>
      <c r="AE116" s="2">
        <v>3013077716</v>
      </c>
      <c r="AF116" s="1" t="s">
        <v>1156</v>
      </c>
    </row>
    <row r="117" spans="1:32" ht="12.5" x14ac:dyDescent="0.25">
      <c r="A117" s="1" t="s">
        <v>1157</v>
      </c>
      <c r="B117" s="1" t="s">
        <v>26</v>
      </c>
      <c r="C117" s="2">
        <v>25875803</v>
      </c>
      <c r="D117" s="1" t="s">
        <v>1158</v>
      </c>
      <c r="E117" s="1" t="s">
        <v>1159</v>
      </c>
      <c r="F117" s="1" t="s">
        <v>29</v>
      </c>
      <c r="G117" s="8">
        <v>28536</v>
      </c>
      <c r="H117" s="1" t="s">
        <v>1160</v>
      </c>
      <c r="I117" s="1" t="s">
        <v>229</v>
      </c>
      <c r="J117" s="7" t="s">
        <v>1161</v>
      </c>
      <c r="K117" s="1" t="s">
        <v>33</v>
      </c>
      <c r="L117" s="1" t="s">
        <v>51</v>
      </c>
      <c r="M117" s="1" t="s">
        <v>78</v>
      </c>
      <c r="N117" s="1" t="s">
        <v>1162</v>
      </c>
      <c r="O117" s="8">
        <v>41534</v>
      </c>
      <c r="P117" s="1" t="s">
        <v>1162</v>
      </c>
      <c r="Q117" s="1" t="s">
        <v>39</v>
      </c>
      <c r="R117" s="1" t="s">
        <v>1163</v>
      </c>
      <c r="S117" s="2">
        <v>875000</v>
      </c>
      <c r="T117" s="1" t="s">
        <v>41</v>
      </c>
      <c r="U117" s="1" t="s">
        <v>66</v>
      </c>
      <c r="V117" s="1" t="s">
        <v>73</v>
      </c>
      <c r="W117" s="1" t="s">
        <v>1164</v>
      </c>
      <c r="X117" s="2">
        <v>2</v>
      </c>
      <c r="Y117" s="2">
        <v>2</v>
      </c>
      <c r="Z117" s="2">
        <v>1</v>
      </c>
      <c r="AA117" s="1" t="s">
        <v>802</v>
      </c>
      <c r="AB117" s="1"/>
      <c r="AC117" s="2">
        <v>3205351733</v>
      </c>
      <c r="AD117" s="1" t="s">
        <v>1165</v>
      </c>
      <c r="AE117" s="2">
        <v>3024181170</v>
      </c>
      <c r="AF117" s="1" t="s">
        <v>1166</v>
      </c>
    </row>
    <row r="118" spans="1:32" ht="12.5" x14ac:dyDescent="0.25">
      <c r="A118" s="1" t="s">
        <v>1167</v>
      </c>
      <c r="B118" s="1" t="s">
        <v>26</v>
      </c>
      <c r="C118" s="2">
        <v>1003027673</v>
      </c>
      <c r="D118" s="1" t="s">
        <v>1168</v>
      </c>
      <c r="E118" s="1" t="s">
        <v>1169</v>
      </c>
      <c r="F118" s="1" t="s">
        <v>49</v>
      </c>
      <c r="G118" s="8">
        <v>34403</v>
      </c>
      <c r="H118" s="1" t="s">
        <v>1170</v>
      </c>
      <c r="I118" s="1" t="s">
        <v>229</v>
      </c>
      <c r="J118" s="7" t="s">
        <v>1171</v>
      </c>
      <c r="K118" s="1" t="s">
        <v>33</v>
      </c>
      <c r="L118" s="1" t="s">
        <v>1172</v>
      </c>
      <c r="M118" s="1" t="s">
        <v>1173</v>
      </c>
      <c r="N118" s="1" t="s">
        <v>1174</v>
      </c>
      <c r="O118" s="8">
        <v>43153</v>
      </c>
      <c r="P118" s="1" t="s">
        <v>1175</v>
      </c>
      <c r="Q118" s="1" t="s">
        <v>39</v>
      </c>
      <c r="R118" s="2">
        <v>12</v>
      </c>
      <c r="S118" s="2">
        <v>875000</v>
      </c>
      <c r="T118" s="1" t="s">
        <v>41</v>
      </c>
      <c r="U118" s="1" t="s">
        <v>66</v>
      </c>
      <c r="V118" s="1" t="s">
        <v>73</v>
      </c>
      <c r="W118" s="1" t="s">
        <v>44</v>
      </c>
      <c r="X118" s="2">
        <v>0</v>
      </c>
      <c r="Y118" s="2">
        <v>2</v>
      </c>
      <c r="Z118" s="2">
        <v>1</v>
      </c>
      <c r="AA118" s="1" t="s">
        <v>182</v>
      </c>
      <c r="AB118" s="2">
        <v>3004100189</v>
      </c>
      <c r="AC118" s="2">
        <v>3004100189</v>
      </c>
      <c r="AD118" s="1" t="s">
        <v>1176</v>
      </c>
      <c r="AE118" s="1" t="s">
        <v>1177</v>
      </c>
      <c r="AF118" s="1" t="s">
        <v>1178</v>
      </c>
    </row>
    <row r="119" spans="1:32" ht="12.5" x14ac:dyDescent="0.25">
      <c r="A119" s="1" t="s">
        <v>1179</v>
      </c>
      <c r="B119" s="1" t="s">
        <v>26</v>
      </c>
      <c r="C119" s="2">
        <v>1068667340</v>
      </c>
      <c r="D119" s="1" t="s">
        <v>1180</v>
      </c>
      <c r="E119" s="1" t="s">
        <v>1181</v>
      </c>
      <c r="F119" s="1" t="s">
        <v>29</v>
      </c>
      <c r="G119" s="8">
        <v>34649</v>
      </c>
      <c r="H119" s="1" t="s">
        <v>1182</v>
      </c>
      <c r="I119" s="1" t="s">
        <v>229</v>
      </c>
      <c r="J119" s="7" t="s">
        <v>1183</v>
      </c>
      <c r="K119" s="1" t="s">
        <v>33</v>
      </c>
      <c r="L119" s="1" t="s">
        <v>51</v>
      </c>
      <c r="M119" s="1" t="s">
        <v>35</v>
      </c>
      <c r="N119" s="1" t="s">
        <v>1184</v>
      </c>
      <c r="O119" s="8">
        <v>43424</v>
      </c>
      <c r="P119" s="1" t="s">
        <v>1185</v>
      </c>
      <c r="Q119" s="1" t="s">
        <v>92</v>
      </c>
      <c r="R119" s="1" t="s">
        <v>675</v>
      </c>
      <c r="S119" s="2">
        <v>2204000</v>
      </c>
      <c r="T119" s="1" t="s">
        <v>467</v>
      </c>
      <c r="U119" s="1" t="s">
        <v>66</v>
      </c>
      <c r="V119" s="1" t="s">
        <v>67</v>
      </c>
      <c r="W119" s="1" t="s">
        <v>44</v>
      </c>
      <c r="X119" s="2">
        <v>0</v>
      </c>
      <c r="Y119" s="2">
        <v>0</v>
      </c>
      <c r="Z119" s="2">
        <v>5</v>
      </c>
      <c r="AA119" s="1" t="s">
        <v>111</v>
      </c>
      <c r="AB119" s="2">
        <v>7850318</v>
      </c>
      <c r="AC119" s="2">
        <v>3116012532</v>
      </c>
      <c r="AD119" s="1" t="s">
        <v>1186</v>
      </c>
      <c r="AE119" s="2">
        <v>3126248876</v>
      </c>
      <c r="AF119" s="1" t="s">
        <v>313</v>
      </c>
    </row>
    <row r="120" spans="1:32" ht="12.5" x14ac:dyDescent="0.25">
      <c r="A120" s="1" t="s">
        <v>1187</v>
      </c>
      <c r="B120" s="1" t="s">
        <v>26</v>
      </c>
      <c r="C120" s="2">
        <v>50983177</v>
      </c>
      <c r="D120" s="1" t="s">
        <v>1188</v>
      </c>
      <c r="E120" s="1" t="s">
        <v>1189</v>
      </c>
      <c r="F120" s="1" t="s">
        <v>29</v>
      </c>
      <c r="G120" s="8">
        <v>27976</v>
      </c>
      <c r="H120" s="1" t="s">
        <v>1170</v>
      </c>
      <c r="I120" s="1" t="s">
        <v>294</v>
      </c>
      <c r="J120" s="7" t="s">
        <v>1190</v>
      </c>
      <c r="K120" s="1" t="s">
        <v>33</v>
      </c>
      <c r="L120" s="1" t="s">
        <v>34</v>
      </c>
      <c r="M120" s="1" t="s">
        <v>35</v>
      </c>
      <c r="N120" s="1" t="s">
        <v>1191</v>
      </c>
      <c r="O120" s="8">
        <v>39387</v>
      </c>
      <c r="P120" s="1" t="s">
        <v>1192</v>
      </c>
      <c r="Q120" s="1" t="s">
        <v>39</v>
      </c>
      <c r="R120" s="2">
        <v>12</v>
      </c>
      <c r="S120" s="2">
        <v>885</v>
      </c>
      <c r="T120" s="1" t="s">
        <v>41</v>
      </c>
      <c r="U120" s="1" t="s">
        <v>285</v>
      </c>
      <c r="V120" s="1" t="s">
        <v>73</v>
      </c>
      <c r="W120" s="1" t="s">
        <v>44</v>
      </c>
      <c r="X120" s="2">
        <v>0</v>
      </c>
      <c r="Y120" s="2">
        <v>2</v>
      </c>
      <c r="Z120" s="2">
        <v>1</v>
      </c>
      <c r="AA120" s="1" t="s">
        <v>182</v>
      </c>
      <c r="AB120" s="2">
        <v>3105410714</v>
      </c>
      <c r="AC120" s="2">
        <v>3105410714</v>
      </c>
      <c r="AD120" s="1" t="s">
        <v>1193</v>
      </c>
      <c r="AE120" s="2">
        <v>3205180772</v>
      </c>
      <c r="AF120" s="1" t="s">
        <v>338</v>
      </c>
    </row>
    <row r="121" spans="1:32" ht="12.5" x14ac:dyDescent="0.25">
      <c r="A121" s="1" t="s">
        <v>1187</v>
      </c>
      <c r="B121" s="1" t="s">
        <v>26</v>
      </c>
      <c r="C121" s="2">
        <v>50983177</v>
      </c>
      <c r="D121" s="1" t="s">
        <v>1188</v>
      </c>
      <c r="E121" s="1" t="s">
        <v>1189</v>
      </c>
      <c r="F121" s="1" t="s">
        <v>29</v>
      </c>
      <c r="G121" s="8">
        <v>27976</v>
      </c>
      <c r="H121" s="1" t="s">
        <v>1170</v>
      </c>
      <c r="I121" s="1" t="s">
        <v>294</v>
      </c>
      <c r="J121" s="7" t="s">
        <v>1190</v>
      </c>
      <c r="K121" s="1" t="s">
        <v>33</v>
      </c>
      <c r="L121" s="1" t="s">
        <v>34</v>
      </c>
      <c r="M121" s="1" t="s">
        <v>35</v>
      </c>
      <c r="N121" s="1" t="s">
        <v>1191</v>
      </c>
      <c r="O121" s="8">
        <v>39387</v>
      </c>
      <c r="P121" s="1" t="s">
        <v>1192</v>
      </c>
      <c r="Q121" s="1" t="s">
        <v>39</v>
      </c>
      <c r="R121" s="2">
        <v>12</v>
      </c>
      <c r="S121" s="2">
        <v>885</v>
      </c>
      <c r="T121" s="1" t="s">
        <v>41</v>
      </c>
      <c r="U121" s="1" t="s">
        <v>285</v>
      </c>
      <c r="V121" s="1" t="s">
        <v>73</v>
      </c>
      <c r="W121" s="1" t="s">
        <v>44</v>
      </c>
      <c r="X121" s="2">
        <v>0</v>
      </c>
      <c r="Y121" s="2">
        <v>2</v>
      </c>
      <c r="Z121" s="2">
        <v>1</v>
      </c>
      <c r="AA121" s="1" t="s">
        <v>182</v>
      </c>
      <c r="AB121" s="2">
        <v>3105410714</v>
      </c>
      <c r="AC121" s="2">
        <v>3105410714</v>
      </c>
      <c r="AD121" s="1" t="s">
        <v>1193</v>
      </c>
      <c r="AE121" s="2">
        <v>3205180772</v>
      </c>
      <c r="AF121" s="1" t="s">
        <v>338</v>
      </c>
    </row>
    <row r="122" spans="1:32" ht="12.5" x14ac:dyDescent="0.25">
      <c r="A122" s="1" t="s">
        <v>1194</v>
      </c>
      <c r="B122" s="1" t="s">
        <v>26</v>
      </c>
      <c r="C122" s="2">
        <v>1068660184</v>
      </c>
      <c r="D122" s="1" t="s">
        <v>1195</v>
      </c>
      <c r="E122" s="1" t="s">
        <v>126</v>
      </c>
      <c r="F122" s="1" t="s">
        <v>29</v>
      </c>
      <c r="G122" s="8">
        <v>32319</v>
      </c>
      <c r="H122" s="1" t="s">
        <v>1196</v>
      </c>
      <c r="I122" s="1" t="s">
        <v>327</v>
      </c>
      <c r="J122" s="7" t="s">
        <v>1197</v>
      </c>
      <c r="K122" s="1" t="s">
        <v>33</v>
      </c>
      <c r="L122" s="1" t="s">
        <v>72</v>
      </c>
      <c r="M122" s="1" t="s">
        <v>78</v>
      </c>
      <c r="N122" s="1" t="s">
        <v>554</v>
      </c>
      <c r="O122" s="8">
        <v>41214</v>
      </c>
      <c r="P122" s="1" t="s">
        <v>554</v>
      </c>
      <c r="Q122" s="1" t="s">
        <v>39</v>
      </c>
      <c r="R122" s="2">
        <v>12</v>
      </c>
      <c r="S122" s="2">
        <v>875000</v>
      </c>
      <c r="T122" s="1" t="s">
        <v>41</v>
      </c>
      <c r="U122" s="1" t="s">
        <v>66</v>
      </c>
      <c r="V122" s="1" t="s">
        <v>73</v>
      </c>
      <c r="W122" s="1" t="s">
        <v>130</v>
      </c>
      <c r="X122" s="2">
        <v>1</v>
      </c>
      <c r="Y122" s="2">
        <v>3</v>
      </c>
      <c r="Z122" s="2">
        <v>1</v>
      </c>
      <c r="AA122" s="1" t="s">
        <v>666</v>
      </c>
      <c r="AB122" s="2">
        <v>3023807459</v>
      </c>
      <c r="AC122" s="2">
        <v>3023807459</v>
      </c>
      <c r="AD122" s="1" t="s">
        <v>1198</v>
      </c>
      <c r="AE122" s="2">
        <v>3106560602</v>
      </c>
      <c r="AF122" s="1" t="s">
        <v>505</v>
      </c>
    </row>
    <row r="123" spans="1:32" ht="12.5" x14ac:dyDescent="0.25">
      <c r="A123" s="1" t="s">
        <v>1199</v>
      </c>
      <c r="B123" s="1" t="s">
        <v>26</v>
      </c>
      <c r="C123" s="2">
        <v>50901168</v>
      </c>
      <c r="D123" s="1" t="s">
        <v>1200</v>
      </c>
      <c r="E123" s="1" t="s">
        <v>1201</v>
      </c>
      <c r="F123" s="1" t="s">
        <v>29</v>
      </c>
      <c r="G123" s="8">
        <v>26494</v>
      </c>
      <c r="H123" s="1" t="s">
        <v>841</v>
      </c>
      <c r="I123" s="1" t="s">
        <v>229</v>
      </c>
      <c r="J123" s="7" t="s">
        <v>1202</v>
      </c>
      <c r="K123" s="1" t="s">
        <v>33</v>
      </c>
      <c r="L123" s="1" t="s">
        <v>34</v>
      </c>
      <c r="M123" s="1" t="s">
        <v>78</v>
      </c>
      <c r="N123" s="1" t="s">
        <v>554</v>
      </c>
      <c r="O123" s="8">
        <v>41183</v>
      </c>
      <c r="P123" s="1" t="s">
        <v>554</v>
      </c>
      <c r="Q123" s="1" t="s">
        <v>39</v>
      </c>
      <c r="R123" s="2">
        <v>12</v>
      </c>
      <c r="S123" s="2">
        <v>875000</v>
      </c>
      <c r="T123" s="1" t="s">
        <v>41</v>
      </c>
      <c r="U123" s="1" t="s">
        <v>66</v>
      </c>
      <c r="V123" s="1" t="s">
        <v>73</v>
      </c>
      <c r="W123" s="1" t="s">
        <v>196</v>
      </c>
      <c r="X123" s="2">
        <v>1</v>
      </c>
      <c r="Y123" s="2">
        <v>2</v>
      </c>
      <c r="Z123" s="2">
        <v>2</v>
      </c>
      <c r="AA123" s="1" t="s">
        <v>182</v>
      </c>
      <c r="AB123" s="2">
        <v>3008403756</v>
      </c>
      <c r="AC123" s="2">
        <v>3008403756</v>
      </c>
      <c r="AD123" s="1" t="s">
        <v>1203</v>
      </c>
      <c r="AE123" s="2">
        <v>3003727431</v>
      </c>
      <c r="AF123" s="1" t="s">
        <v>1204</v>
      </c>
    </row>
    <row r="124" spans="1:32" ht="12.5" x14ac:dyDescent="0.25">
      <c r="A124" s="1" t="s">
        <v>1205</v>
      </c>
      <c r="B124" s="1" t="s">
        <v>26</v>
      </c>
      <c r="C124" s="2">
        <v>50933007</v>
      </c>
      <c r="D124" s="1" t="s">
        <v>1206</v>
      </c>
      <c r="E124" s="1" t="s">
        <v>1207</v>
      </c>
      <c r="F124" s="1" t="s">
        <v>29</v>
      </c>
      <c r="G124" s="8">
        <v>29027</v>
      </c>
      <c r="H124" s="1" t="s">
        <v>841</v>
      </c>
      <c r="I124" s="1" t="s">
        <v>229</v>
      </c>
      <c r="J124" s="7" t="s">
        <v>1208</v>
      </c>
      <c r="K124" s="1" t="s">
        <v>33</v>
      </c>
      <c r="L124" s="1" t="s">
        <v>34</v>
      </c>
      <c r="M124" s="1" t="s">
        <v>78</v>
      </c>
      <c r="N124" s="1" t="s">
        <v>554</v>
      </c>
      <c r="O124" s="8">
        <v>41327</v>
      </c>
      <c r="P124" s="1" t="s">
        <v>554</v>
      </c>
      <c r="Q124" s="1" t="s">
        <v>39</v>
      </c>
      <c r="R124" s="2">
        <v>12</v>
      </c>
      <c r="S124" s="2">
        <v>875000</v>
      </c>
      <c r="T124" s="1" t="s">
        <v>41</v>
      </c>
      <c r="U124" s="1" t="s">
        <v>42</v>
      </c>
      <c r="V124" s="1" t="s">
        <v>73</v>
      </c>
      <c r="W124" s="1" t="s">
        <v>169</v>
      </c>
      <c r="X124" s="2">
        <v>3</v>
      </c>
      <c r="Y124" s="2">
        <v>5</v>
      </c>
      <c r="Z124" s="2">
        <v>1</v>
      </c>
      <c r="AA124" s="1" t="s">
        <v>62</v>
      </c>
      <c r="AB124" s="2">
        <v>3114120247</v>
      </c>
      <c r="AC124" s="2">
        <v>3114120247</v>
      </c>
      <c r="AD124" s="1" t="s">
        <v>1209</v>
      </c>
      <c r="AE124" s="2">
        <v>3116831150</v>
      </c>
      <c r="AF124" s="1" t="s">
        <v>505</v>
      </c>
    </row>
    <row r="125" spans="1:32" ht="12.5" x14ac:dyDescent="0.25">
      <c r="A125" s="1" t="s">
        <v>1210</v>
      </c>
      <c r="B125" s="1" t="s">
        <v>26</v>
      </c>
      <c r="C125" s="2">
        <v>1067840214</v>
      </c>
      <c r="D125" s="1" t="s">
        <v>1211</v>
      </c>
      <c r="E125" s="1" t="s">
        <v>1212</v>
      </c>
      <c r="F125" s="1" t="s">
        <v>49</v>
      </c>
      <c r="G125" s="8">
        <v>31379</v>
      </c>
      <c r="H125" s="1" t="s">
        <v>1213</v>
      </c>
      <c r="I125" s="1" t="s">
        <v>229</v>
      </c>
      <c r="J125" s="7" t="s">
        <v>1214</v>
      </c>
      <c r="K125" s="1" t="s">
        <v>33</v>
      </c>
      <c r="L125" s="1" t="s">
        <v>51</v>
      </c>
      <c r="M125" s="1" t="s">
        <v>78</v>
      </c>
      <c r="N125" s="1" t="s">
        <v>1215</v>
      </c>
      <c r="O125" s="8">
        <v>43070</v>
      </c>
      <c r="P125" s="1" t="s">
        <v>1215</v>
      </c>
      <c r="Q125" s="1" t="s">
        <v>39</v>
      </c>
      <c r="R125" s="1" t="s">
        <v>101</v>
      </c>
      <c r="S125" s="2">
        <v>878</v>
      </c>
      <c r="T125" s="1" t="s">
        <v>41</v>
      </c>
      <c r="U125" s="1" t="s">
        <v>285</v>
      </c>
      <c r="V125" s="1" t="s">
        <v>73</v>
      </c>
      <c r="W125" s="1" t="s">
        <v>44</v>
      </c>
      <c r="X125" s="2">
        <v>0</v>
      </c>
      <c r="Y125" s="2">
        <v>3</v>
      </c>
      <c r="Z125" s="2">
        <v>1</v>
      </c>
      <c r="AA125" s="1" t="s">
        <v>1216</v>
      </c>
      <c r="AB125" s="1"/>
      <c r="AC125" s="2">
        <v>3136531603</v>
      </c>
      <c r="AD125" s="1" t="s">
        <v>1217</v>
      </c>
      <c r="AE125" s="2">
        <v>3104405557</v>
      </c>
      <c r="AF125" s="1" t="s">
        <v>1218</v>
      </c>
    </row>
    <row r="126" spans="1:32" ht="12.5" x14ac:dyDescent="0.25">
      <c r="A126" s="1" t="s">
        <v>1219</v>
      </c>
      <c r="B126" s="1" t="s">
        <v>26</v>
      </c>
      <c r="C126" s="2">
        <v>1067854235</v>
      </c>
      <c r="D126" s="1" t="s">
        <v>1220</v>
      </c>
      <c r="E126" s="1" t="s">
        <v>1221</v>
      </c>
      <c r="F126" s="1" t="s">
        <v>29</v>
      </c>
      <c r="G126" s="8">
        <v>31913</v>
      </c>
      <c r="H126" s="1" t="s">
        <v>1222</v>
      </c>
      <c r="I126" s="1" t="s">
        <v>229</v>
      </c>
      <c r="J126" s="7" t="s">
        <v>1223</v>
      </c>
      <c r="K126" s="1" t="s">
        <v>180</v>
      </c>
      <c r="L126" s="1" t="s">
        <v>51</v>
      </c>
      <c r="M126" s="1" t="s">
        <v>78</v>
      </c>
      <c r="N126" s="1" t="s">
        <v>1215</v>
      </c>
      <c r="O126" s="8">
        <v>41366</v>
      </c>
      <c r="P126" s="1" t="s">
        <v>1224</v>
      </c>
      <c r="Q126" s="1" t="s">
        <v>39</v>
      </c>
      <c r="R126" s="1" t="s">
        <v>101</v>
      </c>
      <c r="S126" s="2">
        <v>878</v>
      </c>
      <c r="T126" s="1" t="s">
        <v>41</v>
      </c>
      <c r="U126" s="1" t="s">
        <v>66</v>
      </c>
      <c r="V126" s="1" t="s">
        <v>73</v>
      </c>
      <c r="W126" s="1" t="s">
        <v>130</v>
      </c>
      <c r="X126" s="5" t="s">
        <v>223</v>
      </c>
      <c r="Y126" s="5" t="s">
        <v>223</v>
      </c>
      <c r="Z126" s="5" t="s">
        <v>223</v>
      </c>
      <c r="AA126" s="1" t="s">
        <v>1225</v>
      </c>
      <c r="AB126" s="2">
        <v>3136842526</v>
      </c>
      <c r="AC126" s="2">
        <v>3136842526</v>
      </c>
      <c r="AD126" s="1" t="s">
        <v>1226</v>
      </c>
      <c r="AE126" s="2">
        <v>3136760432</v>
      </c>
      <c r="AF126" s="1" t="s">
        <v>1227</v>
      </c>
    </row>
    <row r="127" spans="1:32" ht="12.5" x14ac:dyDescent="0.25">
      <c r="A127" s="1" t="s">
        <v>1228</v>
      </c>
      <c r="B127" s="1" t="s">
        <v>26</v>
      </c>
      <c r="C127" s="2">
        <v>1065008611</v>
      </c>
      <c r="D127" s="1" t="s">
        <v>1229</v>
      </c>
      <c r="E127" s="1" t="s">
        <v>1230</v>
      </c>
      <c r="F127" s="1" t="s">
        <v>29</v>
      </c>
      <c r="G127" s="8">
        <v>35156</v>
      </c>
      <c r="H127" s="1" t="s">
        <v>1231</v>
      </c>
      <c r="I127" s="1" t="s">
        <v>294</v>
      </c>
      <c r="J127" s="7" t="s">
        <v>1232</v>
      </c>
      <c r="K127" s="1" t="s">
        <v>33</v>
      </c>
      <c r="L127" s="1" t="s">
        <v>72</v>
      </c>
      <c r="M127" s="1" t="s">
        <v>35</v>
      </c>
      <c r="N127" s="1" t="s">
        <v>1233</v>
      </c>
      <c r="O127" s="8">
        <v>43215</v>
      </c>
      <c r="P127" s="1" t="s">
        <v>726</v>
      </c>
      <c r="Q127" s="1" t="s">
        <v>92</v>
      </c>
      <c r="R127" s="1" t="s">
        <v>101</v>
      </c>
      <c r="S127" s="2">
        <v>904632</v>
      </c>
      <c r="T127" s="1" t="s">
        <v>41</v>
      </c>
      <c r="U127" s="1" t="s">
        <v>66</v>
      </c>
      <c r="V127" s="1" t="s">
        <v>43</v>
      </c>
      <c r="W127" s="1" t="s">
        <v>44</v>
      </c>
      <c r="X127" s="2">
        <v>0</v>
      </c>
      <c r="Y127" s="2">
        <v>0</v>
      </c>
      <c r="Z127" s="2">
        <v>1</v>
      </c>
      <c r="AA127" s="1" t="s">
        <v>260</v>
      </c>
      <c r="AB127" s="2">
        <v>3113232855</v>
      </c>
      <c r="AC127" s="2">
        <v>3113232855</v>
      </c>
      <c r="AD127" s="1" t="s">
        <v>1234</v>
      </c>
      <c r="AE127" s="2">
        <v>3023781578</v>
      </c>
      <c r="AF127" s="1" t="s">
        <v>313</v>
      </c>
    </row>
    <row r="128" spans="1:32" ht="12.5" x14ac:dyDescent="0.25">
      <c r="A128" s="1" t="s">
        <v>1235</v>
      </c>
      <c r="B128" s="1" t="s">
        <v>26</v>
      </c>
      <c r="C128" s="2">
        <v>1067908003</v>
      </c>
      <c r="D128" s="1" t="s">
        <v>1236</v>
      </c>
      <c r="E128" s="1" t="s">
        <v>1237</v>
      </c>
      <c r="F128" s="1" t="s">
        <v>29</v>
      </c>
      <c r="G128" s="8">
        <v>33624</v>
      </c>
      <c r="H128" s="1" t="s">
        <v>392</v>
      </c>
      <c r="I128" s="1" t="s">
        <v>229</v>
      </c>
      <c r="J128" s="7" t="s">
        <v>1238</v>
      </c>
      <c r="K128" s="1" t="s">
        <v>33</v>
      </c>
      <c r="L128" s="1" t="s">
        <v>51</v>
      </c>
      <c r="M128" s="1" t="s">
        <v>35</v>
      </c>
      <c r="N128" s="1" t="s">
        <v>1239</v>
      </c>
      <c r="O128" s="8">
        <v>42583</v>
      </c>
      <c r="P128" s="1" t="s">
        <v>1240</v>
      </c>
      <c r="Q128" s="1" t="s">
        <v>92</v>
      </c>
      <c r="R128" s="1" t="s">
        <v>40</v>
      </c>
      <c r="S128" s="2">
        <v>904000</v>
      </c>
      <c r="T128" s="1" t="s">
        <v>41</v>
      </c>
      <c r="U128" s="1" t="s">
        <v>66</v>
      </c>
      <c r="V128" s="1" t="s">
        <v>43</v>
      </c>
      <c r="W128" s="1" t="s">
        <v>169</v>
      </c>
      <c r="X128" s="2">
        <v>0</v>
      </c>
      <c r="Y128" s="2">
        <v>1</v>
      </c>
      <c r="Z128" s="2">
        <v>2</v>
      </c>
      <c r="AA128" s="1" t="s">
        <v>45</v>
      </c>
      <c r="AB128" s="1"/>
      <c r="AC128" s="2">
        <v>3135276610</v>
      </c>
      <c r="AD128" s="1" t="s">
        <v>1241</v>
      </c>
      <c r="AE128" s="2">
        <v>3114148289</v>
      </c>
      <c r="AF128" s="1" t="s">
        <v>397</v>
      </c>
    </row>
    <row r="129" spans="1:32" ht="12.5" x14ac:dyDescent="0.25">
      <c r="A129" s="1" t="s">
        <v>1242</v>
      </c>
      <c r="B129" s="1" t="s">
        <v>26</v>
      </c>
      <c r="C129" s="2">
        <v>78032752</v>
      </c>
      <c r="D129" s="1" t="s">
        <v>1243</v>
      </c>
      <c r="E129" s="1" t="s">
        <v>1244</v>
      </c>
      <c r="F129" s="1" t="s">
        <v>49</v>
      </c>
      <c r="G129" s="8">
        <v>28236</v>
      </c>
      <c r="H129" s="1" t="s">
        <v>492</v>
      </c>
      <c r="I129" s="1" t="s">
        <v>294</v>
      </c>
      <c r="J129" s="7" t="s">
        <v>1245</v>
      </c>
      <c r="K129" s="1" t="s">
        <v>180</v>
      </c>
      <c r="L129" s="1" t="s">
        <v>34</v>
      </c>
      <c r="M129" s="1" t="s">
        <v>78</v>
      </c>
      <c r="N129" s="1" t="s">
        <v>1246</v>
      </c>
      <c r="O129" s="8">
        <v>42497</v>
      </c>
      <c r="P129" s="1" t="s">
        <v>1246</v>
      </c>
      <c r="Q129" s="1" t="s">
        <v>39</v>
      </c>
      <c r="R129" s="2">
        <v>12</v>
      </c>
      <c r="S129" s="2">
        <v>875000</v>
      </c>
      <c r="T129" s="1" t="s">
        <v>41</v>
      </c>
      <c r="U129" s="1" t="s">
        <v>66</v>
      </c>
      <c r="V129" s="1" t="s">
        <v>73</v>
      </c>
      <c r="W129" s="1" t="s">
        <v>130</v>
      </c>
      <c r="X129" s="2">
        <v>4</v>
      </c>
      <c r="Y129" s="2">
        <v>2</v>
      </c>
      <c r="Z129" s="2">
        <v>1</v>
      </c>
      <c r="AA129" s="1" t="s">
        <v>182</v>
      </c>
      <c r="AB129" s="2">
        <v>3217511449</v>
      </c>
      <c r="AC129" s="2">
        <v>3217511449</v>
      </c>
      <c r="AD129" s="1" t="s">
        <v>1247</v>
      </c>
      <c r="AE129" s="2">
        <v>3117753086</v>
      </c>
      <c r="AF129" s="1" t="s">
        <v>423</v>
      </c>
    </row>
    <row r="130" spans="1:32" ht="12.5" x14ac:dyDescent="0.25">
      <c r="A130" s="1" t="s">
        <v>1248</v>
      </c>
      <c r="B130" s="1" t="s">
        <v>26</v>
      </c>
      <c r="C130" s="2">
        <v>1067914479</v>
      </c>
      <c r="D130" s="1" t="s">
        <v>1249</v>
      </c>
      <c r="E130" s="1" t="s">
        <v>1250</v>
      </c>
      <c r="F130" s="1" t="s">
        <v>49</v>
      </c>
      <c r="G130" s="8">
        <v>33796</v>
      </c>
      <c r="H130" s="1" t="s">
        <v>375</v>
      </c>
      <c r="I130" s="1" t="s">
        <v>229</v>
      </c>
      <c r="J130" s="7" t="s">
        <v>1251</v>
      </c>
      <c r="K130" s="1" t="s">
        <v>33</v>
      </c>
      <c r="L130" s="1" t="s">
        <v>51</v>
      </c>
      <c r="M130" s="1" t="s">
        <v>78</v>
      </c>
      <c r="N130" s="1" t="s">
        <v>734</v>
      </c>
      <c r="O130" s="8">
        <v>43160</v>
      </c>
      <c r="P130" s="1" t="s">
        <v>734</v>
      </c>
      <c r="Q130" s="1" t="s">
        <v>39</v>
      </c>
      <c r="R130" s="1" t="s">
        <v>1252</v>
      </c>
      <c r="S130" s="2">
        <v>875</v>
      </c>
      <c r="T130" s="1" t="s">
        <v>41</v>
      </c>
      <c r="U130" s="1" t="s">
        <v>66</v>
      </c>
      <c r="V130" s="1" t="s">
        <v>141</v>
      </c>
      <c r="W130" s="1" t="s">
        <v>130</v>
      </c>
      <c r="X130" s="2">
        <v>0</v>
      </c>
      <c r="Y130" s="2">
        <v>2</v>
      </c>
      <c r="Z130" s="2">
        <v>2</v>
      </c>
      <c r="AA130" s="1" t="s">
        <v>308</v>
      </c>
      <c r="AB130" s="2">
        <v>3217639237</v>
      </c>
      <c r="AC130" s="2">
        <v>3217639237</v>
      </c>
      <c r="AD130" s="1" t="s">
        <v>1253</v>
      </c>
      <c r="AE130" s="2">
        <v>3024495068</v>
      </c>
      <c r="AF130" s="1" t="s">
        <v>1254</v>
      </c>
    </row>
    <row r="131" spans="1:32" ht="12.5" x14ac:dyDescent="0.25">
      <c r="A131" s="1" t="s">
        <v>1255</v>
      </c>
      <c r="B131" s="1" t="s">
        <v>26</v>
      </c>
      <c r="C131" s="2">
        <v>1065000289</v>
      </c>
      <c r="D131" s="1" t="s">
        <v>1256</v>
      </c>
      <c r="E131" s="1" t="s">
        <v>1257</v>
      </c>
      <c r="F131" s="1" t="s">
        <v>29</v>
      </c>
      <c r="G131" s="8">
        <v>34050</v>
      </c>
      <c r="H131" s="1" t="s">
        <v>1258</v>
      </c>
      <c r="I131" s="1" t="s">
        <v>229</v>
      </c>
      <c r="J131" s="7" t="s">
        <v>1259</v>
      </c>
      <c r="K131" s="1" t="s">
        <v>180</v>
      </c>
      <c r="L131" s="1" t="s">
        <v>72</v>
      </c>
      <c r="M131" s="1" t="s">
        <v>1260</v>
      </c>
      <c r="N131" s="1" t="s">
        <v>1261</v>
      </c>
      <c r="O131" s="8">
        <v>43313</v>
      </c>
      <c r="P131" s="1" t="s">
        <v>1262</v>
      </c>
      <c r="Q131" s="1" t="s">
        <v>39</v>
      </c>
      <c r="R131" s="1" t="s">
        <v>1252</v>
      </c>
      <c r="S131" s="2">
        <v>1.46</v>
      </c>
      <c r="T131" s="1" t="s">
        <v>41</v>
      </c>
      <c r="U131" s="1" t="s">
        <v>66</v>
      </c>
      <c r="V131" s="1" t="s">
        <v>73</v>
      </c>
      <c r="W131" s="1" t="s">
        <v>44</v>
      </c>
      <c r="X131" s="2">
        <v>0</v>
      </c>
      <c r="Y131" s="2">
        <v>1</v>
      </c>
      <c r="Z131" s="2">
        <v>2</v>
      </c>
      <c r="AA131" s="1" t="s">
        <v>899</v>
      </c>
      <c r="AB131" s="1"/>
      <c r="AC131" s="2">
        <v>3023352482</v>
      </c>
      <c r="AD131" s="1" t="s">
        <v>1263</v>
      </c>
      <c r="AE131" s="2">
        <v>3015407166</v>
      </c>
      <c r="AF131" s="1" t="s">
        <v>1264</v>
      </c>
    </row>
    <row r="132" spans="1:32" ht="12.5" x14ac:dyDescent="0.25">
      <c r="A132" s="1" t="s">
        <v>1265</v>
      </c>
      <c r="B132" s="1" t="s">
        <v>26</v>
      </c>
      <c r="C132" s="2">
        <v>1067883429</v>
      </c>
      <c r="D132" s="1" t="s">
        <v>1266</v>
      </c>
      <c r="E132" s="1" t="s">
        <v>1267</v>
      </c>
      <c r="F132" s="1" t="s">
        <v>29</v>
      </c>
      <c r="G132" s="8">
        <v>32907</v>
      </c>
      <c r="H132" s="1" t="s">
        <v>1116</v>
      </c>
      <c r="I132" s="1" t="s">
        <v>229</v>
      </c>
      <c r="J132" s="7" t="s">
        <v>1268</v>
      </c>
      <c r="K132" s="1" t="s">
        <v>33</v>
      </c>
      <c r="L132" s="1" t="s">
        <v>51</v>
      </c>
      <c r="M132" s="1" t="s">
        <v>35</v>
      </c>
      <c r="N132" s="1" t="s">
        <v>1269</v>
      </c>
      <c r="O132" s="8">
        <v>42898</v>
      </c>
      <c r="P132" s="1" t="s">
        <v>1270</v>
      </c>
      <c r="Q132" s="1" t="s">
        <v>39</v>
      </c>
      <c r="R132" s="1" t="s">
        <v>1252</v>
      </c>
      <c r="S132" s="2">
        <v>1460000</v>
      </c>
      <c r="T132" s="1" t="s">
        <v>41</v>
      </c>
      <c r="U132" s="1" t="s">
        <v>1271</v>
      </c>
      <c r="V132" s="1" t="s">
        <v>73</v>
      </c>
      <c r="W132" s="1" t="s">
        <v>130</v>
      </c>
      <c r="X132" s="2">
        <v>1</v>
      </c>
      <c r="Y132" s="2">
        <v>1</v>
      </c>
      <c r="Z132" s="2">
        <v>2</v>
      </c>
      <c r="AA132" s="1" t="s">
        <v>1025</v>
      </c>
      <c r="AB132" s="2">
        <v>3124735122</v>
      </c>
      <c r="AC132" s="2">
        <v>3124735122</v>
      </c>
      <c r="AD132" s="1" t="s">
        <v>1272</v>
      </c>
      <c r="AE132" s="2">
        <v>3132304940</v>
      </c>
      <c r="AF132" s="1" t="s">
        <v>380</v>
      </c>
    </row>
    <row r="133" spans="1:32" ht="12.5" x14ac:dyDescent="0.25">
      <c r="A133" s="1" t="s">
        <v>1273</v>
      </c>
      <c r="B133" s="1" t="s">
        <v>26</v>
      </c>
      <c r="C133" s="2">
        <v>1051661736</v>
      </c>
      <c r="D133" s="1" t="s">
        <v>1274</v>
      </c>
      <c r="E133" s="1" t="s">
        <v>1275</v>
      </c>
      <c r="F133" s="1" t="s">
        <v>49</v>
      </c>
      <c r="G133" s="8">
        <v>32394</v>
      </c>
      <c r="H133" s="1" t="s">
        <v>1276</v>
      </c>
      <c r="I133" s="1" t="s">
        <v>229</v>
      </c>
      <c r="J133" s="7" t="s">
        <v>1277</v>
      </c>
      <c r="K133" s="1" t="s">
        <v>33</v>
      </c>
      <c r="L133" s="1" t="s">
        <v>51</v>
      </c>
      <c r="M133" s="1" t="s">
        <v>35</v>
      </c>
      <c r="N133" s="1" t="s">
        <v>1278</v>
      </c>
      <c r="O133" s="8">
        <v>42248</v>
      </c>
      <c r="P133" s="1" t="s">
        <v>1279</v>
      </c>
      <c r="Q133" s="1" t="s">
        <v>66</v>
      </c>
      <c r="R133" s="1" t="s">
        <v>101</v>
      </c>
      <c r="S133" s="2">
        <v>415000</v>
      </c>
      <c r="T133" s="1" t="s">
        <v>467</v>
      </c>
      <c r="U133" s="1" t="s">
        <v>66</v>
      </c>
      <c r="V133" s="1" t="s">
        <v>43</v>
      </c>
      <c r="W133" s="1" t="s">
        <v>44</v>
      </c>
      <c r="X133" s="2">
        <v>0</v>
      </c>
      <c r="Y133" s="2">
        <v>1</v>
      </c>
      <c r="Z133" s="2">
        <v>3</v>
      </c>
      <c r="AA133" s="1" t="s">
        <v>1280</v>
      </c>
      <c r="AB133" s="2">
        <v>3108669007</v>
      </c>
      <c r="AC133" s="2">
        <v>1051661736</v>
      </c>
      <c r="AD133" s="1" t="s">
        <v>1281</v>
      </c>
      <c r="AE133" s="2">
        <v>3104252063</v>
      </c>
      <c r="AF133" s="1" t="s">
        <v>1282</v>
      </c>
    </row>
    <row r="134" spans="1:32" ht="12.5" x14ac:dyDescent="0.25">
      <c r="A134" s="1" t="s">
        <v>1283</v>
      </c>
      <c r="B134" s="1" t="s">
        <v>26</v>
      </c>
      <c r="C134" s="2">
        <v>1032468914</v>
      </c>
      <c r="D134" s="1" t="s">
        <v>1284</v>
      </c>
      <c r="E134" s="1" t="s">
        <v>1285</v>
      </c>
      <c r="F134" s="1" t="s">
        <v>29</v>
      </c>
      <c r="G134" s="8">
        <v>34695</v>
      </c>
      <c r="H134" s="1" t="s">
        <v>1286</v>
      </c>
      <c r="I134" s="1" t="s">
        <v>327</v>
      </c>
      <c r="J134" s="7" t="s">
        <v>1287</v>
      </c>
      <c r="K134" s="1" t="s">
        <v>33</v>
      </c>
      <c r="L134" s="1" t="s">
        <v>34</v>
      </c>
      <c r="M134" s="1" t="s">
        <v>35</v>
      </c>
      <c r="N134" s="1" t="s">
        <v>1288</v>
      </c>
      <c r="O134" s="8">
        <v>43309</v>
      </c>
      <c r="P134" s="1" t="s">
        <v>1289</v>
      </c>
      <c r="Q134" s="1" t="s">
        <v>66</v>
      </c>
      <c r="R134" s="1" t="s">
        <v>101</v>
      </c>
      <c r="S134" s="2">
        <v>1472000</v>
      </c>
      <c r="T134" s="1" t="s">
        <v>467</v>
      </c>
      <c r="U134" s="1" t="s">
        <v>66</v>
      </c>
      <c r="V134" s="1" t="s">
        <v>73</v>
      </c>
      <c r="W134" s="1" t="s">
        <v>44</v>
      </c>
      <c r="X134" s="2">
        <v>0</v>
      </c>
      <c r="Y134" s="2">
        <v>0</v>
      </c>
      <c r="Z134" s="2">
        <v>3</v>
      </c>
      <c r="AA134" s="1" t="s">
        <v>62</v>
      </c>
      <c r="AB134" s="2">
        <v>7890036</v>
      </c>
      <c r="AC134" s="2">
        <v>3015580176</v>
      </c>
      <c r="AD134" s="1" t="s">
        <v>1290</v>
      </c>
      <c r="AE134" s="2">
        <v>3143299225</v>
      </c>
      <c r="AF134" s="1" t="s">
        <v>313</v>
      </c>
    </row>
    <row r="135" spans="1:32" ht="12.5" x14ac:dyDescent="0.25">
      <c r="A135" s="1" t="s">
        <v>1048</v>
      </c>
      <c r="B135" s="1" t="s">
        <v>26</v>
      </c>
      <c r="C135" s="2">
        <v>3054225227</v>
      </c>
      <c r="D135" s="1" t="s">
        <v>1291</v>
      </c>
      <c r="E135" s="1" t="s">
        <v>1292</v>
      </c>
      <c r="F135" s="1" t="s">
        <v>29</v>
      </c>
      <c r="G135" s="8">
        <v>34302</v>
      </c>
      <c r="H135" s="1" t="s">
        <v>228</v>
      </c>
      <c r="I135" s="1" t="s">
        <v>229</v>
      </c>
      <c r="J135" s="7" t="s">
        <v>1051</v>
      </c>
      <c r="K135" s="1" t="s">
        <v>33</v>
      </c>
      <c r="L135" s="1" t="s">
        <v>72</v>
      </c>
      <c r="M135" s="1" t="s">
        <v>78</v>
      </c>
      <c r="N135" s="1" t="s">
        <v>1293</v>
      </c>
      <c r="O135" s="8">
        <v>42871</v>
      </c>
      <c r="P135" s="1" t="s">
        <v>1294</v>
      </c>
      <c r="Q135" s="1" t="s">
        <v>66</v>
      </c>
      <c r="R135" s="1" t="s">
        <v>40</v>
      </c>
      <c r="S135" s="2">
        <v>878</v>
      </c>
      <c r="T135" s="1" t="s">
        <v>41</v>
      </c>
      <c r="U135" s="1" t="s">
        <v>66</v>
      </c>
      <c r="V135" s="1" t="s">
        <v>43</v>
      </c>
      <c r="W135" s="1" t="s">
        <v>44</v>
      </c>
      <c r="X135" s="2">
        <v>1</v>
      </c>
      <c r="Y135" s="2">
        <v>1</v>
      </c>
      <c r="Z135" s="2">
        <v>1</v>
      </c>
      <c r="AA135" s="1" t="s">
        <v>45</v>
      </c>
      <c r="AB135" s="2">
        <v>7914275</v>
      </c>
      <c r="AC135" s="2">
        <v>3054225227</v>
      </c>
      <c r="AD135" s="1" t="s">
        <v>1295</v>
      </c>
      <c r="AE135" s="2">
        <v>3215517520</v>
      </c>
      <c r="AF135" s="1" t="s">
        <v>1178</v>
      </c>
    </row>
    <row r="136" spans="1:32" ht="12.5" x14ac:dyDescent="0.25">
      <c r="A136" s="1" t="s">
        <v>1296</v>
      </c>
      <c r="B136" s="1" t="s">
        <v>26</v>
      </c>
      <c r="C136" s="2">
        <v>1143361531</v>
      </c>
      <c r="D136" s="1" t="s">
        <v>1297</v>
      </c>
      <c r="E136" s="1" t="s">
        <v>1298</v>
      </c>
      <c r="F136" s="1" t="s">
        <v>29</v>
      </c>
      <c r="G136" s="8">
        <v>33869</v>
      </c>
      <c r="H136" s="1" t="s">
        <v>871</v>
      </c>
      <c r="I136" s="1" t="s">
        <v>229</v>
      </c>
      <c r="J136" s="7" t="s">
        <v>1299</v>
      </c>
      <c r="K136" s="1" t="s">
        <v>33</v>
      </c>
      <c r="L136" s="1" t="s">
        <v>51</v>
      </c>
      <c r="M136" s="1" t="s">
        <v>35</v>
      </c>
      <c r="N136" s="1" t="s">
        <v>1300</v>
      </c>
      <c r="O136" s="8">
        <v>42957</v>
      </c>
      <c r="P136" s="1" t="s">
        <v>856</v>
      </c>
      <c r="Q136" s="1" t="s">
        <v>66</v>
      </c>
      <c r="R136" s="1" t="s">
        <v>675</v>
      </c>
      <c r="S136" s="2">
        <v>2280000</v>
      </c>
      <c r="T136" s="1" t="s">
        <v>41</v>
      </c>
      <c r="U136" s="1" t="s">
        <v>42</v>
      </c>
      <c r="V136" s="1" t="s">
        <v>43</v>
      </c>
      <c r="W136" s="1" t="s">
        <v>44</v>
      </c>
      <c r="X136" s="2">
        <v>0</v>
      </c>
      <c r="Y136" s="2">
        <v>2</v>
      </c>
      <c r="Z136" s="2">
        <v>1</v>
      </c>
      <c r="AA136" s="1" t="s">
        <v>388</v>
      </c>
      <c r="AB136" s="1"/>
      <c r="AC136" s="2">
        <v>3137154919</v>
      </c>
      <c r="AD136" s="1" t="s">
        <v>1301</v>
      </c>
      <c r="AE136" s="2">
        <v>3157925338</v>
      </c>
      <c r="AF136" s="1" t="s">
        <v>338</v>
      </c>
    </row>
    <row r="137" spans="1:32" ht="12.5" x14ac:dyDescent="0.25">
      <c r="A137" s="1" t="s">
        <v>1302</v>
      </c>
      <c r="B137" s="1" t="s">
        <v>26</v>
      </c>
      <c r="C137" s="2">
        <v>1065002033</v>
      </c>
      <c r="D137" s="1" t="s">
        <v>1303</v>
      </c>
      <c r="E137" s="1" t="s">
        <v>1304</v>
      </c>
      <c r="F137" s="1" t="s">
        <v>49</v>
      </c>
      <c r="G137" s="8">
        <v>34248</v>
      </c>
      <c r="H137" s="1" t="s">
        <v>1305</v>
      </c>
      <c r="I137" s="1" t="s">
        <v>294</v>
      </c>
      <c r="J137" s="7" t="s">
        <v>1306</v>
      </c>
      <c r="K137" s="1" t="s">
        <v>33</v>
      </c>
      <c r="L137" s="1" t="s">
        <v>34</v>
      </c>
      <c r="M137" s="1" t="s">
        <v>78</v>
      </c>
      <c r="N137" s="1" t="s">
        <v>1307</v>
      </c>
      <c r="O137" s="8">
        <v>41870</v>
      </c>
      <c r="P137" s="1" t="s">
        <v>1308</v>
      </c>
      <c r="Q137" s="1" t="s">
        <v>66</v>
      </c>
      <c r="R137" s="1" t="s">
        <v>101</v>
      </c>
      <c r="S137" s="2">
        <v>839</v>
      </c>
      <c r="T137" s="1" t="s">
        <v>41</v>
      </c>
      <c r="U137" s="1" t="s">
        <v>66</v>
      </c>
      <c r="V137" s="1" t="s">
        <v>73</v>
      </c>
      <c r="W137" s="1" t="s">
        <v>44</v>
      </c>
      <c r="X137" s="2">
        <v>0</v>
      </c>
      <c r="Y137" s="2">
        <v>2</v>
      </c>
      <c r="Z137" s="2">
        <v>1</v>
      </c>
      <c r="AA137" s="1" t="s">
        <v>430</v>
      </c>
      <c r="AB137" s="1"/>
      <c r="AC137" s="2">
        <v>3172228793</v>
      </c>
      <c r="AD137" s="1" t="s">
        <v>1309</v>
      </c>
      <c r="AE137" s="2">
        <v>3205216346</v>
      </c>
      <c r="AF137" s="1" t="s">
        <v>380</v>
      </c>
    </row>
    <row r="138" spans="1:32" ht="12.5" x14ac:dyDescent="0.25">
      <c r="A138" s="1" t="s">
        <v>1310</v>
      </c>
      <c r="B138" s="1" t="s">
        <v>26</v>
      </c>
      <c r="C138" s="2">
        <v>1003716527</v>
      </c>
      <c r="D138" s="1" t="s">
        <v>1311</v>
      </c>
      <c r="E138" s="1" t="s">
        <v>1312</v>
      </c>
      <c r="F138" s="1" t="s">
        <v>29</v>
      </c>
      <c r="G138" s="12" t="s">
        <v>1313</v>
      </c>
      <c r="H138" s="1" t="s">
        <v>1116</v>
      </c>
      <c r="I138" s="1" t="s">
        <v>229</v>
      </c>
      <c r="J138" s="7" t="s">
        <v>1314</v>
      </c>
      <c r="K138" s="1" t="s">
        <v>33</v>
      </c>
      <c r="L138" s="1" t="s">
        <v>51</v>
      </c>
      <c r="M138" s="1" t="s">
        <v>78</v>
      </c>
      <c r="N138" s="1" t="s">
        <v>1315</v>
      </c>
      <c r="O138" s="8">
        <v>42499</v>
      </c>
      <c r="P138" s="1" t="s">
        <v>1316</v>
      </c>
      <c r="Q138" s="1" t="s">
        <v>66</v>
      </c>
      <c r="R138" s="1" t="s">
        <v>40</v>
      </c>
      <c r="S138" s="2">
        <v>920000</v>
      </c>
      <c r="T138" s="1" t="s">
        <v>41</v>
      </c>
      <c r="U138" s="1" t="s">
        <v>66</v>
      </c>
      <c r="V138" s="1" t="s">
        <v>43</v>
      </c>
      <c r="W138" s="1" t="s">
        <v>130</v>
      </c>
      <c r="X138" s="2">
        <v>0</v>
      </c>
      <c r="Y138" s="2">
        <v>0</v>
      </c>
      <c r="Z138" s="2">
        <v>1</v>
      </c>
      <c r="AA138" s="1" t="s">
        <v>182</v>
      </c>
      <c r="AB138" s="1"/>
      <c r="AC138" s="2">
        <v>3124235636</v>
      </c>
      <c r="AD138" s="1" t="s">
        <v>1317</v>
      </c>
      <c r="AE138" s="2">
        <v>3113777295</v>
      </c>
      <c r="AF138" s="1" t="s">
        <v>1254</v>
      </c>
    </row>
    <row r="139" spans="1:32" ht="12.5" x14ac:dyDescent="0.25">
      <c r="A139" s="1" t="s">
        <v>1318</v>
      </c>
      <c r="B139" s="1" t="s">
        <v>26</v>
      </c>
      <c r="C139" s="2">
        <v>1067920750</v>
      </c>
      <c r="D139" s="1" t="s">
        <v>1319</v>
      </c>
      <c r="E139" s="1" t="s">
        <v>981</v>
      </c>
      <c r="F139" s="1" t="s">
        <v>29</v>
      </c>
      <c r="G139" s="8">
        <v>33849</v>
      </c>
      <c r="H139" s="1" t="s">
        <v>228</v>
      </c>
      <c r="I139" s="1" t="s">
        <v>229</v>
      </c>
      <c r="J139" s="7" t="s">
        <v>982</v>
      </c>
      <c r="K139" s="1" t="s">
        <v>33</v>
      </c>
      <c r="L139" s="1" t="s">
        <v>72</v>
      </c>
      <c r="M139" s="1" t="s">
        <v>35</v>
      </c>
      <c r="N139" s="1" t="s">
        <v>640</v>
      </c>
      <c r="O139" s="8">
        <v>43393</v>
      </c>
      <c r="P139" s="1" t="s">
        <v>1320</v>
      </c>
      <c r="Q139" s="1" t="s">
        <v>66</v>
      </c>
      <c r="R139" s="1" t="s">
        <v>40</v>
      </c>
      <c r="S139" s="2">
        <v>867000</v>
      </c>
      <c r="T139" s="1" t="s">
        <v>41</v>
      </c>
      <c r="U139" s="1" t="s">
        <v>66</v>
      </c>
      <c r="V139" s="1" t="s">
        <v>73</v>
      </c>
      <c r="W139" s="1" t="s">
        <v>44</v>
      </c>
      <c r="X139" s="2">
        <v>0</v>
      </c>
      <c r="Y139" s="2">
        <v>0</v>
      </c>
      <c r="Z139" s="2">
        <v>1</v>
      </c>
      <c r="AA139" s="1" t="s">
        <v>45</v>
      </c>
      <c r="AB139" s="2">
        <v>3148732562</v>
      </c>
      <c r="AC139" s="2">
        <v>3116898891</v>
      </c>
      <c r="AD139" s="1" t="s">
        <v>1321</v>
      </c>
      <c r="AE139" s="2">
        <v>3116898891</v>
      </c>
      <c r="AF139" s="1" t="s">
        <v>984</v>
      </c>
    </row>
    <row r="140" spans="1:32" ht="12.5" x14ac:dyDescent="0.25">
      <c r="A140" s="1" t="s">
        <v>1322</v>
      </c>
      <c r="B140" s="1" t="s">
        <v>26</v>
      </c>
      <c r="C140" s="2">
        <v>1102825559</v>
      </c>
      <c r="D140" s="1" t="s">
        <v>1323</v>
      </c>
      <c r="E140" s="1" t="s">
        <v>1324</v>
      </c>
      <c r="F140" s="1" t="s">
        <v>29</v>
      </c>
      <c r="G140" s="1"/>
      <c r="H140" s="1" t="s">
        <v>746</v>
      </c>
      <c r="I140" s="1" t="s">
        <v>229</v>
      </c>
      <c r="J140" s="7" t="s">
        <v>1325</v>
      </c>
      <c r="K140" s="1" t="s">
        <v>33</v>
      </c>
      <c r="L140" s="1" t="s">
        <v>72</v>
      </c>
      <c r="M140" s="1" t="s">
        <v>343</v>
      </c>
      <c r="N140" s="1" t="s">
        <v>1092</v>
      </c>
      <c r="O140" s="8">
        <v>43559</v>
      </c>
      <c r="P140" s="1" t="s">
        <v>545</v>
      </c>
      <c r="Q140" s="1" t="s">
        <v>66</v>
      </c>
      <c r="R140" s="1" t="s">
        <v>101</v>
      </c>
      <c r="S140" s="2">
        <v>2142000</v>
      </c>
      <c r="T140" s="1" t="s">
        <v>41</v>
      </c>
      <c r="U140" s="1" t="s">
        <v>66</v>
      </c>
      <c r="V140" s="1" t="s">
        <v>67</v>
      </c>
      <c r="W140" s="1" t="s">
        <v>44</v>
      </c>
      <c r="X140" s="2">
        <v>0</v>
      </c>
      <c r="Y140" s="2">
        <v>1</v>
      </c>
      <c r="Z140" s="2">
        <v>2</v>
      </c>
      <c r="AA140" s="1" t="s">
        <v>666</v>
      </c>
      <c r="AB140" s="2">
        <v>7853082</v>
      </c>
      <c r="AC140" s="2">
        <v>3008754430</v>
      </c>
      <c r="AD140" s="1" t="s">
        <v>1326</v>
      </c>
      <c r="AE140" s="2">
        <v>3166757447</v>
      </c>
      <c r="AF140" s="1" t="s">
        <v>1327</v>
      </c>
    </row>
    <row r="141" spans="1:32" ht="12.5" x14ac:dyDescent="0.25">
      <c r="A141" s="1" t="s">
        <v>1328</v>
      </c>
      <c r="B141" s="1" t="s">
        <v>26</v>
      </c>
      <c r="C141" s="2">
        <v>1067905222</v>
      </c>
      <c r="D141" s="1" t="s">
        <v>1329</v>
      </c>
      <c r="E141" s="1" t="s">
        <v>64</v>
      </c>
      <c r="F141" s="1" t="s">
        <v>29</v>
      </c>
      <c r="G141" s="8">
        <v>33455</v>
      </c>
      <c r="H141" s="1" t="s">
        <v>228</v>
      </c>
      <c r="I141" s="1" t="s">
        <v>229</v>
      </c>
      <c r="J141" s="7" t="s">
        <v>1330</v>
      </c>
      <c r="K141" s="1" t="s">
        <v>33</v>
      </c>
      <c r="L141" s="1" t="s">
        <v>34</v>
      </c>
      <c r="M141" s="1" t="s">
        <v>35</v>
      </c>
      <c r="N141" s="1" t="s">
        <v>1331</v>
      </c>
      <c r="O141" s="8">
        <v>41409</v>
      </c>
      <c r="P141" s="1" t="s">
        <v>128</v>
      </c>
      <c r="Q141" s="1" t="s">
        <v>66</v>
      </c>
      <c r="R141" s="1" t="s">
        <v>40</v>
      </c>
      <c r="S141" s="2">
        <v>860000</v>
      </c>
      <c r="T141" s="1" t="s">
        <v>41</v>
      </c>
      <c r="U141" s="1" t="s">
        <v>66</v>
      </c>
      <c r="V141" s="1" t="s">
        <v>43</v>
      </c>
      <c r="W141" s="1" t="s">
        <v>44</v>
      </c>
      <c r="X141" s="2">
        <v>0</v>
      </c>
      <c r="Y141" s="2">
        <v>2</v>
      </c>
      <c r="Z141" s="2">
        <v>1</v>
      </c>
      <c r="AA141" s="1" t="s">
        <v>182</v>
      </c>
      <c r="AB141" s="1"/>
      <c r="AC141" s="2">
        <v>3003440631</v>
      </c>
      <c r="AD141" s="1" t="s">
        <v>1332</v>
      </c>
      <c r="AE141" s="2">
        <v>3013624596</v>
      </c>
      <c r="AF141" s="1" t="s">
        <v>624</v>
      </c>
    </row>
    <row r="142" spans="1:32" ht="12.5" x14ac:dyDescent="0.25">
      <c r="A142" s="1" t="s">
        <v>1333</v>
      </c>
      <c r="B142" s="1" t="s">
        <v>26</v>
      </c>
      <c r="C142" s="2">
        <v>1067924611</v>
      </c>
      <c r="D142" s="1" t="s">
        <v>1334</v>
      </c>
      <c r="E142" s="1" t="s">
        <v>1335</v>
      </c>
      <c r="F142" s="1" t="s">
        <v>29</v>
      </c>
      <c r="G142" s="8">
        <v>34004</v>
      </c>
      <c r="H142" s="1" t="s">
        <v>228</v>
      </c>
      <c r="I142" s="1" t="s">
        <v>229</v>
      </c>
      <c r="J142" s="7" t="s">
        <v>1336</v>
      </c>
      <c r="K142" s="1" t="s">
        <v>180</v>
      </c>
      <c r="L142" s="1" t="s">
        <v>72</v>
      </c>
      <c r="M142" s="1" t="s">
        <v>35</v>
      </c>
      <c r="N142" s="1" t="s">
        <v>410</v>
      </c>
      <c r="O142" s="8">
        <v>43279</v>
      </c>
      <c r="P142" s="1" t="s">
        <v>1337</v>
      </c>
      <c r="Q142" s="1" t="s">
        <v>66</v>
      </c>
      <c r="R142" s="1" t="s">
        <v>40</v>
      </c>
      <c r="S142" s="2">
        <v>1470000</v>
      </c>
      <c r="T142" s="1" t="s">
        <v>41</v>
      </c>
      <c r="U142" s="1" t="s">
        <v>42</v>
      </c>
      <c r="V142" s="1" t="s">
        <v>43</v>
      </c>
      <c r="W142" s="1" t="s">
        <v>44</v>
      </c>
      <c r="X142" s="2">
        <v>0</v>
      </c>
      <c r="Y142" s="2">
        <v>1</v>
      </c>
      <c r="Z142" s="2">
        <v>2</v>
      </c>
      <c r="AA142" s="1" t="s">
        <v>802</v>
      </c>
      <c r="AB142" s="1"/>
      <c r="AC142" s="2">
        <v>3183621159</v>
      </c>
      <c r="AD142" s="1" t="s">
        <v>1338</v>
      </c>
      <c r="AE142" s="2">
        <v>3207266816</v>
      </c>
      <c r="AF142" s="1" t="s">
        <v>624</v>
      </c>
    </row>
    <row r="143" spans="1:32" ht="12.5" x14ac:dyDescent="0.25">
      <c r="A143" s="1" t="s">
        <v>1339</v>
      </c>
      <c r="B143" s="1" t="s">
        <v>26</v>
      </c>
      <c r="C143" s="2">
        <v>1067930709</v>
      </c>
      <c r="D143" s="1" t="s">
        <v>1340</v>
      </c>
      <c r="E143" s="1" t="s">
        <v>1341</v>
      </c>
      <c r="F143" s="1" t="s">
        <v>29</v>
      </c>
      <c r="G143" s="8">
        <v>34514</v>
      </c>
      <c r="H143" s="1" t="s">
        <v>228</v>
      </c>
      <c r="I143" s="1" t="s">
        <v>229</v>
      </c>
      <c r="J143" s="7" t="s">
        <v>1342</v>
      </c>
      <c r="K143" s="1" t="s">
        <v>33</v>
      </c>
      <c r="L143" s="1" t="s">
        <v>72</v>
      </c>
      <c r="M143" s="1" t="s">
        <v>35</v>
      </c>
      <c r="N143" s="1" t="s">
        <v>640</v>
      </c>
      <c r="O143" s="8">
        <v>43571</v>
      </c>
      <c r="P143" s="1" t="s">
        <v>1343</v>
      </c>
      <c r="Q143" s="1" t="s">
        <v>66</v>
      </c>
      <c r="R143" s="1" t="s">
        <v>40</v>
      </c>
      <c r="S143" s="2">
        <v>870000</v>
      </c>
      <c r="T143" s="1" t="s">
        <v>467</v>
      </c>
      <c r="U143" s="1" t="s">
        <v>42</v>
      </c>
      <c r="V143" s="1" t="s">
        <v>67</v>
      </c>
      <c r="W143" s="1" t="s">
        <v>44</v>
      </c>
      <c r="X143" s="2">
        <v>0</v>
      </c>
      <c r="Y143" s="2">
        <v>0</v>
      </c>
      <c r="Z143" s="2">
        <v>1</v>
      </c>
      <c r="AA143" s="1" t="s">
        <v>45</v>
      </c>
      <c r="AB143" s="2">
        <v>3172941907</v>
      </c>
      <c r="AC143" s="2">
        <v>3172941907</v>
      </c>
      <c r="AD143" s="1" t="s">
        <v>1344</v>
      </c>
      <c r="AE143" s="2">
        <v>3114036702</v>
      </c>
      <c r="AF143" s="1" t="s">
        <v>310</v>
      </c>
    </row>
    <row r="144" spans="1:32" ht="12.5" x14ac:dyDescent="0.25">
      <c r="A144" s="1" t="s">
        <v>933</v>
      </c>
      <c r="B144" s="1" t="s">
        <v>26</v>
      </c>
      <c r="C144" s="2">
        <v>1067861871</v>
      </c>
      <c r="D144" s="1" t="s">
        <v>1345</v>
      </c>
      <c r="E144" s="1" t="s">
        <v>1346</v>
      </c>
      <c r="F144" s="1" t="s">
        <v>29</v>
      </c>
      <c r="G144" s="8">
        <v>32302</v>
      </c>
      <c r="H144" s="1" t="s">
        <v>375</v>
      </c>
      <c r="I144" s="1" t="s">
        <v>229</v>
      </c>
      <c r="J144" s="7" t="s">
        <v>1347</v>
      </c>
      <c r="K144" s="1" t="s">
        <v>33</v>
      </c>
      <c r="L144" s="1" t="s">
        <v>51</v>
      </c>
      <c r="M144" s="1" t="s">
        <v>78</v>
      </c>
      <c r="N144" s="1" t="s">
        <v>1348</v>
      </c>
      <c r="O144" s="8">
        <v>41963</v>
      </c>
      <c r="P144" s="1" t="s">
        <v>906</v>
      </c>
      <c r="Q144" s="1" t="s">
        <v>66</v>
      </c>
      <c r="R144" s="1" t="s">
        <v>40</v>
      </c>
      <c r="S144" s="2">
        <v>860</v>
      </c>
      <c r="T144" s="1" t="s">
        <v>41</v>
      </c>
      <c r="U144" s="1" t="s">
        <v>66</v>
      </c>
      <c r="V144" s="1" t="s">
        <v>43</v>
      </c>
      <c r="W144" s="1" t="s">
        <v>130</v>
      </c>
      <c r="X144" s="2">
        <v>1</v>
      </c>
      <c r="Y144" s="2">
        <v>0</v>
      </c>
      <c r="Z144" s="2">
        <v>1</v>
      </c>
      <c r="AA144" s="1" t="s">
        <v>308</v>
      </c>
      <c r="AB144" s="1"/>
      <c r="AC144" s="2">
        <v>3216267364</v>
      </c>
      <c r="AD144" s="1" t="s">
        <v>939</v>
      </c>
      <c r="AE144" s="2">
        <v>3017122618</v>
      </c>
      <c r="AF144" s="1" t="s">
        <v>338</v>
      </c>
    </row>
    <row r="145" spans="1:32" ht="12.5" x14ac:dyDescent="0.25">
      <c r="A145" s="1" t="s">
        <v>965</v>
      </c>
      <c r="B145" s="1" t="s">
        <v>26</v>
      </c>
      <c r="C145" s="2">
        <v>1067894406</v>
      </c>
      <c r="D145" s="1" t="s">
        <v>966</v>
      </c>
      <c r="E145" s="1" t="s">
        <v>967</v>
      </c>
      <c r="F145" s="1" t="s">
        <v>49</v>
      </c>
      <c r="G145" s="8">
        <v>33218</v>
      </c>
      <c r="H145" s="1" t="s">
        <v>841</v>
      </c>
      <c r="I145" s="1" t="s">
        <v>229</v>
      </c>
      <c r="J145" s="7" t="s">
        <v>1349</v>
      </c>
      <c r="K145" s="1" t="s">
        <v>33</v>
      </c>
      <c r="L145" s="1" t="s">
        <v>72</v>
      </c>
      <c r="M145" s="1" t="s">
        <v>78</v>
      </c>
      <c r="N145" s="1" t="s">
        <v>1350</v>
      </c>
      <c r="O145" s="8">
        <v>42390</v>
      </c>
      <c r="P145" s="1" t="s">
        <v>1351</v>
      </c>
      <c r="Q145" s="1" t="s">
        <v>66</v>
      </c>
      <c r="R145" s="1" t="s">
        <v>40</v>
      </c>
      <c r="S145" s="2">
        <v>856000</v>
      </c>
      <c r="T145" s="1" t="s">
        <v>41</v>
      </c>
      <c r="U145" s="1" t="s">
        <v>66</v>
      </c>
      <c r="V145" s="1" t="s">
        <v>43</v>
      </c>
      <c r="W145" s="1" t="s">
        <v>130</v>
      </c>
      <c r="X145" s="2">
        <v>1</v>
      </c>
      <c r="Y145" s="2">
        <v>2</v>
      </c>
      <c r="Z145" s="2">
        <v>1</v>
      </c>
      <c r="AA145" s="1" t="s">
        <v>182</v>
      </c>
      <c r="AB145" s="1"/>
      <c r="AC145" s="2">
        <v>3226165521</v>
      </c>
      <c r="AD145" s="1" t="s">
        <v>1352</v>
      </c>
      <c r="AE145" s="2">
        <v>3233176124</v>
      </c>
      <c r="AF145" s="1" t="s">
        <v>423</v>
      </c>
    </row>
    <row r="146" spans="1:32" ht="12.5" x14ac:dyDescent="0.25">
      <c r="A146" s="1" t="s">
        <v>1353</v>
      </c>
      <c r="B146" s="1" t="s">
        <v>26</v>
      </c>
      <c r="C146" s="2">
        <v>1067945426</v>
      </c>
      <c r="D146" s="1" t="s">
        <v>1354</v>
      </c>
      <c r="E146" s="1" t="s">
        <v>1355</v>
      </c>
      <c r="F146" s="1" t="s">
        <v>29</v>
      </c>
      <c r="G146" s="8">
        <v>35051</v>
      </c>
      <c r="H146" s="1" t="s">
        <v>1356</v>
      </c>
      <c r="I146" s="1" t="s">
        <v>229</v>
      </c>
      <c r="J146" s="7" t="s">
        <v>1357</v>
      </c>
      <c r="K146" s="1" t="s">
        <v>33</v>
      </c>
      <c r="L146" s="1" t="s">
        <v>72</v>
      </c>
      <c r="M146" s="1" t="s">
        <v>78</v>
      </c>
      <c r="N146" s="1" t="s">
        <v>1358</v>
      </c>
      <c r="O146" s="8">
        <v>43452</v>
      </c>
      <c r="P146" s="1" t="s">
        <v>641</v>
      </c>
      <c r="Q146" s="1" t="s">
        <v>66</v>
      </c>
      <c r="R146" s="1" t="s">
        <v>101</v>
      </c>
      <c r="S146" s="2">
        <v>878</v>
      </c>
      <c r="T146" s="1" t="s">
        <v>1016</v>
      </c>
      <c r="U146" s="1" t="s">
        <v>42</v>
      </c>
      <c r="V146" s="1" t="s">
        <v>43</v>
      </c>
      <c r="W146" s="1" t="s">
        <v>44</v>
      </c>
      <c r="X146" s="2">
        <v>0</v>
      </c>
      <c r="Y146" s="2">
        <v>1</v>
      </c>
      <c r="Z146" s="2">
        <v>2</v>
      </c>
      <c r="AA146" s="1" t="s">
        <v>45</v>
      </c>
      <c r="AB146" s="2">
        <v>3116987388</v>
      </c>
      <c r="AC146" s="2">
        <v>3116987388</v>
      </c>
      <c r="AD146" s="1" t="s">
        <v>1359</v>
      </c>
      <c r="AE146" s="2">
        <v>3205827199</v>
      </c>
      <c r="AF146" s="1" t="s">
        <v>338</v>
      </c>
    </row>
    <row r="147" spans="1:32" ht="12.5" x14ac:dyDescent="0.25">
      <c r="A147" s="1" t="s">
        <v>1360</v>
      </c>
      <c r="B147" s="1" t="s">
        <v>26</v>
      </c>
      <c r="C147" s="2">
        <v>1003452596</v>
      </c>
      <c r="D147" s="1" t="s">
        <v>1361</v>
      </c>
      <c r="E147" s="1" t="s">
        <v>1362</v>
      </c>
      <c r="F147" s="1" t="s">
        <v>49</v>
      </c>
      <c r="G147" s="8">
        <v>35123</v>
      </c>
      <c r="H147" s="1" t="s">
        <v>944</v>
      </c>
      <c r="I147" s="1" t="s">
        <v>229</v>
      </c>
      <c r="J147" s="7" t="s">
        <v>1363</v>
      </c>
      <c r="K147" s="1" t="s">
        <v>33</v>
      </c>
      <c r="L147" s="1" t="s">
        <v>72</v>
      </c>
      <c r="M147" s="1" t="s">
        <v>78</v>
      </c>
      <c r="N147" s="1" t="s">
        <v>1364</v>
      </c>
      <c r="O147" s="8">
        <v>43656</v>
      </c>
      <c r="P147" s="1" t="s">
        <v>1365</v>
      </c>
      <c r="Q147" s="1" t="s">
        <v>92</v>
      </c>
      <c r="R147" s="1" t="s">
        <v>101</v>
      </c>
      <c r="S147" s="2">
        <v>878000</v>
      </c>
      <c r="T147" s="1" t="s">
        <v>467</v>
      </c>
      <c r="U147" s="1" t="s">
        <v>61</v>
      </c>
      <c r="V147" s="1" t="s">
        <v>73</v>
      </c>
      <c r="W147" s="1" t="s">
        <v>169</v>
      </c>
      <c r="X147" s="2">
        <v>0</v>
      </c>
      <c r="Y147" s="2">
        <v>1</v>
      </c>
      <c r="Z147" s="2">
        <v>1</v>
      </c>
      <c r="AA147" s="1" t="s">
        <v>260</v>
      </c>
      <c r="AB147" s="1"/>
      <c r="AC147" s="2">
        <v>3145778897</v>
      </c>
      <c r="AD147" s="1" t="s">
        <v>1366</v>
      </c>
      <c r="AE147" s="2">
        <v>3107110158</v>
      </c>
      <c r="AF147" s="1" t="s">
        <v>539</v>
      </c>
    </row>
    <row r="148" spans="1:32" ht="12.5" x14ac:dyDescent="0.25">
      <c r="A148" s="1" t="s">
        <v>1367</v>
      </c>
      <c r="B148" s="1" t="s">
        <v>26</v>
      </c>
      <c r="C148" s="2">
        <v>1003713362</v>
      </c>
      <c r="D148" s="1" t="s">
        <v>1368</v>
      </c>
      <c r="E148" s="1" t="s">
        <v>1369</v>
      </c>
      <c r="F148" s="1" t="s">
        <v>29</v>
      </c>
      <c r="G148" s="8">
        <v>36890</v>
      </c>
      <c r="H148" s="1" t="s">
        <v>1370</v>
      </c>
      <c r="I148" s="1" t="s">
        <v>294</v>
      </c>
      <c r="J148" s="7"/>
      <c r="K148" s="1" t="s">
        <v>33</v>
      </c>
      <c r="L148" s="1" t="s">
        <v>51</v>
      </c>
      <c r="M148" s="1" t="s">
        <v>78</v>
      </c>
      <c r="N148" s="1" t="s">
        <v>1371</v>
      </c>
      <c r="O148" s="8">
        <v>2608002</v>
      </c>
      <c r="P148" s="1" t="s">
        <v>775</v>
      </c>
      <c r="Q148" s="1" t="s">
        <v>92</v>
      </c>
      <c r="R148" s="1" t="s">
        <v>101</v>
      </c>
      <c r="S148" s="2">
        <v>904</v>
      </c>
      <c r="T148" s="1" t="s">
        <v>41</v>
      </c>
      <c r="U148" s="1" t="s">
        <v>54</v>
      </c>
      <c r="V148" s="1" t="s">
        <v>43</v>
      </c>
      <c r="W148" s="1" t="s">
        <v>44</v>
      </c>
      <c r="X148" s="1"/>
      <c r="Y148" s="1"/>
      <c r="Z148" s="2">
        <v>3</v>
      </c>
      <c r="AA148" s="1" t="s">
        <v>45</v>
      </c>
      <c r="AB148" s="1"/>
      <c r="AC148" s="2">
        <v>3003366633</v>
      </c>
      <c r="AD148" s="1" t="s">
        <v>1372</v>
      </c>
      <c r="AE148" s="2">
        <v>3136093905</v>
      </c>
      <c r="AF148" s="1" t="s">
        <v>1373</v>
      </c>
    </row>
    <row r="149" spans="1:32" ht="12.5" x14ac:dyDescent="0.25">
      <c r="A149" s="1" t="s">
        <v>1374</v>
      </c>
      <c r="B149" s="1" t="s">
        <v>26</v>
      </c>
      <c r="C149" s="2">
        <v>1067954981</v>
      </c>
      <c r="D149" s="1" t="s">
        <v>1375</v>
      </c>
      <c r="E149" s="1" t="s">
        <v>1376</v>
      </c>
      <c r="F149" s="1" t="s">
        <v>29</v>
      </c>
      <c r="G149" s="8">
        <v>35556</v>
      </c>
      <c r="H149" s="1" t="s">
        <v>228</v>
      </c>
      <c r="I149" s="1" t="s">
        <v>229</v>
      </c>
      <c r="J149" s="7" t="s">
        <v>1377</v>
      </c>
      <c r="K149" s="1" t="s">
        <v>33</v>
      </c>
      <c r="L149" s="1" t="s">
        <v>72</v>
      </c>
      <c r="M149" s="1" t="s">
        <v>78</v>
      </c>
      <c r="N149" s="1" t="s">
        <v>1378</v>
      </c>
      <c r="O149" s="8">
        <v>43634</v>
      </c>
      <c r="P149" s="1" t="s">
        <v>775</v>
      </c>
      <c r="Q149" s="1" t="s">
        <v>92</v>
      </c>
      <c r="R149" s="1" t="s">
        <v>101</v>
      </c>
      <c r="S149" s="2">
        <v>904</v>
      </c>
      <c r="T149" s="1" t="s">
        <v>41</v>
      </c>
      <c r="U149" s="1" t="s">
        <v>54</v>
      </c>
      <c r="V149" s="1" t="s">
        <v>43</v>
      </c>
      <c r="W149" s="1" t="s">
        <v>130</v>
      </c>
      <c r="X149" s="2">
        <v>1</v>
      </c>
      <c r="Y149" s="1"/>
      <c r="Z149" s="2">
        <v>1</v>
      </c>
      <c r="AA149" s="1" t="s">
        <v>182</v>
      </c>
      <c r="AB149" s="1"/>
      <c r="AC149" s="2">
        <v>3178798987</v>
      </c>
      <c r="AD149" s="1" t="s">
        <v>1379</v>
      </c>
      <c r="AE149" s="2">
        <v>3116686444</v>
      </c>
      <c r="AF149" s="1" t="s">
        <v>413</v>
      </c>
    </row>
    <row r="150" spans="1:32" ht="12.5" x14ac:dyDescent="0.25">
      <c r="A150" s="1" t="s">
        <v>756</v>
      </c>
      <c r="B150" s="1" t="s">
        <v>26</v>
      </c>
      <c r="C150" s="2">
        <v>1066730773</v>
      </c>
      <c r="D150" s="1" t="s">
        <v>235</v>
      </c>
      <c r="E150" s="1" t="s">
        <v>236</v>
      </c>
      <c r="F150" s="1" t="s">
        <v>29</v>
      </c>
      <c r="G150" s="8">
        <v>32566</v>
      </c>
      <c r="H150" s="1" t="s">
        <v>163</v>
      </c>
      <c r="I150" s="1" t="s">
        <v>229</v>
      </c>
      <c r="J150" s="7" t="s">
        <v>237</v>
      </c>
      <c r="K150" s="1" t="s">
        <v>33</v>
      </c>
      <c r="L150" s="1" t="s">
        <v>51</v>
      </c>
      <c r="M150" s="1" t="s">
        <v>78</v>
      </c>
      <c r="N150" s="1" t="s">
        <v>1380</v>
      </c>
      <c r="O150" s="8">
        <v>43297</v>
      </c>
      <c r="P150" s="1" t="s">
        <v>239</v>
      </c>
      <c r="Q150" s="1" t="s">
        <v>92</v>
      </c>
      <c r="R150" s="1" t="s">
        <v>101</v>
      </c>
      <c r="S150" s="2">
        <v>904</v>
      </c>
      <c r="T150" s="1" t="s">
        <v>41</v>
      </c>
      <c r="U150" s="1" t="s">
        <v>54</v>
      </c>
      <c r="V150" s="1" t="s">
        <v>43</v>
      </c>
      <c r="W150" s="1" t="s">
        <v>44</v>
      </c>
      <c r="X150" s="2">
        <v>1</v>
      </c>
      <c r="Y150" s="2">
        <v>3</v>
      </c>
      <c r="Z150" s="2">
        <v>1</v>
      </c>
      <c r="AA150" s="1" t="s">
        <v>182</v>
      </c>
      <c r="AB150" s="2">
        <v>3209382223</v>
      </c>
      <c r="AC150" s="2">
        <v>3128844366</v>
      </c>
      <c r="AD150" s="1" t="s">
        <v>1381</v>
      </c>
      <c r="AE150" s="2">
        <v>3203349098</v>
      </c>
      <c r="AF150" s="1" t="s">
        <v>338</v>
      </c>
    </row>
    <row r="151" spans="1:32" ht="12.5" x14ac:dyDescent="0.25">
      <c r="A151" s="1" t="s">
        <v>1382</v>
      </c>
      <c r="B151" s="1" t="s">
        <v>26</v>
      </c>
      <c r="C151" s="2">
        <v>1100629122</v>
      </c>
      <c r="D151" s="1" t="s">
        <v>1383</v>
      </c>
      <c r="E151" s="1" t="s">
        <v>1384</v>
      </c>
      <c r="F151" s="1" t="s">
        <v>49</v>
      </c>
      <c r="G151" s="8">
        <v>35518</v>
      </c>
      <c r="H151" s="1" t="s">
        <v>1385</v>
      </c>
      <c r="I151" s="1" t="s">
        <v>229</v>
      </c>
      <c r="J151" s="7" t="s">
        <v>1386</v>
      </c>
      <c r="K151" s="1" t="s">
        <v>33</v>
      </c>
      <c r="L151" s="1" t="s">
        <v>72</v>
      </c>
      <c r="M151" s="1" t="s">
        <v>35</v>
      </c>
      <c r="N151" s="1" t="s">
        <v>361</v>
      </c>
      <c r="O151" s="8">
        <v>43468</v>
      </c>
      <c r="P151" s="1" t="s">
        <v>1387</v>
      </c>
      <c r="Q151" s="1" t="s">
        <v>233</v>
      </c>
      <c r="R151" s="1" t="s">
        <v>101</v>
      </c>
      <c r="S151" s="2">
        <v>828116</v>
      </c>
      <c r="T151" s="1" t="s">
        <v>93</v>
      </c>
      <c r="U151" s="1" t="s">
        <v>54</v>
      </c>
      <c r="V151" s="1"/>
      <c r="W151" s="1" t="s">
        <v>44</v>
      </c>
      <c r="X151" s="2">
        <v>0</v>
      </c>
      <c r="Y151" s="2">
        <v>0</v>
      </c>
      <c r="Z151" s="2">
        <v>2</v>
      </c>
      <c r="AA151" s="1" t="s">
        <v>62</v>
      </c>
      <c r="AB151" s="1"/>
      <c r="AC151" s="2">
        <v>3059013068</v>
      </c>
      <c r="AD151" s="1" t="s">
        <v>1388</v>
      </c>
      <c r="AE151" s="2">
        <v>3016547405</v>
      </c>
      <c r="AF151" s="1" t="s">
        <v>1389</v>
      </c>
    </row>
    <row r="152" spans="1:32" ht="12.5" x14ac:dyDescent="0.25">
      <c r="A152" s="1" t="s">
        <v>1390</v>
      </c>
      <c r="B152" s="1" t="s">
        <v>26</v>
      </c>
      <c r="C152" s="2">
        <v>1067886014</v>
      </c>
      <c r="D152" s="1" t="s">
        <v>1391</v>
      </c>
      <c r="E152" s="1" t="s">
        <v>1392</v>
      </c>
      <c r="F152" s="1" t="s">
        <v>49</v>
      </c>
      <c r="G152" s="8">
        <v>32941</v>
      </c>
      <c r="H152" s="1" t="s">
        <v>841</v>
      </c>
      <c r="I152" s="1" t="s">
        <v>229</v>
      </c>
      <c r="J152" s="7" t="s">
        <v>1393</v>
      </c>
      <c r="K152" s="1" t="s">
        <v>33</v>
      </c>
      <c r="L152" s="1" t="s">
        <v>34</v>
      </c>
      <c r="M152" s="1" t="s">
        <v>35</v>
      </c>
      <c r="N152" s="1" t="s">
        <v>1394</v>
      </c>
      <c r="O152" s="8">
        <v>43587</v>
      </c>
      <c r="P152" s="1" t="s">
        <v>1395</v>
      </c>
      <c r="Q152" s="1" t="s">
        <v>233</v>
      </c>
      <c r="R152" s="1" t="s">
        <v>101</v>
      </c>
      <c r="S152" s="2">
        <v>826116</v>
      </c>
      <c r="T152" s="1" t="s">
        <v>41</v>
      </c>
      <c r="U152" s="1" t="s">
        <v>42</v>
      </c>
      <c r="V152" s="1" t="s">
        <v>43</v>
      </c>
      <c r="W152" s="1" t="s">
        <v>169</v>
      </c>
      <c r="X152" s="2">
        <v>1</v>
      </c>
      <c r="Y152" s="1"/>
      <c r="Z152" s="2">
        <v>1</v>
      </c>
      <c r="AA152" s="1" t="s">
        <v>45</v>
      </c>
      <c r="AB152" s="1"/>
      <c r="AC152" s="2">
        <v>3106050900</v>
      </c>
      <c r="AD152" s="1" t="s">
        <v>1396</v>
      </c>
      <c r="AE152" s="2">
        <v>3126530175</v>
      </c>
      <c r="AF152" s="1" t="s">
        <v>423</v>
      </c>
    </row>
    <row r="153" spans="1:32" ht="12.5" x14ac:dyDescent="0.25">
      <c r="A153" s="1" t="s">
        <v>1397</v>
      </c>
      <c r="B153" s="1" t="s">
        <v>26</v>
      </c>
      <c r="C153" s="2">
        <v>1073974160</v>
      </c>
      <c r="D153" s="1" t="s">
        <v>1398</v>
      </c>
      <c r="E153" s="1" t="s">
        <v>1399</v>
      </c>
      <c r="F153" s="1" t="s">
        <v>49</v>
      </c>
      <c r="G153" s="8">
        <v>31562</v>
      </c>
      <c r="H153" s="1" t="s">
        <v>1400</v>
      </c>
      <c r="I153" s="1" t="s">
        <v>229</v>
      </c>
      <c r="J153" s="7"/>
      <c r="K153" s="1" t="s">
        <v>33</v>
      </c>
      <c r="L153" s="1" t="s">
        <v>51</v>
      </c>
      <c r="M153" s="1" t="s">
        <v>78</v>
      </c>
      <c r="N153" s="1"/>
      <c r="O153" s="8">
        <v>43085</v>
      </c>
      <c r="P153" s="1" t="s">
        <v>1401</v>
      </c>
      <c r="Q153" s="1" t="s">
        <v>233</v>
      </c>
      <c r="R153" s="1" t="s">
        <v>101</v>
      </c>
      <c r="S153" s="2">
        <v>828116</v>
      </c>
      <c r="T153" s="1" t="s">
        <v>41</v>
      </c>
      <c r="U153" s="1" t="s">
        <v>1402</v>
      </c>
      <c r="V153" s="1" t="s">
        <v>94</v>
      </c>
      <c r="W153" s="1" t="s">
        <v>44</v>
      </c>
      <c r="X153" s="1"/>
      <c r="Y153" s="5" t="s">
        <v>223</v>
      </c>
      <c r="Z153" s="5" t="s">
        <v>223</v>
      </c>
      <c r="AA153" s="1" t="s">
        <v>1403</v>
      </c>
      <c r="AB153" s="2">
        <v>3146696334</v>
      </c>
      <c r="AC153" s="2">
        <v>3146696334</v>
      </c>
      <c r="AD153" s="1" t="s">
        <v>1404</v>
      </c>
      <c r="AE153" s="2">
        <v>3208444220</v>
      </c>
      <c r="AF153" s="1" t="s">
        <v>313</v>
      </c>
    </row>
    <row r="154" spans="1:32" ht="12.5" x14ac:dyDescent="0.25">
      <c r="A154" s="1" t="s">
        <v>1405</v>
      </c>
      <c r="B154" s="1" t="s">
        <v>26</v>
      </c>
      <c r="C154" s="2">
        <v>1067856527</v>
      </c>
      <c r="D154" s="1" t="s">
        <v>1406</v>
      </c>
      <c r="E154" s="1" t="s">
        <v>1407</v>
      </c>
      <c r="F154" s="1" t="s">
        <v>29</v>
      </c>
      <c r="G154" s="8">
        <v>30900</v>
      </c>
      <c r="H154" s="1" t="s">
        <v>228</v>
      </c>
      <c r="I154" s="1" t="s">
        <v>229</v>
      </c>
      <c r="J154" s="7" t="s">
        <v>1408</v>
      </c>
      <c r="K154" s="1" t="s">
        <v>33</v>
      </c>
      <c r="L154" s="1" t="s">
        <v>72</v>
      </c>
      <c r="M154" s="1" t="s">
        <v>88</v>
      </c>
      <c r="N154" s="1"/>
      <c r="O154" s="8">
        <v>41870</v>
      </c>
      <c r="P154" s="1" t="s">
        <v>1409</v>
      </c>
      <c r="Q154" s="1" t="s">
        <v>39</v>
      </c>
      <c r="R154" s="1" t="s">
        <v>101</v>
      </c>
      <c r="S154" s="2">
        <v>925148</v>
      </c>
      <c r="T154" s="1" t="s">
        <v>41</v>
      </c>
      <c r="U154" s="1" t="s">
        <v>66</v>
      </c>
      <c r="V154" s="1" t="s">
        <v>43</v>
      </c>
      <c r="W154" s="1" t="s">
        <v>169</v>
      </c>
      <c r="X154" s="2">
        <v>3</v>
      </c>
      <c r="Y154" s="1"/>
      <c r="Z154" s="2">
        <v>2</v>
      </c>
      <c r="AA154" s="1" t="s">
        <v>45</v>
      </c>
      <c r="AB154" s="1"/>
      <c r="AC154" s="2">
        <v>3128846324</v>
      </c>
      <c r="AD154" s="1" t="s">
        <v>1410</v>
      </c>
      <c r="AE154" s="2">
        <v>3202704163</v>
      </c>
      <c r="AF154" s="1" t="s">
        <v>505</v>
      </c>
    </row>
    <row r="155" spans="1:32" ht="12.5" x14ac:dyDescent="0.25">
      <c r="A155" s="1" t="s">
        <v>1411</v>
      </c>
      <c r="B155" s="1" t="s">
        <v>26</v>
      </c>
      <c r="C155" s="2">
        <v>50919076</v>
      </c>
      <c r="D155" s="1" t="s">
        <v>1412</v>
      </c>
      <c r="E155" s="1" t="s">
        <v>1413</v>
      </c>
      <c r="F155" s="1" t="s">
        <v>29</v>
      </c>
      <c r="G155" s="8">
        <v>27470</v>
      </c>
      <c r="H155" s="1" t="s">
        <v>228</v>
      </c>
      <c r="I155" s="1" t="s">
        <v>229</v>
      </c>
      <c r="J155" s="7" t="s">
        <v>1414</v>
      </c>
      <c r="K155" s="1" t="s">
        <v>33</v>
      </c>
      <c r="L155" s="1" t="s">
        <v>51</v>
      </c>
      <c r="M155" s="1" t="s">
        <v>88</v>
      </c>
      <c r="N155" s="1"/>
      <c r="O155" s="8">
        <v>42492</v>
      </c>
      <c r="P155" s="1" t="s">
        <v>1409</v>
      </c>
      <c r="Q155" s="1" t="s">
        <v>39</v>
      </c>
      <c r="R155" s="1" t="s">
        <v>101</v>
      </c>
      <c r="S155" s="2">
        <v>925148</v>
      </c>
      <c r="T155" s="1" t="s">
        <v>41</v>
      </c>
      <c r="U155" s="1" t="s">
        <v>66</v>
      </c>
      <c r="V155" s="1" t="s">
        <v>67</v>
      </c>
      <c r="W155" s="1" t="s">
        <v>130</v>
      </c>
      <c r="X155" s="2">
        <v>1</v>
      </c>
      <c r="Y155" s="1"/>
      <c r="Z155" s="2">
        <v>1</v>
      </c>
      <c r="AA155" s="1" t="s">
        <v>1415</v>
      </c>
      <c r="AB155" s="1"/>
      <c r="AC155" s="2">
        <v>3205185758</v>
      </c>
      <c r="AD155" s="1" t="s">
        <v>1416</v>
      </c>
      <c r="AE155" s="2">
        <v>3135662436</v>
      </c>
      <c r="AF155" s="1" t="s">
        <v>1417</v>
      </c>
    </row>
    <row r="156" spans="1:32" ht="12.5" x14ac:dyDescent="0.25">
      <c r="A156" s="1" t="s">
        <v>102</v>
      </c>
      <c r="B156" s="1" t="s">
        <v>26</v>
      </c>
      <c r="C156" s="2">
        <v>1233338327</v>
      </c>
      <c r="D156" s="1" t="s">
        <v>1418</v>
      </c>
      <c r="E156" s="1" t="s">
        <v>1419</v>
      </c>
      <c r="F156" s="1" t="s">
        <v>29</v>
      </c>
      <c r="G156" s="8">
        <v>35392</v>
      </c>
      <c r="H156" s="1" t="s">
        <v>375</v>
      </c>
      <c r="I156" s="1" t="s">
        <v>229</v>
      </c>
      <c r="J156" s="7"/>
      <c r="K156" s="1" t="s">
        <v>33</v>
      </c>
      <c r="L156" s="1" t="s">
        <v>51</v>
      </c>
      <c r="M156" s="1" t="s">
        <v>221</v>
      </c>
      <c r="N156" s="1" t="s">
        <v>1420</v>
      </c>
      <c r="O156" s="1"/>
      <c r="P156" s="1" t="s">
        <v>1421</v>
      </c>
      <c r="Q156" s="1" t="s">
        <v>39</v>
      </c>
      <c r="R156" s="1" t="s">
        <v>40</v>
      </c>
      <c r="S156" s="2">
        <v>8780000</v>
      </c>
      <c r="T156" s="1" t="s">
        <v>41</v>
      </c>
      <c r="U156" s="1" t="s">
        <v>66</v>
      </c>
      <c r="V156" s="1" t="s">
        <v>43</v>
      </c>
      <c r="W156" s="1" t="s">
        <v>169</v>
      </c>
      <c r="X156" s="2">
        <v>0</v>
      </c>
      <c r="Y156" s="2">
        <v>1</v>
      </c>
      <c r="Z156" s="2">
        <v>1</v>
      </c>
      <c r="AA156" s="1" t="s">
        <v>430</v>
      </c>
      <c r="AB156" s="2">
        <v>3113777295</v>
      </c>
      <c r="AC156" s="2">
        <v>3113777295</v>
      </c>
      <c r="AD156" s="1" t="s">
        <v>1422</v>
      </c>
      <c r="AE156" s="2">
        <v>3124235636</v>
      </c>
      <c r="AF156" s="1" t="s">
        <v>539</v>
      </c>
    </row>
    <row r="157" spans="1:32" ht="12.5" x14ac:dyDescent="0.25">
      <c r="A157" s="1" t="s">
        <v>1423</v>
      </c>
      <c r="B157" s="1" t="s">
        <v>26</v>
      </c>
      <c r="C157" s="2">
        <v>1064994159</v>
      </c>
      <c r="D157" s="1" t="s">
        <v>1424</v>
      </c>
      <c r="E157" s="1" t="s">
        <v>1425</v>
      </c>
      <c r="F157" s="1" t="s">
        <v>29</v>
      </c>
      <c r="G157" s="8">
        <v>33233</v>
      </c>
      <c r="H157" s="1" t="s">
        <v>1426</v>
      </c>
      <c r="I157" s="1" t="s">
        <v>294</v>
      </c>
      <c r="J157" s="7" t="s">
        <v>1427</v>
      </c>
      <c r="K157" s="1" t="s">
        <v>33</v>
      </c>
      <c r="L157" s="1" t="s">
        <v>51</v>
      </c>
      <c r="M157" s="1" t="s">
        <v>88</v>
      </c>
      <c r="N157" s="1"/>
      <c r="O157" s="8">
        <v>43451</v>
      </c>
      <c r="P157" s="1" t="s">
        <v>1409</v>
      </c>
      <c r="Q157" s="1" t="s">
        <v>39</v>
      </c>
      <c r="R157" s="1" t="s">
        <v>101</v>
      </c>
      <c r="S157" s="2">
        <v>925148</v>
      </c>
      <c r="T157" s="1" t="s">
        <v>41</v>
      </c>
      <c r="U157" s="1" t="s">
        <v>42</v>
      </c>
      <c r="V157" s="1" t="s">
        <v>43</v>
      </c>
      <c r="W157" s="1" t="s">
        <v>130</v>
      </c>
      <c r="X157" s="2">
        <v>1</v>
      </c>
      <c r="Y157" s="1"/>
      <c r="Z157" s="2">
        <v>1</v>
      </c>
      <c r="AA157" s="1" t="s">
        <v>1428</v>
      </c>
      <c r="AB157" s="1"/>
      <c r="AC157" s="2">
        <v>3205444045</v>
      </c>
      <c r="AD157" s="1" t="s">
        <v>1429</v>
      </c>
      <c r="AE157" s="2">
        <v>3136810762</v>
      </c>
      <c r="AF157" s="1" t="s">
        <v>505</v>
      </c>
    </row>
    <row r="158" spans="1:32" ht="12.5" x14ac:dyDescent="0.25">
      <c r="A158" s="1" t="s">
        <v>1430</v>
      </c>
      <c r="B158" s="1" t="s">
        <v>26</v>
      </c>
      <c r="C158" s="2">
        <v>50890971</v>
      </c>
      <c r="D158" s="1" t="s">
        <v>1431</v>
      </c>
      <c r="E158" s="1" t="s">
        <v>1432</v>
      </c>
      <c r="F158" s="1" t="s">
        <v>29</v>
      </c>
      <c r="G158" s="8">
        <v>23416</v>
      </c>
      <c r="H158" s="1" t="s">
        <v>228</v>
      </c>
      <c r="I158" s="1" t="s">
        <v>229</v>
      </c>
      <c r="J158" s="7" t="s">
        <v>1433</v>
      </c>
      <c r="K158" s="1" t="s">
        <v>33</v>
      </c>
      <c r="L158" s="1" t="s">
        <v>34</v>
      </c>
      <c r="M158" s="1" t="s">
        <v>88</v>
      </c>
      <c r="N158" s="1"/>
      <c r="O158" s="8">
        <v>38777</v>
      </c>
      <c r="P158" s="1" t="s">
        <v>1409</v>
      </c>
      <c r="Q158" s="1" t="s">
        <v>39</v>
      </c>
      <c r="R158" s="1" t="s">
        <v>101</v>
      </c>
      <c r="S158" s="2">
        <v>925148</v>
      </c>
      <c r="T158" s="1" t="s">
        <v>41</v>
      </c>
      <c r="U158" s="1" t="s">
        <v>66</v>
      </c>
      <c r="V158" s="1" t="s">
        <v>73</v>
      </c>
      <c r="W158" s="1" t="s">
        <v>44</v>
      </c>
      <c r="X158" s="2">
        <v>3</v>
      </c>
      <c r="Y158" s="2">
        <v>2</v>
      </c>
      <c r="Z158" s="2">
        <v>1</v>
      </c>
      <c r="AA158" s="1" t="s">
        <v>1434</v>
      </c>
      <c r="AB158" s="1"/>
      <c r="AC158" s="2">
        <v>3116801566</v>
      </c>
      <c r="AD158" s="1" t="s">
        <v>1435</v>
      </c>
      <c r="AE158" s="2">
        <v>3223004027</v>
      </c>
      <c r="AF158" s="1" t="s">
        <v>692</v>
      </c>
    </row>
    <row r="159" spans="1:32" ht="12.5" x14ac:dyDescent="0.25">
      <c r="A159" s="1" t="s">
        <v>1436</v>
      </c>
      <c r="B159" s="1" t="s">
        <v>26</v>
      </c>
      <c r="C159" s="2">
        <v>50913006</v>
      </c>
      <c r="D159" s="1" t="s">
        <v>1437</v>
      </c>
      <c r="E159" s="1" t="s">
        <v>1438</v>
      </c>
      <c r="F159" s="1" t="s">
        <v>29</v>
      </c>
      <c r="G159" s="8">
        <v>27996</v>
      </c>
      <c r="H159" s="1" t="s">
        <v>228</v>
      </c>
      <c r="I159" s="1" t="s">
        <v>229</v>
      </c>
      <c r="J159" s="7" t="s">
        <v>1439</v>
      </c>
      <c r="K159" s="1" t="s">
        <v>33</v>
      </c>
      <c r="L159" s="1" t="s">
        <v>34</v>
      </c>
      <c r="M159" s="1" t="s">
        <v>78</v>
      </c>
      <c r="N159" s="1"/>
      <c r="O159" s="8">
        <v>41625</v>
      </c>
      <c r="P159" s="1" t="s">
        <v>1409</v>
      </c>
      <c r="Q159" s="1" t="s">
        <v>39</v>
      </c>
      <c r="R159" s="1" t="s">
        <v>101</v>
      </c>
      <c r="S159" s="2">
        <v>925.14800000000002</v>
      </c>
      <c r="T159" s="1" t="s">
        <v>41</v>
      </c>
      <c r="U159" s="1" t="s">
        <v>66</v>
      </c>
      <c r="V159" s="1" t="s">
        <v>43</v>
      </c>
      <c r="W159" s="1" t="s">
        <v>169</v>
      </c>
      <c r="X159" s="2">
        <v>2</v>
      </c>
      <c r="Y159" s="2">
        <v>3</v>
      </c>
      <c r="Z159" s="2">
        <v>1</v>
      </c>
      <c r="AA159" s="1" t="s">
        <v>1434</v>
      </c>
      <c r="AB159" s="1"/>
      <c r="AC159" s="2">
        <v>3206750457</v>
      </c>
      <c r="AD159" s="1" t="s">
        <v>1440</v>
      </c>
      <c r="AE159" s="2">
        <v>3207631904</v>
      </c>
      <c r="AF159" s="1" t="s">
        <v>1121</v>
      </c>
    </row>
    <row r="160" spans="1:32" ht="12.5" x14ac:dyDescent="0.25">
      <c r="A160" s="1" t="s">
        <v>1441</v>
      </c>
      <c r="B160" s="1" t="s">
        <v>26</v>
      </c>
      <c r="C160" s="2">
        <v>50899761</v>
      </c>
      <c r="D160" s="1" t="s">
        <v>1442</v>
      </c>
      <c r="E160" s="1" t="s">
        <v>1443</v>
      </c>
      <c r="F160" s="1" t="s">
        <v>29</v>
      </c>
      <c r="G160" s="8">
        <v>26028</v>
      </c>
      <c r="H160" s="1" t="s">
        <v>228</v>
      </c>
      <c r="I160" s="1" t="s">
        <v>229</v>
      </c>
      <c r="J160" s="7" t="s">
        <v>1444</v>
      </c>
      <c r="K160" s="1" t="s">
        <v>33</v>
      </c>
      <c r="L160" s="1" t="s">
        <v>34</v>
      </c>
      <c r="M160" s="1" t="s">
        <v>88</v>
      </c>
      <c r="N160" s="1"/>
      <c r="O160" s="8">
        <v>39995</v>
      </c>
      <c r="P160" s="1" t="s">
        <v>1409</v>
      </c>
      <c r="Q160" s="1" t="s">
        <v>39</v>
      </c>
      <c r="R160" s="1" t="s">
        <v>101</v>
      </c>
      <c r="S160" s="2">
        <v>925148</v>
      </c>
      <c r="T160" s="1" t="s">
        <v>41</v>
      </c>
      <c r="U160" s="1" t="s">
        <v>66</v>
      </c>
      <c r="V160" s="1" t="s">
        <v>73</v>
      </c>
      <c r="W160" s="1" t="s">
        <v>196</v>
      </c>
      <c r="X160" s="2">
        <v>2</v>
      </c>
      <c r="Y160" s="2">
        <v>2</v>
      </c>
      <c r="Z160" s="2">
        <v>1</v>
      </c>
      <c r="AA160" s="1" t="s">
        <v>1434</v>
      </c>
      <c r="AB160" s="1"/>
      <c r="AC160" s="2">
        <v>3145026172</v>
      </c>
      <c r="AD160" s="1" t="s">
        <v>1445</v>
      </c>
      <c r="AE160" s="2">
        <v>3017536031</v>
      </c>
      <c r="AF160" s="1" t="s">
        <v>624</v>
      </c>
    </row>
    <row r="161" spans="1:32" ht="12.5" x14ac:dyDescent="0.25">
      <c r="A161" s="1" t="s">
        <v>46</v>
      </c>
      <c r="B161" s="1" t="s">
        <v>26</v>
      </c>
      <c r="C161" s="2">
        <v>1067919017</v>
      </c>
      <c r="D161" s="1" t="s">
        <v>47</v>
      </c>
      <c r="E161" s="1" t="s">
        <v>48</v>
      </c>
      <c r="F161" s="1" t="s">
        <v>49</v>
      </c>
      <c r="G161" s="8">
        <v>34014</v>
      </c>
      <c r="H161" s="1" t="s">
        <v>1446</v>
      </c>
      <c r="I161" s="1" t="s">
        <v>229</v>
      </c>
      <c r="J161" s="7" t="s">
        <v>1447</v>
      </c>
      <c r="K161" s="1" t="s">
        <v>33</v>
      </c>
      <c r="L161" s="1" t="s">
        <v>51</v>
      </c>
      <c r="M161" s="1" t="s">
        <v>35</v>
      </c>
      <c r="N161" s="1" t="s">
        <v>264</v>
      </c>
      <c r="O161" s="8">
        <v>43295</v>
      </c>
      <c r="P161" s="1" t="s">
        <v>1448</v>
      </c>
      <c r="Q161" s="1" t="s">
        <v>39</v>
      </c>
      <c r="R161" s="1" t="s">
        <v>40</v>
      </c>
      <c r="S161" s="2">
        <v>878000</v>
      </c>
      <c r="T161" s="1" t="s">
        <v>41</v>
      </c>
      <c r="U161" s="1" t="s">
        <v>54</v>
      </c>
      <c r="V161" s="1" t="s">
        <v>73</v>
      </c>
      <c r="W161" s="1" t="s">
        <v>44</v>
      </c>
      <c r="X161" s="1"/>
      <c r="Y161" s="2">
        <v>1</v>
      </c>
      <c r="Z161" s="2">
        <v>3</v>
      </c>
      <c r="AA161" s="1" t="s">
        <v>55</v>
      </c>
      <c r="AB161" s="1"/>
      <c r="AC161" s="2">
        <v>3104545354</v>
      </c>
      <c r="AD161" s="1" t="s">
        <v>1449</v>
      </c>
      <c r="AE161" s="2">
        <v>3215149061</v>
      </c>
      <c r="AF161" s="1" t="s">
        <v>338</v>
      </c>
    </row>
    <row r="162" spans="1:32" ht="12.5" x14ac:dyDescent="0.25">
      <c r="A162" s="1" t="s">
        <v>164</v>
      </c>
      <c r="B162" s="1" t="s">
        <v>26</v>
      </c>
      <c r="C162" s="2">
        <v>1067940376</v>
      </c>
      <c r="D162" s="1" t="s">
        <v>165</v>
      </c>
      <c r="E162" s="1" t="s">
        <v>166</v>
      </c>
      <c r="F162" s="1" t="s">
        <v>29</v>
      </c>
      <c r="G162" s="8">
        <v>34860</v>
      </c>
      <c r="H162" s="1" t="s">
        <v>1450</v>
      </c>
      <c r="I162" s="1" t="s">
        <v>229</v>
      </c>
      <c r="J162" s="7" t="s">
        <v>1451</v>
      </c>
      <c r="K162" s="1" t="s">
        <v>33</v>
      </c>
      <c r="L162" s="1" t="s">
        <v>72</v>
      </c>
      <c r="M162" s="1" t="s">
        <v>78</v>
      </c>
      <c r="N162" s="1" t="s">
        <v>1452</v>
      </c>
      <c r="O162" s="8">
        <v>41885</v>
      </c>
      <c r="P162" s="1" t="s">
        <v>1046</v>
      </c>
      <c r="Q162" s="1" t="s">
        <v>39</v>
      </c>
      <c r="R162" s="1" t="s">
        <v>40</v>
      </c>
      <c r="S162" s="2">
        <v>87800000</v>
      </c>
      <c r="T162" s="1" t="s">
        <v>41</v>
      </c>
      <c r="U162" s="1" t="s">
        <v>66</v>
      </c>
      <c r="V162" s="1" t="s">
        <v>43</v>
      </c>
      <c r="W162" s="1" t="s">
        <v>169</v>
      </c>
      <c r="X162" s="2">
        <v>0</v>
      </c>
      <c r="Y162" s="2">
        <v>2</v>
      </c>
      <c r="Z162" s="2">
        <v>1</v>
      </c>
      <c r="AA162" s="1" t="s">
        <v>182</v>
      </c>
      <c r="AB162" s="2">
        <v>3145503048</v>
      </c>
      <c r="AC162" s="2">
        <v>3145503048</v>
      </c>
      <c r="AD162" s="1" t="s">
        <v>1453</v>
      </c>
      <c r="AE162" s="2">
        <v>3205080697</v>
      </c>
      <c r="AF162" s="1" t="s">
        <v>505</v>
      </c>
    </row>
    <row r="163" spans="1:32" ht="12.5" x14ac:dyDescent="0.25">
      <c r="A163" s="1" t="s">
        <v>150</v>
      </c>
      <c r="B163" s="1" t="s">
        <v>26</v>
      </c>
      <c r="C163" s="2">
        <v>30574770</v>
      </c>
      <c r="D163" s="1" t="s">
        <v>151</v>
      </c>
      <c r="E163" s="1" t="s">
        <v>152</v>
      </c>
      <c r="F163" s="1" t="s">
        <v>29</v>
      </c>
      <c r="G163" s="8">
        <v>27686</v>
      </c>
      <c r="H163" s="1" t="s">
        <v>752</v>
      </c>
      <c r="I163" s="1" t="s">
        <v>229</v>
      </c>
      <c r="J163" s="7" t="s">
        <v>1454</v>
      </c>
      <c r="K163" s="1" t="s">
        <v>33</v>
      </c>
      <c r="L163" s="1" t="s">
        <v>51</v>
      </c>
      <c r="M163" s="1" t="s">
        <v>35</v>
      </c>
      <c r="N163" s="1" t="s">
        <v>133</v>
      </c>
      <c r="O163" s="8">
        <v>39022</v>
      </c>
      <c r="P163" s="1"/>
      <c r="Q163" s="1" t="s">
        <v>39</v>
      </c>
      <c r="R163" s="1" t="s">
        <v>101</v>
      </c>
      <c r="S163" s="2">
        <v>1121000</v>
      </c>
      <c r="T163" s="1" t="s">
        <v>41</v>
      </c>
      <c r="U163" s="1" t="s">
        <v>66</v>
      </c>
      <c r="V163" s="1" t="s">
        <v>67</v>
      </c>
      <c r="W163" s="1" t="s">
        <v>44</v>
      </c>
      <c r="X163" s="2">
        <v>0</v>
      </c>
      <c r="Y163" s="2">
        <v>2</v>
      </c>
      <c r="Z163" s="2">
        <v>3</v>
      </c>
      <c r="AA163" s="1" t="s">
        <v>45</v>
      </c>
      <c r="AB163" s="2">
        <v>3014836523</v>
      </c>
      <c r="AC163" s="2">
        <v>3014836523</v>
      </c>
      <c r="AD163" s="1" t="s">
        <v>1455</v>
      </c>
      <c r="AE163" s="2">
        <v>3014805606</v>
      </c>
      <c r="AF163" s="1" t="s">
        <v>624</v>
      </c>
    </row>
    <row r="164" spans="1:32" ht="12.5" x14ac:dyDescent="0.25">
      <c r="A164" s="1" t="s">
        <v>1456</v>
      </c>
      <c r="B164" s="1" t="s">
        <v>26</v>
      </c>
      <c r="C164" s="2">
        <v>39144314</v>
      </c>
      <c r="D164" s="1" t="s">
        <v>1457</v>
      </c>
      <c r="E164" s="1" t="s">
        <v>1458</v>
      </c>
      <c r="F164" s="1" t="s">
        <v>29</v>
      </c>
      <c r="G164" s="8">
        <v>30623</v>
      </c>
      <c r="H164" s="1" t="s">
        <v>1459</v>
      </c>
      <c r="I164" s="1" t="s">
        <v>229</v>
      </c>
      <c r="J164" s="7" t="s">
        <v>1460</v>
      </c>
      <c r="K164" s="1" t="s">
        <v>33</v>
      </c>
      <c r="L164" s="1" t="s">
        <v>51</v>
      </c>
      <c r="M164" s="1" t="s">
        <v>78</v>
      </c>
      <c r="N164" s="1" t="s">
        <v>1461</v>
      </c>
      <c r="O164" s="8">
        <v>40863</v>
      </c>
      <c r="P164" s="1" t="s">
        <v>1462</v>
      </c>
      <c r="Q164" s="1" t="s">
        <v>39</v>
      </c>
      <c r="R164" s="1" t="s">
        <v>1463</v>
      </c>
      <c r="S164" s="2">
        <v>878000</v>
      </c>
      <c r="T164" s="1" t="s">
        <v>41</v>
      </c>
      <c r="U164" s="1" t="s">
        <v>66</v>
      </c>
      <c r="V164" s="1" t="s">
        <v>67</v>
      </c>
      <c r="W164" s="1" t="s">
        <v>44</v>
      </c>
      <c r="X164" s="2">
        <v>0</v>
      </c>
      <c r="Y164" s="2">
        <v>2</v>
      </c>
      <c r="Z164" s="2">
        <v>1</v>
      </c>
      <c r="AA164" s="1" t="s">
        <v>111</v>
      </c>
      <c r="AB164" s="1"/>
      <c r="AC164" s="2">
        <v>3004356843</v>
      </c>
      <c r="AD164" s="1" t="s">
        <v>1464</v>
      </c>
      <c r="AE164" s="2">
        <v>3106028043</v>
      </c>
      <c r="AF164" s="1" t="s">
        <v>1465</v>
      </c>
    </row>
    <row r="165" spans="1:32" ht="12.5" x14ac:dyDescent="0.25">
      <c r="A165" s="1" t="s">
        <v>56</v>
      </c>
      <c r="B165" s="1" t="s">
        <v>26</v>
      </c>
      <c r="C165" s="2">
        <v>1007706077</v>
      </c>
      <c r="D165" s="1" t="s">
        <v>57</v>
      </c>
      <c r="E165" s="1" t="s">
        <v>58</v>
      </c>
      <c r="F165" s="1" t="s">
        <v>49</v>
      </c>
      <c r="G165" s="8">
        <v>35383</v>
      </c>
      <c r="H165" s="1" t="s">
        <v>647</v>
      </c>
      <c r="I165" s="1" t="s">
        <v>229</v>
      </c>
      <c r="J165" s="7" t="s">
        <v>1466</v>
      </c>
      <c r="K165" s="1" t="s">
        <v>33</v>
      </c>
      <c r="L165" s="1" t="s">
        <v>51</v>
      </c>
      <c r="M165" s="1" t="s">
        <v>35</v>
      </c>
      <c r="N165" s="1" t="s">
        <v>264</v>
      </c>
      <c r="O165" s="8">
        <v>43327</v>
      </c>
      <c r="P165" s="1" t="s">
        <v>641</v>
      </c>
      <c r="Q165" s="1" t="s">
        <v>39</v>
      </c>
      <c r="R165" s="1" t="s">
        <v>40</v>
      </c>
      <c r="S165" s="2">
        <v>878</v>
      </c>
      <c r="T165" s="1" t="s">
        <v>41</v>
      </c>
      <c r="U165" s="1" t="s">
        <v>1467</v>
      </c>
      <c r="V165" s="1" t="s">
        <v>141</v>
      </c>
      <c r="W165" s="1" t="s">
        <v>44</v>
      </c>
      <c r="X165" s="1"/>
      <c r="Y165" s="2">
        <v>2</v>
      </c>
      <c r="Z165" s="2">
        <v>2</v>
      </c>
      <c r="AA165" s="1" t="s">
        <v>62</v>
      </c>
      <c r="AB165" s="2">
        <v>3104398946</v>
      </c>
      <c r="AC165" s="2">
        <v>3104398946</v>
      </c>
      <c r="AD165" s="1" t="s">
        <v>1468</v>
      </c>
      <c r="AE165" s="2">
        <v>3165299737</v>
      </c>
      <c r="AF165" s="1" t="s">
        <v>624</v>
      </c>
    </row>
    <row r="166" spans="1:32" ht="12.5" x14ac:dyDescent="0.25">
      <c r="A166" s="1" t="s">
        <v>1469</v>
      </c>
      <c r="B166" s="1" t="s">
        <v>26</v>
      </c>
      <c r="C166" s="2">
        <v>1068664589</v>
      </c>
      <c r="D166" s="1" t="s">
        <v>1470</v>
      </c>
      <c r="E166" s="1" t="s">
        <v>1471</v>
      </c>
      <c r="F166" s="1" t="s">
        <v>29</v>
      </c>
      <c r="G166" s="8">
        <v>33794</v>
      </c>
      <c r="H166" s="1" t="s">
        <v>98</v>
      </c>
      <c r="I166" s="1" t="s">
        <v>327</v>
      </c>
      <c r="J166" s="7" t="s">
        <v>1472</v>
      </c>
      <c r="K166" s="1" t="s">
        <v>33</v>
      </c>
      <c r="L166" s="1" t="s">
        <v>51</v>
      </c>
      <c r="M166" s="1" t="s">
        <v>343</v>
      </c>
      <c r="N166" s="1" t="s">
        <v>1473</v>
      </c>
      <c r="O166" s="8">
        <v>43284</v>
      </c>
      <c r="P166" s="1" t="s">
        <v>704</v>
      </c>
      <c r="Q166" s="1" t="s">
        <v>39</v>
      </c>
      <c r="R166" s="1" t="s">
        <v>40</v>
      </c>
      <c r="S166" s="2">
        <v>878</v>
      </c>
      <c r="T166" s="1" t="s">
        <v>41</v>
      </c>
      <c r="U166" s="1" t="s">
        <v>1474</v>
      </c>
      <c r="V166" s="1" t="s">
        <v>43</v>
      </c>
      <c r="W166" s="1" t="s">
        <v>44</v>
      </c>
      <c r="X166" s="1"/>
      <c r="Y166" s="2">
        <v>2</v>
      </c>
      <c r="Z166" s="2">
        <v>1</v>
      </c>
      <c r="AA166" s="1" t="s">
        <v>62</v>
      </c>
      <c r="AB166" s="2">
        <v>3105196300</v>
      </c>
      <c r="AC166" s="2">
        <v>3105196300</v>
      </c>
      <c r="AD166" s="1" t="s">
        <v>1475</v>
      </c>
      <c r="AE166" s="2">
        <v>3012037043</v>
      </c>
      <c r="AF166" s="1" t="s">
        <v>364</v>
      </c>
    </row>
    <row r="167" spans="1:32" ht="12.5" x14ac:dyDescent="0.25">
      <c r="A167" s="1" t="s">
        <v>80</v>
      </c>
      <c r="B167" s="1" t="s">
        <v>26</v>
      </c>
      <c r="C167" s="2">
        <v>1067946828</v>
      </c>
      <c r="D167" s="1" t="s">
        <v>1476</v>
      </c>
      <c r="E167" s="1" t="s">
        <v>1477</v>
      </c>
      <c r="F167" s="1" t="s">
        <v>29</v>
      </c>
      <c r="G167" s="8">
        <v>43511</v>
      </c>
      <c r="H167" s="1" t="s">
        <v>375</v>
      </c>
      <c r="I167" s="1" t="s">
        <v>229</v>
      </c>
      <c r="J167" s="7" t="s">
        <v>1478</v>
      </c>
      <c r="K167" s="1" t="s">
        <v>33</v>
      </c>
      <c r="L167" s="1" t="s">
        <v>72</v>
      </c>
      <c r="M167" s="1" t="s">
        <v>78</v>
      </c>
      <c r="N167" s="1"/>
      <c r="O167" s="1"/>
      <c r="P167" s="1" t="s">
        <v>1479</v>
      </c>
      <c r="Q167" s="1" t="s">
        <v>92</v>
      </c>
      <c r="R167" s="1" t="s">
        <v>40</v>
      </c>
      <c r="S167" s="2">
        <v>878</v>
      </c>
      <c r="T167" s="1" t="s">
        <v>41</v>
      </c>
      <c r="U167" s="1" t="s">
        <v>66</v>
      </c>
      <c r="V167" s="1" t="s">
        <v>43</v>
      </c>
      <c r="W167" s="1" t="s">
        <v>44</v>
      </c>
      <c r="X167" s="1"/>
      <c r="Y167" s="1"/>
      <c r="Z167" s="2">
        <v>1</v>
      </c>
      <c r="AA167" s="1" t="s">
        <v>1480</v>
      </c>
      <c r="AB167" s="1"/>
      <c r="AC167" s="2">
        <v>3108300949</v>
      </c>
      <c r="AD167" s="1" t="s">
        <v>1481</v>
      </c>
      <c r="AE167" s="2">
        <v>3116082150</v>
      </c>
      <c r="AF167" s="1" t="s">
        <v>736</v>
      </c>
    </row>
    <row r="168" spans="1:32" ht="12.5" x14ac:dyDescent="0.25">
      <c r="A168" s="1" t="s">
        <v>1482</v>
      </c>
      <c r="B168" s="1" t="s">
        <v>26</v>
      </c>
      <c r="C168" s="2">
        <v>1067942967</v>
      </c>
      <c r="D168" s="1" t="s">
        <v>1483</v>
      </c>
      <c r="E168" s="1" t="s">
        <v>1484</v>
      </c>
      <c r="F168" s="1" t="s">
        <v>49</v>
      </c>
      <c r="G168" s="8">
        <v>34953</v>
      </c>
      <c r="H168" s="1" t="s">
        <v>375</v>
      </c>
      <c r="I168" s="1" t="s">
        <v>229</v>
      </c>
      <c r="J168" s="7" t="s">
        <v>1485</v>
      </c>
      <c r="K168" s="1" t="s">
        <v>33</v>
      </c>
      <c r="L168" s="1" t="s">
        <v>72</v>
      </c>
      <c r="M168" s="1" t="s">
        <v>78</v>
      </c>
      <c r="N168" s="1" t="s">
        <v>1486</v>
      </c>
      <c r="O168" s="8">
        <v>41954</v>
      </c>
      <c r="P168" s="1" t="s">
        <v>1487</v>
      </c>
      <c r="Q168" s="1" t="s">
        <v>39</v>
      </c>
      <c r="R168" s="1" t="s">
        <v>101</v>
      </c>
      <c r="S168" s="2">
        <v>1006000</v>
      </c>
      <c r="T168" s="1" t="s">
        <v>41</v>
      </c>
      <c r="U168" s="1" t="s">
        <v>66</v>
      </c>
      <c r="V168" s="1" t="s">
        <v>43</v>
      </c>
      <c r="W168" s="1" t="s">
        <v>130</v>
      </c>
      <c r="X168" s="2">
        <v>1</v>
      </c>
      <c r="Y168" s="2">
        <v>2</v>
      </c>
      <c r="Z168" s="2">
        <v>1</v>
      </c>
      <c r="AA168" s="1" t="s">
        <v>62</v>
      </c>
      <c r="AB168" s="2">
        <v>7835637</v>
      </c>
      <c r="AC168" s="2">
        <v>3104383983</v>
      </c>
      <c r="AD168" s="1" t="s">
        <v>1488</v>
      </c>
      <c r="AE168" s="2">
        <v>3023154572</v>
      </c>
      <c r="AF168" s="1" t="s">
        <v>539</v>
      </c>
    </row>
    <row r="169" spans="1:32" ht="12.5" x14ac:dyDescent="0.25">
      <c r="A169" s="1" t="s">
        <v>1489</v>
      </c>
      <c r="B169" s="1" t="s">
        <v>26</v>
      </c>
      <c r="C169" s="2">
        <v>1067935151</v>
      </c>
      <c r="D169" s="1" t="s">
        <v>266</v>
      </c>
      <c r="E169" s="1" t="s">
        <v>267</v>
      </c>
      <c r="F169" s="1" t="s">
        <v>29</v>
      </c>
      <c r="G169" s="8">
        <v>34542</v>
      </c>
      <c r="H169" s="1" t="s">
        <v>268</v>
      </c>
      <c r="I169" s="1" t="s">
        <v>229</v>
      </c>
      <c r="J169" s="7" t="s">
        <v>269</v>
      </c>
      <c r="K169" s="1" t="s">
        <v>33</v>
      </c>
      <c r="L169" s="1" t="s">
        <v>72</v>
      </c>
      <c r="M169" s="1" t="s">
        <v>78</v>
      </c>
      <c r="N169" s="1" t="s">
        <v>270</v>
      </c>
      <c r="O169" s="8">
        <v>43587</v>
      </c>
      <c r="P169" s="1" t="s">
        <v>1490</v>
      </c>
      <c r="Q169" s="1" t="s">
        <v>39</v>
      </c>
      <c r="R169" s="1" t="s">
        <v>40</v>
      </c>
      <c r="S169" s="2">
        <v>8.7799999999999994</v>
      </c>
      <c r="T169" s="1" t="s">
        <v>41</v>
      </c>
      <c r="U169" s="1" t="s">
        <v>66</v>
      </c>
      <c r="V169" s="1" t="s">
        <v>43</v>
      </c>
      <c r="W169" s="1" t="s">
        <v>44</v>
      </c>
      <c r="X169" s="2">
        <v>0</v>
      </c>
      <c r="Y169" s="2">
        <v>0</v>
      </c>
      <c r="Z169" s="2">
        <v>1</v>
      </c>
      <c r="AA169" s="1" t="s">
        <v>271</v>
      </c>
      <c r="AB169" s="1"/>
      <c r="AC169" s="2">
        <v>3205919731</v>
      </c>
      <c r="AD169" s="1" t="s">
        <v>1491</v>
      </c>
      <c r="AE169" s="2">
        <v>3002306176</v>
      </c>
      <c r="AF169" s="1" t="s">
        <v>338</v>
      </c>
    </row>
    <row r="170" spans="1:32" ht="12.5" x14ac:dyDescent="0.25">
      <c r="A170" s="1" t="s">
        <v>1492</v>
      </c>
      <c r="B170" s="1" t="s">
        <v>26</v>
      </c>
      <c r="C170" s="2">
        <v>50925943</v>
      </c>
      <c r="D170" s="1" t="s">
        <v>1493</v>
      </c>
      <c r="E170" s="1" t="s">
        <v>1494</v>
      </c>
      <c r="F170" s="1" t="s">
        <v>29</v>
      </c>
      <c r="G170" s="8">
        <v>28829</v>
      </c>
      <c r="H170" s="1" t="s">
        <v>392</v>
      </c>
      <c r="I170" s="1" t="s">
        <v>229</v>
      </c>
      <c r="J170" s="7" t="s">
        <v>1495</v>
      </c>
      <c r="K170" s="1" t="s">
        <v>33</v>
      </c>
      <c r="L170" s="1" t="s">
        <v>72</v>
      </c>
      <c r="M170" s="1" t="s">
        <v>221</v>
      </c>
      <c r="N170" s="1" t="s">
        <v>1496</v>
      </c>
      <c r="O170" s="8">
        <v>36596</v>
      </c>
      <c r="P170" s="1" t="s">
        <v>1497</v>
      </c>
      <c r="Q170" s="1" t="s">
        <v>39</v>
      </c>
      <c r="R170" s="1" t="s">
        <v>101</v>
      </c>
      <c r="S170" s="2">
        <v>1376000</v>
      </c>
      <c r="T170" s="1" t="s">
        <v>41</v>
      </c>
      <c r="U170" s="1" t="s">
        <v>66</v>
      </c>
      <c r="V170" s="1" t="s">
        <v>43</v>
      </c>
      <c r="W170" s="1" t="s">
        <v>44</v>
      </c>
      <c r="X170" s="2">
        <v>2</v>
      </c>
      <c r="Y170" s="2">
        <v>2</v>
      </c>
      <c r="Z170" s="2">
        <v>3</v>
      </c>
      <c r="AA170" s="1" t="s">
        <v>62</v>
      </c>
      <c r="AB170" s="2">
        <v>7869767</v>
      </c>
      <c r="AC170" s="2">
        <v>3004886174</v>
      </c>
      <c r="AD170" s="1" t="s">
        <v>1498</v>
      </c>
      <c r="AE170" s="2">
        <v>3006680772</v>
      </c>
      <c r="AF170" s="1" t="s">
        <v>313</v>
      </c>
    </row>
    <row r="171" spans="1:32" ht="12.5" x14ac:dyDescent="0.25">
      <c r="A171" s="1" t="s">
        <v>1499</v>
      </c>
      <c r="B171" s="1" t="s">
        <v>26</v>
      </c>
      <c r="C171" s="2">
        <v>1064980951</v>
      </c>
      <c r="D171" s="1" t="s">
        <v>1500</v>
      </c>
      <c r="E171" s="1" t="s">
        <v>1501</v>
      </c>
      <c r="F171" s="1" t="s">
        <v>49</v>
      </c>
      <c r="G171" s="8">
        <v>31813</v>
      </c>
      <c r="H171" s="1" t="s">
        <v>1231</v>
      </c>
      <c r="I171" s="1" t="s">
        <v>229</v>
      </c>
      <c r="J171" s="7" t="s">
        <v>1502</v>
      </c>
      <c r="K171" s="1" t="s">
        <v>33</v>
      </c>
      <c r="L171" s="1" t="s">
        <v>34</v>
      </c>
      <c r="M171" s="1" t="s">
        <v>221</v>
      </c>
      <c r="N171" s="1" t="s">
        <v>1503</v>
      </c>
      <c r="O171" s="8">
        <v>40973</v>
      </c>
      <c r="P171" s="1" t="s">
        <v>1504</v>
      </c>
      <c r="Q171" s="1" t="s">
        <v>39</v>
      </c>
      <c r="R171" s="1" t="s">
        <v>101</v>
      </c>
      <c r="S171" s="2">
        <v>1009000</v>
      </c>
      <c r="T171" s="1" t="s">
        <v>41</v>
      </c>
      <c r="U171" s="1" t="s">
        <v>42</v>
      </c>
      <c r="V171" s="1" t="s">
        <v>67</v>
      </c>
      <c r="W171" s="1" t="s">
        <v>169</v>
      </c>
      <c r="X171" s="2">
        <v>2</v>
      </c>
      <c r="Y171" s="2">
        <v>0</v>
      </c>
      <c r="Z171" s="2">
        <v>1</v>
      </c>
      <c r="AA171" s="1" t="s">
        <v>111</v>
      </c>
      <c r="AB171" s="1"/>
      <c r="AC171" s="2">
        <v>3126318407</v>
      </c>
      <c r="AD171" s="1" t="s">
        <v>1505</v>
      </c>
      <c r="AE171" s="2">
        <v>3114176443</v>
      </c>
      <c r="AF171" s="1" t="s">
        <v>539</v>
      </c>
    </row>
    <row r="172" spans="1:32" ht="12.5" x14ac:dyDescent="0.25">
      <c r="A172" s="1" t="s">
        <v>1506</v>
      </c>
      <c r="B172" s="1" t="s">
        <v>26</v>
      </c>
      <c r="C172" s="2">
        <v>1050038285</v>
      </c>
      <c r="D172" s="1" t="s">
        <v>1507</v>
      </c>
      <c r="E172" s="1" t="s">
        <v>1508</v>
      </c>
      <c r="F172" s="1" t="s">
        <v>49</v>
      </c>
      <c r="G172" s="8">
        <v>32752</v>
      </c>
      <c r="H172" s="1" t="s">
        <v>1509</v>
      </c>
      <c r="I172" s="1" t="s">
        <v>229</v>
      </c>
      <c r="J172" s="7" t="s">
        <v>1510</v>
      </c>
      <c r="K172" s="1" t="s">
        <v>33</v>
      </c>
      <c r="L172" s="1" t="s">
        <v>51</v>
      </c>
      <c r="M172" s="1" t="s">
        <v>35</v>
      </c>
      <c r="N172" s="1" t="s">
        <v>1511</v>
      </c>
      <c r="O172" s="8">
        <v>42675</v>
      </c>
      <c r="P172" s="1" t="s">
        <v>1512</v>
      </c>
      <c r="Q172" s="1" t="s">
        <v>39</v>
      </c>
      <c r="R172" s="1" t="s">
        <v>101</v>
      </c>
      <c r="S172" s="2">
        <v>2546000</v>
      </c>
      <c r="T172" s="1" t="s">
        <v>41</v>
      </c>
      <c r="U172" s="1" t="s">
        <v>66</v>
      </c>
      <c r="V172" s="1" t="s">
        <v>43</v>
      </c>
      <c r="W172" s="1" t="s">
        <v>169</v>
      </c>
      <c r="X172" s="2">
        <v>2</v>
      </c>
      <c r="Y172" s="2">
        <v>3</v>
      </c>
      <c r="Z172" s="2">
        <v>3</v>
      </c>
      <c r="AA172" s="1" t="s">
        <v>45</v>
      </c>
      <c r="AB172" s="1"/>
      <c r="AC172" s="2">
        <v>3058934841</v>
      </c>
      <c r="AD172" s="1" t="s">
        <v>1513</v>
      </c>
      <c r="AE172" s="2">
        <v>3058934846</v>
      </c>
      <c r="AF172" s="1" t="s">
        <v>371</v>
      </c>
    </row>
    <row r="173" spans="1:32" ht="12.5" x14ac:dyDescent="0.25">
      <c r="A173" s="1" t="s">
        <v>1514</v>
      </c>
      <c r="B173" s="1" t="s">
        <v>26</v>
      </c>
      <c r="C173" s="2">
        <v>1067906376</v>
      </c>
      <c r="D173" s="1" t="s">
        <v>1515</v>
      </c>
      <c r="E173" s="1" t="s">
        <v>1516</v>
      </c>
      <c r="F173" s="1" t="s">
        <v>29</v>
      </c>
      <c r="G173" s="8">
        <v>33875</v>
      </c>
      <c r="H173" s="1" t="s">
        <v>1517</v>
      </c>
      <c r="I173" s="1" t="s">
        <v>229</v>
      </c>
      <c r="J173" s="7" t="s">
        <v>1518</v>
      </c>
      <c r="K173" s="1" t="s">
        <v>33</v>
      </c>
      <c r="L173" s="1" t="s">
        <v>51</v>
      </c>
      <c r="M173" s="1" t="s">
        <v>78</v>
      </c>
      <c r="N173" s="1" t="s">
        <v>1519</v>
      </c>
      <c r="O173" s="8">
        <v>42491</v>
      </c>
      <c r="P173" s="1" t="s">
        <v>1520</v>
      </c>
      <c r="Q173" s="1" t="s">
        <v>39</v>
      </c>
      <c r="R173" s="1" t="s">
        <v>1521</v>
      </c>
      <c r="S173" s="2">
        <v>878000</v>
      </c>
      <c r="T173" s="1" t="s">
        <v>41</v>
      </c>
      <c r="U173" s="1" t="s">
        <v>66</v>
      </c>
      <c r="V173" s="1" t="s">
        <v>43</v>
      </c>
      <c r="W173" s="1" t="s">
        <v>130</v>
      </c>
      <c r="X173" s="2">
        <v>0</v>
      </c>
      <c r="Y173" s="2">
        <v>1</v>
      </c>
      <c r="Z173" s="1"/>
      <c r="AA173" s="1" t="s">
        <v>948</v>
      </c>
      <c r="AB173" s="1"/>
      <c r="AC173" s="2">
        <v>3137124163</v>
      </c>
      <c r="AD173" s="1" t="s">
        <v>1522</v>
      </c>
      <c r="AE173" s="1" t="s">
        <v>1523</v>
      </c>
      <c r="AF173" s="1" t="s">
        <v>1524</v>
      </c>
    </row>
    <row r="174" spans="1:32" ht="12.5" x14ac:dyDescent="0.25">
      <c r="A174" s="1" t="s">
        <v>1525</v>
      </c>
      <c r="B174" s="1" t="s">
        <v>26</v>
      </c>
      <c r="C174" s="2">
        <v>50905861</v>
      </c>
      <c r="D174" s="1" t="s">
        <v>1526</v>
      </c>
      <c r="E174" s="1" t="s">
        <v>1527</v>
      </c>
      <c r="F174" s="1" t="s">
        <v>29</v>
      </c>
      <c r="G174" s="8">
        <v>27521</v>
      </c>
      <c r="H174" s="1" t="s">
        <v>228</v>
      </c>
      <c r="I174" s="1" t="s">
        <v>229</v>
      </c>
      <c r="J174" s="7" t="s">
        <v>1528</v>
      </c>
      <c r="K174" s="1" t="s">
        <v>180</v>
      </c>
      <c r="L174" s="1" t="s">
        <v>34</v>
      </c>
      <c r="M174" s="1" t="s">
        <v>221</v>
      </c>
      <c r="N174" s="1" t="s">
        <v>649</v>
      </c>
      <c r="O174" s="8">
        <v>40295</v>
      </c>
      <c r="P174" s="1" t="s">
        <v>649</v>
      </c>
      <c r="Q174" s="1" t="s">
        <v>39</v>
      </c>
      <c r="R174" s="1" t="s">
        <v>101</v>
      </c>
      <c r="S174" s="2">
        <v>1294000</v>
      </c>
      <c r="T174" s="1" t="s">
        <v>41</v>
      </c>
      <c r="U174" s="1" t="s">
        <v>66</v>
      </c>
      <c r="V174" s="1" t="s">
        <v>43</v>
      </c>
      <c r="W174" s="1" t="s">
        <v>169</v>
      </c>
      <c r="X174" s="2">
        <v>1</v>
      </c>
      <c r="Y174" s="2">
        <v>2</v>
      </c>
      <c r="Z174" s="2">
        <v>1</v>
      </c>
      <c r="AA174" s="1" t="s">
        <v>62</v>
      </c>
      <c r="AB174" s="1"/>
      <c r="AC174" s="2">
        <v>3014999397</v>
      </c>
      <c r="AD174" s="1" t="s">
        <v>1529</v>
      </c>
      <c r="AE174" s="2">
        <v>3052205341</v>
      </c>
      <c r="AF174" s="1" t="s">
        <v>505</v>
      </c>
    </row>
    <row r="175" spans="1:32" ht="12.5" x14ac:dyDescent="0.25">
      <c r="A175" s="1" t="s">
        <v>1530</v>
      </c>
      <c r="B175" s="1" t="s">
        <v>26</v>
      </c>
      <c r="C175" s="2">
        <v>1067899755</v>
      </c>
      <c r="D175" s="1" t="s">
        <v>1531</v>
      </c>
      <c r="E175" s="1" t="s">
        <v>1532</v>
      </c>
      <c r="F175" s="1" t="s">
        <v>29</v>
      </c>
      <c r="G175" s="8">
        <v>32994</v>
      </c>
      <c r="H175" s="1" t="s">
        <v>1533</v>
      </c>
      <c r="I175" s="1" t="s">
        <v>229</v>
      </c>
      <c r="J175" s="7" t="s">
        <v>1534</v>
      </c>
      <c r="K175" s="1" t="s">
        <v>33</v>
      </c>
      <c r="L175" s="1" t="s">
        <v>72</v>
      </c>
      <c r="M175" s="1" t="s">
        <v>78</v>
      </c>
      <c r="N175" s="1" t="s">
        <v>1535</v>
      </c>
      <c r="O175" s="8">
        <v>42465</v>
      </c>
      <c r="P175" s="1" t="s">
        <v>1520</v>
      </c>
      <c r="Q175" s="1" t="s">
        <v>39</v>
      </c>
      <c r="R175" s="1" t="s">
        <v>101</v>
      </c>
      <c r="S175" s="2">
        <v>878000</v>
      </c>
      <c r="T175" s="1" t="s">
        <v>41</v>
      </c>
      <c r="U175" s="1" t="s">
        <v>66</v>
      </c>
      <c r="V175" s="1" t="s">
        <v>43</v>
      </c>
      <c r="W175" s="1" t="s">
        <v>130</v>
      </c>
      <c r="X175" s="2">
        <v>3</v>
      </c>
      <c r="Y175" s="2">
        <v>3</v>
      </c>
      <c r="Z175" s="2">
        <v>1</v>
      </c>
      <c r="AA175" s="1" t="s">
        <v>1536</v>
      </c>
      <c r="AB175" s="2">
        <v>7917025</v>
      </c>
      <c r="AC175" s="2">
        <v>3174239218</v>
      </c>
      <c r="AD175" s="1" t="s">
        <v>1537</v>
      </c>
      <c r="AE175" s="1" t="s">
        <v>1538</v>
      </c>
      <c r="AF175" s="1" t="s">
        <v>1539</v>
      </c>
    </row>
    <row r="176" spans="1:32" ht="12.5" x14ac:dyDescent="0.25">
      <c r="A176" s="1" t="s">
        <v>1540</v>
      </c>
      <c r="B176" s="1" t="s">
        <v>26</v>
      </c>
      <c r="C176" s="2">
        <v>10770578</v>
      </c>
      <c r="D176" s="1" t="s">
        <v>1541</v>
      </c>
      <c r="E176" s="1" t="s">
        <v>1542</v>
      </c>
      <c r="F176" s="1" t="s">
        <v>49</v>
      </c>
      <c r="G176" s="8">
        <v>29434</v>
      </c>
      <c r="H176" s="1" t="s">
        <v>30</v>
      </c>
      <c r="I176" s="1" t="s">
        <v>229</v>
      </c>
      <c r="J176" s="7" t="s">
        <v>1543</v>
      </c>
      <c r="K176" s="1" t="s">
        <v>33</v>
      </c>
      <c r="L176" s="1" t="s">
        <v>72</v>
      </c>
      <c r="M176" s="1" t="s">
        <v>35</v>
      </c>
      <c r="N176" s="1" t="s">
        <v>283</v>
      </c>
      <c r="O176" s="8">
        <v>43565</v>
      </c>
      <c r="P176" s="1" t="s">
        <v>1544</v>
      </c>
      <c r="Q176" s="1" t="s">
        <v>233</v>
      </c>
      <c r="R176" s="1" t="s">
        <v>101</v>
      </c>
      <c r="S176" s="2">
        <v>1590000</v>
      </c>
      <c r="T176" s="1" t="s">
        <v>41</v>
      </c>
      <c r="U176" s="1" t="s">
        <v>42</v>
      </c>
      <c r="V176" s="1" t="s">
        <v>43</v>
      </c>
      <c r="W176" s="1" t="s">
        <v>169</v>
      </c>
      <c r="X176" s="2">
        <v>2</v>
      </c>
      <c r="Y176" s="2">
        <v>0</v>
      </c>
      <c r="Z176" s="2">
        <v>3</v>
      </c>
      <c r="AA176" s="1" t="s">
        <v>45</v>
      </c>
      <c r="AB176" s="1"/>
      <c r="AC176" s="2">
        <v>3013688904</v>
      </c>
      <c r="AD176" s="1" t="s">
        <v>1545</v>
      </c>
      <c r="AE176" s="2">
        <v>3016686367</v>
      </c>
      <c r="AF176" s="1" t="s">
        <v>371</v>
      </c>
    </row>
    <row r="177" spans="1:32" ht="12.5" x14ac:dyDescent="0.25">
      <c r="A177" s="1" t="s">
        <v>1546</v>
      </c>
      <c r="B177" s="1" t="s">
        <v>26</v>
      </c>
      <c r="C177" s="2">
        <v>1064979344</v>
      </c>
      <c r="D177" s="1" t="s">
        <v>1547</v>
      </c>
      <c r="E177" s="1" t="s">
        <v>1548</v>
      </c>
      <c r="F177" s="1" t="s">
        <v>29</v>
      </c>
      <c r="G177" s="8">
        <v>29878</v>
      </c>
      <c r="H177" s="1" t="s">
        <v>228</v>
      </c>
      <c r="I177" s="1" t="s">
        <v>229</v>
      </c>
      <c r="J177" s="7" t="s">
        <v>1549</v>
      </c>
      <c r="K177" s="1" t="s">
        <v>33</v>
      </c>
      <c r="L177" s="1" t="s">
        <v>34</v>
      </c>
      <c r="M177" s="1" t="s">
        <v>88</v>
      </c>
      <c r="N177" s="1"/>
      <c r="O177" s="8">
        <v>39509</v>
      </c>
      <c r="P177" s="1" t="s">
        <v>1550</v>
      </c>
      <c r="Q177" s="1" t="s">
        <v>66</v>
      </c>
      <c r="R177" s="1" t="s">
        <v>101</v>
      </c>
      <c r="S177" s="2">
        <v>860</v>
      </c>
      <c r="T177" s="1" t="s">
        <v>41</v>
      </c>
      <c r="U177" s="1" t="s">
        <v>66</v>
      </c>
      <c r="V177" s="1" t="s">
        <v>43</v>
      </c>
      <c r="W177" s="1" t="s">
        <v>130</v>
      </c>
      <c r="X177" s="2">
        <v>1</v>
      </c>
      <c r="Y177" s="2">
        <v>1</v>
      </c>
      <c r="Z177" s="2">
        <v>1</v>
      </c>
      <c r="AA177" s="1" t="s">
        <v>45</v>
      </c>
      <c r="AB177" s="1"/>
      <c r="AC177" s="2">
        <v>3206788862</v>
      </c>
      <c r="AD177" s="1" t="s">
        <v>1551</v>
      </c>
      <c r="AE177" s="2">
        <v>3008466535</v>
      </c>
      <c r="AF177" s="1" t="s">
        <v>1552</v>
      </c>
    </row>
    <row r="178" spans="1:32" ht="12.5" x14ac:dyDescent="0.25">
      <c r="A178" s="1" t="s">
        <v>1553</v>
      </c>
      <c r="B178" s="1" t="s">
        <v>26</v>
      </c>
      <c r="C178" s="2">
        <v>1038809216</v>
      </c>
      <c r="D178" s="1" t="s">
        <v>1554</v>
      </c>
      <c r="E178" s="1" t="s">
        <v>1555</v>
      </c>
      <c r="F178" s="1" t="s">
        <v>29</v>
      </c>
      <c r="G178" s="8">
        <v>33905</v>
      </c>
      <c r="H178" s="1" t="s">
        <v>1556</v>
      </c>
      <c r="I178" s="1" t="s">
        <v>229</v>
      </c>
      <c r="J178" s="7" t="s">
        <v>1557</v>
      </c>
      <c r="K178" s="1" t="s">
        <v>33</v>
      </c>
      <c r="L178" s="1" t="s">
        <v>34</v>
      </c>
      <c r="M178" s="1" t="s">
        <v>78</v>
      </c>
      <c r="N178" s="1" t="s">
        <v>1558</v>
      </c>
      <c r="O178" s="8">
        <v>43542</v>
      </c>
      <c r="P178" s="1" t="s">
        <v>1559</v>
      </c>
      <c r="Q178" s="1" t="s">
        <v>66</v>
      </c>
      <c r="R178" s="1" t="s">
        <v>101</v>
      </c>
      <c r="S178" s="2">
        <v>828</v>
      </c>
      <c r="T178" s="1" t="s">
        <v>467</v>
      </c>
      <c r="U178" s="1" t="s">
        <v>1560</v>
      </c>
      <c r="V178" s="1" t="s">
        <v>141</v>
      </c>
      <c r="W178" s="1" t="s">
        <v>169</v>
      </c>
      <c r="X178" s="2">
        <v>1</v>
      </c>
      <c r="Y178" s="2">
        <v>0</v>
      </c>
      <c r="Z178" s="2">
        <v>1</v>
      </c>
      <c r="AA178" s="1" t="s">
        <v>684</v>
      </c>
      <c r="AB178" s="1"/>
      <c r="AC178" s="2">
        <v>3216779773</v>
      </c>
      <c r="AD178" s="1" t="s">
        <v>1561</v>
      </c>
      <c r="AE178" s="2">
        <v>3135900248</v>
      </c>
      <c r="AF178" s="1" t="s">
        <v>505</v>
      </c>
    </row>
    <row r="179" spans="1:32" ht="12.5" x14ac:dyDescent="0.25">
      <c r="A179" s="1" t="s">
        <v>1562</v>
      </c>
      <c r="B179" s="1" t="s">
        <v>26</v>
      </c>
      <c r="C179" s="2">
        <v>1005681670</v>
      </c>
      <c r="D179" s="1" t="s">
        <v>1563</v>
      </c>
      <c r="E179" s="1" t="s">
        <v>1564</v>
      </c>
      <c r="F179" s="1" t="s">
        <v>29</v>
      </c>
      <c r="G179" s="8">
        <v>32389</v>
      </c>
      <c r="H179" s="1" t="s">
        <v>1565</v>
      </c>
      <c r="I179" s="1" t="s">
        <v>229</v>
      </c>
      <c r="J179" s="7" t="s">
        <v>1566</v>
      </c>
      <c r="K179" s="1" t="s">
        <v>180</v>
      </c>
      <c r="L179" s="1" t="s">
        <v>51</v>
      </c>
      <c r="M179" s="1" t="s">
        <v>78</v>
      </c>
      <c r="N179" s="1" t="s">
        <v>1567</v>
      </c>
      <c r="O179" s="8">
        <v>43661</v>
      </c>
      <c r="P179" s="1" t="s">
        <v>1315</v>
      </c>
      <c r="Q179" s="1" t="s">
        <v>66</v>
      </c>
      <c r="R179" s="1" t="s">
        <v>101</v>
      </c>
      <c r="S179" s="2">
        <v>828</v>
      </c>
      <c r="T179" s="1" t="s">
        <v>93</v>
      </c>
      <c r="U179" s="1" t="s">
        <v>1568</v>
      </c>
      <c r="V179" s="1" t="s">
        <v>1568</v>
      </c>
      <c r="W179" s="1" t="s">
        <v>44</v>
      </c>
      <c r="X179" s="2">
        <v>1</v>
      </c>
      <c r="Y179" s="2">
        <v>1</v>
      </c>
      <c r="Z179" s="2">
        <v>1</v>
      </c>
      <c r="AA179" s="1" t="s">
        <v>62</v>
      </c>
      <c r="AB179" s="1"/>
      <c r="AC179" s="2">
        <v>3234732105</v>
      </c>
      <c r="AD179" s="1" t="s">
        <v>1569</v>
      </c>
      <c r="AE179" s="2">
        <v>3106202443</v>
      </c>
      <c r="AF179" s="1" t="s">
        <v>1282</v>
      </c>
    </row>
    <row r="180" spans="1:32" ht="12.5" x14ac:dyDescent="0.25">
      <c r="A180" s="1" t="s">
        <v>1570</v>
      </c>
      <c r="B180" s="1" t="s">
        <v>26</v>
      </c>
      <c r="C180" s="2">
        <v>50933029</v>
      </c>
      <c r="D180" s="1" t="s">
        <v>1571</v>
      </c>
      <c r="E180" s="1" t="s">
        <v>1572</v>
      </c>
      <c r="F180" s="1" t="s">
        <v>29</v>
      </c>
      <c r="G180" s="8">
        <v>29484</v>
      </c>
      <c r="H180" s="1" t="s">
        <v>228</v>
      </c>
      <c r="I180" s="1" t="s">
        <v>229</v>
      </c>
      <c r="J180" s="7" t="s">
        <v>1573</v>
      </c>
      <c r="K180" s="1" t="s">
        <v>33</v>
      </c>
      <c r="L180" s="1" t="s">
        <v>72</v>
      </c>
      <c r="M180" s="1" t="s">
        <v>78</v>
      </c>
      <c r="N180" s="1" t="s">
        <v>168</v>
      </c>
      <c r="O180" s="8">
        <v>39482</v>
      </c>
      <c r="P180" s="1" t="s">
        <v>1343</v>
      </c>
      <c r="Q180" s="1" t="s">
        <v>66</v>
      </c>
      <c r="R180" s="1" t="s">
        <v>40</v>
      </c>
      <c r="S180" s="2">
        <v>878</v>
      </c>
      <c r="T180" s="1" t="s">
        <v>41</v>
      </c>
      <c r="U180" s="1" t="s">
        <v>66</v>
      </c>
      <c r="V180" s="1" t="s">
        <v>73</v>
      </c>
      <c r="W180" s="1" t="s">
        <v>44</v>
      </c>
      <c r="X180" s="2">
        <v>1</v>
      </c>
      <c r="Y180" s="2">
        <v>1</v>
      </c>
      <c r="Z180" s="2">
        <v>2</v>
      </c>
      <c r="AA180" s="1" t="s">
        <v>55</v>
      </c>
      <c r="AB180" s="2">
        <v>3126422743</v>
      </c>
      <c r="AC180" s="2">
        <v>3126422743</v>
      </c>
      <c r="AD180" s="1" t="s">
        <v>1574</v>
      </c>
      <c r="AE180" s="2">
        <v>3104688550</v>
      </c>
      <c r="AF180" s="1" t="s">
        <v>624</v>
      </c>
    </row>
    <row r="181" spans="1:32" ht="12.5" x14ac:dyDescent="0.25">
      <c r="A181" s="1" t="s">
        <v>1575</v>
      </c>
      <c r="B181" s="1" t="s">
        <v>26</v>
      </c>
      <c r="C181" s="2">
        <v>1065000598</v>
      </c>
      <c r="D181" s="1" t="s">
        <v>1576</v>
      </c>
      <c r="E181" s="1" t="s">
        <v>1577</v>
      </c>
      <c r="F181" s="1" t="s">
        <v>29</v>
      </c>
      <c r="G181" s="8">
        <v>33838</v>
      </c>
      <c r="H181" s="1" t="s">
        <v>1578</v>
      </c>
      <c r="I181" s="1" t="s">
        <v>229</v>
      </c>
      <c r="J181" s="7" t="s">
        <v>1579</v>
      </c>
      <c r="K181" s="1" t="s">
        <v>33</v>
      </c>
      <c r="L181" s="1" t="s">
        <v>51</v>
      </c>
      <c r="M181" s="1" t="s">
        <v>35</v>
      </c>
      <c r="N181" s="1" t="s">
        <v>1580</v>
      </c>
      <c r="O181" s="8">
        <v>41646</v>
      </c>
      <c r="P181" s="1" t="s">
        <v>1343</v>
      </c>
      <c r="Q181" s="1" t="s">
        <v>66</v>
      </c>
      <c r="R181" s="1" t="s">
        <v>40</v>
      </c>
      <c r="S181" s="2">
        <v>878000</v>
      </c>
      <c r="T181" s="1" t="s">
        <v>41</v>
      </c>
      <c r="U181" s="1" t="s">
        <v>66</v>
      </c>
      <c r="V181" s="1" t="s">
        <v>43</v>
      </c>
      <c r="W181" s="1" t="s">
        <v>44</v>
      </c>
      <c r="X181" s="2">
        <v>0</v>
      </c>
      <c r="Y181" s="2">
        <v>2</v>
      </c>
      <c r="Z181" s="2">
        <v>1</v>
      </c>
      <c r="AA181" s="1" t="s">
        <v>45</v>
      </c>
      <c r="AB181" s="1"/>
      <c r="AC181" s="2">
        <v>3225878748</v>
      </c>
      <c r="AD181" s="1" t="s">
        <v>1581</v>
      </c>
      <c r="AE181" s="2">
        <v>3135873402</v>
      </c>
      <c r="AF181" s="1" t="s">
        <v>1582</v>
      </c>
    </row>
    <row r="182" spans="1:32" ht="12.5" x14ac:dyDescent="0.25">
      <c r="A182" s="1" t="s">
        <v>1583</v>
      </c>
      <c r="B182" s="1" t="s">
        <v>26</v>
      </c>
      <c r="C182" s="2">
        <v>64586840</v>
      </c>
      <c r="D182" s="1" t="s">
        <v>1584</v>
      </c>
      <c r="E182" s="1" t="s">
        <v>1585</v>
      </c>
      <c r="F182" s="1" t="s">
        <v>29</v>
      </c>
      <c r="G182" s="8">
        <v>29255</v>
      </c>
      <c r="H182" s="1" t="s">
        <v>752</v>
      </c>
      <c r="I182" s="1" t="s">
        <v>229</v>
      </c>
      <c r="J182" s="7" t="s">
        <v>1586</v>
      </c>
      <c r="K182" s="1" t="s">
        <v>33</v>
      </c>
      <c r="L182" s="1" t="s">
        <v>51</v>
      </c>
      <c r="M182" s="1" t="s">
        <v>35</v>
      </c>
      <c r="N182" s="1"/>
      <c r="O182" s="8">
        <v>43586</v>
      </c>
      <c r="P182" s="1" t="s">
        <v>1587</v>
      </c>
      <c r="Q182" s="1" t="s">
        <v>233</v>
      </c>
      <c r="R182" s="1" t="s">
        <v>101</v>
      </c>
      <c r="S182" s="2">
        <v>2600000</v>
      </c>
      <c r="T182" s="1" t="s">
        <v>41</v>
      </c>
      <c r="U182" s="1" t="s">
        <v>42</v>
      </c>
      <c r="V182" s="1" t="s">
        <v>67</v>
      </c>
      <c r="W182" s="1" t="s">
        <v>130</v>
      </c>
      <c r="X182" s="1"/>
      <c r="Y182" s="1"/>
      <c r="Z182" s="2">
        <v>3</v>
      </c>
      <c r="AA182" s="1" t="s">
        <v>62</v>
      </c>
      <c r="AB182" s="1"/>
      <c r="AC182" s="2">
        <v>3017545424</v>
      </c>
      <c r="AD182" s="1" t="s">
        <v>1588</v>
      </c>
      <c r="AE182" s="2">
        <v>3216567774</v>
      </c>
      <c r="AF182" s="1" t="s">
        <v>1589</v>
      </c>
    </row>
    <row r="183" spans="1:32" ht="12.5" x14ac:dyDescent="0.25">
      <c r="A183" s="1" t="s">
        <v>1590</v>
      </c>
      <c r="B183" s="1" t="s">
        <v>26</v>
      </c>
      <c r="C183" s="2">
        <v>1067935918</v>
      </c>
      <c r="D183" s="1" t="s">
        <v>1591</v>
      </c>
      <c r="E183" s="1" t="s">
        <v>1592</v>
      </c>
      <c r="F183" s="1" t="s">
        <v>29</v>
      </c>
      <c r="G183" s="8">
        <v>34616</v>
      </c>
      <c r="H183" s="1" t="s">
        <v>228</v>
      </c>
      <c r="I183" s="1" t="s">
        <v>229</v>
      </c>
      <c r="J183" s="7" t="s">
        <v>1593</v>
      </c>
      <c r="K183" s="1" t="s">
        <v>180</v>
      </c>
      <c r="L183" s="1" t="s">
        <v>34</v>
      </c>
      <c r="M183" s="1" t="s">
        <v>78</v>
      </c>
      <c r="N183" s="1" t="s">
        <v>36</v>
      </c>
      <c r="O183" s="8">
        <v>43661</v>
      </c>
      <c r="P183" s="1" t="s">
        <v>1594</v>
      </c>
      <c r="Q183" s="1" t="s">
        <v>92</v>
      </c>
      <c r="R183" s="1" t="s">
        <v>101</v>
      </c>
      <c r="S183" s="2">
        <v>828.11599999999999</v>
      </c>
      <c r="T183" s="1" t="s">
        <v>93</v>
      </c>
      <c r="U183" s="1" t="s">
        <v>66</v>
      </c>
      <c r="V183" s="1" t="s">
        <v>1595</v>
      </c>
      <c r="W183" s="1" t="s">
        <v>44</v>
      </c>
      <c r="X183" s="2">
        <v>0</v>
      </c>
      <c r="Y183" s="2">
        <v>1</v>
      </c>
      <c r="Z183" s="2">
        <v>1</v>
      </c>
      <c r="AA183" s="1" t="s">
        <v>182</v>
      </c>
      <c r="AB183" s="2">
        <v>3206253603</v>
      </c>
      <c r="AC183" s="2">
        <v>3128510955</v>
      </c>
      <c r="AD183" s="1" t="s">
        <v>1596</v>
      </c>
      <c r="AE183" s="2">
        <v>3206253603</v>
      </c>
      <c r="AF183" s="1" t="s">
        <v>413</v>
      </c>
    </row>
    <row r="184" spans="1:32" ht="12.5" x14ac:dyDescent="0.25">
      <c r="A184" s="1" t="s">
        <v>1597</v>
      </c>
      <c r="B184" s="1" t="s">
        <v>26</v>
      </c>
      <c r="C184" s="2">
        <v>50893245</v>
      </c>
      <c r="D184" s="1" t="s">
        <v>1598</v>
      </c>
      <c r="E184" s="1" t="s">
        <v>1599</v>
      </c>
      <c r="F184" s="1" t="s">
        <v>29</v>
      </c>
      <c r="G184" s="8">
        <v>25709</v>
      </c>
      <c r="H184" s="1" t="s">
        <v>228</v>
      </c>
      <c r="I184" s="1" t="s">
        <v>229</v>
      </c>
      <c r="J184" s="7" t="s">
        <v>1600</v>
      </c>
      <c r="K184" s="1" t="s">
        <v>33</v>
      </c>
      <c r="L184" s="1" t="s">
        <v>34</v>
      </c>
      <c r="M184" s="1" t="s">
        <v>35</v>
      </c>
      <c r="N184" s="1" t="s">
        <v>1601</v>
      </c>
      <c r="O184" s="8">
        <v>39600</v>
      </c>
      <c r="P184" s="1" t="s">
        <v>1602</v>
      </c>
      <c r="Q184" s="1" t="s">
        <v>233</v>
      </c>
      <c r="R184" s="1" t="s">
        <v>101</v>
      </c>
      <c r="S184" s="2">
        <v>1155000</v>
      </c>
      <c r="T184" s="1" t="s">
        <v>41</v>
      </c>
      <c r="U184" s="1" t="s">
        <v>66</v>
      </c>
      <c r="V184" s="1" t="s">
        <v>67</v>
      </c>
      <c r="W184" s="1" t="s">
        <v>1603</v>
      </c>
      <c r="X184" s="2">
        <v>2</v>
      </c>
      <c r="Y184" s="2">
        <v>2</v>
      </c>
      <c r="Z184" s="2">
        <v>2</v>
      </c>
      <c r="AA184" s="1" t="s">
        <v>45</v>
      </c>
      <c r="AB184" s="1"/>
      <c r="AC184" s="2">
        <v>3113931696</v>
      </c>
      <c r="AD184" s="1" t="s">
        <v>1604</v>
      </c>
      <c r="AE184" s="2">
        <v>3107316385</v>
      </c>
      <c r="AF184" s="1" t="s">
        <v>413</v>
      </c>
    </row>
    <row r="185" spans="1:32" ht="12.5" x14ac:dyDescent="0.25">
      <c r="A185" s="1" t="s">
        <v>1605</v>
      </c>
      <c r="B185" s="1" t="s">
        <v>26</v>
      </c>
      <c r="C185" s="2">
        <v>1067925072</v>
      </c>
      <c r="D185" s="1" t="s">
        <v>1606</v>
      </c>
      <c r="E185" s="1" t="s">
        <v>1607</v>
      </c>
      <c r="F185" s="1" t="s">
        <v>29</v>
      </c>
      <c r="G185" s="8">
        <v>34295</v>
      </c>
      <c r="H185" s="1" t="s">
        <v>1021</v>
      </c>
      <c r="I185" s="1" t="s">
        <v>229</v>
      </c>
      <c r="J185" s="7" t="s">
        <v>1608</v>
      </c>
      <c r="K185" s="1" t="s">
        <v>33</v>
      </c>
      <c r="L185" s="1" t="s">
        <v>34</v>
      </c>
      <c r="M185" s="1" t="s">
        <v>78</v>
      </c>
      <c r="N185" s="1" t="s">
        <v>1609</v>
      </c>
      <c r="O185" s="8">
        <v>41502</v>
      </c>
      <c r="P185" s="1" t="s">
        <v>1610</v>
      </c>
      <c r="Q185" s="1" t="s">
        <v>39</v>
      </c>
      <c r="R185" s="1" t="s">
        <v>101</v>
      </c>
      <c r="S185" s="2">
        <v>861000</v>
      </c>
      <c r="T185" s="1" t="s">
        <v>41</v>
      </c>
      <c r="U185" s="1" t="s">
        <v>66</v>
      </c>
      <c r="V185" s="1" t="s">
        <v>43</v>
      </c>
      <c r="W185" s="1" t="s">
        <v>130</v>
      </c>
      <c r="X185" s="2">
        <v>2</v>
      </c>
      <c r="Y185" s="1"/>
      <c r="Z185" s="2">
        <v>1</v>
      </c>
      <c r="AA185" s="1" t="s">
        <v>111</v>
      </c>
      <c r="AB185" s="1"/>
      <c r="AC185" s="2">
        <v>3016575862</v>
      </c>
      <c r="AD185" s="2">
        <v>3102047961</v>
      </c>
      <c r="AE185" s="2">
        <v>3226922412</v>
      </c>
      <c r="AF185" s="1" t="s">
        <v>1611</v>
      </c>
    </row>
    <row r="186" spans="1:32" ht="12.5" x14ac:dyDescent="0.25">
      <c r="A186" s="1" t="s">
        <v>1612</v>
      </c>
      <c r="B186" s="1" t="s">
        <v>26</v>
      </c>
      <c r="C186" s="2">
        <v>50938516</v>
      </c>
      <c r="D186" s="1" t="s">
        <v>1613</v>
      </c>
      <c r="E186" s="1" t="s">
        <v>1614</v>
      </c>
      <c r="F186" s="1" t="s">
        <v>29</v>
      </c>
      <c r="G186" s="8">
        <v>30314</v>
      </c>
      <c r="H186" s="1" t="s">
        <v>229</v>
      </c>
      <c r="I186" s="1" t="s">
        <v>229</v>
      </c>
      <c r="J186" s="7" t="s">
        <v>1615</v>
      </c>
      <c r="K186" s="1" t="s">
        <v>33</v>
      </c>
      <c r="L186" s="1" t="s">
        <v>34</v>
      </c>
      <c r="M186" s="1" t="s">
        <v>343</v>
      </c>
      <c r="N186" s="1" t="s">
        <v>1616</v>
      </c>
      <c r="O186" s="8">
        <v>42339</v>
      </c>
      <c r="P186" s="1" t="s">
        <v>1617</v>
      </c>
      <c r="Q186" s="1" t="s">
        <v>233</v>
      </c>
      <c r="R186" s="1" t="s">
        <v>101</v>
      </c>
      <c r="S186" s="2">
        <v>2783000</v>
      </c>
      <c r="T186" s="1" t="s">
        <v>41</v>
      </c>
      <c r="U186" s="1" t="s">
        <v>66</v>
      </c>
      <c r="V186" s="1" t="s">
        <v>43</v>
      </c>
      <c r="W186" s="1" t="s">
        <v>196</v>
      </c>
      <c r="X186" s="2">
        <v>2</v>
      </c>
      <c r="Y186" s="1"/>
      <c r="Z186" s="2">
        <v>4</v>
      </c>
      <c r="AA186" s="1" t="s">
        <v>182</v>
      </c>
      <c r="AB186" s="2">
        <v>7950500</v>
      </c>
      <c r="AC186" s="2">
        <v>3008372435</v>
      </c>
      <c r="AD186" s="1" t="s">
        <v>1618</v>
      </c>
      <c r="AE186" s="2">
        <v>3013632704</v>
      </c>
      <c r="AF186" s="1" t="s">
        <v>624</v>
      </c>
    </row>
    <row r="187" spans="1:32" ht="12.5" x14ac:dyDescent="0.25">
      <c r="A187" s="1" t="s">
        <v>1619</v>
      </c>
      <c r="B187" s="1" t="s">
        <v>26</v>
      </c>
      <c r="C187" s="2">
        <v>30583762</v>
      </c>
      <c r="D187" s="1" t="s">
        <v>1620</v>
      </c>
      <c r="E187" s="1" t="s">
        <v>1621</v>
      </c>
      <c r="F187" s="1" t="s">
        <v>29</v>
      </c>
      <c r="G187" s="8">
        <v>31212</v>
      </c>
      <c r="H187" s="1" t="s">
        <v>1622</v>
      </c>
      <c r="I187" s="1" t="s">
        <v>213</v>
      </c>
      <c r="J187" s="7" t="s">
        <v>1623</v>
      </c>
      <c r="K187" s="1" t="s">
        <v>33</v>
      </c>
      <c r="L187" s="1" t="s">
        <v>72</v>
      </c>
      <c r="M187" s="1" t="s">
        <v>343</v>
      </c>
      <c r="N187" s="1" t="s">
        <v>1624</v>
      </c>
      <c r="O187" s="8">
        <v>43601</v>
      </c>
      <c r="P187" s="1" t="s">
        <v>545</v>
      </c>
      <c r="Q187" s="1" t="s">
        <v>213</v>
      </c>
      <c r="R187" s="1" t="s">
        <v>101</v>
      </c>
      <c r="S187" s="2">
        <v>2100000</v>
      </c>
      <c r="T187" s="1" t="s">
        <v>41</v>
      </c>
      <c r="U187" s="1" t="s">
        <v>66</v>
      </c>
      <c r="V187" s="1" t="s">
        <v>141</v>
      </c>
      <c r="W187" s="1" t="s">
        <v>44</v>
      </c>
      <c r="X187" s="2">
        <v>1</v>
      </c>
      <c r="Y187" s="2">
        <v>2</v>
      </c>
      <c r="Z187" s="2">
        <v>3</v>
      </c>
      <c r="AA187" s="1" t="s">
        <v>1625</v>
      </c>
      <c r="AB187" s="2">
        <v>7775467</v>
      </c>
      <c r="AC187" s="2">
        <v>3043546596</v>
      </c>
      <c r="AD187" s="1" t="s">
        <v>1626</v>
      </c>
      <c r="AE187" s="2">
        <v>3135330903</v>
      </c>
      <c r="AF187" s="1" t="s">
        <v>338</v>
      </c>
    </row>
    <row r="188" spans="1:32" ht="12.5" x14ac:dyDescent="0.25">
      <c r="A188" s="1" t="s">
        <v>1627</v>
      </c>
      <c r="B188" s="1" t="s">
        <v>26</v>
      </c>
      <c r="C188" s="2">
        <v>64704157</v>
      </c>
      <c r="D188" s="1" t="s">
        <v>1628</v>
      </c>
      <c r="E188" s="1" t="s">
        <v>1629</v>
      </c>
      <c r="F188" s="1" t="s">
        <v>29</v>
      </c>
      <c r="G188" s="8">
        <v>30759</v>
      </c>
      <c r="H188" s="1" t="s">
        <v>746</v>
      </c>
      <c r="I188" s="1" t="s">
        <v>746</v>
      </c>
      <c r="J188" s="7" t="s">
        <v>1630</v>
      </c>
      <c r="K188" s="1" t="s">
        <v>33</v>
      </c>
      <c r="L188" s="1" t="s">
        <v>34</v>
      </c>
      <c r="M188" s="1" t="s">
        <v>35</v>
      </c>
      <c r="N188" s="1" t="s">
        <v>1631</v>
      </c>
      <c r="O188" s="8">
        <v>43180</v>
      </c>
      <c r="P188" s="1" t="s">
        <v>1631</v>
      </c>
      <c r="Q188" s="1" t="s">
        <v>746</v>
      </c>
      <c r="R188" s="1" t="s">
        <v>40</v>
      </c>
      <c r="S188" s="2">
        <v>1545000</v>
      </c>
      <c r="T188" s="1" t="s">
        <v>467</v>
      </c>
      <c r="U188" s="1" t="s">
        <v>54</v>
      </c>
      <c r="V188" s="1" t="s">
        <v>43</v>
      </c>
      <c r="W188" s="1" t="s">
        <v>169</v>
      </c>
      <c r="X188" s="2">
        <v>2</v>
      </c>
      <c r="Y188" s="2">
        <v>2</v>
      </c>
      <c r="Z188" s="2">
        <v>2</v>
      </c>
      <c r="AA188" s="1" t="s">
        <v>62</v>
      </c>
      <c r="AB188" s="2">
        <v>2766121</v>
      </c>
      <c r="AC188" s="2">
        <v>3006335013</v>
      </c>
      <c r="AD188" s="1" t="s">
        <v>1632</v>
      </c>
      <c r="AE188" s="2">
        <v>3106859768</v>
      </c>
      <c r="AF188" s="1" t="s">
        <v>505</v>
      </c>
    </row>
    <row r="189" spans="1:32" ht="12.5" x14ac:dyDescent="0.25">
      <c r="A189" s="1" t="s">
        <v>1633</v>
      </c>
      <c r="B189" s="1" t="s">
        <v>26</v>
      </c>
      <c r="C189" s="2">
        <v>1003005005</v>
      </c>
      <c r="D189" s="1" t="s">
        <v>1634</v>
      </c>
      <c r="E189" s="1" t="s">
        <v>1635</v>
      </c>
      <c r="F189" s="1" t="s">
        <v>49</v>
      </c>
      <c r="G189" s="8">
        <v>36309</v>
      </c>
      <c r="H189" s="1" t="s">
        <v>1636</v>
      </c>
      <c r="I189" s="1" t="s">
        <v>229</v>
      </c>
      <c r="J189" s="7" t="s">
        <v>1637</v>
      </c>
      <c r="K189" s="1" t="s">
        <v>33</v>
      </c>
      <c r="L189" s="1" t="s">
        <v>34</v>
      </c>
      <c r="M189" s="1" t="s">
        <v>78</v>
      </c>
      <c r="N189" s="1" t="s">
        <v>1638</v>
      </c>
      <c r="O189" s="8">
        <v>43579</v>
      </c>
      <c r="P189" s="1" t="s">
        <v>1639</v>
      </c>
      <c r="Q189" s="1" t="s">
        <v>39</v>
      </c>
      <c r="R189" s="1" t="s">
        <v>101</v>
      </c>
      <c r="S189" s="1"/>
      <c r="T189" s="1" t="s">
        <v>93</v>
      </c>
      <c r="U189" s="1" t="s">
        <v>66</v>
      </c>
      <c r="V189" s="1" t="s">
        <v>43</v>
      </c>
      <c r="W189" s="1" t="s">
        <v>44</v>
      </c>
      <c r="X189" s="1"/>
      <c r="Y189" s="1"/>
      <c r="Z189" s="2">
        <v>2</v>
      </c>
      <c r="AA189" s="1" t="s">
        <v>62</v>
      </c>
      <c r="AB189" s="1"/>
      <c r="AC189" s="2">
        <v>3015856673</v>
      </c>
      <c r="AD189" s="1" t="s">
        <v>1640</v>
      </c>
      <c r="AE189" s="2">
        <v>3126340021</v>
      </c>
      <c r="AF189" s="1" t="s">
        <v>940</v>
      </c>
    </row>
    <row r="190" spans="1:32" ht="12.5" x14ac:dyDescent="0.25">
      <c r="A190" s="1" t="s">
        <v>1641</v>
      </c>
      <c r="B190" s="1" t="s">
        <v>26</v>
      </c>
      <c r="C190" s="2">
        <v>1064979765</v>
      </c>
      <c r="D190" s="1" t="s">
        <v>1642</v>
      </c>
      <c r="E190" s="1" t="s">
        <v>1643</v>
      </c>
      <c r="F190" s="1" t="s">
        <v>49</v>
      </c>
      <c r="G190" s="8">
        <v>31653</v>
      </c>
      <c r="H190" s="1" t="s">
        <v>1231</v>
      </c>
      <c r="I190" s="1" t="s">
        <v>229</v>
      </c>
      <c r="J190" s="7" t="s">
        <v>1644</v>
      </c>
      <c r="K190" s="1" t="s">
        <v>33</v>
      </c>
      <c r="L190" s="1" t="s">
        <v>51</v>
      </c>
      <c r="M190" s="1" t="s">
        <v>343</v>
      </c>
      <c r="N190" s="1" t="s">
        <v>1645</v>
      </c>
      <c r="O190" s="8">
        <v>42598</v>
      </c>
      <c r="P190" s="1" t="s">
        <v>1646</v>
      </c>
      <c r="Q190" s="1" t="s">
        <v>39</v>
      </c>
      <c r="R190" s="1" t="s">
        <v>101</v>
      </c>
      <c r="S190" s="2">
        <v>3090000</v>
      </c>
      <c r="T190" s="1" t="s">
        <v>41</v>
      </c>
      <c r="U190" s="1" t="s">
        <v>61</v>
      </c>
      <c r="V190" s="1" t="s">
        <v>73</v>
      </c>
      <c r="W190" s="1" t="s">
        <v>169</v>
      </c>
      <c r="X190" s="2">
        <v>1</v>
      </c>
      <c r="Y190" s="2">
        <v>0</v>
      </c>
      <c r="Z190" s="2">
        <v>5</v>
      </c>
      <c r="AA190" s="1" t="s">
        <v>45</v>
      </c>
      <c r="AB190" s="2">
        <v>3153695764</v>
      </c>
      <c r="AC190" s="2">
        <v>3153695764</v>
      </c>
      <c r="AD190" s="1" t="s">
        <v>1647</v>
      </c>
      <c r="AE190" s="2">
        <v>3113823877</v>
      </c>
      <c r="AF190" s="1" t="s">
        <v>371</v>
      </c>
    </row>
    <row r="191" spans="1:32" ht="12.5" x14ac:dyDescent="0.25">
      <c r="A191" s="1" t="s">
        <v>1648</v>
      </c>
      <c r="B191" s="1" t="s">
        <v>26</v>
      </c>
      <c r="C191" s="2">
        <v>10782927</v>
      </c>
      <c r="D191" s="1" t="s">
        <v>1649</v>
      </c>
      <c r="E191" s="1" t="s">
        <v>1650</v>
      </c>
      <c r="F191" s="1" t="s">
        <v>49</v>
      </c>
      <c r="G191" s="8">
        <v>30979</v>
      </c>
      <c r="H191" s="1" t="s">
        <v>228</v>
      </c>
      <c r="I191" s="1" t="s">
        <v>229</v>
      </c>
      <c r="J191" s="7" t="s">
        <v>1651</v>
      </c>
      <c r="K191" s="1" t="s">
        <v>33</v>
      </c>
      <c r="L191" s="1" t="s">
        <v>51</v>
      </c>
      <c r="M191" s="1" t="s">
        <v>343</v>
      </c>
      <c r="N191" s="1" t="s">
        <v>1652</v>
      </c>
      <c r="O191" s="8">
        <v>42217</v>
      </c>
      <c r="P191" s="1" t="s">
        <v>1653</v>
      </c>
      <c r="Q191" s="1" t="s">
        <v>1654</v>
      </c>
      <c r="R191" s="1" t="s">
        <v>101</v>
      </c>
      <c r="S191" s="2">
        <v>3700000</v>
      </c>
      <c r="T191" s="1" t="s">
        <v>41</v>
      </c>
      <c r="U191" s="1" t="s">
        <v>42</v>
      </c>
      <c r="V191" s="1" t="s">
        <v>67</v>
      </c>
      <c r="W191" s="1" t="s">
        <v>44</v>
      </c>
      <c r="X191" s="2">
        <v>1</v>
      </c>
      <c r="Y191" s="2">
        <v>0</v>
      </c>
      <c r="Z191" s="2">
        <v>3</v>
      </c>
      <c r="AA191" s="1" t="s">
        <v>62</v>
      </c>
      <c r="AB191" s="1"/>
      <c r="AC191" s="2">
        <v>3005977858</v>
      </c>
      <c r="AD191" s="1" t="s">
        <v>1655</v>
      </c>
      <c r="AE191" s="2">
        <v>3015903070</v>
      </c>
      <c r="AF191" s="1" t="s">
        <v>719</v>
      </c>
    </row>
    <row r="192" spans="1:32" ht="12.5" x14ac:dyDescent="0.25">
      <c r="A192" s="1" t="s">
        <v>1656</v>
      </c>
      <c r="B192" s="1" t="s">
        <v>26</v>
      </c>
      <c r="C192" s="2">
        <v>1102808862</v>
      </c>
      <c r="D192" s="1" t="s">
        <v>1657</v>
      </c>
      <c r="E192" s="1" t="s">
        <v>1658</v>
      </c>
      <c r="F192" s="1" t="s">
        <v>49</v>
      </c>
      <c r="G192" s="8">
        <v>31873</v>
      </c>
      <c r="H192" s="1" t="s">
        <v>746</v>
      </c>
      <c r="I192" s="1" t="s">
        <v>746</v>
      </c>
      <c r="J192" s="7" t="s">
        <v>1659</v>
      </c>
      <c r="K192" s="1" t="s">
        <v>33</v>
      </c>
      <c r="L192" s="1" t="s">
        <v>72</v>
      </c>
      <c r="M192" s="1" t="s">
        <v>221</v>
      </c>
      <c r="N192" s="1" t="s">
        <v>1660</v>
      </c>
      <c r="O192" s="8">
        <v>43196</v>
      </c>
      <c r="P192" s="1" t="s">
        <v>1661</v>
      </c>
      <c r="Q192" s="1" t="s">
        <v>233</v>
      </c>
      <c r="R192" s="1" t="s">
        <v>40</v>
      </c>
      <c r="S192" s="2">
        <v>850000</v>
      </c>
      <c r="T192" s="1" t="s">
        <v>467</v>
      </c>
      <c r="U192" s="1" t="s">
        <v>285</v>
      </c>
      <c r="V192" s="1" t="s">
        <v>141</v>
      </c>
      <c r="W192" s="1" t="s">
        <v>130</v>
      </c>
      <c r="X192" s="2">
        <v>1</v>
      </c>
      <c r="Y192" s="2">
        <v>0</v>
      </c>
      <c r="Z192" s="2">
        <v>2</v>
      </c>
      <c r="AA192" s="1" t="s">
        <v>308</v>
      </c>
      <c r="AB192" s="2">
        <v>3042091952</v>
      </c>
      <c r="AC192" s="2">
        <v>3042091952</v>
      </c>
      <c r="AD192" s="1" t="s">
        <v>1662</v>
      </c>
      <c r="AE192" s="2">
        <v>3042110571</v>
      </c>
      <c r="AF192" s="1" t="s">
        <v>505</v>
      </c>
    </row>
    <row r="193" spans="1:32" ht="12.5" x14ac:dyDescent="0.25">
      <c r="A193" s="1" t="s">
        <v>1663</v>
      </c>
      <c r="B193" s="1" t="s">
        <v>26</v>
      </c>
      <c r="C193" s="2">
        <v>50898924</v>
      </c>
      <c r="D193" s="1" t="s">
        <v>1664</v>
      </c>
      <c r="E193" s="1" t="s">
        <v>1665</v>
      </c>
      <c r="F193" s="1" t="s">
        <v>29</v>
      </c>
      <c r="G193" s="8">
        <v>26249</v>
      </c>
      <c r="H193" s="1" t="s">
        <v>228</v>
      </c>
      <c r="I193" s="1" t="s">
        <v>229</v>
      </c>
      <c r="J193" s="7" t="s">
        <v>1666</v>
      </c>
      <c r="K193" s="1" t="s">
        <v>33</v>
      </c>
      <c r="L193" s="1" t="s">
        <v>72</v>
      </c>
      <c r="M193" s="10" t="s">
        <v>1667</v>
      </c>
      <c r="N193" s="1"/>
      <c r="O193" s="8">
        <v>34319</v>
      </c>
      <c r="P193" s="1" t="s">
        <v>1668</v>
      </c>
      <c r="Q193" s="1" t="s">
        <v>39</v>
      </c>
      <c r="R193" s="1" t="s">
        <v>101</v>
      </c>
      <c r="S193" s="2">
        <v>1034000</v>
      </c>
      <c r="T193" s="1" t="s">
        <v>41</v>
      </c>
      <c r="U193" s="1" t="s">
        <v>66</v>
      </c>
      <c r="V193" s="1" t="s">
        <v>67</v>
      </c>
      <c r="W193" s="1" t="s">
        <v>169</v>
      </c>
      <c r="X193" s="2">
        <v>2</v>
      </c>
      <c r="Y193" s="2">
        <v>1</v>
      </c>
      <c r="Z193" s="2">
        <v>1</v>
      </c>
      <c r="AA193" s="1" t="s">
        <v>45</v>
      </c>
      <c r="AB193" s="1"/>
      <c r="AC193" s="2">
        <v>3135710466</v>
      </c>
      <c r="AD193" s="1" t="s">
        <v>1669</v>
      </c>
      <c r="AE193" s="2">
        <v>3226425174</v>
      </c>
      <c r="AF193" s="1" t="s">
        <v>505</v>
      </c>
    </row>
    <row r="194" spans="1:32" ht="12.5" x14ac:dyDescent="0.25">
      <c r="A194" s="1" t="s">
        <v>1670</v>
      </c>
      <c r="B194" s="1" t="s">
        <v>26</v>
      </c>
      <c r="C194" s="2">
        <v>30582529</v>
      </c>
      <c r="D194" s="1" t="s">
        <v>1671</v>
      </c>
      <c r="E194" s="1" t="s">
        <v>1672</v>
      </c>
      <c r="F194" s="1" t="s">
        <v>29</v>
      </c>
      <c r="G194" s="8">
        <v>30788</v>
      </c>
      <c r="H194" s="1" t="s">
        <v>1673</v>
      </c>
      <c r="I194" s="1" t="s">
        <v>213</v>
      </c>
      <c r="J194" s="7" t="s">
        <v>1674</v>
      </c>
      <c r="K194" s="1" t="s">
        <v>33</v>
      </c>
      <c r="L194" s="1" t="s">
        <v>51</v>
      </c>
      <c r="M194" s="1" t="s">
        <v>78</v>
      </c>
      <c r="N194" s="1" t="s">
        <v>1535</v>
      </c>
      <c r="O194" s="8">
        <v>40910</v>
      </c>
      <c r="P194" s="1" t="s">
        <v>1675</v>
      </c>
      <c r="Q194" s="1" t="s">
        <v>213</v>
      </c>
      <c r="R194" s="1" t="s">
        <v>101</v>
      </c>
      <c r="S194" s="2">
        <v>866</v>
      </c>
      <c r="T194" s="1" t="s">
        <v>41</v>
      </c>
      <c r="U194" s="1" t="s">
        <v>66</v>
      </c>
      <c r="V194" s="1" t="s">
        <v>73</v>
      </c>
      <c r="W194" s="1" t="s">
        <v>1676</v>
      </c>
      <c r="X194" s="2">
        <v>1</v>
      </c>
      <c r="Y194" s="2">
        <v>2</v>
      </c>
      <c r="Z194" s="2">
        <v>1</v>
      </c>
      <c r="AA194" s="1" t="s">
        <v>111</v>
      </c>
      <c r="AB194" s="1"/>
      <c r="AC194" s="2">
        <v>3015236081</v>
      </c>
      <c r="AD194" s="1" t="s">
        <v>1677</v>
      </c>
      <c r="AE194" s="2">
        <v>3024079979</v>
      </c>
      <c r="AF194" s="1" t="s">
        <v>380</v>
      </c>
    </row>
    <row r="195" spans="1:32" ht="12.5" x14ac:dyDescent="0.25">
      <c r="A195" s="1" t="s">
        <v>1678</v>
      </c>
      <c r="B195" s="1" t="s">
        <v>26</v>
      </c>
      <c r="C195" s="2">
        <v>1123635144</v>
      </c>
      <c r="D195" s="1" t="s">
        <v>291</v>
      </c>
      <c r="E195" s="1" t="s">
        <v>1679</v>
      </c>
      <c r="F195" s="1" t="s">
        <v>49</v>
      </c>
      <c r="G195" s="8">
        <v>35406</v>
      </c>
      <c r="H195" s="1" t="s">
        <v>1680</v>
      </c>
      <c r="I195" s="1" t="s">
        <v>294</v>
      </c>
      <c r="J195" s="7" t="s">
        <v>1681</v>
      </c>
      <c r="K195" s="1" t="s">
        <v>33</v>
      </c>
      <c r="L195" s="1" t="s">
        <v>72</v>
      </c>
      <c r="M195" s="1" t="s">
        <v>78</v>
      </c>
      <c r="N195" s="1" t="s">
        <v>1682</v>
      </c>
      <c r="O195" s="8">
        <v>43598</v>
      </c>
      <c r="P195" s="1" t="s">
        <v>1683</v>
      </c>
      <c r="Q195" s="1" t="s">
        <v>39</v>
      </c>
      <c r="R195" s="1" t="s">
        <v>101</v>
      </c>
      <c r="S195" s="2">
        <v>828</v>
      </c>
      <c r="T195" s="1" t="s">
        <v>41</v>
      </c>
      <c r="U195" s="1" t="s">
        <v>66</v>
      </c>
      <c r="V195" s="1" t="s">
        <v>43</v>
      </c>
      <c r="W195" s="1" t="s">
        <v>44</v>
      </c>
      <c r="X195" s="2">
        <v>0</v>
      </c>
      <c r="Y195" s="2">
        <v>0</v>
      </c>
      <c r="Z195" s="2">
        <v>3</v>
      </c>
      <c r="AA195" s="1" t="s">
        <v>55</v>
      </c>
      <c r="AB195" s="1"/>
      <c r="AC195" s="2">
        <v>3022350694</v>
      </c>
      <c r="AD195" s="1" t="s">
        <v>1684</v>
      </c>
      <c r="AE195" s="2">
        <v>3108344897</v>
      </c>
      <c r="AF195" s="1" t="s">
        <v>1685</v>
      </c>
    </row>
    <row r="196" spans="1:32" ht="12.5" x14ac:dyDescent="0.25">
      <c r="A196" s="1" t="s">
        <v>1686</v>
      </c>
      <c r="B196" s="1" t="s">
        <v>26</v>
      </c>
      <c r="C196" s="2">
        <v>1006794947</v>
      </c>
      <c r="D196" s="1" t="s">
        <v>1515</v>
      </c>
      <c r="E196" s="1" t="s">
        <v>1687</v>
      </c>
      <c r="F196" s="1" t="s">
        <v>29</v>
      </c>
      <c r="G196" s="8">
        <v>35349</v>
      </c>
      <c r="H196" s="1" t="s">
        <v>1688</v>
      </c>
      <c r="I196" s="1" t="s">
        <v>229</v>
      </c>
      <c r="J196" s="7" t="s">
        <v>1689</v>
      </c>
      <c r="K196" s="1" t="s">
        <v>33</v>
      </c>
      <c r="L196" s="1" t="s">
        <v>51</v>
      </c>
      <c r="M196" s="1" t="s">
        <v>78</v>
      </c>
      <c r="N196" s="1" t="s">
        <v>1690</v>
      </c>
      <c r="O196" s="8">
        <v>43525</v>
      </c>
      <c r="P196" s="1" t="s">
        <v>1691</v>
      </c>
      <c r="Q196" s="1" t="s">
        <v>39</v>
      </c>
      <c r="R196" s="1" t="s">
        <v>101</v>
      </c>
      <c r="S196" s="2">
        <v>828.11599999999999</v>
      </c>
      <c r="T196" s="1" t="s">
        <v>93</v>
      </c>
      <c r="U196" s="1" t="s">
        <v>1560</v>
      </c>
      <c r="V196" s="1" t="s">
        <v>31</v>
      </c>
      <c r="W196" s="1" t="s">
        <v>44</v>
      </c>
      <c r="X196" s="2">
        <v>0</v>
      </c>
      <c r="Y196" s="2">
        <v>1</v>
      </c>
      <c r="Z196" s="2">
        <v>1</v>
      </c>
      <c r="AA196" s="1" t="s">
        <v>45</v>
      </c>
      <c r="AB196" s="2">
        <v>7855287</v>
      </c>
      <c r="AC196" s="2">
        <v>3124862264</v>
      </c>
      <c r="AD196" s="1" t="s">
        <v>1692</v>
      </c>
      <c r="AE196" s="2">
        <v>3016254154</v>
      </c>
      <c r="AF196" s="1" t="s">
        <v>1693</v>
      </c>
    </row>
    <row r="197" spans="1:32" ht="12.5" x14ac:dyDescent="0.25">
      <c r="A197" s="1" t="s">
        <v>1694</v>
      </c>
      <c r="B197" s="1" t="s">
        <v>26</v>
      </c>
      <c r="C197" s="2">
        <v>1044934962</v>
      </c>
      <c r="D197" s="1" t="s">
        <v>1695</v>
      </c>
      <c r="E197" s="1" t="s">
        <v>1696</v>
      </c>
      <c r="F197" s="1" t="s">
        <v>29</v>
      </c>
      <c r="G197" s="8">
        <v>29657</v>
      </c>
      <c r="H197" s="1" t="s">
        <v>1697</v>
      </c>
      <c r="I197" s="1" t="s">
        <v>213</v>
      </c>
      <c r="J197" s="7" t="s">
        <v>1698</v>
      </c>
      <c r="K197" s="1" t="s">
        <v>33</v>
      </c>
      <c r="L197" s="1" t="s">
        <v>51</v>
      </c>
      <c r="M197" s="1" t="s">
        <v>78</v>
      </c>
      <c r="N197" s="1" t="s">
        <v>1699</v>
      </c>
      <c r="O197" s="8">
        <v>42552</v>
      </c>
      <c r="P197" s="1" t="s">
        <v>1700</v>
      </c>
      <c r="Q197" s="1" t="s">
        <v>213</v>
      </c>
      <c r="R197" s="1" t="s">
        <v>101</v>
      </c>
      <c r="S197" s="2">
        <v>828.11599999999999</v>
      </c>
      <c r="T197" s="1" t="s">
        <v>41</v>
      </c>
      <c r="U197" s="1" t="s">
        <v>66</v>
      </c>
      <c r="V197" s="1" t="s">
        <v>94</v>
      </c>
      <c r="W197" s="1" t="s">
        <v>130</v>
      </c>
      <c r="X197" s="2">
        <v>5</v>
      </c>
      <c r="Y197" s="2">
        <v>1</v>
      </c>
      <c r="Z197" s="2">
        <v>1</v>
      </c>
      <c r="AA197" s="1" t="s">
        <v>45</v>
      </c>
      <c r="AB197" s="1"/>
      <c r="AC197" s="2">
        <v>3206238215</v>
      </c>
      <c r="AD197" s="1" t="s">
        <v>1701</v>
      </c>
      <c r="AE197" s="2">
        <v>3213903185</v>
      </c>
      <c r="AF197" s="1" t="s">
        <v>557</v>
      </c>
    </row>
    <row r="198" spans="1:32" ht="12.5" x14ac:dyDescent="0.25">
      <c r="A198" s="1" t="s">
        <v>1702</v>
      </c>
      <c r="B198" s="1" t="s">
        <v>26</v>
      </c>
      <c r="C198" s="2">
        <v>1067903299</v>
      </c>
      <c r="D198" s="1" t="s">
        <v>1703</v>
      </c>
      <c r="E198" s="1" t="s">
        <v>1704</v>
      </c>
      <c r="F198" s="1" t="s">
        <v>29</v>
      </c>
      <c r="G198" s="8">
        <v>33421</v>
      </c>
      <c r="H198" s="1" t="s">
        <v>1116</v>
      </c>
      <c r="I198" s="1" t="s">
        <v>229</v>
      </c>
      <c r="J198" s="7" t="s">
        <v>1705</v>
      </c>
      <c r="K198" s="1" t="s">
        <v>33</v>
      </c>
      <c r="L198" s="1" t="s">
        <v>72</v>
      </c>
      <c r="M198" s="1" t="s">
        <v>78</v>
      </c>
      <c r="N198" s="1" t="s">
        <v>1706</v>
      </c>
      <c r="O198" s="8">
        <v>43617</v>
      </c>
      <c r="P198" s="1" t="s">
        <v>1707</v>
      </c>
      <c r="Q198" s="1" t="s">
        <v>92</v>
      </c>
      <c r="R198" s="1" t="s">
        <v>101</v>
      </c>
      <c r="S198" s="2">
        <v>844</v>
      </c>
      <c r="T198" s="1" t="s">
        <v>467</v>
      </c>
      <c r="U198" s="1" t="s">
        <v>66</v>
      </c>
      <c r="V198" s="1" t="s">
        <v>73</v>
      </c>
      <c r="W198" s="1" t="s">
        <v>44</v>
      </c>
      <c r="X198" s="2">
        <v>1</v>
      </c>
      <c r="Y198" s="2">
        <v>0</v>
      </c>
      <c r="Z198" s="2">
        <v>1</v>
      </c>
      <c r="AA198" s="1" t="s">
        <v>1708</v>
      </c>
      <c r="AB198" s="2">
        <v>3003833250</v>
      </c>
      <c r="AC198" s="2">
        <v>3003833250</v>
      </c>
      <c r="AD198" s="1" t="s">
        <v>1709</v>
      </c>
      <c r="AE198" s="2">
        <v>3016806465</v>
      </c>
      <c r="AF198" s="1" t="s">
        <v>1710</v>
      </c>
    </row>
    <row r="199" spans="1:32" ht="12.5" x14ac:dyDescent="0.25">
      <c r="A199" s="1" t="s">
        <v>1711</v>
      </c>
      <c r="B199" s="1" t="s">
        <v>26</v>
      </c>
      <c r="C199" s="2">
        <v>1064989640</v>
      </c>
      <c r="D199" s="1" t="s">
        <v>1712</v>
      </c>
      <c r="E199" s="1" t="s">
        <v>1713</v>
      </c>
      <c r="F199" s="1" t="s">
        <v>29</v>
      </c>
      <c r="G199" s="8">
        <v>32724</v>
      </c>
      <c r="H199" s="1" t="s">
        <v>1714</v>
      </c>
      <c r="I199" s="1" t="s">
        <v>229</v>
      </c>
      <c r="J199" s="7" t="s">
        <v>1715</v>
      </c>
      <c r="K199" s="1" t="s">
        <v>33</v>
      </c>
      <c r="L199" s="1" t="s">
        <v>72</v>
      </c>
      <c r="M199" s="1" t="s">
        <v>78</v>
      </c>
      <c r="N199" s="1" t="s">
        <v>1716</v>
      </c>
      <c r="O199" s="8">
        <v>43179</v>
      </c>
      <c r="P199" s="1" t="s">
        <v>284</v>
      </c>
      <c r="Q199" s="1" t="s">
        <v>39</v>
      </c>
      <c r="R199" s="1" t="s">
        <v>101</v>
      </c>
      <c r="S199" s="2">
        <v>860</v>
      </c>
      <c r="T199" s="1" t="s">
        <v>41</v>
      </c>
      <c r="U199" s="1" t="s">
        <v>66</v>
      </c>
      <c r="V199" s="1" t="s">
        <v>43</v>
      </c>
      <c r="W199" s="1" t="s">
        <v>169</v>
      </c>
      <c r="X199" s="2">
        <v>2</v>
      </c>
      <c r="Y199" s="2">
        <v>2</v>
      </c>
      <c r="Z199" s="2">
        <v>1</v>
      </c>
      <c r="AA199" s="1" t="s">
        <v>308</v>
      </c>
      <c r="AB199" s="1"/>
      <c r="AC199" s="2">
        <v>3104288225</v>
      </c>
      <c r="AD199" s="1" t="s">
        <v>1717</v>
      </c>
      <c r="AE199" s="2">
        <v>3002855945</v>
      </c>
      <c r="AF199" s="1" t="s">
        <v>1718</v>
      </c>
    </row>
    <row r="200" spans="1:32" ht="12.5" x14ac:dyDescent="0.25">
      <c r="A200" s="1" t="s">
        <v>1719</v>
      </c>
      <c r="B200" s="1" t="s">
        <v>26</v>
      </c>
      <c r="C200" s="2">
        <v>50931830</v>
      </c>
      <c r="D200" s="1" t="s">
        <v>1720</v>
      </c>
      <c r="E200" s="1" t="s">
        <v>1721</v>
      </c>
      <c r="F200" s="1" t="s">
        <v>29</v>
      </c>
      <c r="G200" s="8">
        <v>29530</v>
      </c>
      <c r="H200" s="1" t="s">
        <v>228</v>
      </c>
      <c r="I200" s="1" t="s">
        <v>229</v>
      </c>
      <c r="J200" s="7" t="s">
        <v>1722</v>
      </c>
      <c r="K200" s="1" t="s">
        <v>33</v>
      </c>
      <c r="L200" s="1" t="s">
        <v>51</v>
      </c>
      <c r="M200" s="1" t="s">
        <v>221</v>
      </c>
      <c r="N200" s="1" t="s">
        <v>1503</v>
      </c>
      <c r="O200" s="8">
        <v>43451</v>
      </c>
      <c r="P200" s="1" t="s">
        <v>1520</v>
      </c>
      <c r="Q200" s="1" t="s">
        <v>39</v>
      </c>
      <c r="R200" s="1" t="s">
        <v>101</v>
      </c>
      <c r="S200" s="2">
        <v>878</v>
      </c>
      <c r="T200" s="1" t="s">
        <v>467</v>
      </c>
      <c r="U200" s="1" t="s">
        <v>66</v>
      </c>
      <c r="V200" s="1" t="s">
        <v>141</v>
      </c>
      <c r="W200" s="1" t="s">
        <v>130</v>
      </c>
      <c r="X200" s="2">
        <v>0</v>
      </c>
      <c r="Y200" s="2">
        <v>2</v>
      </c>
      <c r="Z200" s="2">
        <v>2</v>
      </c>
      <c r="AA200" s="1" t="s">
        <v>55</v>
      </c>
      <c r="AB200" s="2">
        <v>3148731673</v>
      </c>
      <c r="AC200" s="2">
        <v>3148731673</v>
      </c>
      <c r="AD200" s="1" t="s">
        <v>1723</v>
      </c>
      <c r="AE200" s="1" t="s">
        <v>1723</v>
      </c>
      <c r="AF200" s="1" t="s">
        <v>338</v>
      </c>
    </row>
    <row r="201" spans="1:32" ht="12.5" x14ac:dyDescent="0.25">
      <c r="A201" s="1" t="s">
        <v>1724</v>
      </c>
      <c r="B201" s="1" t="s">
        <v>26</v>
      </c>
      <c r="C201" s="2">
        <v>50967987</v>
      </c>
      <c r="D201" s="1" t="s">
        <v>1725</v>
      </c>
      <c r="E201" s="1" t="s">
        <v>1726</v>
      </c>
      <c r="F201" s="1" t="s">
        <v>29</v>
      </c>
      <c r="G201" s="8">
        <v>28243</v>
      </c>
      <c r="H201" s="1" t="s">
        <v>1231</v>
      </c>
      <c r="I201" s="1" t="s">
        <v>294</v>
      </c>
      <c r="J201" s="7" t="s">
        <v>1727</v>
      </c>
      <c r="K201" s="1" t="s">
        <v>33</v>
      </c>
      <c r="L201" s="1" t="s">
        <v>72</v>
      </c>
      <c r="M201" s="1" t="s">
        <v>343</v>
      </c>
      <c r="N201" s="1" t="s">
        <v>855</v>
      </c>
      <c r="O201" s="8">
        <v>42100</v>
      </c>
      <c r="P201" s="1" t="s">
        <v>1728</v>
      </c>
      <c r="Q201" s="1" t="s">
        <v>39</v>
      </c>
      <c r="R201" s="1" t="s">
        <v>101</v>
      </c>
      <c r="S201" s="2">
        <v>5490000</v>
      </c>
      <c r="T201" s="1" t="s">
        <v>41</v>
      </c>
      <c r="U201" s="1" t="s">
        <v>42</v>
      </c>
      <c r="V201" s="1" t="s">
        <v>141</v>
      </c>
      <c r="W201" s="1" t="s">
        <v>169</v>
      </c>
      <c r="X201" s="2">
        <v>2</v>
      </c>
      <c r="Y201" s="2">
        <v>0</v>
      </c>
      <c r="Z201" s="2">
        <v>4</v>
      </c>
      <c r="AA201" s="1" t="s">
        <v>182</v>
      </c>
      <c r="AB201" s="1"/>
      <c r="AC201" s="2">
        <v>3207223882</v>
      </c>
      <c r="AD201" s="1" t="s">
        <v>1729</v>
      </c>
      <c r="AE201" s="2">
        <v>3103929508</v>
      </c>
      <c r="AF201" s="1" t="s">
        <v>505</v>
      </c>
    </row>
    <row r="202" spans="1:32" ht="12.5" x14ac:dyDescent="0.25">
      <c r="A202" s="1" t="s">
        <v>1730</v>
      </c>
      <c r="B202" s="1" t="s">
        <v>26</v>
      </c>
      <c r="C202" s="2">
        <v>1067944396</v>
      </c>
      <c r="D202" s="1" t="s">
        <v>1731</v>
      </c>
      <c r="E202" s="1" t="s">
        <v>1732</v>
      </c>
      <c r="F202" s="1" t="s">
        <v>49</v>
      </c>
      <c r="G202" s="8">
        <v>35011</v>
      </c>
      <c r="H202" s="1" t="s">
        <v>1733</v>
      </c>
      <c r="I202" s="1" t="s">
        <v>229</v>
      </c>
      <c r="J202" s="7" t="s">
        <v>1734</v>
      </c>
      <c r="K202" s="1" t="s">
        <v>33</v>
      </c>
      <c r="L202" s="1" t="s">
        <v>51</v>
      </c>
      <c r="M202" s="1" t="s">
        <v>35</v>
      </c>
      <c r="N202" s="1" t="s">
        <v>1735</v>
      </c>
      <c r="O202" s="8">
        <v>41821</v>
      </c>
      <c r="P202" s="1" t="s">
        <v>1610</v>
      </c>
      <c r="Q202" s="1" t="s">
        <v>39</v>
      </c>
      <c r="R202" s="1" t="s">
        <v>101</v>
      </c>
      <c r="S202" s="2">
        <v>861</v>
      </c>
      <c r="T202" s="1" t="s">
        <v>41</v>
      </c>
      <c r="U202" s="1" t="s">
        <v>66</v>
      </c>
      <c r="V202" s="1" t="s">
        <v>43</v>
      </c>
      <c r="W202" s="1" t="s">
        <v>44</v>
      </c>
      <c r="X202" s="2">
        <v>0</v>
      </c>
      <c r="Y202" s="2">
        <v>0</v>
      </c>
      <c r="Z202" s="2">
        <v>3</v>
      </c>
      <c r="AA202" s="1" t="s">
        <v>430</v>
      </c>
      <c r="AB202" s="1"/>
      <c r="AC202" s="2">
        <v>3006279246</v>
      </c>
      <c r="AD202" s="1" t="s">
        <v>1736</v>
      </c>
      <c r="AE202" s="2">
        <v>3103105713</v>
      </c>
      <c r="AF202" s="1" t="s">
        <v>380</v>
      </c>
    </row>
    <row r="203" spans="1:32" ht="12.5" x14ac:dyDescent="0.25">
      <c r="A203" s="1" t="s">
        <v>1737</v>
      </c>
      <c r="B203" s="1" t="s">
        <v>26</v>
      </c>
      <c r="C203" s="2">
        <v>1067922166</v>
      </c>
      <c r="D203" s="1" t="s">
        <v>1738</v>
      </c>
      <c r="E203" s="1" t="s">
        <v>1739</v>
      </c>
      <c r="F203" s="1" t="s">
        <v>49</v>
      </c>
      <c r="G203" s="8">
        <v>34038</v>
      </c>
      <c r="H203" s="1" t="s">
        <v>30</v>
      </c>
      <c r="I203" s="1" t="s">
        <v>229</v>
      </c>
      <c r="J203" s="7" t="s">
        <v>1740</v>
      </c>
      <c r="K203" s="1" t="s">
        <v>33</v>
      </c>
      <c r="L203" s="1" t="s">
        <v>72</v>
      </c>
      <c r="M203" s="1" t="s">
        <v>35</v>
      </c>
      <c r="N203" s="1" t="s">
        <v>1741</v>
      </c>
      <c r="O203" s="8">
        <v>43727</v>
      </c>
      <c r="P203" s="1" t="s">
        <v>1742</v>
      </c>
      <c r="Q203" s="1" t="s">
        <v>233</v>
      </c>
      <c r="R203" s="1" t="s">
        <v>101</v>
      </c>
      <c r="S203" s="2">
        <v>828116</v>
      </c>
      <c r="T203" s="1" t="s">
        <v>93</v>
      </c>
      <c r="U203" s="1" t="s">
        <v>66</v>
      </c>
      <c r="V203" s="1" t="s">
        <v>94</v>
      </c>
      <c r="W203" s="1" t="s">
        <v>44</v>
      </c>
      <c r="X203" s="2">
        <v>1</v>
      </c>
      <c r="Y203" s="1"/>
      <c r="Z203" s="2">
        <v>1</v>
      </c>
      <c r="AA203" s="1" t="s">
        <v>182</v>
      </c>
      <c r="AB203" s="1"/>
      <c r="AC203" s="2">
        <v>3022131417</v>
      </c>
      <c r="AD203" s="1" t="s">
        <v>1743</v>
      </c>
      <c r="AE203" s="2">
        <v>3126343417</v>
      </c>
      <c r="AF203" s="1" t="s">
        <v>1744</v>
      </c>
    </row>
    <row r="204" spans="1:32" ht="12.5" x14ac:dyDescent="0.25">
      <c r="A204" s="1" t="s">
        <v>1745</v>
      </c>
      <c r="B204" s="1" t="s">
        <v>26</v>
      </c>
      <c r="C204" s="2">
        <v>1003501602</v>
      </c>
      <c r="D204" s="1" t="s">
        <v>1746</v>
      </c>
      <c r="E204" s="1" t="s">
        <v>1747</v>
      </c>
      <c r="F204" s="1" t="s">
        <v>29</v>
      </c>
      <c r="G204" s="8">
        <v>36714</v>
      </c>
      <c r="H204" s="1" t="s">
        <v>1748</v>
      </c>
      <c r="I204" s="1" t="s">
        <v>229</v>
      </c>
      <c r="J204" s="7" t="s">
        <v>1749</v>
      </c>
      <c r="K204" s="1" t="s">
        <v>180</v>
      </c>
      <c r="L204" s="1" t="s">
        <v>34</v>
      </c>
      <c r="M204" s="1" t="s">
        <v>221</v>
      </c>
      <c r="N204" s="1" t="s">
        <v>1750</v>
      </c>
      <c r="O204" s="8">
        <v>43697</v>
      </c>
      <c r="P204" s="1" t="s">
        <v>1751</v>
      </c>
      <c r="Q204" s="1" t="s">
        <v>66</v>
      </c>
      <c r="R204" s="1" t="s">
        <v>101</v>
      </c>
      <c r="S204" s="2">
        <v>828.11599999999999</v>
      </c>
      <c r="T204" s="1" t="s">
        <v>93</v>
      </c>
      <c r="U204" s="1" t="s">
        <v>54</v>
      </c>
      <c r="V204" s="1" t="s">
        <v>94</v>
      </c>
      <c r="W204" s="1" t="s">
        <v>44</v>
      </c>
      <c r="X204" s="1"/>
      <c r="Y204" s="1"/>
      <c r="Z204" s="2">
        <v>1</v>
      </c>
      <c r="AA204" s="1" t="s">
        <v>62</v>
      </c>
      <c r="AB204" s="1"/>
      <c r="AC204" s="2">
        <v>3135901461</v>
      </c>
      <c r="AD204" s="1" t="s">
        <v>1752</v>
      </c>
      <c r="AE204" s="2">
        <v>3106599822</v>
      </c>
      <c r="AF204" s="1" t="s">
        <v>940</v>
      </c>
    </row>
    <row r="205" spans="1:32" ht="12.5" x14ac:dyDescent="0.25">
      <c r="A205" s="1" t="s">
        <v>1753</v>
      </c>
      <c r="B205" s="1" t="s">
        <v>26</v>
      </c>
      <c r="C205" s="2">
        <v>1067915588</v>
      </c>
      <c r="D205" s="1" t="s">
        <v>1754</v>
      </c>
      <c r="E205" s="1" t="s">
        <v>1755</v>
      </c>
      <c r="F205" s="1" t="s">
        <v>49</v>
      </c>
      <c r="G205" s="8">
        <v>33833</v>
      </c>
      <c r="H205" s="1" t="s">
        <v>30</v>
      </c>
      <c r="I205" s="1" t="s">
        <v>229</v>
      </c>
      <c r="J205" s="7" t="s">
        <v>1756</v>
      </c>
      <c r="K205" s="1" t="s">
        <v>33</v>
      </c>
      <c r="L205" s="1" t="s">
        <v>72</v>
      </c>
      <c r="M205" s="1" t="s">
        <v>35</v>
      </c>
      <c r="N205" s="1" t="s">
        <v>1757</v>
      </c>
      <c r="O205" s="8">
        <v>43697</v>
      </c>
      <c r="P205" s="1" t="s">
        <v>1758</v>
      </c>
      <c r="Q205" s="1" t="s">
        <v>39</v>
      </c>
      <c r="R205" s="1" t="s">
        <v>101</v>
      </c>
      <c r="S205" s="2">
        <v>1200000</v>
      </c>
      <c r="T205" s="1" t="s">
        <v>41</v>
      </c>
      <c r="U205" s="1" t="s">
        <v>42</v>
      </c>
      <c r="V205" s="1" t="s">
        <v>73</v>
      </c>
      <c r="W205" s="1" t="s">
        <v>44</v>
      </c>
      <c r="X205" s="2">
        <v>0</v>
      </c>
      <c r="Y205" s="2">
        <v>1</v>
      </c>
      <c r="Z205" s="2">
        <v>2</v>
      </c>
      <c r="AA205" s="1" t="s">
        <v>62</v>
      </c>
      <c r="AB205" s="2">
        <v>7859330</v>
      </c>
      <c r="AC205" s="2">
        <v>3504336897</v>
      </c>
      <c r="AD205" s="1" t="s">
        <v>1759</v>
      </c>
      <c r="AE205" s="2">
        <v>32505510640</v>
      </c>
      <c r="AF205" s="1" t="s">
        <v>1760</v>
      </c>
    </row>
    <row r="206" spans="1:32" ht="12.5" x14ac:dyDescent="0.25">
      <c r="A206" s="1" t="s">
        <v>1761</v>
      </c>
      <c r="B206" s="1" t="s">
        <v>26</v>
      </c>
      <c r="C206" s="2">
        <v>1003430724</v>
      </c>
      <c r="D206" s="1" t="s">
        <v>1762</v>
      </c>
      <c r="E206" s="1" t="s">
        <v>1763</v>
      </c>
      <c r="F206" s="1" t="s">
        <v>29</v>
      </c>
      <c r="G206" s="8">
        <v>36837</v>
      </c>
      <c r="H206" s="1" t="s">
        <v>268</v>
      </c>
      <c r="I206" s="1" t="s">
        <v>294</v>
      </c>
      <c r="J206" s="7" t="s">
        <v>1764</v>
      </c>
      <c r="K206" s="1" t="s">
        <v>180</v>
      </c>
      <c r="L206" s="1" t="s">
        <v>72</v>
      </c>
      <c r="M206" s="1" t="s">
        <v>221</v>
      </c>
      <c r="N206" s="1" t="s">
        <v>1765</v>
      </c>
      <c r="O206" s="8">
        <v>43678</v>
      </c>
      <c r="P206" s="1" t="s">
        <v>1766</v>
      </c>
      <c r="Q206" s="1" t="s">
        <v>39</v>
      </c>
      <c r="R206" s="1" t="s">
        <v>40</v>
      </c>
      <c r="S206" s="2">
        <v>828.11599999999999</v>
      </c>
      <c r="T206" s="1" t="s">
        <v>93</v>
      </c>
      <c r="U206" s="1" t="s">
        <v>66</v>
      </c>
      <c r="V206" s="1" t="s">
        <v>1767</v>
      </c>
      <c r="W206" s="1" t="s">
        <v>44</v>
      </c>
      <c r="X206" s="2">
        <v>0</v>
      </c>
      <c r="Y206" s="2">
        <v>1</v>
      </c>
      <c r="Z206" s="2">
        <v>1</v>
      </c>
      <c r="AA206" s="1" t="s">
        <v>111</v>
      </c>
      <c r="AB206" s="1"/>
      <c r="AC206" s="2">
        <v>3234133628</v>
      </c>
      <c r="AD206" s="1" t="s">
        <v>1768</v>
      </c>
      <c r="AE206" s="2">
        <v>3114196635</v>
      </c>
      <c r="AF206" s="1" t="s">
        <v>380</v>
      </c>
    </row>
    <row r="207" spans="1:32" ht="12.5" x14ac:dyDescent="0.25">
      <c r="A207" s="1" t="s">
        <v>1769</v>
      </c>
      <c r="B207" s="1" t="s">
        <v>26</v>
      </c>
      <c r="C207" s="2">
        <v>1003407141</v>
      </c>
      <c r="D207" s="1" t="s">
        <v>1770</v>
      </c>
      <c r="E207" s="1" t="s">
        <v>1771</v>
      </c>
      <c r="F207" s="1" t="s">
        <v>49</v>
      </c>
      <c r="G207" s="8">
        <v>33740</v>
      </c>
      <c r="H207" s="1" t="s">
        <v>228</v>
      </c>
      <c r="I207" s="1" t="s">
        <v>229</v>
      </c>
      <c r="J207" s="7" t="s">
        <v>1772</v>
      </c>
      <c r="K207" s="1" t="s">
        <v>180</v>
      </c>
      <c r="L207" s="1" t="s">
        <v>51</v>
      </c>
      <c r="M207" s="1" t="s">
        <v>78</v>
      </c>
      <c r="N207" s="1" t="s">
        <v>128</v>
      </c>
      <c r="O207" s="8">
        <v>43731</v>
      </c>
      <c r="P207" s="1" t="s">
        <v>128</v>
      </c>
      <c r="Q207" s="1" t="s">
        <v>39</v>
      </c>
      <c r="R207" s="1" t="s">
        <v>1773</v>
      </c>
      <c r="S207" s="2">
        <v>875000</v>
      </c>
      <c r="T207" s="1" t="s">
        <v>1016</v>
      </c>
      <c r="U207" s="1" t="s">
        <v>54</v>
      </c>
      <c r="V207" s="1" t="s">
        <v>43</v>
      </c>
      <c r="W207" s="1" t="s">
        <v>130</v>
      </c>
      <c r="X207" s="2">
        <v>1</v>
      </c>
      <c r="Y207" s="2">
        <v>3</v>
      </c>
      <c r="Z207" s="2">
        <v>1</v>
      </c>
      <c r="AA207" s="1" t="s">
        <v>45</v>
      </c>
      <c r="AB207" s="2">
        <v>3217973573</v>
      </c>
      <c r="AC207" s="2">
        <v>3017920455</v>
      </c>
      <c r="AD207" s="1" t="s">
        <v>1774</v>
      </c>
      <c r="AE207" s="2">
        <v>3217973573</v>
      </c>
      <c r="AF207" s="1" t="s">
        <v>557</v>
      </c>
    </row>
    <row r="208" spans="1:32" ht="12.5" x14ac:dyDescent="0.25">
      <c r="A208" s="1" t="s">
        <v>1775</v>
      </c>
      <c r="B208" s="1" t="s">
        <v>26</v>
      </c>
      <c r="C208" s="2">
        <v>1070823498</v>
      </c>
      <c r="D208" s="1" t="s">
        <v>1776</v>
      </c>
      <c r="E208" s="1" t="s">
        <v>1777</v>
      </c>
      <c r="F208" s="1" t="s">
        <v>29</v>
      </c>
      <c r="G208" s="8">
        <v>35374</v>
      </c>
      <c r="H208" s="1" t="s">
        <v>1778</v>
      </c>
      <c r="I208" s="1" t="s">
        <v>229</v>
      </c>
      <c r="J208" s="7" t="s">
        <v>1779</v>
      </c>
      <c r="K208" s="1" t="s">
        <v>33</v>
      </c>
      <c r="L208" s="1" t="s">
        <v>51</v>
      </c>
      <c r="M208" s="1" t="s">
        <v>35</v>
      </c>
      <c r="N208" s="1" t="s">
        <v>1780</v>
      </c>
      <c r="O208" s="8">
        <v>43678</v>
      </c>
      <c r="P208" s="1" t="s">
        <v>1780</v>
      </c>
      <c r="Q208" s="1" t="s">
        <v>265</v>
      </c>
      <c r="R208" s="1" t="s">
        <v>1781</v>
      </c>
      <c r="S208" s="2">
        <v>850000</v>
      </c>
      <c r="T208" s="1" t="s">
        <v>41</v>
      </c>
      <c r="U208" s="1" t="s">
        <v>61</v>
      </c>
      <c r="V208" s="1" t="s">
        <v>67</v>
      </c>
      <c r="W208" s="1" t="s">
        <v>44</v>
      </c>
      <c r="X208" s="1"/>
      <c r="Y208" s="2">
        <v>2</v>
      </c>
      <c r="Z208" s="2">
        <v>1</v>
      </c>
      <c r="AA208" s="1" t="s">
        <v>62</v>
      </c>
      <c r="AB208" s="1"/>
      <c r="AC208" s="2">
        <v>3022572134</v>
      </c>
      <c r="AD208" s="1" t="s">
        <v>1782</v>
      </c>
      <c r="AE208" s="2">
        <v>3226159187</v>
      </c>
      <c r="AF208" s="1" t="s">
        <v>1760</v>
      </c>
    </row>
    <row r="209" spans="1:32" ht="12.5" x14ac:dyDescent="0.25">
      <c r="A209" s="1" t="s">
        <v>1775</v>
      </c>
      <c r="B209" s="1" t="s">
        <v>26</v>
      </c>
      <c r="C209" s="2">
        <v>1070823498</v>
      </c>
      <c r="D209" s="1" t="s">
        <v>1776</v>
      </c>
      <c r="E209" s="1" t="s">
        <v>1777</v>
      </c>
      <c r="F209" s="1" t="s">
        <v>29</v>
      </c>
      <c r="G209" s="8">
        <v>35374</v>
      </c>
      <c r="H209" s="1" t="s">
        <v>1778</v>
      </c>
      <c r="I209" s="1" t="s">
        <v>229</v>
      </c>
      <c r="J209" s="7" t="s">
        <v>1779</v>
      </c>
      <c r="K209" s="1" t="s">
        <v>33</v>
      </c>
      <c r="L209" s="1" t="s">
        <v>51</v>
      </c>
      <c r="M209" s="1" t="s">
        <v>35</v>
      </c>
      <c r="N209" s="1" t="s">
        <v>1780</v>
      </c>
      <c r="O209" s="8">
        <v>43678</v>
      </c>
      <c r="P209" s="1" t="s">
        <v>1780</v>
      </c>
      <c r="Q209" s="1" t="s">
        <v>265</v>
      </c>
      <c r="R209" s="1" t="s">
        <v>1781</v>
      </c>
      <c r="S209" s="2">
        <v>850000</v>
      </c>
      <c r="T209" s="1" t="s">
        <v>41</v>
      </c>
      <c r="U209" s="1" t="s">
        <v>61</v>
      </c>
      <c r="V209" s="1" t="s">
        <v>67</v>
      </c>
      <c r="W209" s="1" t="s">
        <v>44</v>
      </c>
      <c r="X209" s="1"/>
      <c r="Y209" s="2">
        <v>2</v>
      </c>
      <c r="Z209" s="2">
        <v>1</v>
      </c>
      <c r="AA209" s="1" t="s">
        <v>62</v>
      </c>
      <c r="AB209" s="1"/>
      <c r="AC209" s="2">
        <v>3022572134</v>
      </c>
      <c r="AD209" s="1" t="s">
        <v>1782</v>
      </c>
      <c r="AE209" s="2">
        <v>3226159187</v>
      </c>
      <c r="AF209" s="1" t="s">
        <v>1760</v>
      </c>
    </row>
    <row r="210" spans="1:32" ht="12.5" x14ac:dyDescent="0.25">
      <c r="A210" s="1" t="s">
        <v>1783</v>
      </c>
      <c r="B210" s="1" t="s">
        <v>26</v>
      </c>
      <c r="C210" s="2">
        <v>1066746489</v>
      </c>
      <c r="D210" s="1" t="s">
        <v>208</v>
      </c>
      <c r="E210" s="1" t="s">
        <v>209</v>
      </c>
      <c r="F210" s="1" t="s">
        <v>29</v>
      </c>
      <c r="G210" s="8">
        <v>34881</v>
      </c>
      <c r="H210" s="1" t="s">
        <v>59</v>
      </c>
      <c r="I210" s="1" t="s">
        <v>163</v>
      </c>
      <c r="J210" s="7" t="s">
        <v>1784</v>
      </c>
      <c r="K210" s="1" t="s">
        <v>33</v>
      </c>
      <c r="L210" s="1" t="s">
        <v>34</v>
      </c>
      <c r="M210" s="1" t="s">
        <v>35</v>
      </c>
      <c r="N210" s="1" t="s">
        <v>1785</v>
      </c>
      <c r="O210" s="8">
        <v>43739</v>
      </c>
      <c r="P210" s="1" t="s">
        <v>641</v>
      </c>
      <c r="Q210" s="1" t="s">
        <v>163</v>
      </c>
      <c r="R210" s="1" t="s">
        <v>810</v>
      </c>
      <c r="S210" s="2">
        <v>426</v>
      </c>
      <c r="T210" s="1" t="s">
        <v>41</v>
      </c>
      <c r="U210" s="1" t="s">
        <v>66</v>
      </c>
      <c r="V210" s="1" t="s">
        <v>43</v>
      </c>
      <c r="W210" s="1" t="s">
        <v>44</v>
      </c>
      <c r="X210" s="2">
        <v>0</v>
      </c>
      <c r="Y210" s="2">
        <v>0</v>
      </c>
      <c r="Z210" s="2">
        <v>2</v>
      </c>
      <c r="AA210" s="1" t="s">
        <v>45</v>
      </c>
      <c r="AB210" s="1"/>
      <c r="AC210" s="2">
        <v>3023378710</v>
      </c>
      <c r="AD210" s="1" t="s">
        <v>1786</v>
      </c>
      <c r="AE210" s="2">
        <v>3205737159</v>
      </c>
      <c r="AF210" s="1" t="s">
        <v>338</v>
      </c>
    </row>
    <row r="211" spans="1:32" ht="12.5" x14ac:dyDescent="0.25">
      <c r="A211" s="1" t="s">
        <v>830</v>
      </c>
      <c r="B211" s="1" t="s">
        <v>26</v>
      </c>
      <c r="C211" s="2">
        <v>1067874513</v>
      </c>
      <c r="D211" s="1" t="s">
        <v>1787</v>
      </c>
      <c r="E211" s="1" t="s">
        <v>1788</v>
      </c>
      <c r="F211" s="1" t="s">
        <v>29</v>
      </c>
      <c r="G211" s="8">
        <v>32602</v>
      </c>
      <c r="H211" s="1" t="s">
        <v>228</v>
      </c>
      <c r="I211" s="1" t="s">
        <v>229</v>
      </c>
      <c r="J211" s="7" t="s">
        <v>1789</v>
      </c>
      <c r="K211" s="1" t="s">
        <v>33</v>
      </c>
      <c r="L211" s="1" t="s">
        <v>72</v>
      </c>
      <c r="M211" s="1" t="s">
        <v>221</v>
      </c>
      <c r="N211" s="1" t="s">
        <v>649</v>
      </c>
      <c r="O211" s="8">
        <v>40227</v>
      </c>
      <c r="P211" s="1" t="s">
        <v>1790</v>
      </c>
      <c r="Q211" s="1" t="s">
        <v>39</v>
      </c>
      <c r="R211" s="1" t="s">
        <v>40</v>
      </c>
      <c r="S211" s="2">
        <v>819000</v>
      </c>
      <c r="T211" s="1" t="s">
        <v>41</v>
      </c>
      <c r="U211" s="1" t="s">
        <v>66</v>
      </c>
      <c r="V211" s="1" t="s">
        <v>43</v>
      </c>
      <c r="W211" s="1" t="s">
        <v>130</v>
      </c>
      <c r="X211" s="2">
        <v>1</v>
      </c>
      <c r="Y211" s="1"/>
      <c r="Z211" s="2">
        <v>1</v>
      </c>
      <c r="AA211" s="1" t="s">
        <v>55</v>
      </c>
      <c r="AB211" s="1"/>
      <c r="AC211" s="2">
        <v>3113048135</v>
      </c>
      <c r="AD211" s="1" t="s">
        <v>1791</v>
      </c>
      <c r="AE211" s="2">
        <v>3113048135</v>
      </c>
      <c r="AF211" s="1" t="s">
        <v>505</v>
      </c>
    </row>
    <row r="212" spans="1:32" ht="12.5" x14ac:dyDescent="0.25">
      <c r="A212" s="1" t="s">
        <v>1792</v>
      </c>
      <c r="B212" s="1" t="s">
        <v>26</v>
      </c>
      <c r="C212" s="2">
        <v>50937340</v>
      </c>
      <c r="D212" s="1" t="s">
        <v>1793</v>
      </c>
      <c r="E212" s="1" t="s">
        <v>1794</v>
      </c>
      <c r="F212" s="1" t="s">
        <v>29</v>
      </c>
      <c r="G212" s="8">
        <v>30122</v>
      </c>
      <c r="H212" s="1" t="s">
        <v>825</v>
      </c>
      <c r="I212" s="1" t="s">
        <v>278</v>
      </c>
      <c r="J212" s="7" t="s">
        <v>1795</v>
      </c>
      <c r="K212" s="1" t="s">
        <v>33</v>
      </c>
      <c r="L212" s="1" t="s">
        <v>34</v>
      </c>
      <c r="M212" s="1" t="s">
        <v>35</v>
      </c>
      <c r="N212" s="1" t="s">
        <v>1796</v>
      </c>
      <c r="O212" s="8">
        <v>43697</v>
      </c>
      <c r="P212" s="1" t="s">
        <v>882</v>
      </c>
      <c r="Q212" s="1" t="s">
        <v>124</v>
      </c>
      <c r="R212" s="1" t="s">
        <v>675</v>
      </c>
      <c r="S212" s="2">
        <v>2500000</v>
      </c>
      <c r="T212" s="1" t="s">
        <v>467</v>
      </c>
      <c r="U212" s="1" t="s">
        <v>61</v>
      </c>
      <c r="V212" s="1" t="s">
        <v>67</v>
      </c>
      <c r="W212" s="1" t="s">
        <v>169</v>
      </c>
      <c r="X212" s="2">
        <v>2</v>
      </c>
      <c r="Y212" s="2">
        <v>2</v>
      </c>
      <c r="Z212" s="2">
        <v>3</v>
      </c>
      <c r="AA212" s="1" t="s">
        <v>883</v>
      </c>
      <c r="AB212" s="2">
        <v>7720415</v>
      </c>
      <c r="AC212" s="2">
        <v>3103817957</v>
      </c>
      <c r="AD212" s="1" t="s">
        <v>1797</v>
      </c>
      <c r="AE212" s="2">
        <v>3103832449</v>
      </c>
      <c r="AF212" s="1" t="s">
        <v>397</v>
      </c>
    </row>
    <row r="213" spans="1:32" ht="12.5" x14ac:dyDescent="0.25">
      <c r="A213" s="1" t="s">
        <v>1798</v>
      </c>
      <c r="B213" s="1" t="s">
        <v>26</v>
      </c>
      <c r="C213" s="2">
        <v>92544817</v>
      </c>
      <c r="D213" s="1" t="s">
        <v>1799</v>
      </c>
      <c r="E213" s="1" t="s">
        <v>1800</v>
      </c>
      <c r="F213" s="1" t="s">
        <v>49</v>
      </c>
      <c r="G213" s="8">
        <v>30399</v>
      </c>
      <c r="H213" s="1" t="s">
        <v>880</v>
      </c>
      <c r="I213" s="1" t="s">
        <v>746</v>
      </c>
      <c r="J213" s="7" t="s">
        <v>1801</v>
      </c>
      <c r="K213" s="1" t="s">
        <v>33</v>
      </c>
      <c r="L213" s="1" t="s">
        <v>72</v>
      </c>
      <c r="M213" s="1" t="s">
        <v>343</v>
      </c>
      <c r="N213" s="1" t="s">
        <v>1802</v>
      </c>
      <c r="O213" s="8">
        <v>43124</v>
      </c>
      <c r="P213" s="1" t="s">
        <v>1803</v>
      </c>
      <c r="Q213" s="1" t="s">
        <v>233</v>
      </c>
      <c r="R213" s="1" t="s">
        <v>40</v>
      </c>
      <c r="S213" s="2">
        <v>3500000</v>
      </c>
      <c r="T213" s="1" t="s">
        <v>467</v>
      </c>
      <c r="U213" s="1" t="s">
        <v>61</v>
      </c>
      <c r="V213" s="1" t="s">
        <v>73</v>
      </c>
      <c r="W213" s="1" t="s">
        <v>44</v>
      </c>
      <c r="X213" s="2">
        <v>0</v>
      </c>
      <c r="Y213" s="2">
        <v>0</v>
      </c>
      <c r="Z213" s="2">
        <v>5</v>
      </c>
      <c r="AA213" s="1" t="s">
        <v>62</v>
      </c>
      <c r="AB213" s="1"/>
      <c r="AC213" s="2">
        <v>3206214147</v>
      </c>
      <c r="AD213" s="1" t="s">
        <v>1804</v>
      </c>
      <c r="AE213" s="2">
        <v>3006777953</v>
      </c>
      <c r="AF213" s="1" t="s">
        <v>313</v>
      </c>
    </row>
    <row r="214" spans="1:32" ht="12.5" x14ac:dyDescent="0.25">
      <c r="A214" s="1" t="s">
        <v>1805</v>
      </c>
      <c r="B214" s="1" t="s">
        <v>26</v>
      </c>
      <c r="C214" s="2">
        <v>1067853094</v>
      </c>
      <c r="D214" s="1" t="s">
        <v>240</v>
      </c>
      <c r="E214" s="1" t="s">
        <v>1806</v>
      </c>
      <c r="F214" s="1" t="s">
        <v>29</v>
      </c>
      <c r="G214" s="8">
        <v>31689</v>
      </c>
      <c r="H214" s="1" t="s">
        <v>1807</v>
      </c>
      <c r="I214" s="1" t="s">
        <v>229</v>
      </c>
      <c r="J214" s="7" t="s">
        <v>1808</v>
      </c>
      <c r="K214" s="1" t="s">
        <v>33</v>
      </c>
      <c r="L214" s="1" t="s">
        <v>34</v>
      </c>
      <c r="M214" s="1" t="s">
        <v>78</v>
      </c>
      <c r="N214" s="1" t="s">
        <v>1809</v>
      </c>
      <c r="O214" s="8">
        <v>43781</v>
      </c>
      <c r="P214" s="1" t="s">
        <v>1810</v>
      </c>
      <c r="Q214" s="1" t="s">
        <v>92</v>
      </c>
      <c r="R214" s="1" t="s">
        <v>40</v>
      </c>
      <c r="S214" s="2">
        <v>870000</v>
      </c>
      <c r="T214" s="1" t="s">
        <v>41</v>
      </c>
      <c r="U214" s="1" t="s">
        <v>42</v>
      </c>
      <c r="V214" s="1" t="s">
        <v>43</v>
      </c>
      <c r="W214" s="1" t="s">
        <v>130</v>
      </c>
      <c r="X214" s="2">
        <v>2</v>
      </c>
      <c r="Y214" s="1"/>
      <c r="Z214" s="2">
        <v>1</v>
      </c>
      <c r="AA214" s="1" t="s">
        <v>182</v>
      </c>
      <c r="AB214" s="1"/>
      <c r="AC214" s="2">
        <v>3218886370</v>
      </c>
      <c r="AD214" s="1" t="s">
        <v>1811</v>
      </c>
      <c r="AE214" s="2">
        <v>3165471403</v>
      </c>
      <c r="AF214" s="1" t="s">
        <v>1812</v>
      </c>
    </row>
    <row r="215" spans="1:32" ht="12.5" x14ac:dyDescent="0.25">
      <c r="A215" s="1" t="s">
        <v>1813</v>
      </c>
      <c r="B215" s="1" t="s">
        <v>26</v>
      </c>
      <c r="C215" s="2">
        <v>1067951860</v>
      </c>
      <c r="D215" s="1" t="s">
        <v>1814</v>
      </c>
      <c r="E215" s="1" t="s">
        <v>1815</v>
      </c>
      <c r="F215" s="1" t="s">
        <v>29</v>
      </c>
      <c r="G215" s="8">
        <v>35319</v>
      </c>
      <c r="H215" s="1" t="s">
        <v>1697</v>
      </c>
      <c r="I215" s="1" t="s">
        <v>229</v>
      </c>
      <c r="J215" s="7" t="s">
        <v>1816</v>
      </c>
      <c r="K215" s="1" t="s">
        <v>33</v>
      </c>
      <c r="L215" s="1" t="s">
        <v>72</v>
      </c>
      <c r="M215" s="1" t="s">
        <v>35</v>
      </c>
      <c r="N215" s="1" t="s">
        <v>1757</v>
      </c>
      <c r="O215" s="8">
        <v>43789</v>
      </c>
      <c r="P215" s="1" t="s">
        <v>1817</v>
      </c>
      <c r="Q215" s="1" t="s">
        <v>66</v>
      </c>
      <c r="R215" s="1" t="s">
        <v>101</v>
      </c>
      <c r="S215" s="2">
        <v>1200000</v>
      </c>
      <c r="T215" s="1" t="s">
        <v>41</v>
      </c>
      <c r="U215" s="1" t="s">
        <v>66</v>
      </c>
      <c r="V215" s="1" t="s">
        <v>43</v>
      </c>
      <c r="W215" s="1" t="s">
        <v>44</v>
      </c>
      <c r="X215" s="2">
        <v>0</v>
      </c>
      <c r="Y215" s="2">
        <v>0</v>
      </c>
      <c r="Z215" s="2">
        <v>4</v>
      </c>
      <c r="AA215" s="1" t="s">
        <v>45</v>
      </c>
      <c r="AB215" s="2">
        <v>7892571</v>
      </c>
      <c r="AC215" s="2">
        <v>3005649560</v>
      </c>
      <c r="AD215" s="1" t="s">
        <v>1818</v>
      </c>
      <c r="AE215" s="1" t="s">
        <v>1819</v>
      </c>
      <c r="AF215" s="1" t="s">
        <v>313</v>
      </c>
    </row>
    <row r="216" spans="1:32" ht="12.5" x14ac:dyDescent="0.25">
      <c r="A216" s="1" t="s">
        <v>1820</v>
      </c>
      <c r="B216" s="1" t="s">
        <v>26</v>
      </c>
      <c r="C216" s="2">
        <v>1003408409</v>
      </c>
      <c r="D216" s="1" t="s">
        <v>1821</v>
      </c>
      <c r="E216" s="1" t="s">
        <v>1822</v>
      </c>
      <c r="F216" s="1" t="s">
        <v>29</v>
      </c>
      <c r="G216" s="8">
        <v>33113</v>
      </c>
      <c r="H216" s="1" t="s">
        <v>1823</v>
      </c>
      <c r="I216" s="1" t="s">
        <v>213</v>
      </c>
      <c r="J216" s="7" t="s">
        <v>1824</v>
      </c>
      <c r="K216" s="1" t="s">
        <v>33</v>
      </c>
      <c r="L216" s="1" t="s">
        <v>72</v>
      </c>
      <c r="M216" s="1" t="s">
        <v>78</v>
      </c>
      <c r="N216" s="1" t="s">
        <v>1825</v>
      </c>
      <c r="O216" s="8">
        <v>43776</v>
      </c>
      <c r="P216" s="1" t="s">
        <v>1825</v>
      </c>
      <c r="Q216" s="1" t="s">
        <v>213</v>
      </c>
      <c r="R216" s="1" t="s">
        <v>101</v>
      </c>
      <c r="S216" s="2">
        <v>835</v>
      </c>
      <c r="T216" s="1" t="s">
        <v>467</v>
      </c>
      <c r="U216" s="1" t="s">
        <v>66</v>
      </c>
      <c r="V216" s="1" t="s">
        <v>141</v>
      </c>
      <c r="W216" s="1" t="s">
        <v>130</v>
      </c>
      <c r="X216" s="2">
        <v>1</v>
      </c>
      <c r="Y216" s="2">
        <v>1</v>
      </c>
      <c r="Z216" s="2">
        <v>2</v>
      </c>
      <c r="AA216" s="1" t="s">
        <v>388</v>
      </c>
      <c r="AB216" s="2">
        <v>3136598812</v>
      </c>
      <c r="AC216" s="2">
        <v>3136598812</v>
      </c>
      <c r="AD216" s="1" t="s">
        <v>1826</v>
      </c>
      <c r="AE216" s="2">
        <v>3136598812</v>
      </c>
      <c r="AF216" s="1" t="s">
        <v>397</v>
      </c>
    </row>
    <row r="217" spans="1:32" ht="12.5" x14ac:dyDescent="0.25">
      <c r="A217" s="1" t="s">
        <v>1827</v>
      </c>
      <c r="B217" s="1" t="s">
        <v>26</v>
      </c>
      <c r="C217" s="2">
        <v>1067869996</v>
      </c>
      <c r="D217" s="1" t="s">
        <v>1828</v>
      </c>
      <c r="E217" s="1" t="s">
        <v>1829</v>
      </c>
      <c r="F217" s="1" t="s">
        <v>29</v>
      </c>
      <c r="G217" s="8">
        <v>36735</v>
      </c>
      <c r="H217" s="1" t="s">
        <v>825</v>
      </c>
      <c r="I217" s="1" t="s">
        <v>229</v>
      </c>
      <c r="J217" s="7" t="s">
        <v>1830</v>
      </c>
      <c r="K217" s="1" t="s">
        <v>33</v>
      </c>
      <c r="L217" s="1" t="s">
        <v>51</v>
      </c>
      <c r="M217" s="1" t="s">
        <v>78</v>
      </c>
      <c r="N217" s="1" t="s">
        <v>1831</v>
      </c>
      <c r="O217" s="8">
        <v>43801</v>
      </c>
      <c r="P217" s="1" t="s">
        <v>1832</v>
      </c>
      <c r="Q217" s="1" t="s">
        <v>92</v>
      </c>
      <c r="R217" s="1" t="s">
        <v>101</v>
      </c>
      <c r="S217" s="2">
        <v>828.11599999999999</v>
      </c>
      <c r="T217" s="1" t="s">
        <v>41</v>
      </c>
      <c r="U217" s="1" t="s">
        <v>66</v>
      </c>
      <c r="V217" s="1" t="s">
        <v>67</v>
      </c>
      <c r="W217" s="1" t="s">
        <v>44</v>
      </c>
      <c r="X217" s="1"/>
      <c r="Y217" s="2">
        <v>2</v>
      </c>
      <c r="Z217" s="2">
        <v>1</v>
      </c>
      <c r="AA217" s="1" t="s">
        <v>1833</v>
      </c>
      <c r="AB217" s="1"/>
      <c r="AC217" s="2">
        <v>3223253994</v>
      </c>
      <c r="AD217" s="1" t="s">
        <v>1834</v>
      </c>
      <c r="AE217" s="2">
        <v>3106207700</v>
      </c>
      <c r="AF217" s="1" t="s">
        <v>1835</v>
      </c>
    </row>
    <row r="218" spans="1:32" ht="12.5" x14ac:dyDescent="0.25">
      <c r="A218" s="1" t="s">
        <v>1836</v>
      </c>
      <c r="B218" s="1" t="s">
        <v>26</v>
      </c>
      <c r="C218" s="2">
        <v>1020748338</v>
      </c>
      <c r="D218" s="1" t="s">
        <v>1837</v>
      </c>
      <c r="E218" s="1" t="s">
        <v>1838</v>
      </c>
      <c r="F218" s="1" t="s">
        <v>29</v>
      </c>
      <c r="G218" s="8">
        <v>32871</v>
      </c>
      <c r="H218" s="1" t="s">
        <v>1839</v>
      </c>
      <c r="I218" s="1" t="s">
        <v>229</v>
      </c>
      <c r="J218" s="7" t="s">
        <v>1840</v>
      </c>
      <c r="K218" s="1" t="s">
        <v>33</v>
      </c>
      <c r="L218" s="1" t="s">
        <v>72</v>
      </c>
      <c r="M218" s="1" t="s">
        <v>343</v>
      </c>
      <c r="N218" s="1" t="s">
        <v>1841</v>
      </c>
      <c r="O218" s="8">
        <v>43853</v>
      </c>
      <c r="P218" s="1" t="s">
        <v>1842</v>
      </c>
      <c r="Q218" s="1" t="s">
        <v>66</v>
      </c>
      <c r="R218" s="1" t="s">
        <v>101</v>
      </c>
      <c r="S218" s="2">
        <v>3500000</v>
      </c>
      <c r="T218" s="1" t="s">
        <v>41</v>
      </c>
      <c r="U218" s="1" t="s">
        <v>61</v>
      </c>
      <c r="V218" s="1" t="s">
        <v>43</v>
      </c>
      <c r="W218" s="1" t="s">
        <v>169</v>
      </c>
      <c r="X218" s="2">
        <v>2</v>
      </c>
      <c r="Y218" s="2">
        <v>2</v>
      </c>
      <c r="Z218" s="2">
        <v>6</v>
      </c>
      <c r="AA218" s="1" t="s">
        <v>45</v>
      </c>
      <c r="AB218" s="1"/>
      <c r="AC218" s="2">
        <v>3003473283</v>
      </c>
      <c r="AD218" s="1" t="s">
        <v>1843</v>
      </c>
      <c r="AE218" s="2">
        <v>3205308249</v>
      </c>
      <c r="AF218" s="1" t="s">
        <v>1844</v>
      </c>
    </row>
    <row r="219" spans="1:32" ht="12.5" x14ac:dyDescent="0.25">
      <c r="A219" s="1" t="s">
        <v>1845</v>
      </c>
      <c r="B219" s="1" t="s">
        <v>26</v>
      </c>
      <c r="C219" s="2">
        <v>1233343571</v>
      </c>
      <c r="D219" s="1" t="s">
        <v>1846</v>
      </c>
      <c r="E219" s="1" t="s">
        <v>1847</v>
      </c>
      <c r="F219" s="1" t="s">
        <v>29</v>
      </c>
      <c r="G219" s="8">
        <v>36025</v>
      </c>
      <c r="H219" s="1" t="s">
        <v>478</v>
      </c>
      <c r="I219" s="1" t="s">
        <v>229</v>
      </c>
      <c r="J219" s="7" t="s">
        <v>1848</v>
      </c>
      <c r="K219" s="1" t="s">
        <v>33</v>
      </c>
      <c r="L219" s="1" t="s">
        <v>72</v>
      </c>
      <c r="M219" s="1" t="s">
        <v>78</v>
      </c>
      <c r="N219" s="1" t="s">
        <v>1849</v>
      </c>
      <c r="O219" s="8">
        <v>43853</v>
      </c>
      <c r="P219" s="1" t="s">
        <v>1850</v>
      </c>
      <c r="Q219" s="1" t="s">
        <v>92</v>
      </c>
      <c r="R219" s="1" t="s">
        <v>40</v>
      </c>
      <c r="S219" s="1"/>
      <c r="T219" s="1" t="s">
        <v>467</v>
      </c>
      <c r="U219" s="1" t="s">
        <v>66</v>
      </c>
      <c r="V219" s="1" t="s">
        <v>43</v>
      </c>
      <c r="W219" s="1" t="s">
        <v>44</v>
      </c>
      <c r="X219" s="2">
        <v>0</v>
      </c>
      <c r="Y219" s="2">
        <v>0</v>
      </c>
      <c r="Z219" s="2">
        <v>2</v>
      </c>
      <c r="AA219" s="1" t="s">
        <v>45</v>
      </c>
      <c r="AB219" s="1"/>
      <c r="AC219" s="2">
        <v>3022702477</v>
      </c>
      <c r="AD219" s="1" t="s">
        <v>1851</v>
      </c>
      <c r="AE219" s="2">
        <v>3013851525</v>
      </c>
      <c r="AF219" s="1" t="s">
        <v>1852</v>
      </c>
    </row>
    <row r="220" spans="1:32" ht="12.5" x14ac:dyDescent="0.25">
      <c r="A220" s="1" t="s">
        <v>1853</v>
      </c>
      <c r="B220" s="1" t="s">
        <v>26</v>
      </c>
      <c r="C220" s="2">
        <v>50937241</v>
      </c>
      <c r="D220" s="1" t="s">
        <v>1854</v>
      </c>
      <c r="E220" s="1" t="s">
        <v>1855</v>
      </c>
      <c r="F220" s="1" t="s">
        <v>29</v>
      </c>
      <c r="G220" s="8">
        <v>30120</v>
      </c>
      <c r="H220" s="1" t="s">
        <v>30</v>
      </c>
      <c r="I220" s="1" t="s">
        <v>229</v>
      </c>
      <c r="J220" s="7" t="s">
        <v>1856</v>
      </c>
      <c r="K220" s="1" t="s">
        <v>33</v>
      </c>
      <c r="L220" s="1" t="s">
        <v>34</v>
      </c>
      <c r="M220" s="1" t="s">
        <v>343</v>
      </c>
      <c r="N220" s="1" t="s">
        <v>1857</v>
      </c>
      <c r="O220" s="8">
        <v>43857</v>
      </c>
      <c r="P220" s="1" t="s">
        <v>1858</v>
      </c>
      <c r="Q220" s="1" t="s">
        <v>66</v>
      </c>
      <c r="R220" s="1" t="s">
        <v>675</v>
      </c>
      <c r="S220" s="2">
        <v>2280000</v>
      </c>
      <c r="T220" s="1" t="s">
        <v>41</v>
      </c>
      <c r="U220" s="1" t="s">
        <v>61</v>
      </c>
      <c r="V220" s="1" t="s">
        <v>43</v>
      </c>
      <c r="W220" s="1" t="s">
        <v>130</v>
      </c>
      <c r="X220" s="2">
        <v>1</v>
      </c>
      <c r="Y220" s="1"/>
      <c r="Z220" s="2">
        <v>4</v>
      </c>
      <c r="AA220" s="1" t="s">
        <v>1859</v>
      </c>
      <c r="AB220" s="1"/>
      <c r="AC220" s="2">
        <v>3012916061</v>
      </c>
      <c r="AD220" s="1" t="s">
        <v>1860</v>
      </c>
      <c r="AE220" s="2">
        <v>3024206066</v>
      </c>
      <c r="AF220" s="1" t="s">
        <v>867</v>
      </c>
    </row>
    <row r="221" spans="1:32" ht="12.5" x14ac:dyDescent="0.25">
      <c r="A221" s="1" t="s">
        <v>1861</v>
      </c>
      <c r="B221" s="1" t="s">
        <v>26</v>
      </c>
      <c r="C221" s="2">
        <v>1067892956</v>
      </c>
      <c r="D221" s="1" t="s">
        <v>1862</v>
      </c>
      <c r="E221" s="1" t="s">
        <v>1863</v>
      </c>
      <c r="F221" s="1" t="s">
        <v>29</v>
      </c>
      <c r="G221" s="8">
        <v>33195</v>
      </c>
      <c r="H221" s="1" t="s">
        <v>478</v>
      </c>
      <c r="I221" s="1" t="s">
        <v>229</v>
      </c>
      <c r="J221" s="7" t="s">
        <v>1864</v>
      </c>
      <c r="K221" s="1" t="s">
        <v>33</v>
      </c>
      <c r="L221" s="1" t="s">
        <v>72</v>
      </c>
      <c r="M221" s="1" t="s">
        <v>78</v>
      </c>
      <c r="N221" s="1" t="s">
        <v>1865</v>
      </c>
      <c r="O221" s="8">
        <v>43851</v>
      </c>
      <c r="P221" s="1" t="s">
        <v>1866</v>
      </c>
      <c r="Q221" s="1" t="s">
        <v>233</v>
      </c>
      <c r="R221" s="1" t="s">
        <v>40</v>
      </c>
      <c r="S221" s="2">
        <v>878000</v>
      </c>
      <c r="T221" s="1" t="s">
        <v>41</v>
      </c>
      <c r="U221" s="1" t="s">
        <v>42</v>
      </c>
      <c r="V221" s="1" t="s">
        <v>43</v>
      </c>
      <c r="W221" s="1" t="s">
        <v>169</v>
      </c>
      <c r="X221" s="2">
        <v>1</v>
      </c>
      <c r="Y221" s="2">
        <v>2</v>
      </c>
      <c r="Z221" s="2">
        <v>1</v>
      </c>
      <c r="AA221" s="1" t="s">
        <v>62</v>
      </c>
      <c r="AB221" s="1"/>
      <c r="AC221" s="2">
        <v>3206704109</v>
      </c>
      <c r="AD221" s="1" t="s">
        <v>1867</v>
      </c>
      <c r="AE221" s="2">
        <v>3137169807</v>
      </c>
      <c r="AF221" s="1" t="s">
        <v>1844</v>
      </c>
    </row>
    <row r="222" spans="1:32" ht="12.5" x14ac:dyDescent="0.25">
      <c r="A222" s="1" t="s">
        <v>1868</v>
      </c>
      <c r="B222" s="1" t="s">
        <v>26</v>
      </c>
      <c r="C222" s="2">
        <v>1067925288</v>
      </c>
      <c r="D222" s="1" t="s">
        <v>1869</v>
      </c>
      <c r="E222" s="1" t="s">
        <v>1870</v>
      </c>
      <c r="F222" s="1" t="s">
        <v>29</v>
      </c>
      <c r="G222" s="8">
        <v>34205</v>
      </c>
      <c r="H222" s="1" t="s">
        <v>375</v>
      </c>
      <c r="I222" s="1" t="s">
        <v>229</v>
      </c>
      <c r="J222" s="7" t="s">
        <v>1871</v>
      </c>
      <c r="K222" s="1" t="s">
        <v>180</v>
      </c>
      <c r="L222" s="1" t="s">
        <v>51</v>
      </c>
      <c r="M222" s="1" t="s">
        <v>88</v>
      </c>
      <c r="N222" s="1" t="s">
        <v>1045</v>
      </c>
      <c r="O222" s="8">
        <v>43853</v>
      </c>
      <c r="P222" s="1" t="s">
        <v>641</v>
      </c>
      <c r="Q222" s="1" t="s">
        <v>66</v>
      </c>
      <c r="R222" s="1" t="s">
        <v>101</v>
      </c>
      <c r="S222" s="1"/>
      <c r="T222" s="1" t="s">
        <v>93</v>
      </c>
      <c r="U222" s="1" t="s">
        <v>285</v>
      </c>
      <c r="V222" s="1" t="s">
        <v>94</v>
      </c>
      <c r="W222" s="1" t="s">
        <v>130</v>
      </c>
      <c r="X222" s="2">
        <v>2</v>
      </c>
      <c r="Y222" s="2">
        <v>1</v>
      </c>
      <c r="Z222" s="2">
        <v>1</v>
      </c>
      <c r="AA222" s="1" t="s">
        <v>182</v>
      </c>
      <c r="AB222" s="2">
        <v>3023371392</v>
      </c>
      <c r="AC222" s="2">
        <v>3023371392</v>
      </c>
      <c r="AD222" s="1" t="s">
        <v>1872</v>
      </c>
      <c r="AE222" s="2">
        <v>3145504332</v>
      </c>
      <c r="AF222" s="1" t="s">
        <v>413</v>
      </c>
    </row>
    <row r="223" spans="1:32" ht="12.5" x14ac:dyDescent="0.25">
      <c r="A223" s="1" t="s">
        <v>1873</v>
      </c>
      <c r="B223" s="1" t="s">
        <v>26</v>
      </c>
      <c r="C223" s="2">
        <v>1067954257</v>
      </c>
      <c r="D223" s="1" t="s">
        <v>1874</v>
      </c>
      <c r="E223" s="1" t="s">
        <v>1875</v>
      </c>
      <c r="F223" s="1" t="s">
        <v>29</v>
      </c>
      <c r="G223" s="8">
        <v>35499</v>
      </c>
      <c r="H223" s="1" t="s">
        <v>478</v>
      </c>
      <c r="I223" s="1" t="s">
        <v>229</v>
      </c>
      <c r="J223" s="1" t="s">
        <v>1876</v>
      </c>
      <c r="K223" s="1" t="s">
        <v>33</v>
      </c>
      <c r="L223" s="1" t="s">
        <v>72</v>
      </c>
      <c r="M223" s="1" t="s">
        <v>35</v>
      </c>
      <c r="N223" s="1" t="s">
        <v>1741</v>
      </c>
      <c r="O223" s="8">
        <v>44447</v>
      </c>
      <c r="P223" s="1" t="s">
        <v>1877</v>
      </c>
      <c r="Q223" s="1" t="s">
        <v>233</v>
      </c>
      <c r="R223" s="1" t="s">
        <v>101</v>
      </c>
      <c r="S223" s="2">
        <v>1800000</v>
      </c>
      <c r="T223" s="1" t="s">
        <v>41</v>
      </c>
      <c r="U223" s="1" t="s">
        <v>54</v>
      </c>
      <c r="V223" s="1" t="s">
        <v>43</v>
      </c>
      <c r="W223" s="1" t="s">
        <v>44</v>
      </c>
      <c r="X223" s="2">
        <v>0</v>
      </c>
      <c r="Y223" s="2">
        <v>2</v>
      </c>
      <c r="Z223" s="2">
        <v>3</v>
      </c>
      <c r="AA223" s="1" t="s">
        <v>62</v>
      </c>
      <c r="AB223" s="1"/>
      <c r="AC223" s="2">
        <v>3218773415</v>
      </c>
      <c r="AD223" s="1" t="s">
        <v>1878</v>
      </c>
      <c r="AE223" s="2">
        <v>3128576883</v>
      </c>
      <c r="AF223" s="1" t="s">
        <v>313</v>
      </c>
    </row>
    <row r="224" spans="1:32" ht="12.5" x14ac:dyDescent="0.25">
      <c r="A224" s="1" t="s">
        <v>1879</v>
      </c>
      <c r="B224" s="1" t="s">
        <v>26</v>
      </c>
      <c r="C224" s="2">
        <v>73009229</v>
      </c>
      <c r="D224" s="1" t="s">
        <v>1880</v>
      </c>
      <c r="E224" s="1" t="s">
        <v>1881</v>
      </c>
      <c r="F224" s="1" t="s">
        <v>49</v>
      </c>
      <c r="G224" s="8">
        <v>31129</v>
      </c>
      <c r="H224" s="1" t="s">
        <v>1697</v>
      </c>
      <c r="I224" s="1" t="s">
        <v>229</v>
      </c>
      <c r="J224" s="1" t="s">
        <v>1882</v>
      </c>
      <c r="K224" s="1" t="s">
        <v>33</v>
      </c>
      <c r="L224" s="1" t="s">
        <v>72</v>
      </c>
      <c r="M224" s="1" t="s">
        <v>343</v>
      </c>
      <c r="N224" s="1" t="s">
        <v>1883</v>
      </c>
      <c r="O224" s="8">
        <v>43132</v>
      </c>
      <c r="P224" s="1" t="s">
        <v>1884</v>
      </c>
      <c r="Q224" s="1" t="s">
        <v>92</v>
      </c>
      <c r="R224" s="1" t="s">
        <v>675</v>
      </c>
      <c r="S224" s="2">
        <v>2700000</v>
      </c>
      <c r="T224" s="1" t="s">
        <v>41</v>
      </c>
      <c r="U224" s="1" t="s">
        <v>66</v>
      </c>
      <c r="V224" s="1" t="s">
        <v>67</v>
      </c>
      <c r="W224" s="1" t="s">
        <v>44</v>
      </c>
      <c r="X224" s="2">
        <v>0</v>
      </c>
      <c r="Y224" s="2">
        <v>0</v>
      </c>
      <c r="Z224" s="2">
        <v>3</v>
      </c>
      <c r="AA224" s="1" t="s">
        <v>62</v>
      </c>
      <c r="AB224" s="2">
        <v>3007245461</v>
      </c>
      <c r="AC224" s="2">
        <v>3007245461</v>
      </c>
      <c r="AD224" s="1" t="s">
        <v>1885</v>
      </c>
      <c r="AE224" s="2">
        <v>3157289261</v>
      </c>
      <c r="AF224" s="1" t="s">
        <v>1886</v>
      </c>
    </row>
    <row r="225" spans="1:32" ht="12.5" x14ac:dyDescent="0.25">
      <c r="A225" s="1" t="s">
        <v>1887</v>
      </c>
      <c r="B225" s="1" t="s">
        <v>26</v>
      </c>
      <c r="C225" s="2">
        <v>32907292</v>
      </c>
      <c r="D225" s="1" t="s">
        <v>1888</v>
      </c>
      <c r="E225" s="1" t="s">
        <v>1889</v>
      </c>
      <c r="F225" s="1" t="s">
        <v>29</v>
      </c>
      <c r="G225" s="8">
        <v>44474</v>
      </c>
      <c r="H225" s="1" t="s">
        <v>478</v>
      </c>
      <c r="I225" s="1" t="s">
        <v>229</v>
      </c>
      <c r="J225" s="1" t="s">
        <v>1890</v>
      </c>
      <c r="K225" s="1" t="s">
        <v>33</v>
      </c>
      <c r="L225" s="1" t="s">
        <v>72</v>
      </c>
      <c r="M225" s="1" t="s">
        <v>1891</v>
      </c>
      <c r="N225" s="1" t="s">
        <v>1796</v>
      </c>
      <c r="O225" s="8">
        <v>44243</v>
      </c>
      <c r="P225" s="1" t="s">
        <v>1892</v>
      </c>
      <c r="Q225" s="1" t="s">
        <v>233</v>
      </c>
      <c r="R225" s="1" t="s">
        <v>101</v>
      </c>
      <c r="S225" s="2">
        <v>5600000</v>
      </c>
      <c r="T225" s="1" t="s">
        <v>41</v>
      </c>
      <c r="U225" s="1" t="s">
        <v>42</v>
      </c>
      <c r="V225" s="1" t="s">
        <v>43</v>
      </c>
      <c r="W225" s="1" t="s">
        <v>169</v>
      </c>
      <c r="X225" s="2">
        <v>2</v>
      </c>
      <c r="Y225" s="2">
        <v>3</v>
      </c>
      <c r="Z225" s="2">
        <v>4</v>
      </c>
      <c r="AA225" s="1" t="s">
        <v>45</v>
      </c>
      <c r="AB225" s="1"/>
      <c r="AC225" s="2">
        <v>3004097235</v>
      </c>
      <c r="AD225" s="1" t="s">
        <v>1893</v>
      </c>
      <c r="AE225" s="2">
        <v>3015519898</v>
      </c>
      <c r="AF225" s="1" t="s">
        <v>1894</v>
      </c>
    </row>
    <row r="226" spans="1:32" ht="12.5" x14ac:dyDescent="0.25">
      <c r="A226" s="1" t="s">
        <v>1895</v>
      </c>
      <c r="B226" s="1" t="s">
        <v>26</v>
      </c>
      <c r="C226" s="2">
        <v>1067866210</v>
      </c>
      <c r="D226" s="1" t="s">
        <v>1896</v>
      </c>
      <c r="E226" s="1" t="s">
        <v>1897</v>
      </c>
      <c r="F226" s="1" t="s">
        <v>29</v>
      </c>
      <c r="G226" s="8">
        <v>35811</v>
      </c>
      <c r="H226" s="1" t="s">
        <v>228</v>
      </c>
      <c r="I226" s="1" t="s">
        <v>229</v>
      </c>
      <c r="J226" s="1" t="s">
        <v>1898</v>
      </c>
      <c r="K226" s="1" t="s">
        <v>180</v>
      </c>
      <c r="L226" s="1" t="s">
        <v>72</v>
      </c>
      <c r="M226" s="1" t="s">
        <v>35</v>
      </c>
      <c r="N226" s="1" t="s">
        <v>1899</v>
      </c>
      <c r="O226" s="8">
        <v>44341</v>
      </c>
      <c r="P226" s="1" t="s">
        <v>850</v>
      </c>
      <c r="Q226" s="1" t="s">
        <v>39</v>
      </c>
      <c r="R226" s="1" t="s">
        <v>101</v>
      </c>
      <c r="S226" s="2">
        <v>1260000</v>
      </c>
      <c r="T226" s="1" t="s">
        <v>41</v>
      </c>
      <c r="U226" s="1" t="s">
        <v>42</v>
      </c>
      <c r="V226" s="1" t="s">
        <v>43</v>
      </c>
      <c r="W226" s="1" t="s">
        <v>44</v>
      </c>
      <c r="X226" s="2">
        <v>0</v>
      </c>
      <c r="Y226" s="2">
        <v>0</v>
      </c>
      <c r="Z226" s="2">
        <v>1</v>
      </c>
      <c r="AA226" s="1" t="s">
        <v>55</v>
      </c>
      <c r="AB226" s="1"/>
      <c r="AC226" s="2">
        <v>3185219631</v>
      </c>
      <c r="AD226" s="1" t="s">
        <v>1900</v>
      </c>
      <c r="AE226" s="2">
        <v>3205479062</v>
      </c>
      <c r="AF226" s="1" t="s">
        <v>338</v>
      </c>
    </row>
    <row r="227" spans="1:32" ht="12.5" x14ac:dyDescent="0.25">
      <c r="A227" s="1" t="s">
        <v>1901</v>
      </c>
      <c r="B227" s="1" t="s">
        <v>26</v>
      </c>
      <c r="C227" s="2">
        <v>1064313944</v>
      </c>
      <c r="D227" s="1" t="s">
        <v>1902</v>
      </c>
      <c r="E227" s="1" t="s">
        <v>1903</v>
      </c>
      <c r="F227" s="1" t="s">
        <v>29</v>
      </c>
      <c r="G227" s="8">
        <v>33669</v>
      </c>
      <c r="H227" s="1" t="s">
        <v>1904</v>
      </c>
      <c r="I227" s="1" t="s">
        <v>229</v>
      </c>
      <c r="J227" s="1" t="s">
        <v>1905</v>
      </c>
      <c r="K227" s="1" t="s">
        <v>33</v>
      </c>
      <c r="L227" s="1" t="s">
        <v>72</v>
      </c>
      <c r="M227" s="1" t="s">
        <v>78</v>
      </c>
      <c r="N227" s="1" t="s">
        <v>1101</v>
      </c>
      <c r="O227" s="8">
        <v>41534</v>
      </c>
      <c r="P227" s="1" t="s">
        <v>1906</v>
      </c>
      <c r="Q227" s="1" t="s">
        <v>92</v>
      </c>
      <c r="R227" s="1" t="s">
        <v>101</v>
      </c>
      <c r="S227" s="2">
        <v>970000</v>
      </c>
      <c r="T227" s="1" t="s">
        <v>41</v>
      </c>
      <c r="U227" s="1" t="s">
        <v>61</v>
      </c>
      <c r="V227" s="1" t="s">
        <v>73</v>
      </c>
      <c r="W227" s="1" t="s">
        <v>130</v>
      </c>
      <c r="X227" s="2">
        <v>1</v>
      </c>
      <c r="Y227" s="1"/>
      <c r="Z227" s="2">
        <v>1</v>
      </c>
      <c r="AA227" s="1" t="s">
        <v>45</v>
      </c>
      <c r="AB227" s="1"/>
      <c r="AC227" s="2">
        <v>3212216060</v>
      </c>
      <c r="AD227" s="1" t="s">
        <v>1907</v>
      </c>
      <c r="AE227" s="2">
        <v>3145309530</v>
      </c>
      <c r="AF227" s="1" t="s">
        <v>950</v>
      </c>
    </row>
    <row r="228" spans="1:32" ht="12.5" x14ac:dyDescent="0.25">
      <c r="A228" s="1" t="s">
        <v>1908</v>
      </c>
      <c r="B228" s="1" t="s">
        <v>26</v>
      </c>
      <c r="C228" s="2">
        <v>1067943647</v>
      </c>
      <c r="D228" s="1" t="s">
        <v>1909</v>
      </c>
      <c r="E228" s="1" t="s">
        <v>1910</v>
      </c>
      <c r="F228" s="1" t="s">
        <v>29</v>
      </c>
      <c r="G228" s="8">
        <v>34971</v>
      </c>
      <c r="H228" s="1" t="s">
        <v>478</v>
      </c>
      <c r="I228" s="1" t="s">
        <v>229</v>
      </c>
      <c r="J228" s="1" t="s">
        <v>1911</v>
      </c>
      <c r="K228" s="1" t="s">
        <v>33</v>
      </c>
      <c r="L228" s="1" t="s">
        <v>72</v>
      </c>
      <c r="M228" s="1" t="s">
        <v>35</v>
      </c>
      <c r="N228" s="1" t="s">
        <v>1912</v>
      </c>
      <c r="O228" s="8">
        <v>44384</v>
      </c>
      <c r="P228" s="1" t="s">
        <v>1913</v>
      </c>
      <c r="Q228" s="1" t="s">
        <v>39</v>
      </c>
      <c r="R228" s="1" t="s">
        <v>101</v>
      </c>
      <c r="S228" s="2">
        <v>1818000</v>
      </c>
      <c r="T228" s="1" t="s">
        <v>41</v>
      </c>
      <c r="U228" s="1" t="s">
        <v>42</v>
      </c>
      <c r="V228" s="1" t="s">
        <v>73</v>
      </c>
      <c r="W228" s="1" t="s">
        <v>44</v>
      </c>
      <c r="X228" s="2">
        <v>0</v>
      </c>
      <c r="Y228" s="2">
        <v>1</v>
      </c>
      <c r="Z228" s="2">
        <v>2</v>
      </c>
      <c r="AA228" s="1" t="s">
        <v>1914</v>
      </c>
      <c r="AB228" s="1"/>
      <c r="AC228" s="2">
        <v>3107327427</v>
      </c>
      <c r="AD228" s="1" t="s">
        <v>1915</v>
      </c>
      <c r="AE228" s="2">
        <v>3135851670</v>
      </c>
      <c r="AF228" s="1" t="s">
        <v>313</v>
      </c>
    </row>
    <row r="229" spans="1:32" ht="12.5" x14ac:dyDescent="0.25">
      <c r="A229" s="1" t="s">
        <v>1769</v>
      </c>
      <c r="B229" s="1" t="s">
        <v>26</v>
      </c>
      <c r="C229" s="2">
        <v>1003407141</v>
      </c>
      <c r="D229" s="1" t="s">
        <v>1916</v>
      </c>
      <c r="E229" s="1" t="s">
        <v>1917</v>
      </c>
      <c r="F229" s="1" t="s">
        <v>49</v>
      </c>
      <c r="G229" s="8">
        <v>33740</v>
      </c>
      <c r="H229" s="1" t="s">
        <v>392</v>
      </c>
      <c r="I229" s="1" t="s">
        <v>229</v>
      </c>
      <c r="J229" s="1" t="s">
        <v>1918</v>
      </c>
      <c r="K229" s="1" t="s">
        <v>33</v>
      </c>
      <c r="L229" s="1" t="s">
        <v>51</v>
      </c>
      <c r="M229" s="1" t="s">
        <v>78</v>
      </c>
      <c r="N229" s="1" t="s">
        <v>1919</v>
      </c>
      <c r="O229" s="8">
        <v>43726</v>
      </c>
      <c r="P229" s="1" t="s">
        <v>1919</v>
      </c>
      <c r="Q229" s="1" t="s">
        <v>39</v>
      </c>
      <c r="R229" s="1" t="s">
        <v>101</v>
      </c>
      <c r="S229" s="2">
        <v>960</v>
      </c>
      <c r="T229" s="1" t="s">
        <v>41</v>
      </c>
      <c r="U229" s="1" t="s">
        <v>54</v>
      </c>
      <c r="V229" s="1" t="s">
        <v>43</v>
      </c>
      <c r="W229" s="1" t="s">
        <v>130</v>
      </c>
      <c r="X229" s="2">
        <v>2</v>
      </c>
      <c r="Y229" s="2">
        <v>2</v>
      </c>
      <c r="Z229" s="2">
        <v>1</v>
      </c>
      <c r="AA229" s="1" t="s">
        <v>45</v>
      </c>
      <c r="AB229" s="2">
        <v>3112266828</v>
      </c>
      <c r="AC229" s="2">
        <v>3112266828</v>
      </c>
      <c r="AD229" s="1" t="s">
        <v>1920</v>
      </c>
      <c r="AE229" s="2">
        <v>3216638966</v>
      </c>
      <c r="AF229" s="1" t="s">
        <v>313</v>
      </c>
    </row>
    <row r="230" spans="1:32" ht="12.5" x14ac:dyDescent="0.25">
      <c r="A230" s="1" t="s">
        <v>1921</v>
      </c>
      <c r="B230" s="1" t="s">
        <v>26</v>
      </c>
      <c r="C230" s="2">
        <v>1003286138</v>
      </c>
      <c r="D230" s="1" t="s">
        <v>1922</v>
      </c>
      <c r="E230" s="1" t="s">
        <v>1923</v>
      </c>
      <c r="F230" s="1" t="s">
        <v>29</v>
      </c>
      <c r="G230" s="8">
        <v>36639</v>
      </c>
      <c r="H230" s="1" t="s">
        <v>1924</v>
      </c>
      <c r="I230" s="1" t="s">
        <v>229</v>
      </c>
      <c r="J230" s="1" t="s">
        <v>1925</v>
      </c>
      <c r="K230" s="1" t="s">
        <v>33</v>
      </c>
      <c r="L230" s="1" t="s">
        <v>51</v>
      </c>
      <c r="M230" s="1" t="s">
        <v>78</v>
      </c>
      <c r="N230" s="1" t="s">
        <v>1162</v>
      </c>
      <c r="O230" s="8">
        <v>44348</v>
      </c>
      <c r="P230" s="1" t="s">
        <v>1162</v>
      </c>
      <c r="Q230" s="1" t="s">
        <v>39</v>
      </c>
      <c r="R230" s="1" t="s">
        <v>101</v>
      </c>
      <c r="S230" s="2">
        <v>944</v>
      </c>
      <c r="T230" s="1" t="s">
        <v>41</v>
      </c>
      <c r="U230" s="1" t="s">
        <v>66</v>
      </c>
      <c r="V230" s="1" t="s">
        <v>43</v>
      </c>
      <c r="W230" s="1" t="s">
        <v>130</v>
      </c>
      <c r="X230" s="2">
        <v>0</v>
      </c>
      <c r="Y230" s="2">
        <v>0</v>
      </c>
      <c r="Z230" s="2">
        <v>2</v>
      </c>
      <c r="AA230" s="1" t="s">
        <v>111</v>
      </c>
      <c r="AB230" s="2">
        <v>3004785876</v>
      </c>
      <c r="AC230" s="2">
        <v>3004785876</v>
      </c>
      <c r="AD230" s="1" t="s">
        <v>1926</v>
      </c>
      <c r="AE230" s="2">
        <v>3058709370</v>
      </c>
      <c r="AF230" s="1" t="s">
        <v>1927</v>
      </c>
    </row>
    <row r="231" spans="1:32" ht="12.5" x14ac:dyDescent="0.25">
      <c r="A231" s="1" t="s">
        <v>1928</v>
      </c>
      <c r="B231" s="1" t="s">
        <v>26</v>
      </c>
      <c r="C231" s="2">
        <v>1069485574</v>
      </c>
      <c r="D231" s="1" t="s">
        <v>255</v>
      </c>
      <c r="E231" s="1" t="s">
        <v>1929</v>
      </c>
      <c r="F231" s="1" t="s">
        <v>29</v>
      </c>
      <c r="G231" s="8">
        <v>33338</v>
      </c>
      <c r="H231" s="1" t="s">
        <v>1930</v>
      </c>
      <c r="I231" s="1" t="s">
        <v>213</v>
      </c>
      <c r="J231" s="1" t="s">
        <v>258</v>
      </c>
      <c r="K231" s="1" t="s">
        <v>33</v>
      </c>
      <c r="L231" s="1" t="s">
        <v>72</v>
      </c>
      <c r="M231" s="1" t="s">
        <v>78</v>
      </c>
      <c r="N231" s="1" t="s">
        <v>1931</v>
      </c>
      <c r="O231" s="8">
        <v>41876</v>
      </c>
      <c r="P231" s="1" t="s">
        <v>1932</v>
      </c>
      <c r="Q231" s="1" t="s">
        <v>213</v>
      </c>
      <c r="R231" s="1" t="s">
        <v>101</v>
      </c>
      <c r="S231" s="2">
        <v>9500000</v>
      </c>
      <c r="T231" s="1" t="s">
        <v>41</v>
      </c>
      <c r="U231" s="1" t="s">
        <v>66</v>
      </c>
      <c r="V231" s="1" t="s">
        <v>43</v>
      </c>
      <c r="W231" s="1" t="s">
        <v>130</v>
      </c>
      <c r="X231" s="2">
        <v>3</v>
      </c>
      <c r="Y231" s="2">
        <v>4</v>
      </c>
      <c r="Z231" s="2">
        <v>1</v>
      </c>
      <c r="AA231" s="1" t="s">
        <v>260</v>
      </c>
      <c r="AB231" s="1"/>
      <c r="AC231" s="2">
        <v>3012158842</v>
      </c>
      <c r="AD231" s="1" t="s">
        <v>1933</v>
      </c>
      <c r="AE231" s="2">
        <v>3023077349</v>
      </c>
      <c r="AF231" s="1" t="s">
        <v>313</v>
      </c>
    </row>
    <row r="232" spans="1:32" ht="12.5" x14ac:dyDescent="0.25">
      <c r="A232" s="1" t="s">
        <v>1928</v>
      </c>
      <c r="B232" s="1" t="s">
        <v>26</v>
      </c>
      <c r="C232" s="2">
        <v>1069485574</v>
      </c>
      <c r="D232" s="1" t="s">
        <v>255</v>
      </c>
      <c r="E232" s="1" t="s">
        <v>1929</v>
      </c>
      <c r="F232" s="1" t="s">
        <v>29</v>
      </c>
      <c r="G232" s="8">
        <v>33338</v>
      </c>
      <c r="H232" s="1" t="s">
        <v>1930</v>
      </c>
      <c r="I232" s="1" t="s">
        <v>213</v>
      </c>
      <c r="J232" s="1" t="s">
        <v>258</v>
      </c>
      <c r="K232" s="1" t="s">
        <v>33</v>
      </c>
      <c r="L232" s="1" t="s">
        <v>72</v>
      </c>
      <c r="M232" s="1" t="s">
        <v>78</v>
      </c>
      <c r="N232" s="1" t="s">
        <v>1931</v>
      </c>
      <c r="O232" s="8">
        <v>41876</v>
      </c>
      <c r="P232" s="1" t="s">
        <v>1932</v>
      </c>
      <c r="Q232" s="1" t="s">
        <v>213</v>
      </c>
      <c r="R232" s="1" t="s">
        <v>101</v>
      </c>
      <c r="S232" s="2">
        <v>9500000</v>
      </c>
      <c r="T232" s="1" t="s">
        <v>41</v>
      </c>
      <c r="U232" s="1" t="s">
        <v>66</v>
      </c>
      <c r="V232" s="1" t="s">
        <v>43</v>
      </c>
      <c r="W232" s="1" t="s">
        <v>130</v>
      </c>
      <c r="X232" s="2">
        <v>3</v>
      </c>
      <c r="Y232" s="2">
        <v>4</v>
      </c>
      <c r="Z232" s="2">
        <v>1</v>
      </c>
      <c r="AA232" s="1" t="s">
        <v>260</v>
      </c>
      <c r="AB232" s="1"/>
      <c r="AC232" s="2">
        <v>3012158842</v>
      </c>
      <c r="AD232" s="1" t="s">
        <v>1933</v>
      </c>
      <c r="AE232" s="2">
        <v>3023077349</v>
      </c>
      <c r="AF232" s="1" t="s">
        <v>313</v>
      </c>
    </row>
    <row r="233" spans="1:32" ht="12.5" x14ac:dyDescent="0.25">
      <c r="A233" s="1" t="s">
        <v>1934</v>
      </c>
      <c r="B233" s="1" t="s">
        <v>26</v>
      </c>
      <c r="C233" s="2">
        <v>1071354698</v>
      </c>
      <c r="D233" s="1" t="s">
        <v>1935</v>
      </c>
      <c r="E233" s="1" t="s">
        <v>1936</v>
      </c>
      <c r="F233" s="1" t="s">
        <v>29</v>
      </c>
      <c r="G233" s="8">
        <v>33792</v>
      </c>
      <c r="H233" s="1" t="s">
        <v>825</v>
      </c>
      <c r="I233" s="1" t="s">
        <v>229</v>
      </c>
      <c r="J233" s="1" t="s">
        <v>1937</v>
      </c>
      <c r="K233" s="1" t="s">
        <v>33</v>
      </c>
      <c r="L233" s="1" t="s">
        <v>72</v>
      </c>
      <c r="M233" s="1" t="s">
        <v>78</v>
      </c>
      <c r="N233" s="1" t="s">
        <v>1938</v>
      </c>
      <c r="O233" s="8">
        <v>44378</v>
      </c>
      <c r="P233" s="1" t="s">
        <v>1938</v>
      </c>
      <c r="Q233" s="1" t="s">
        <v>39</v>
      </c>
      <c r="R233" s="1" t="s">
        <v>101</v>
      </c>
      <c r="S233" s="2">
        <v>960000</v>
      </c>
      <c r="T233" s="1" t="s">
        <v>41</v>
      </c>
      <c r="U233" s="1" t="s">
        <v>42</v>
      </c>
      <c r="V233" s="1" t="s">
        <v>43</v>
      </c>
      <c r="W233" s="1" t="s">
        <v>44</v>
      </c>
      <c r="X233" s="2">
        <v>0</v>
      </c>
      <c r="Y233" s="2">
        <v>2</v>
      </c>
      <c r="Z233" s="2">
        <v>1</v>
      </c>
      <c r="AA233" s="1" t="s">
        <v>1708</v>
      </c>
      <c r="AB233" s="1"/>
      <c r="AC233" s="2">
        <v>3016452046</v>
      </c>
      <c r="AD233" s="1" t="s">
        <v>1939</v>
      </c>
      <c r="AE233" s="1" t="s">
        <v>1940</v>
      </c>
      <c r="AF233" s="1" t="s">
        <v>313</v>
      </c>
    </row>
    <row r="234" spans="1:32" ht="12.5" x14ac:dyDescent="0.25">
      <c r="A234" s="1" t="s">
        <v>1941</v>
      </c>
      <c r="B234" s="1" t="s">
        <v>26</v>
      </c>
      <c r="C234" s="2">
        <v>1039463850</v>
      </c>
      <c r="D234" s="1" t="s">
        <v>1942</v>
      </c>
      <c r="E234" s="1" t="s">
        <v>1943</v>
      </c>
      <c r="F234" s="1" t="s">
        <v>29</v>
      </c>
      <c r="G234" s="8">
        <v>34744</v>
      </c>
      <c r="H234" s="1" t="s">
        <v>1944</v>
      </c>
      <c r="I234" s="1" t="s">
        <v>278</v>
      </c>
      <c r="J234" s="1" t="s">
        <v>1945</v>
      </c>
      <c r="K234" s="1" t="s">
        <v>33</v>
      </c>
      <c r="L234" s="1" t="s">
        <v>72</v>
      </c>
      <c r="M234" s="1" t="s">
        <v>78</v>
      </c>
      <c r="N234" s="1" t="s">
        <v>1946</v>
      </c>
      <c r="O234" s="8">
        <v>44378</v>
      </c>
      <c r="P234" s="1" t="s">
        <v>1947</v>
      </c>
      <c r="Q234" s="1" t="s">
        <v>124</v>
      </c>
      <c r="R234" s="1" t="s">
        <v>101</v>
      </c>
      <c r="S234" s="2">
        <v>944</v>
      </c>
      <c r="T234" s="1" t="s">
        <v>41</v>
      </c>
      <c r="U234" s="1" t="s">
        <v>66</v>
      </c>
      <c r="V234" s="1" t="s">
        <v>43</v>
      </c>
      <c r="W234" s="1" t="s">
        <v>169</v>
      </c>
      <c r="X234" s="2">
        <v>1</v>
      </c>
      <c r="Y234" s="2">
        <v>1</v>
      </c>
      <c r="Z234" s="2">
        <v>1</v>
      </c>
      <c r="AA234" s="1" t="s">
        <v>62</v>
      </c>
      <c r="AB234" s="2">
        <v>3113758775</v>
      </c>
      <c r="AC234" s="2">
        <v>3113768775</v>
      </c>
      <c r="AD234" s="1" t="s">
        <v>1948</v>
      </c>
      <c r="AE234" s="2">
        <v>3217250271</v>
      </c>
      <c r="AF234" s="1" t="s">
        <v>313</v>
      </c>
    </row>
    <row r="235" spans="1:32" ht="12.5" x14ac:dyDescent="0.25">
      <c r="A235" s="1" t="s">
        <v>1949</v>
      </c>
      <c r="B235" s="1" t="s">
        <v>26</v>
      </c>
      <c r="C235" s="2">
        <v>35117485</v>
      </c>
      <c r="D235" s="1" t="s">
        <v>1950</v>
      </c>
      <c r="E235" s="1" t="s">
        <v>1951</v>
      </c>
      <c r="F235" s="1" t="s">
        <v>29</v>
      </c>
      <c r="G235" s="8">
        <v>29770</v>
      </c>
      <c r="H235" s="1" t="s">
        <v>1952</v>
      </c>
      <c r="I235" s="1" t="s">
        <v>294</v>
      </c>
      <c r="J235" s="1" t="s">
        <v>1953</v>
      </c>
      <c r="K235" s="1" t="s">
        <v>33</v>
      </c>
      <c r="L235" s="1" t="s">
        <v>72</v>
      </c>
      <c r="M235" s="1" t="s">
        <v>35</v>
      </c>
      <c r="N235" s="1" t="s">
        <v>1954</v>
      </c>
      <c r="O235" s="8">
        <v>42012</v>
      </c>
      <c r="P235" s="1" t="s">
        <v>1955</v>
      </c>
      <c r="Q235" s="1" t="s">
        <v>39</v>
      </c>
      <c r="R235" s="1" t="s">
        <v>101</v>
      </c>
      <c r="S235" s="2">
        <v>1390000</v>
      </c>
      <c r="T235" s="1" t="s">
        <v>41</v>
      </c>
      <c r="U235" s="1" t="s">
        <v>66</v>
      </c>
      <c r="V235" s="1" t="s">
        <v>67</v>
      </c>
      <c r="W235" s="1" t="s">
        <v>44</v>
      </c>
      <c r="X235" s="2">
        <v>0</v>
      </c>
      <c r="Y235" s="2">
        <v>0</v>
      </c>
      <c r="Z235" s="2">
        <v>3</v>
      </c>
      <c r="AA235" s="1" t="s">
        <v>45</v>
      </c>
      <c r="AB235" s="2">
        <v>3106675177</v>
      </c>
      <c r="AC235" s="2">
        <v>3013470977</v>
      </c>
      <c r="AD235" s="1" t="s">
        <v>1956</v>
      </c>
      <c r="AE235" s="2">
        <v>3126122420</v>
      </c>
      <c r="AF235" s="1" t="s">
        <v>1957</v>
      </c>
    </row>
    <row r="236" spans="1:32" ht="12.5" x14ac:dyDescent="0.25">
      <c r="A236" s="1" t="s">
        <v>1958</v>
      </c>
      <c r="B236" s="1" t="s">
        <v>26</v>
      </c>
      <c r="C236" s="2">
        <v>1067949091</v>
      </c>
      <c r="D236" s="1" t="s">
        <v>1959</v>
      </c>
      <c r="E236" s="1" t="s">
        <v>1960</v>
      </c>
      <c r="F236" s="1" t="s">
        <v>29</v>
      </c>
      <c r="G236" s="8">
        <v>35220</v>
      </c>
      <c r="H236" s="1" t="s">
        <v>1961</v>
      </c>
      <c r="I236" s="1" t="s">
        <v>229</v>
      </c>
      <c r="J236" s="1" t="s">
        <v>1962</v>
      </c>
      <c r="K236" s="1" t="s">
        <v>33</v>
      </c>
      <c r="L236" s="1" t="s">
        <v>34</v>
      </c>
      <c r="M236" s="1" t="s">
        <v>1260</v>
      </c>
      <c r="N236" s="1" t="s">
        <v>1148</v>
      </c>
      <c r="O236" s="8">
        <v>44338</v>
      </c>
      <c r="P236" s="1" t="s">
        <v>1963</v>
      </c>
      <c r="Q236" s="1" t="s">
        <v>39</v>
      </c>
      <c r="R236" s="1" t="s">
        <v>101</v>
      </c>
      <c r="S236" s="2">
        <v>1818000</v>
      </c>
      <c r="T236" s="1" t="s">
        <v>41</v>
      </c>
      <c r="U236" s="1" t="s">
        <v>42</v>
      </c>
      <c r="V236" s="1" t="s">
        <v>43</v>
      </c>
      <c r="W236" s="1" t="s">
        <v>44</v>
      </c>
      <c r="X236" s="2">
        <v>0</v>
      </c>
      <c r="Y236" s="2">
        <v>0</v>
      </c>
      <c r="Z236" s="2">
        <v>4</v>
      </c>
      <c r="AA236" s="1" t="s">
        <v>45</v>
      </c>
      <c r="AB236" s="2">
        <v>7889790</v>
      </c>
      <c r="AC236" s="2">
        <v>3136489493</v>
      </c>
      <c r="AD236" s="1" t="s">
        <v>1964</v>
      </c>
      <c r="AE236" s="2">
        <v>3215231522</v>
      </c>
      <c r="AF236" s="1" t="s">
        <v>313</v>
      </c>
    </row>
    <row r="237" spans="1:32" ht="12.5" x14ac:dyDescent="0.25">
      <c r="A237" s="1" t="s">
        <v>1965</v>
      </c>
      <c r="B237" s="1" t="s">
        <v>26</v>
      </c>
      <c r="C237" s="2">
        <v>1003404168</v>
      </c>
      <c r="D237" s="1" t="s">
        <v>1966</v>
      </c>
      <c r="E237" s="1" t="s">
        <v>1967</v>
      </c>
      <c r="F237" s="1" t="s">
        <v>29</v>
      </c>
      <c r="G237" s="8">
        <v>35491</v>
      </c>
      <c r="H237" s="1" t="s">
        <v>392</v>
      </c>
      <c r="I237" s="1" t="s">
        <v>229</v>
      </c>
      <c r="J237" s="1" t="s">
        <v>1968</v>
      </c>
      <c r="K237" s="1" t="s">
        <v>33</v>
      </c>
      <c r="L237" s="1" t="s">
        <v>72</v>
      </c>
      <c r="M237" s="1" t="s">
        <v>221</v>
      </c>
      <c r="N237" s="1" t="s">
        <v>649</v>
      </c>
      <c r="O237" s="8">
        <v>44186</v>
      </c>
      <c r="P237" s="1" t="s">
        <v>1675</v>
      </c>
      <c r="Q237" s="1" t="s">
        <v>92</v>
      </c>
      <c r="R237" s="1" t="s">
        <v>101</v>
      </c>
      <c r="S237" s="2">
        <v>905</v>
      </c>
      <c r="T237" s="1" t="s">
        <v>467</v>
      </c>
      <c r="U237" s="1" t="s">
        <v>54</v>
      </c>
      <c r="V237" s="1" t="s">
        <v>73</v>
      </c>
      <c r="W237" s="1" t="s">
        <v>44</v>
      </c>
      <c r="X237" s="2">
        <v>0</v>
      </c>
      <c r="Y237" s="2">
        <v>0</v>
      </c>
      <c r="Z237" s="2">
        <v>1</v>
      </c>
      <c r="AA237" s="1" t="s">
        <v>45</v>
      </c>
      <c r="AB237" s="1"/>
      <c r="AC237" s="2">
        <v>3147635414</v>
      </c>
      <c r="AD237" s="1" t="s">
        <v>1969</v>
      </c>
      <c r="AE237" s="2">
        <v>3116705166</v>
      </c>
      <c r="AF237" s="1" t="s">
        <v>1957</v>
      </c>
    </row>
    <row r="238" spans="1:32" ht="12.5" x14ac:dyDescent="0.25">
      <c r="A238" s="1" t="s">
        <v>95</v>
      </c>
      <c r="B238" s="1" t="s">
        <v>26</v>
      </c>
      <c r="C238" s="2">
        <v>1065007232</v>
      </c>
      <c r="D238" s="1" t="s">
        <v>96</v>
      </c>
      <c r="E238" s="1" t="s">
        <v>97</v>
      </c>
      <c r="F238" s="1" t="s">
        <v>29</v>
      </c>
      <c r="G238" s="8">
        <v>34905</v>
      </c>
      <c r="H238" s="1" t="s">
        <v>1970</v>
      </c>
      <c r="I238" s="1" t="s">
        <v>294</v>
      </c>
      <c r="J238" s="1" t="s">
        <v>1971</v>
      </c>
      <c r="K238" s="1" t="s">
        <v>33</v>
      </c>
      <c r="L238" s="1" t="s">
        <v>72</v>
      </c>
      <c r="M238" s="1" t="s">
        <v>35</v>
      </c>
      <c r="N238" s="1" t="s">
        <v>1972</v>
      </c>
      <c r="O238" s="8">
        <v>44263</v>
      </c>
      <c r="P238" s="1" t="s">
        <v>1973</v>
      </c>
      <c r="Q238" s="1" t="s">
        <v>92</v>
      </c>
      <c r="R238" s="1" t="s">
        <v>101</v>
      </c>
      <c r="S238" s="2">
        <v>964</v>
      </c>
      <c r="T238" s="1" t="s">
        <v>41</v>
      </c>
      <c r="U238" s="1" t="s">
        <v>66</v>
      </c>
      <c r="V238" s="1" t="s">
        <v>43</v>
      </c>
      <c r="W238" s="1" t="s">
        <v>44</v>
      </c>
      <c r="X238" s="2">
        <v>0</v>
      </c>
      <c r="Y238" s="2">
        <v>0</v>
      </c>
      <c r="Z238" s="5" t="s">
        <v>224</v>
      </c>
      <c r="AA238" s="1" t="s">
        <v>45</v>
      </c>
      <c r="AB238" s="2">
        <v>3136372720</v>
      </c>
      <c r="AC238" s="2">
        <v>3136372720</v>
      </c>
      <c r="AD238" s="1" t="s">
        <v>1974</v>
      </c>
      <c r="AE238" s="2">
        <v>3023595421</v>
      </c>
      <c r="AF238" s="1" t="s">
        <v>1079</v>
      </c>
    </row>
    <row r="239" spans="1:32" ht="12.5" x14ac:dyDescent="0.25">
      <c r="A239" s="1" t="s">
        <v>1975</v>
      </c>
      <c r="B239" s="1" t="s">
        <v>26</v>
      </c>
      <c r="C239" s="2">
        <v>1067888554</v>
      </c>
      <c r="D239" s="1" t="s">
        <v>1976</v>
      </c>
      <c r="E239" s="1" t="s">
        <v>1977</v>
      </c>
      <c r="F239" s="1" t="s">
        <v>29</v>
      </c>
      <c r="G239" s="8">
        <v>32680</v>
      </c>
      <c r="H239" s="1" t="s">
        <v>1978</v>
      </c>
      <c r="I239" s="1" t="s">
        <v>229</v>
      </c>
      <c r="J239" s="1" t="s">
        <v>1979</v>
      </c>
      <c r="K239" s="1" t="s">
        <v>33</v>
      </c>
      <c r="L239" s="1" t="s">
        <v>51</v>
      </c>
      <c r="M239" s="1" t="s">
        <v>78</v>
      </c>
      <c r="N239" s="1" t="s">
        <v>1101</v>
      </c>
      <c r="O239" s="8">
        <v>44261</v>
      </c>
      <c r="P239" s="1" t="s">
        <v>1101</v>
      </c>
      <c r="Q239" s="1" t="s">
        <v>39</v>
      </c>
      <c r="R239" s="1" t="s">
        <v>101</v>
      </c>
      <c r="S239" s="2">
        <v>944000</v>
      </c>
      <c r="T239" s="1" t="s">
        <v>41</v>
      </c>
      <c r="U239" s="1" t="s">
        <v>66</v>
      </c>
      <c r="V239" s="1" t="s">
        <v>43</v>
      </c>
      <c r="W239" s="1" t="s">
        <v>130</v>
      </c>
      <c r="X239" s="2">
        <v>2</v>
      </c>
      <c r="Y239" s="1"/>
      <c r="Z239" s="2">
        <v>1</v>
      </c>
      <c r="AA239" s="1" t="s">
        <v>62</v>
      </c>
      <c r="AB239" s="1"/>
      <c r="AC239" s="2">
        <v>3234953222</v>
      </c>
      <c r="AD239" s="1" t="s">
        <v>1980</v>
      </c>
      <c r="AE239" s="2">
        <v>3023292829</v>
      </c>
      <c r="AF239" s="1" t="s">
        <v>1981</v>
      </c>
    </row>
    <row r="240" spans="1:32" ht="12.5" x14ac:dyDescent="0.25">
      <c r="A240" s="1" t="s">
        <v>1982</v>
      </c>
      <c r="B240" s="1" t="s">
        <v>26</v>
      </c>
      <c r="C240" s="2">
        <v>1063298387</v>
      </c>
      <c r="D240" s="1" t="s">
        <v>1983</v>
      </c>
      <c r="E240" s="1" t="s">
        <v>1984</v>
      </c>
      <c r="F240" s="1" t="s">
        <v>29</v>
      </c>
      <c r="G240" s="8">
        <v>34664</v>
      </c>
      <c r="H240" s="1" t="s">
        <v>1985</v>
      </c>
      <c r="I240" s="1" t="s">
        <v>278</v>
      </c>
      <c r="J240" s="1" t="s">
        <v>1986</v>
      </c>
      <c r="K240" s="1" t="s">
        <v>33</v>
      </c>
      <c r="L240" s="1" t="s">
        <v>72</v>
      </c>
      <c r="M240" s="1" t="s">
        <v>35</v>
      </c>
      <c r="N240" s="1" t="s">
        <v>1987</v>
      </c>
      <c r="O240" s="8">
        <v>44127</v>
      </c>
      <c r="P240" s="1" t="s">
        <v>1288</v>
      </c>
      <c r="Q240" s="1" t="s">
        <v>124</v>
      </c>
      <c r="R240" s="1" t="s">
        <v>101</v>
      </c>
      <c r="S240" s="2">
        <v>1818000</v>
      </c>
      <c r="T240" s="1" t="s">
        <v>41</v>
      </c>
      <c r="U240" s="1" t="s">
        <v>61</v>
      </c>
      <c r="V240" s="1" t="s">
        <v>43</v>
      </c>
      <c r="W240" s="1" t="s">
        <v>44</v>
      </c>
      <c r="X240" s="2">
        <v>0</v>
      </c>
      <c r="Y240" s="2">
        <v>3</v>
      </c>
      <c r="Z240" s="2">
        <v>1</v>
      </c>
      <c r="AA240" s="1" t="s">
        <v>68</v>
      </c>
      <c r="AB240" s="2">
        <v>3116665016</v>
      </c>
      <c r="AC240" s="2">
        <v>3116665016</v>
      </c>
      <c r="AD240" s="1" t="s">
        <v>1988</v>
      </c>
      <c r="AE240" s="2">
        <v>3105162302</v>
      </c>
      <c r="AF240" s="1" t="s">
        <v>313</v>
      </c>
    </row>
    <row r="241" spans="1:32" ht="12.5" x14ac:dyDescent="0.25">
      <c r="A241" s="1" t="s">
        <v>1989</v>
      </c>
      <c r="B241" s="1" t="s">
        <v>26</v>
      </c>
      <c r="C241" s="2">
        <v>3136369415</v>
      </c>
      <c r="D241" s="1" t="s">
        <v>1990</v>
      </c>
      <c r="E241" s="1" t="s">
        <v>1991</v>
      </c>
      <c r="F241" s="1" t="s">
        <v>29</v>
      </c>
      <c r="G241" s="8">
        <v>30630</v>
      </c>
      <c r="H241" s="1" t="s">
        <v>1992</v>
      </c>
      <c r="I241" s="1" t="s">
        <v>294</v>
      </c>
      <c r="J241" s="1" t="s">
        <v>1993</v>
      </c>
      <c r="K241" s="1" t="s">
        <v>33</v>
      </c>
      <c r="L241" s="1" t="s">
        <v>34</v>
      </c>
      <c r="M241" s="1" t="s">
        <v>78</v>
      </c>
      <c r="N241" s="1" t="s">
        <v>1947</v>
      </c>
      <c r="O241" s="8">
        <v>41235</v>
      </c>
      <c r="P241" s="1" t="s">
        <v>1994</v>
      </c>
      <c r="Q241" s="1" t="s">
        <v>39</v>
      </c>
      <c r="R241" s="1" t="s">
        <v>101</v>
      </c>
      <c r="S241" s="2">
        <v>960</v>
      </c>
      <c r="T241" s="1" t="s">
        <v>41</v>
      </c>
      <c r="U241" s="1" t="s">
        <v>66</v>
      </c>
      <c r="V241" s="1" t="s">
        <v>43</v>
      </c>
      <c r="W241" s="1" t="s">
        <v>169</v>
      </c>
      <c r="X241" s="2">
        <v>2</v>
      </c>
      <c r="Y241" s="2">
        <v>2</v>
      </c>
      <c r="Z241" s="2">
        <v>2</v>
      </c>
      <c r="AA241" s="1" t="s">
        <v>260</v>
      </c>
      <c r="AB241" s="1"/>
      <c r="AC241" s="2">
        <v>3136369415</v>
      </c>
      <c r="AD241" s="1" t="s">
        <v>1995</v>
      </c>
      <c r="AE241" s="2">
        <v>3114542454</v>
      </c>
      <c r="AF241" s="1" t="s">
        <v>397</v>
      </c>
    </row>
    <row r="242" spans="1:32" ht="12.5" x14ac:dyDescent="0.25">
      <c r="A242" s="1" t="s">
        <v>69</v>
      </c>
      <c r="B242" s="1" t="s">
        <v>26</v>
      </c>
      <c r="C242" s="2">
        <v>1067957370</v>
      </c>
      <c r="D242" s="1" t="s">
        <v>476</v>
      </c>
      <c r="E242" s="1" t="s">
        <v>1996</v>
      </c>
      <c r="F242" s="1" t="s">
        <v>29</v>
      </c>
      <c r="G242" s="8">
        <v>35746</v>
      </c>
      <c r="H242" s="1" t="s">
        <v>478</v>
      </c>
      <c r="I242" s="1" t="s">
        <v>229</v>
      </c>
      <c r="J242" s="1" t="s">
        <v>1997</v>
      </c>
      <c r="K242" s="1" t="s">
        <v>33</v>
      </c>
      <c r="L242" s="1" t="s">
        <v>72</v>
      </c>
      <c r="M242" s="1" t="s">
        <v>35</v>
      </c>
      <c r="N242" s="1" t="s">
        <v>1998</v>
      </c>
      <c r="O242" s="8">
        <v>44356</v>
      </c>
      <c r="P242" s="1" t="s">
        <v>1973</v>
      </c>
      <c r="Q242" s="1" t="s">
        <v>39</v>
      </c>
      <c r="R242" s="1" t="s">
        <v>40</v>
      </c>
      <c r="S242" s="2">
        <v>964</v>
      </c>
      <c r="T242" s="1" t="s">
        <v>41</v>
      </c>
      <c r="U242" s="1" t="s">
        <v>42</v>
      </c>
      <c r="V242" s="1" t="s">
        <v>43</v>
      </c>
      <c r="W242" s="1" t="s">
        <v>44</v>
      </c>
      <c r="X242" s="2">
        <v>0</v>
      </c>
      <c r="Y242" s="2">
        <v>0</v>
      </c>
      <c r="Z242" s="2">
        <v>1</v>
      </c>
      <c r="AA242" s="1" t="s">
        <v>45</v>
      </c>
      <c r="AB242" s="5" t="s">
        <v>1999</v>
      </c>
      <c r="AC242" s="2">
        <v>3103419829</v>
      </c>
      <c r="AD242" s="2">
        <v>3114271346</v>
      </c>
      <c r="AE242" s="2">
        <v>3114271346</v>
      </c>
      <c r="AF242" s="1" t="s">
        <v>2000</v>
      </c>
    </row>
    <row r="243" spans="1:32" ht="12.5" x14ac:dyDescent="0.25">
      <c r="A243" s="1" t="s">
        <v>2001</v>
      </c>
      <c r="B243" s="1" t="s">
        <v>26</v>
      </c>
      <c r="C243" s="2">
        <v>1003714488</v>
      </c>
      <c r="D243" s="1" t="s">
        <v>170</v>
      </c>
      <c r="E243" s="1" t="s">
        <v>171</v>
      </c>
      <c r="F243" s="1" t="s">
        <v>29</v>
      </c>
      <c r="G243" s="8">
        <v>37465</v>
      </c>
      <c r="H243" s="1" t="s">
        <v>2002</v>
      </c>
      <c r="I243" s="1" t="s">
        <v>2003</v>
      </c>
      <c r="J243" s="1" t="s">
        <v>2004</v>
      </c>
      <c r="K243" s="1" t="s">
        <v>33</v>
      </c>
      <c r="L243" s="1" t="s">
        <v>72</v>
      </c>
      <c r="M243" s="1" t="s">
        <v>78</v>
      </c>
      <c r="N243" s="1" t="s">
        <v>2005</v>
      </c>
      <c r="O243" s="8">
        <v>44258</v>
      </c>
      <c r="P243" s="1" t="s">
        <v>37</v>
      </c>
      <c r="Q243" s="1" t="s">
        <v>39</v>
      </c>
      <c r="R243" s="1" t="s">
        <v>40</v>
      </c>
      <c r="S243" s="2">
        <v>993</v>
      </c>
      <c r="T243" s="1" t="s">
        <v>41</v>
      </c>
      <c r="U243" s="1" t="s">
        <v>54</v>
      </c>
      <c r="V243" s="1" t="s">
        <v>73</v>
      </c>
      <c r="W243" s="1" t="s">
        <v>44</v>
      </c>
      <c r="X243" s="2">
        <v>0</v>
      </c>
      <c r="Y243" s="2">
        <v>2</v>
      </c>
      <c r="Z243" s="2">
        <v>1</v>
      </c>
      <c r="AA243" s="1" t="s">
        <v>45</v>
      </c>
      <c r="AB243" s="1"/>
      <c r="AC243" s="2">
        <v>3005176456</v>
      </c>
      <c r="AD243" s="1" t="s">
        <v>2006</v>
      </c>
      <c r="AE243" s="2">
        <v>3106177660</v>
      </c>
      <c r="AF243" s="1" t="s">
        <v>338</v>
      </c>
    </row>
    <row r="244" spans="1:32" ht="12.5" x14ac:dyDescent="0.25">
      <c r="A244" s="1" t="s">
        <v>2007</v>
      </c>
      <c r="B244" s="1" t="s">
        <v>26</v>
      </c>
      <c r="C244" s="2">
        <v>35117139</v>
      </c>
      <c r="D244" s="1" t="s">
        <v>2008</v>
      </c>
      <c r="E244" s="1" t="s">
        <v>2009</v>
      </c>
      <c r="F244" s="1" t="s">
        <v>29</v>
      </c>
      <c r="G244" s="8">
        <v>29510</v>
      </c>
      <c r="H244" s="1" t="s">
        <v>2010</v>
      </c>
      <c r="I244" s="1" t="s">
        <v>294</v>
      </c>
      <c r="J244" s="1" t="s">
        <v>2011</v>
      </c>
      <c r="K244" s="1" t="s">
        <v>33</v>
      </c>
      <c r="L244" s="1" t="s">
        <v>34</v>
      </c>
      <c r="M244" s="1" t="s">
        <v>78</v>
      </c>
      <c r="N244" s="1" t="s">
        <v>1825</v>
      </c>
      <c r="O244" s="8">
        <v>44348</v>
      </c>
      <c r="P244" s="1" t="s">
        <v>2012</v>
      </c>
      <c r="Q244" s="1" t="s">
        <v>39</v>
      </c>
      <c r="R244" s="1" t="s">
        <v>101</v>
      </c>
      <c r="S244" s="2">
        <v>990</v>
      </c>
      <c r="T244" s="1" t="s">
        <v>41</v>
      </c>
      <c r="U244" s="1" t="s">
        <v>54</v>
      </c>
      <c r="V244" s="1" t="s">
        <v>43</v>
      </c>
      <c r="W244" s="1" t="s">
        <v>169</v>
      </c>
      <c r="X244" s="2">
        <v>2</v>
      </c>
      <c r="Y244" s="2">
        <v>2</v>
      </c>
      <c r="Z244" s="2">
        <v>2</v>
      </c>
      <c r="AA244" s="1" t="s">
        <v>45</v>
      </c>
      <c r="AB244" s="1"/>
      <c r="AC244" s="2">
        <v>3223649044</v>
      </c>
      <c r="AD244" s="2">
        <v>3216909705</v>
      </c>
      <c r="AE244" s="2">
        <v>3216909705</v>
      </c>
      <c r="AF244" s="1" t="s">
        <v>2013</v>
      </c>
    </row>
    <row r="245" spans="1:32" ht="12.5" x14ac:dyDescent="0.25">
      <c r="A245" s="1" t="s">
        <v>107</v>
      </c>
      <c r="B245" s="1" t="s">
        <v>26</v>
      </c>
      <c r="C245" s="2">
        <v>1067941858</v>
      </c>
      <c r="D245" s="1" t="s">
        <v>2014</v>
      </c>
      <c r="E245" s="1" t="s">
        <v>2015</v>
      </c>
      <c r="F245" s="1" t="s">
        <v>29</v>
      </c>
      <c r="G245" s="8">
        <v>34988</v>
      </c>
      <c r="H245" s="1" t="s">
        <v>392</v>
      </c>
      <c r="I245" s="1" t="s">
        <v>229</v>
      </c>
      <c r="J245" s="1" t="s">
        <v>2016</v>
      </c>
      <c r="K245" s="1" t="s">
        <v>33</v>
      </c>
      <c r="L245" s="1" t="s">
        <v>72</v>
      </c>
      <c r="M245" s="1" t="s">
        <v>35</v>
      </c>
      <c r="N245" s="1" t="s">
        <v>703</v>
      </c>
      <c r="O245" s="8">
        <v>44263</v>
      </c>
      <c r="P245" s="1" t="s">
        <v>2017</v>
      </c>
      <c r="Q245" s="1" t="s">
        <v>39</v>
      </c>
      <c r="R245" s="1" t="s">
        <v>101</v>
      </c>
      <c r="S245" s="2">
        <v>964</v>
      </c>
      <c r="T245" s="1" t="s">
        <v>41</v>
      </c>
      <c r="U245" s="1" t="s">
        <v>66</v>
      </c>
      <c r="V245" s="1" t="s">
        <v>43</v>
      </c>
      <c r="W245" s="1" t="s">
        <v>44</v>
      </c>
      <c r="X245" s="2">
        <v>0</v>
      </c>
      <c r="Y245" s="2">
        <v>1</v>
      </c>
      <c r="Z245" s="2">
        <v>1</v>
      </c>
      <c r="AA245" s="1" t="s">
        <v>45</v>
      </c>
      <c r="AB245" s="1"/>
      <c r="AC245" s="2">
        <v>3136702777</v>
      </c>
      <c r="AD245" s="1" t="s">
        <v>2018</v>
      </c>
      <c r="AE245" s="2">
        <v>3015001595</v>
      </c>
      <c r="AF245" s="1" t="s">
        <v>1389</v>
      </c>
    </row>
    <row r="246" spans="1:32" ht="12.5" x14ac:dyDescent="0.25">
      <c r="A246" s="1" t="s">
        <v>2019</v>
      </c>
      <c r="B246" s="1" t="s">
        <v>26</v>
      </c>
      <c r="C246" s="2">
        <v>1067846131</v>
      </c>
      <c r="D246" s="1" t="s">
        <v>2020</v>
      </c>
      <c r="E246" s="1" t="s">
        <v>2021</v>
      </c>
      <c r="F246" s="1" t="s">
        <v>29</v>
      </c>
      <c r="G246" s="8">
        <v>31164</v>
      </c>
      <c r="H246" s="1" t="s">
        <v>228</v>
      </c>
      <c r="I246" s="1" t="s">
        <v>229</v>
      </c>
      <c r="J246" s="1" t="s">
        <v>2022</v>
      </c>
      <c r="K246" s="1" t="s">
        <v>33</v>
      </c>
      <c r="L246" s="1" t="s">
        <v>51</v>
      </c>
      <c r="M246" s="1" t="s">
        <v>35</v>
      </c>
      <c r="N246" s="1"/>
      <c r="O246" s="8">
        <v>44338</v>
      </c>
      <c r="P246" s="1" t="s">
        <v>1973</v>
      </c>
      <c r="Q246" s="1" t="s">
        <v>92</v>
      </c>
      <c r="R246" s="1" t="s">
        <v>101</v>
      </c>
      <c r="S246" s="2">
        <v>1070474</v>
      </c>
      <c r="T246" s="1" t="s">
        <v>41</v>
      </c>
      <c r="U246" s="1" t="s">
        <v>66</v>
      </c>
      <c r="V246" s="1" t="s">
        <v>73</v>
      </c>
      <c r="W246" s="1" t="s">
        <v>196</v>
      </c>
      <c r="X246" s="2">
        <v>2</v>
      </c>
      <c r="Y246" s="2">
        <v>2</v>
      </c>
      <c r="Z246" s="2">
        <v>1</v>
      </c>
      <c r="AA246" s="1" t="s">
        <v>62</v>
      </c>
      <c r="AB246" s="1"/>
      <c r="AC246" s="2">
        <v>3145376119</v>
      </c>
      <c r="AD246" s="1" t="s">
        <v>2023</v>
      </c>
      <c r="AE246" s="2">
        <v>3207858785</v>
      </c>
      <c r="AF246" s="1" t="s">
        <v>338</v>
      </c>
    </row>
    <row r="247" spans="1:32" ht="12.5" x14ac:dyDescent="0.25">
      <c r="A247" s="1" t="s">
        <v>2024</v>
      </c>
      <c r="B247" s="1" t="s">
        <v>26</v>
      </c>
      <c r="C247" s="2">
        <v>1067960561</v>
      </c>
      <c r="D247" s="1" t="s">
        <v>2025</v>
      </c>
      <c r="E247" s="1" t="s">
        <v>2026</v>
      </c>
      <c r="F247" s="1" t="s">
        <v>49</v>
      </c>
      <c r="G247" s="8">
        <v>35969</v>
      </c>
      <c r="H247" s="1" t="s">
        <v>229</v>
      </c>
      <c r="I247" s="1" t="s">
        <v>229</v>
      </c>
      <c r="J247" s="1" t="s">
        <v>2027</v>
      </c>
      <c r="K247" s="1" t="s">
        <v>33</v>
      </c>
      <c r="L247" s="1" t="s">
        <v>51</v>
      </c>
      <c r="M247" s="1" t="s">
        <v>35</v>
      </c>
      <c r="N247" s="1" t="s">
        <v>402</v>
      </c>
      <c r="O247" s="8">
        <v>44329</v>
      </c>
      <c r="P247" s="1" t="s">
        <v>850</v>
      </c>
      <c r="Q247" s="1" t="s">
        <v>66</v>
      </c>
      <c r="R247" s="1" t="s">
        <v>101</v>
      </c>
      <c r="S247" s="2">
        <v>1260000</v>
      </c>
      <c r="T247" s="1" t="s">
        <v>41</v>
      </c>
      <c r="U247" s="1" t="s">
        <v>66</v>
      </c>
      <c r="V247" s="1" t="s">
        <v>73</v>
      </c>
      <c r="W247" s="1" t="s">
        <v>44</v>
      </c>
      <c r="X247" s="2">
        <v>0</v>
      </c>
      <c r="Y247" s="2">
        <v>0</v>
      </c>
      <c r="Z247" s="2">
        <v>3</v>
      </c>
      <c r="AA247" s="1" t="s">
        <v>45</v>
      </c>
      <c r="AB247" s="1"/>
      <c r="AC247" s="2">
        <v>3145840216</v>
      </c>
      <c r="AD247" s="1" t="s">
        <v>2028</v>
      </c>
      <c r="AE247" s="2">
        <v>3215709505</v>
      </c>
      <c r="AF247" s="1" t="s">
        <v>338</v>
      </c>
    </row>
    <row r="248" spans="1:32" ht="12.5" x14ac:dyDescent="0.25">
      <c r="A248" s="1" t="s">
        <v>2029</v>
      </c>
      <c r="B248" s="1" t="s">
        <v>26</v>
      </c>
      <c r="C248" s="2">
        <v>1073810756</v>
      </c>
      <c r="D248" s="1" t="s">
        <v>2030</v>
      </c>
      <c r="E248" s="1" t="s">
        <v>2031</v>
      </c>
      <c r="F248" s="1" t="s">
        <v>29</v>
      </c>
      <c r="G248" s="8">
        <v>32829</v>
      </c>
      <c r="H248" s="1" t="s">
        <v>2032</v>
      </c>
      <c r="I248" s="1" t="s">
        <v>2003</v>
      </c>
      <c r="J248" s="1" t="s">
        <v>2033</v>
      </c>
      <c r="K248" s="1" t="s">
        <v>33</v>
      </c>
      <c r="L248" s="1" t="s">
        <v>72</v>
      </c>
      <c r="M248" s="1" t="s">
        <v>78</v>
      </c>
      <c r="N248" s="1" t="s">
        <v>2034</v>
      </c>
      <c r="O248" s="8">
        <v>44258</v>
      </c>
      <c r="P248" s="1" t="s">
        <v>2035</v>
      </c>
      <c r="Q248" s="1" t="s">
        <v>66</v>
      </c>
      <c r="R248" s="1" t="s">
        <v>40</v>
      </c>
      <c r="S248" s="2">
        <v>944000</v>
      </c>
      <c r="T248" s="1" t="s">
        <v>41</v>
      </c>
      <c r="U248" s="1" t="s">
        <v>66</v>
      </c>
      <c r="V248" s="1" t="s">
        <v>67</v>
      </c>
      <c r="W248" s="1" t="s">
        <v>44</v>
      </c>
      <c r="X248" s="2">
        <v>2</v>
      </c>
      <c r="Y248" s="2">
        <v>2</v>
      </c>
      <c r="Z248" s="2">
        <v>1</v>
      </c>
      <c r="AA248" s="1" t="s">
        <v>2036</v>
      </c>
      <c r="AB248" s="1"/>
      <c r="AC248" s="2">
        <v>3126891362</v>
      </c>
      <c r="AD248" s="1" t="s">
        <v>2037</v>
      </c>
      <c r="AE248" s="2">
        <v>3145902964</v>
      </c>
      <c r="AF248" s="1" t="s">
        <v>313</v>
      </c>
    </row>
    <row r="249" spans="1:32" ht="12.5" x14ac:dyDescent="0.25">
      <c r="A249" s="1" t="s">
        <v>2038</v>
      </c>
      <c r="B249" s="1" t="s">
        <v>26</v>
      </c>
      <c r="C249" s="2">
        <v>26066586</v>
      </c>
      <c r="D249" s="1" t="s">
        <v>2039</v>
      </c>
      <c r="E249" s="1" t="s">
        <v>2040</v>
      </c>
      <c r="F249" s="1" t="s">
        <v>29</v>
      </c>
      <c r="G249" s="8">
        <v>30153</v>
      </c>
      <c r="H249" s="1" t="s">
        <v>2041</v>
      </c>
      <c r="I249" s="1" t="s">
        <v>2041</v>
      </c>
      <c r="J249" s="1" t="s">
        <v>2042</v>
      </c>
      <c r="K249" s="1" t="s">
        <v>33</v>
      </c>
      <c r="L249" s="1" t="s">
        <v>51</v>
      </c>
      <c r="M249" s="1" t="s">
        <v>35</v>
      </c>
      <c r="N249" s="1" t="s">
        <v>1987</v>
      </c>
      <c r="O249" s="8">
        <v>44409</v>
      </c>
      <c r="P249" s="1" t="s">
        <v>2043</v>
      </c>
      <c r="Q249" s="1" t="s">
        <v>163</v>
      </c>
      <c r="R249" s="1" t="s">
        <v>101</v>
      </c>
      <c r="S249" s="2">
        <v>1818000</v>
      </c>
      <c r="T249" s="1" t="s">
        <v>41</v>
      </c>
      <c r="U249" s="1" t="s">
        <v>54</v>
      </c>
      <c r="V249" s="1" t="s">
        <v>67</v>
      </c>
      <c r="W249" s="1" t="s">
        <v>1676</v>
      </c>
      <c r="X249" s="2">
        <v>3</v>
      </c>
      <c r="Y249" s="2">
        <v>0</v>
      </c>
      <c r="Z249" s="2">
        <v>1</v>
      </c>
      <c r="AA249" s="1" t="s">
        <v>2044</v>
      </c>
      <c r="AB249" s="2">
        <v>3113043630</v>
      </c>
      <c r="AC249" s="2">
        <v>3113043630</v>
      </c>
      <c r="AD249" s="2">
        <v>3145442823</v>
      </c>
      <c r="AE249" s="2">
        <v>3116911179</v>
      </c>
      <c r="AF249" s="1" t="s">
        <v>1744</v>
      </c>
    </row>
    <row r="250" spans="1:32" ht="12.5" x14ac:dyDescent="0.25">
      <c r="A250" s="1" t="s">
        <v>2045</v>
      </c>
      <c r="B250" s="1" t="s">
        <v>26</v>
      </c>
      <c r="C250" s="2">
        <v>1067925341</v>
      </c>
      <c r="D250" s="1" t="s">
        <v>2046</v>
      </c>
      <c r="E250" s="1" t="s">
        <v>2047</v>
      </c>
      <c r="F250" s="1" t="s">
        <v>29</v>
      </c>
      <c r="G250" s="8">
        <v>34227</v>
      </c>
      <c r="H250" s="1" t="s">
        <v>478</v>
      </c>
      <c r="I250" s="1" t="s">
        <v>229</v>
      </c>
      <c r="J250" s="1" t="s">
        <v>2048</v>
      </c>
      <c r="K250" s="1" t="s">
        <v>33</v>
      </c>
      <c r="L250" s="1" t="s">
        <v>34</v>
      </c>
      <c r="M250" s="1" t="s">
        <v>35</v>
      </c>
      <c r="N250" s="1" t="s">
        <v>2049</v>
      </c>
      <c r="O250" s="8">
        <v>44391</v>
      </c>
      <c r="P250" s="1" t="s">
        <v>1101</v>
      </c>
      <c r="Q250" s="1" t="s">
        <v>39</v>
      </c>
      <c r="R250" s="1" t="s">
        <v>101</v>
      </c>
      <c r="S250" s="2">
        <v>944</v>
      </c>
      <c r="T250" s="1" t="s">
        <v>41</v>
      </c>
      <c r="U250" s="1" t="s">
        <v>42</v>
      </c>
      <c r="V250" s="1" t="s">
        <v>43</v>
      </c>
      <c r="W250" s="1" t="s">
        <v>44</v>
      </c>
      <c r="X250" s="1"/>
      <c r="Y250" s="1"/>
      <c r="Z250" s="2">
        <v>1</v>
      </c>
      <c r="AA250" s="1" t="s">
        <v>225</v>
      </c>
      <c r="AB250" s="2">
        <v>3003973452</v>
      </c>
      <c r="AC250" s="2">
        <v>3003973452</v>
      </c>
      <c r="AD250" s="1" t="s">
        <v>2050</v>
      </c>
      <c r="AE250" s="1" t="s">
        <v>2051</v>
      </c>
      <c r="AF250" s="1" t="s">
        <v>1886</v>
      </c>
    </row>
    <row r="251" spans="1:32" ht="12.5" x14ac:dyDescent="0.25">
      <c r="A251" s="1" t="s">
        <v>2052</v>
      </c>
      <c r="B251" s="1" t="s">
        <v>26</v>
      </c>
      <c r="C251" s="2">
        <v>1067947752</v>
      </c>
      <c r="D251" s="1" t="s">
        <v>2053</v>
      </c>
      <c r="E251" s="1" t="s">
        <v>2054</v>
      </c>
      <c r="F251" s="1" t="s">
        <v>29</v>
      </c>
      <c r="G251" s="8">
        <v>35129</v>
      </c>
      <c r="H251" s="1" t="s">
        <v>2055</v>
      </c>
      <c r="I251" s="1" t="s">
        <v>229</v>
      </c>
      <c r="J251" s="1" t="s">
        <v>2056</v>
      </c>
      <c r="K251" s="1" t="s">
        <v>33</v>
      </c>
      <c r="L251" s="1" t="s">
        <v>72</v>
      </c>
      <c r="M251" s="1" t="s">
        <v>35</v>
      </c>
      <c r="N251" s="1" t="s">
        <v>1987</v>
      </c>
      <c r="O251" s="8">
        <v>44306</v>
      </c>
      <c r="P251" s="1" t="s">
        <v>2057</v>
      </c>
      <c r="Q251" s="1" t="s">
        <v>66</v>
      </c>
      <c r="R251" s="1" t="s">
        <v>40</v>
      </c>
      <c r="S251" s="2">
        <v>1848000</v>
      </c>
      <c r="T251" s="1" t="s">
        <v>41</v>
      </c>
      <c r="U251" s="1" t="s">
        <v>42</v>
      </c>
      <c r="V251" s="1" t="s">
        <v>67</v>
      </c>
      <c r="W251" s="1" t="s">
        <v>44</v>
      </c>
      <c r="X251" s="2">
        <v>2</v>
      </c>
      <c r="Y251" s="2">
        <v>2</v>
      </c>
      <c r="Z251" s="2">
        <v>1</v>
      </c>
      <c r="AA251" s="1" t="s">
        <v>45</v>
      </c>
      <c r="AB251" s="1"/>
      <c r="AC251" s="2">
        <v>3107735848</v>
      </c>
      <c r="AD251" s="1" t="s">
        <v>2058</v>
      </c>
      <c r="AE251" s="1" t="s">
        <v>2059</v>
      </c>
      <c r="AF251" s="1" t="s">
        <v>2060</v>
      </c>
    </row>
    <row r="252" spans="1:32" ht="12.5" x14ac:dyDescent="0.25">
      <c r="A252" s="1" t="s">
        <v>2061</v>
      </c>
      <c r="B252" s="1" t="s">
        <v>26</v>
      </c>
      <c r="C252" s="2">
        <v>25999097</v>
      </c>
      <c r="D252" s="1" t="s">
        <v>2062</v>
      </c>
      <c r="E252" s="1" t="s">
        <v>2063</v>
      </c>
      <c r="F252" s="1" t="s">
        <v>29</v>
      </c>
      <c r="G252" s="8">
        <v>30814</v>
      </c>
      <c r="H252" s="1" t="s">
        <v>2064</v>
      </c>
      <c r="I252" s="1" t="s">
        <v>278</v>
      </c>
      <c r="J252" s="1" t="s">
        <v>2065</v>
      </c>
      <c r="K252" s="1" t="s">
        <v>33</v>
      </c>
      <c r="L252" s="1" t="s">
        <v>34</v>
      </c>
      <c r="M252" s="1" t="s">
        <v>78</v>
      </c>
      <c r="N252" s="1" t="s">
        <v>2066</v>
      </c>
      <c r="O252" s="8">
        <v>43010</v>
      </c>
      <c r="P252" s="1" t="s">
        <v>2067</v>
      </c>
      <c r="Q252" s="1" t="s">
        <v>124</v>
      </c>
      <c r="R252" s="1" t="s">
        <v>101</v>
      </c>
      <c r="S252" s="2">
        <v>970</v>
      </c>
      <c r="T252" s="1" t="s">
        <v>41</v>
      </c>
      <c r="U252" s="1" t="s">
        <v>61</v>
      </c>
      <c r="V252" s="1" t="s">
        <v>73</v>
      </c>
      <c r="W252" s="1" t="s">
        <v>169</v>
      </c>
      <c r="X252" s="2">
        <v>4</v>
      </c>
      <c r="Y252" s="2">
        <v>2</v>
      </c>
      <c r="Z252" s="2">
        <v>1</v>
      </c>
      <c r="AA252" s="1" t="s">
        <v>182</v>
      </c>
      <c r="AB252" s="2">
        <v>3214403125</v>
      </c>
      <c r="AC252" s="2">
        <v>3214403125</v>
      </c>
      <c r="AD252" s="1" t="s">
        <v>2068</v>
      </c>
      <c r="AE252" s="2">
        <v>3234579293</v>
      </c>
      <c r="AF252" s="1" t="s">
        <v>397</v>
      </c>
    </row>
    <row r="253" spans="1:32" ht="12.5" x14ac:dyDescent="0.25">
      <c r="A253" s="1" t="s">
        <v>143</v>
      </c>
      <c r="B253" s="1" t="s">
        <v>26</v>
      </c>
      <c r="C253" s="2">
        <v>50931192</v>
      </c>
      <c r="D253" s="1" t="s">
        <v>2069</v>
      </c>
      <c r="E253" s="1" t="s">
        <v>145</v>
      </c>
      <c r="F253" s="1" t="s">
        <v>29</v>
      </c>
      <c r="G253" s="8">
        <v>29498</v>
      </c>
      <c r="H253" s="1" t="s">
        <v>228</v>
      </c>
      <c r="I253" s="1" t="s">
        <v>229</v>
      </c>
      <c r="J253" s="1" t="s">
        <v>2070</v>
      </c>
      <c r="K253" s="1" t="s">
        <v>33</v>
      </c>
      <c r="L253" s="1" t="s">
        <v>34</v>
      </c>
      <c r="M253" s="1" t="s">
        <v>78</v>
      </c>
      <c r="N253" s="1" t="s">
        <v>2071</v>
      </c>
      <c r="O253" s="8">
        <v>43808</v>
      </c>
      <c r="P253" s="1" t="s">
        <v>2072</v>
      </c>
      <c r="Q253" s="1" t="s">
        <v>92</v>
      </c>
      <c r="R253" s="1" t="s">
        <v>101</v>
      </c>
      <c r="S253" s="2">
        <v>964000</v>
      </c>
      <c r="T253" s="1" t="s">
        <v>41</v>
      </c>
      <c r="U253" s="1" t="s">
        <v>42</v>
      </c>
      <c r="V253" s="1" t="s">
        <v>73</v>
      </c>
      <c r="W253" s="1" t="s">
        <v>130</v>
      </c>
      <c r="X253" s="2">
        <v>0</v>
      </c>
      <c r="Y253" s="2">
        <v>0</v>
      </c>
      <c r="Z253" s="2">
        <v>1</v>
      </c>
      <c r="AA253" s="1" t="s">
        <v>62</v>
      </c>
      <c r="AB253" s="1"/>
      <c r="AC253" s="2">
        <v>3233264017</v>
      </c>
      <c r="AD253" s="1" t="s">
        <v>2073</v>
      </c>
      <c r="AE253" s="2">
        <v>3126506575</v>
      </c>
      <c r="AF253" s="1" t="s">
        <v>624</v>
      </c>
    </row>
    <row r="254" spans="1:32" ht="12.5" x14ac:dyDescent="0.25">
      <c r="A254" s="1" t="s">
        <v>2074</v>
      </c>
      <c r="B254" s="1" t="s">
        <v>26</v>
      </c>
      <c r="C254" s="2">
        <v>1067852208</v>
      </c>
      <c r="D254" s="1" t="s">
        <v>2075</v>
      </c>
      <c r="E254" s="1" t="s">
        <v>2076</v>
      </c>
      <c r="F254" s="1" t="s">
        <v>29</v>
      </c>
      <c r="G254" s="8">
        <v>31707</v>
      </c>
      <c r="H254" s="1" t="s">
        <v>392</v>
      </c>
      <c r="I254" s="1" t="s">
        <v>229</v>
      </c>
      <c r="J254" s="1" t="s">
        <v>2077</v>
      </c>
      <c r="K254" s="1" t="s">
        <v>33</v>
      </c>
      <c r="L254" s="1" t="s">
        <v>34</v>
      </c>
      <c r="M254" s="1" t="s">
        <v>221</v>
      </c>
      <c r="N254" s="1" t="s">
        <v>1994</v>
      </c>
      <c r="O254" s="8">
        <v>44334</v>
      </c>
      <c r="P254" s="1" t="s">
        <v>2078</v>
      </c>
      <c r="Q254" s="1" t="s">
        <v>39</v>
      </c>
      <c r="R254" s="1" t="s">
        <v>101</v>
      </c>
      <c r="S254" s="2">
        <v>944000</v>
      </c>
      <c r="T254" s="1" t="s">
        <v>41</v>
      </c>
      <c r="U254" s="1" t="s">
        <v>42</v>
      </c>
      <c r="V254" s="1" t="s">
        <v>43</v>
      </c>
      <c r="W254" s="1" t="s">
        <v>169</v>
      </c>
      <c r="X254" s="2">
        <v>2</v>
      </c>
      <c r="Y254" s="2">
        <v>1</v>
      </c>
      <c r="Z254" s="2">
        <v>1</v>
      </c>
      <c r="AA254" s="1" t="s">
        <v>62</v>
      </c>
      <c r="AB254" s="2">
        <v>3122089876</v>
      </c>
      <c r="AC254" s="2">
        <v>3122089876</v>
      </c>
      <c r="AD254" s="1" t="s">
        <v>2079</v>
      </c>
      <c r="AE254" s="2">
        <v>3054397620</v>
      </c>
      <c r="AF254" s="1" t="s">
        <v>2060</v>
      </c>
    </row>
    <row r="255" spans="1:32" ht="12.5" x14ac:dyDescent="0.25">
      <c r="A255" s="1" t="s">
        <v>2080</v>
      </c>
      <c r="B255" s="1" t="s">
        <v>26</v>
      </c>
      <c r="C255" s="2">
        <v>1067917658</v>
      </c>
      <c r="D255" s="1" t="s">
        <v>2081</v>
      </c>
      <c r="E255" s="1" t="s">
        <v>2082</v>
      </c>
      <c r="F255" s="1" t="s">
        <v>29</v>
      </c>
      <c r="G255" s="8">
        <v>33951</v>
      </c>
      <c r="H255" s="1" t="s">
        <v>2083</v>
      </c>
      <c r="I255" s="1" t="s">
        <v>229</v>
      </c>
      <c r="J255" s="1" t="s">
        <v>2084</v>
      </c>
      <c r="K255" s="1" t="s">
        <v>33</v>
      </c>
      <c r="L255" s="1" t="s">
        <v>72</v>
      </c>
      <c r="M255" s="1" t="s">
        <v>35</v>
      </c>
      <c r="N255" s="1" t="s">
        <v>1185</v>
      </c>
      <c r="O255" s="8">
        <v>44355</v>
      </c>
      <c r="P255" s="1" t="s">
        <v>1185</v>
      </c>
      <c r="Q255" s="1" t="s">
        <v>66</v>
      </c>
      <c r="R255" s="1" t="s">
        <v>675</v>
      </c>
      <c r="S255" s="2">
        <v>2200000</v>
      </c>
      <c r="T255" s="1" t="s">
        <v>41</v>
      </c>
      <c r="U255" s="1" t="s">
        <v>66</v>
      </c>
      <c r="V255" s="1" t="s">
        <v>43</v>
      </c>
      <c r="W255" s="1" t="s">
        <v>44</v>
      </c>
      <c r="X255" s="1"/>
      <c r="Y255" s="2">
        <v>1</v>
      </c>
      <c r="Z255" s="2">
        <v>3</v>
      </c>
      <c r="AA255" s="1" t="s">
        <v>45</v>
      </c>
      <c r="AB255" s="2">
        <v>7898581</v>
      </c>
      <c r="AC255" s="2">
        <v>3215587058</v>
      </c>
      <c r="AD255" s="1" t="s">
        <v>2085</v>
      </c>
      <c r="AE255" s="2">
        <v>3156952139</v>
      </c>
      <c r="AF255" s="1" t="s">
        <v>741</v>
      </c>
    </row>
    <row r="256" spans="1:32" ht="12.5" x14ac:dyDescent="0.25">
      <c r="A256" s="1" t="s">
        <v>2086</v>
      </c>
      <c r="B256" s="1" t="s">
        <v>26</v>
      </c>
      <c r="C256" s="2">
        <v>25878722</v>
      </c>
      <c r="D256" s="1" t="s">
        <v>2087</v>
      </c>
      <c r="E256" s="1" t="s">
        <v>2088</v>
      </c>
      <c r="F256" s="1" t="s">
        <v>29</v>
      </c>
      <c r="G256" s="8">
        <v>30666</v>
      </c>
      <c r="H256" s="1" t="s">
        <v>2089</v>
      </c>
      <c r="I256" s="1" t="s">
        <v>278</v>
      </c>
      <c r="J256" s="1" t="s">
        <v>2090</v>
      </c>
      <c r="K256" s="1" t="s">
        <v>33</v>
      </c>
      <c r="L256" s="1" t="s">
        <v>51</v>
      </c>
      <c r="M256" s="1" t="s">
        <v>78</v>
      </c>
      <c r="N256" s="1" t="s">
        <v>1994</v>
      </c>
      <c r="O256" s="8">
        <v>44378</v>
      </c>
      <c r="P256" s="1" t="s">
        <v>2067</v>
      </c>
      <c r="Q256" s="1" t="s">
        <v>124</v>
      </c>
      <c r="R256" s="1" t="s">
        <v>101</v>
      </c>
      <c r="S256" s="2">
        <v>970</v>
      </c>
      <c r="T256" s="1" t="s">
        <v>467</v>
      </c>
      <c r="U256" s="1" t="s">
        <v>66</v>
      </c>
      <c r="V256" s="1" t="s">
        <v>43</v>
      </c>
      <c r="W256" s="1" t="s">
        <v>130</v>
      </c>
      <c r="X256" s="2">
        <v>1</v>
      </c>
      <c r="Y256" s="2">
        <v>2</v>
      </c>
      <c r="Z256" s="2">
        <v>1</v>
      </c>
      <c r="AA256" s="1" t="s">
        <v>2091</v>
      </c>
      <c r="AB256" s="1"/>
      <c r="AC256" s="2">
        <v>3135621284</v>
      </c>
      <c r="AD256" s="1" t="s">
        <v>2092</v>
      </c>
      <c r="AE256" s="2">
        <v>3223601662</v>
      </c>
      <c r="AF256" s="1" t="s">
        <v>397</v>
      </c>
    </row>
    <row r="257" spans="1:32" ht="12.5" x14ac:dyDescent="0.25">
      <c r="A257" s="1" t="s">
        <v>2093</v>
      </c>
      <c r="B257" s="1" t="s">
        <v>26</v>
      </c>
      <c r="C257" s="2">
        <v>1003713972</v>
      </c>
      <c r="D257" s="1" t="s">
        <v>2094</v>
      </c>
      <c r="E257" s="1" t="s">
        <v>2095</v>
      </c>
      <c r="F257" s="1" t="s">
        <v>29</v>
      </c>
      <c r="G257" s="8">
        <v>35652</v>
      </c>
      <c r="H257" s="1" t="s">
        <v>30</v>
      </c>
      <c r="I257" s="1" t="s">
        <v>2003</v>
      </c>
      <c r="J257" s="1" t="s">
        <v>2096</v>
      </c>
      <c r="K257" s="1" t="s">
        <v>33</v>
      </c>
      <c r="L257" s="1" t="s">
        <v>72</v>
      </c>
      <c r="M257" s="1" t="s">
        <v>35</v>
      </c>
      <c r="N257" s="1" t="s">
        <v>1987</v>
      </c>
      <c r="O257" s="8">
        <v>44313</v>
      </c>
      <c r="P257" s="1" t="s">
        <v>1987</v>
      </c>
      <c r="Q257" s="1" t="s">
        <v>66</v>
      </c>
      <c r="R257" s="1" t="s">
        <v>40</v>
      </c>
      <c r="S257" s="2">
        <v>1818000</v>
      </c>
      <c r="T257" s="1" t="s">
        <v>41</v>
      </c>
      <c r="U257" s="1" t="s">
        <v>66</v>
      </c>
      <c r="V257" s="1" t="s">
        <v>43</v>
      </c>
      <c r="W257" s="1" t="s">
        <v>44</v>
      </c>
      <c r="X257" s="2">
        <v>0</v>
      </c>
      <c r="Y257" s="2">
        <v>3215983609</v>
      </c>
      <c r="Z257" s="2">
        <v>1</v>
      </c>
      <c r="AA257" s="1" t="s">
        <v>62</v>
      </c>
      <c r="AB257" s="1"/>
      <c r="AC257" s="2">
        <v>3007926381</v>
      </c>
      <c r="AD257" s="1" t="s">
        <v>2097</v>
      </c>
      <c r="AE257" s="2">
        <v>3215983609</v>
      </c>
      <c r="AF257" s="1" t="s">
        <v>313</v>
      </c>
    </row>
    <row r="258" spans="1:32" ht="12.5" x14ac:dyDescent="0.25">
      <c r="A258" s="1" t="s">
        <v>2098</v>
      </c>
      <c r="B258" s="1" t="s">
        <v>26</v>
      </c>
      <c r="C258" s="2">
        <v>1067930731</v>
      </c>
      <c r="D258" s="1" t="s">
        <v>2099</v>
      </c>
      <c r="E258" s="1" t="s">
        <v>132</v>
      </c>
      <c r="F258" s="1" t="s">
        <v>29</v>
      </c>
      <c r="G258" s="8">
        <v>34438</v>
      </c>
      <c r="H258" s="1" t="s">
        <v>228</v>
      </c>
      <c r="I258" s="1" t="s">
        <v>229</v>
      </c>
      <c r="J258" s="1" t="s">
        <v>2100</v>
      </c>
      <c r="K258" s="1" t="s">
        <v>33</v>
      </c>
      <c r="L258" s="1" t="s">
        <v>51</v>
      </c>
      <c r="M258" s="1" t="s">
        <v>2101</v>
      </c>
      <c r="N258" s="1" t="s">
        <v>2102</v>
      </c>
      <c r="O258" s="8">
        <v>43879</v>
      </c>
      <c r="P258" s="1" t="s">
        <v>788</v>
      </c>
      <c r="Q258" s="1" t="s">
        <v>92</v>
      </c>
      <c r="R258" s="1" t="s">
        <v>101</v>
      </c>
      <c r="S258" s="2">
        <v>964</v>
      </c>
      <c r="T258" s="1" t="s">
        <v>41</v>
      </c>
      <c r="U258" s="1" t="s">
        <v>66</v>
      </c>
      <c r="V258" s="1" t="s">
        <v>43</v>
      </c>
      <c r="W258" s="1" t="s">
        <v>44</v>
      </c>
      <c r="X258" s="2">
        <v>0</v>
      </c>
      <c r="Y258" s="2">
        <v>2</v>
      </c>
      <c r="Z258" s="2">
        <v>1</v>
      </c>
      <c r="AA258" s="1" t="s">
        <v>45</v>
      </c>
      <c r="AB258" s="1"/>
      <c r="AC258" s="2">
        <v>3023610684</v>
      </c>
      <c r="AD258" s="1" t="s">
        <v>2103</v>
      </c>
      <c r="AE258" s="2">
        <v>3045955051</v>
      </c>
      <c r="AF258" s="1" t="s">
        <v>338</v>
      </c>
    </row>
    <row r="259" spans="1:32" ht="12.5" x14ac:dyDescent="0.25">
      <c r="A259" s="1" t="s">
        <v>2104</v>
      </c>
      <c r="B259" s="1" t="s">
        <v>26</v>
      </c>
      <c r="C259" s="2">
        <v>1067875310</v>
      </c>
      <c r="D259" s="1" t="s">
        <v>2105</v>
      </c>
      <c r="E259" s="1" t="s">
        <v>2106</v>
      </c>
      <c r="F259" s="1" t="s">
        <v>29</v>
      </c>
      <c r="G259" s="8">
        <v>32694</v>
      </c>
      <c r="H259" s="1" t="s">
        <v>228</v>
      </c>
      <c r="I259" s="1" t="s">
        <v>229</v>
      </c>
      <c r="J259" s="1" t="s">
        <v>2107</v>
      </c>
      <c r="K259" s="1" t="s">
        <v>33</v>
      </c>
      <c r="L259" s="1" t="s">
        <v>72</v>
      </c>
      <c r="M259" s="1" t="s">
        <v>78</v>
      </c>
      <c r="N259" s="1" t="s">
        <v>128</v>
      </c>
      <c r="O259" s="8">
        <v>44258</v>
      </c>
      <c r="P259" s="1" t="s">
        <v>2108</v>
      </c>
      <c r="Q259" s="1" t="s">
        <v>66</v>
      </c>
      <c r="R259" s="1" t="s">
        <v>40</v>
      </c>
      <c r="S259" s="2">
        <v>944000</v>
      </c>
      <c r="T259" s="1" t="s">
        <v>41</v>
      </c>
      <c r="U259" s="1" t="s">
        <v>42</v>
      </c>
      <c r="V259" s="1" t="s">
        <v>43</v>
      </c>
      <c r="W259" s="1" t="s">
        <v>44</v>
      </c>
      <c r="X259" s="2">
        <v>0</v>
      </c>
      <c r="Y259" s="2">
        <v>1</v>
      </c>
      <c r="Z259" s="2">
        <v>1</v>
      </c>
      <c r="AA259" s="1" t="s">
        <v>45</v>
      </c>
      <c r="AB259" s="1"/>
      <c r="AC259" s="2">
        <v>3135752803</v>
      </c>
      <c r="AD259" s="1" t="s">
        <v>2109</v>
      </c>
      <c r="AE259" s="2">
        <v>3117022926</v>
      </c>
      <c r="AF259" s="1" t="s">
        <v>338</v>
      </c>
    </row>
    <row r="260" spans="1:32" ht="12.5" x14ac:dyDescent="0.25">
      <c r="A260" s="1" t="s">
        <v>2110</v>
      </c>
      <c r="B260" s="1" t="s">
        <v>26</v>
      </c>
      <c r="C260" s="2">
        <v>1103116580</v>
      </c>
      <c r="D260" s="1" t="s">
        <v>2111</v>
      </c>
      <c r="E260" s="1" t="s">
        <v>2112</v>
      </c>
      <c r="F260" s="1" t="s">
        <v>49</v>
      </c>
      <c r="G260" s="8">
        <v>34942</v>
      </c>
      <c r="H260" s="1" t="s">
        <v>2113</v>
      </c>
      <c r="I260" s="1" t="s">
        <v>229</v>
      </c>
      <c r="J260" s="1" t="s">
        <v>2114</v>
      </c>
      <c r="K260" s="1" t="s">
        <v>33</v>
      </c>
      <c r="L260" s="1" t="s">
        <v>72</v>
      </c>
      <c r="M260" s="1" t="s">
        <v>35</v>
      </c>
      <c r="N260" s="1" t="s">
        <v>1796</v>
      </c>
      <c r="O260" s="8">
        <v>44294</v>
      </c>
      <c r="P260" s="1" t="s">
        <v>2115</v>
      </c>
      <c r="Q260" s="1" t="s">
        <v>66</v>
      </c>
      <c r="R260" s="1" t="s">
        <v>675</v>
      </c>
      <c r="S260" s="2">
        <v>2394000</v>
      </c>
      <c r="T260" s="1" t="s">
        <v>41</v>
      </c>
      <c r="U260" s="1" t="s">
        <v>54</v>
      </c>
      <c r="V260" s="1" t="s">
        <v>67</v>
      </c>
      <c r="W260" s="1" t="s">
        <v>44</v>
      </c>
      <c r="X260" s="1"/>
      <c r="Y260" s="2">
        <v>1</v>
      </c>
      <c r="Z260" s="2">
        <v>2</v>
      </c>
      <c r="AA260" s="1" t="s">
        <v>2116</v>
      </c>
      <c r="AB260" s="1"/>
      <c r="AC260" s="2">
        <v>3135540689</v>
      </c>
      <c r="AD260" s="1" t="s">
        <v>2117</v>
      </c>
      <c r="AE260" s="2">
        <v>3023836463</v>
      </c>
      <c r="AF260" s="1" t="s">
        <v>2118</v>
      </c>
    </row>
    <row r="261" spans="1:32" ht="12.5" x14ac:dyDescent="0.25">
      <c r="A261" s="1" t="s">
        <v>2119</v>
      </c>
      <c r="B261" s="1" t="s">
        <v>26</v>
      </c>
      <c r="C261" s="2">
        <v>1067864369</v>
      </c>
      <c r="D261" s="1" t="s">
        <v>2120</v>
      </c>
      <c r="E261" s="1" t="s">
        <v>2121</v>
      </c>
      <c r="F261" s="1" t="s">
        <v>29</v>
      </c>
      <c r="G261" s="8">
        <v>32390</v>
      </c>
      <c r="H261" s="1" t="s">
        <v>228</v>
      </c>
      <c r="I261" s="1" t="s">
        <v>229</v>
      </c>
      <c r="J261" s="1" t="s">
        <v>2122</v>
      </c>
      <c r="K261" s="1" t="s">
        <v>180</v>
      </c>
      <c r="L261" s="1" t="s">
        <v>51</v>
      </c>
      <c r="M261" s="1" t="s">
        <v>78</v>
      </c>
      <c r="N261" s="1" t="s">
        <v>2123</v>
      </c>
      <c r="O261" s="8">
        <v>41783</v>
      </c>
      <c r="P261" s="1" t="s">
        <v>2123</v>
      </c>
      <c r="Q261" s="1" t="s">
        <v>39</v>
      </c>
      <c r="R261" s="1" t="s">
        <v>101</v>
      </c>
      <c r="S261" s="2">
        <v>944</v>
      </c>
      <c r="T261" s="1" t="s">
        <v>41</v>
      </c>
      <c r="U261" s="1" t="s">
        <v>66</v>
      </c>
      <c r="V261" s="1" t="s">
        <v>94</v>
      </c>
      <c r="W261" s="1" t="s">
        <v>130</v>
      </c>
      <c r="X261" s="2">
        <v>1</v>
      </c>
      <c r="Y261" s="2">
        <v>2</v>
      </c>
      <c r="Z261" s="2">
        <v>1</v>
      </c>
      <c r="AA261" s="1" t="s">
        <v>62</v>
      </c>
      <c r="AB261" s="1"/>
      <c r="AC261" s="2">
        <v>3135972997</v>
      </c>
      <c r="AD261" s="1" t="s">
        <v>2124</v>
      </c>
      <c r="AE261" s="2">
        <v>3205708956</v>
      </c>
      <c r="AF261" s="1" t="s">
        <v>505</v>
      </c>
    </row>
    <row r="262" spans="1:32" ht="12.5" x14ac:dyDescent="0.25">
      <c r="A262" s="1" t="s">
        <v>2125</v>
      </c>
      <c r="B262" s="1" t="s">
        <v>26</v>
      </c>
      <c r="C262" s="2">
        <v>1067921481</v>
      </c>
      <c r="D262" s="1" t="s">
        <v>2126</v>
      </c>
      <c r="E262" s="1" t="s">
        <v>262</v>
      </c>
      <c r="F262" s="1" t="s">
        <v>29</v>
      </c>
      <c r="G262" s="8">
        <v>34025</v>
      </c>
      <c r="H262" s="1" t="s">
        <v>228</v>
      </c>
      <c r="I262" s="1" t="s">
        <v>229</v>
      </c>
      <c r="J262" s="1" t="s">
        <v>263</v>
      </c>
      <c r="K262" s="1" t="s">
        <v>33</v>
      </c>
      <c r="L262" s="1" t="s">
        <v>72</v>
      </c>
      <c r="M262" s="1" t="s">
        <v>35</v>
      </c>
      <c r="N262" s="1" t="s">
        <v>264</v>
      </c>
      <c r="O262" s="8">
        <v>42949</v>
      </c>
      <c r="P262" s="1" t="s">
        <v>37</v>
      </c>
      <c r="Q262" s="1" t="s">
        <v>265</v>
      </c>
      <c r="R262" s="1" t="s">
        <v>101</v>
      </c>
      <c r="S262" s="2">
        <v>964</v>
      </c>
      <c r="T262" s="1" t="s">
        <v>41</v>
      </c>
      <c r="U262" s="1" t="s">
        <v>42</v>
      </c>
      <c r="V262" s="1" t="s">
        <v>73</v>
      </c>
      <c r="W262" s="1" t="s">
        <v>44</v>
      </c>
      <c r="X262" s="2">
        <v>0</v>
      </c>
      <c r="Y262" s="2">
        <v>1</v>
      </c>
      <c r="Z262" s="2">
        <v>2</v>
      </c>
      <c r="AA262" s="1" t="s">
        <v>45</v>
      </c>
      <c r="AB262" s="1"/>
      <c r="AC262" s="2">
        <v>3225313287</v>
      </c>
      <c r="AD262" s="1" t="s">
        <v>2127</v>
      </c>
      <c r="AE262" s="2">
        <v>3126914348</v>
      </c>
      <c r="AF262" s="1" t="s">
        <v>310</v>
      </c>
    </row>
    <row r="263" spans="1:32" ht="12.5" x14ac:dyDescent="0.25">
      <c r="A263" s="1" t="s">
        <v>2128</v>
      </c>
      <c r="B263" s="1" t="s">
        <v>26</v>
      </c>
      <c r="C263" s="2">
        <v>50967491</v>
      </c>
      <c r="D263" s="1" t="s">
        <v>2129</v>
      </c>
      <c r="E263" s="1" t="s">
        <v>2130</v>
      </c>
      <c r="F263" s="1" t="s">
        <v>29</v>
      </c>
      <c r="G263" s="8">
        <v>26657</v>
      </c>
      <c r="H263" s="1" t="s">
        <v>2131</v>
      </c>
      <c r="I263" s="1" t="s">
        <v>294</v>
      </c>
      <c r="J263" s="1" t="s">
        <v>2132</v>
      </c>
      <c r="K263" s="1" t="s">
        <v>33</v>
      </c>
      <c r="L263" s="1" t="s">
        <v>51</v>
      </c>
      <c r="M263" s="1" t="s">
        <v>78</v>
      </c>
      <c r="N263" s="1" t="s">
        <v>2133</v>
      </c>
      <c r="O263" s="8">
        <v>41550</v>
      </c>
      <c r="P263" s="1" t="s">
        <v>938</v>
      </c>
      <c r="Q263" s="1" t="s">
        <v>39</v>
      </c>
      <c r="R263" s="1" t="s">
        <v>2134</v>
      </c>
      <c r="S263" s="2">
        <v>908.52599999999995</v>
      </c>
      <c r="T263" s="1" t="s">
        <v>41</v>
      </c>
      <c r="U263" s="1" t="s">
        <v>42</v>
      </c>
      <c r="V263" s="1" t="s">
        <v>73</v>
      </c>
      <c r="W263" s="1" t="s">
        <v>44</v>
      </c>
      <c r="X263" s="2">
        <v>2</v>
      </c>
      <c r="Y263" s="2">
        <v>2</v>
      </c>
      <c r="Z263" s="2">
        <v>1</v>
      </c>
      <c r="AA263" s="1" t="s">
        <v>45</v>
      </c>
      <c r="AB263" s="1"/>
      <c r="AC263" s="2">
        <v>3105435357</v>
      </c>
      <c r="AD263" s="1" t="s">
        <v>2135</v>
      </c>
      <c r="AE263" s="2">
        <v>3126726076</v>
      </c>
      <c r="AF263" s="1" t="s">
        <v>2013</v>
      </c>
    </row>
    <row r="264" spans="1:32" ht="12.5" x14ac:dyDescent="0.25">
      <c r="A264" s="1" t="s">
        <v>2136</v>
      </c>
      <c r="B264" s="1" t="s">
        <v>26</v>
      </c>
      <c r="C264" s="2">
        <v>50939591</v>
      </c>
      <c r="D264" s="1" t="s">
        <v>2137</v>
      </c>
      <c r="E264" s="1" t="s">
        <v>2138</v>
      </c>
      <c r="F264" s="1" t="s">
        <v>29</v>
      </c>
      <c r="G264" s="8">
        <v>30261</v>
      </c>
      <c r="H264" s="1" t="s">
        <v>30</v>
      </c>
      <c r="I264" s="1" t="s">
        <v>229</v>
      </c>
      <c r="J264" s="1" t="s">
        <v>2139</v>
      </c>
      <c r="K264" s="1" t="s">
        <v>33</v>
      </c>
      <c r="L264" s="1" t="s">
        <v>72</v>
      </c>
      <c r="M264" s="1" t="s">
        <v>221</v>
      </c>
      <c r="N264" s="1" t="s">
        <v>2140</v>
      </c>
      <c r="O264" s="8">
        <v>39553</v>
      </c>
      <c r="P264" s="1" t="s">
        <v>2141</v>
      </c>
      <c r="Q264" s="1" t="s">
        <v>66</v>
      </c>
      <c r="R264" s="1" t="s">
        <v>40</v>
      </c>
      <c r="S264" s="2">
        <v>944000</v>
      </c>
      <c r="T264" s="1" t="s">
        <v>41</v>
      </c>
      <c r="U264" s="1" t="s">
        <v>66</v>
      </c>
      <c r="V264" s="1" t="s">
        <v>73</v>
      </c>
      <c r="W264" s="1" t="s">
        <v>44</v>
      </c>
      <c r="X264" s="2">
        <v>1</v>
      </c>
      <c r="Y264" s="1"/>
      <c r="Z264" s="2">
        <v>2</v>
      </c>
      <c r="AA264" s="1" t="s">
        <v>1480</v>
      </c>
      <c r="AB264" s="2">
        <v>3015306125</v>
      </c>
      <c r="AC264" s="2">
        <v>3015306125</v>
      </c>
      <c r="AD264" s="1" t="s">
        <v>2142</v>
      </c>
      <c r="AE264" s="2">
        <v>3012328413</v>
      </c>
      <c r="AF264" s="1" t="s">
        <v>413</v>
      </c>
    </row>
    <row r="265" spans="1:32" ht="12.5" x14ac:dyDescent="0.25">
      <c r="A265" s="1" t="s">
        <v>2143</v>
      </c>
      <c r="B265" s="1" t="s">
        <v>26</v>
      </c>
      <c r="C265" s="2">
        <v>1067290541</v>
      </c>
      <c r="D265" s="1" t="s">
        <v>2144</v>
      </c>
      <c r="E265" s="1" t="s">
        <v>2145</v>
      </c>
      <c r="F265" s="1" t="s">
        <v>29</v>
      </c>
      <c r="G265" s="8">
        <v>34575</v>
      </c>
      <c r="H265" s="1" t="s">
        <v>2146</v>
      </c>
      <c r="I265" s="1" t="s">
        <v>229</v>
      </c>
      <c r="J265" s="1" t="s">
        <v>2147</v>
      </c>
      <c r="K265" s="1" t="s">
        <v>33</v>
      </c>
      <c r="L265" s="1" t="s">
        <v>51</v>
      </c>
      <c r="M265" s="1" t="s">
        <v>221</v>
      </c>
      <c r="N265" s="1" t="s">
        <v>2148</v>
      </c>
      <c r="O265" s="8">
        <v>42854</v>
      </c>
      <c r="P265" s="1" t="s">
        <v>2149</v>
      </c>
      <c r="Q265" s="1" t="s">
        <v>39</v>
      </c>
      <c r="R265" s="1" t="s">
        <v>101</v>
      </c>
      <c r="S265" s="2">
        <v>989</v>
      </c>
      <c r="T265" s="1" t="s">
        <v>41</v>
      </c>
      <c r="U265" s="1" t="s">
        <v>61</v>
      </c>
      <c r="V265" s="1" t="s">
        <v>73</v>
      </c>
      <c r="W265" s="1" t="s">
        <v>44</v>
      </c>
      <c r="X265" s="2">
        <v>0</v>
      </c>
      <c r="Y265" s="2">
        <v>2</v>
      </c>
      <c r="Z265" s="2">
        <v>1</v>
      </c>
      <c r="AA265" s="1" t="s">
        <v>62</v>
      </c>
      <c r="AB265" s="1"/>
      <c r="AC265" s="2">
        <v>3217622706</v>
      </c>
      <c r="AD265" s="1" t="s">
        <v>2150</v>
      </c>
      <c r="AE265" s="1" t="s">
        <v>2151</v>
      </c>
      <c r="AF265" s="1" t="s">
        <v>1835</v>
      </c>
    </row>
    <row r="266" spans="1:32" ht="12.5" x14ac:dyDescent="0.25">
      <c r="A266" s="1" t="s">
        <v>2152</v>
      </c>
      <c r="B266" s="1" t="s">
        <v>26</v>
      </c>
      <c r="C266" s="2">
        <v>1067922721</v>
      </c>
      <c r="D266" s="1" t="s">
        <v>2153</v>
      </c>
      <c r="E266" s="1" t="s">
        <v>2154</v>
      </c>
      <c r="F266" s="1" t="s">
        <v>49</v>
      </c>
      <c r="G266" s="8">
        <v>34532</v>
      </c>
      <c r="H266" s="1" t="s">
        <v>2155</v>
      </c>
      <c r="I266" s="1" t="s">
        <v>229</v>
      </c>
      <c r="J266" s="1" t="s">
        <v>2156</v>
      </c>
      <c r="K266" s="1" t="s">
        <v>33</v>
      </c>
      <c r="L266" s="1" t="s">
        <v>34</v>
      </c>
      <c r="M266" s="1" t="s">
        <v>35</v>
      </c>
      <c r="N266" s="1" t="s">
        <v>818</v>
      </c>
      <c r="O266" s="8">
        <v>42767</v>
      </c>
      <c r="P266" s="1" t="s">
        <v>1184</v>
      </c>
      <c r="Q266" s="1" t="s">
        <v>39</v>
      </c>
      <c r="R266" s="1" t="s">
        <v>101</v>
      </c>
      <c r="S266" s="2">
        <v>3000000</v>
      </c>
      <c r="T266" s="1" t="s">
        <v>41</v>
      </c>
      <c r="U266" s="1" t="s">
        <v>42</v>
      </c>
      <c r="V266" s="1" t="s">
        <v>43</v>
      </c>
      <c r="W266" s="1" t="s">
        <v>44</v>
      </c>
      <c r="X266" s="1"/>
      <c r="Y266" s="2">
        <v>1</v>
      </c>
      <c r="Z266" s="2">
        <v>3</v>
      </c>
      <c r="AA266" s="1" t="s">
        <v>45</v>
      </c>
      <c r="AB266" s="2">
        <v>3007942404</v>
      </c>
      <c r="AC266" s="2">
        <v>3007942404</v>
      </c>
      <c r="AD266" s="1" t="s">
        <v>2157</v>
      </c>
      <c r="AE266" s="2">
        <v>3215670237</v>
      </c>
      <c r="AF266" s="1" t="s">
        <v>741</v>
      </c>
    </row>
    <row r="267" spans="1:32" ht="12.5" x14ac:dyDescent="0.25">
      <c r="A267" s="1" t="s">
        <v>204</v>
      </c>
      <c r="B267" s="1" t="s">
        <v>26</v>
      </c>
      <c r="C267" s="2">
        <v>1066726208</v>
      </c>
      <c r="D267" s="1" t="s">
        <v>2158</v>
      </c>
      <c r="E267" s="1" t="s">
        <v>2159</v>
      </c>
      <c r="F267" s="1" t="s">
        <v>29</v>
      </c>
      <c r="G267" s="8">
        <v>32285</v>
      </c>
      <c r="H267" s="1" t="s">
        <v>2160</v>
      </c>
      <c r="I267" s="1" t="s">
        <v>163</v>
      </c>
      <c r="J267" s="1" t="s">
        <v>2161</v>
      </c>
      <c r="K267" s="1" t="s">
        <v>33</v>
      </c>
      <c r="L267" s="1" t="s">
        <v>72</v>
      </c>
      <c r="M267" s="1" t="s">
        <v>78</v>
      </c>
      <c r="N267" s="1" t="s">
        <v>1246</v>
      </c>
      <c r="O267" s="8">
        <v>44312</v>
      </c>
      <c r="P267" s="1" t="s">
        <v>1246</v>
      </c>
      <c r="Q267" s="1" t="s">
        <v>163</v>
      </c>
      <c r="R267" s="1" t="s">
        <v>101</v>
      </c>
      <c r="S267" s="2">
        <v>945000</v>
      </c>
      <c r="T267" s="1" t="s">
        <v>467</v>
      </c>
      <c r="U267" s="1" t="s">
        <v>66</v>
      </c>
      <c r="V267" s="1" t="s">
        <v>43</v>
      </c>
      <c r="W267" s="1" t="s">
        <v>130</v>
      </c>
      <c r="X267" s="2">
        <v>0</v>
      </c>
      <c r="Y267" s="2">
        <v>3</v>
      </c>
      <c r="Z267" s="2">
        <v>1</v>
      </c>
      <c r="AA267" s="1" t="s">
        <v>68</v>
      </c>
      <c r="AB267" s="2">
        <v>3147879150</v>
      </c>
      <c r="AC267" s="2">
        <v>3147879150</v>
      </c>
      <c r="AD267" s="1" t="s">
        <v>2162</v>
      </c>
      <c r="AE267" s="2">
        <v>3103893765</v>
      </c>
      <c r="AF267" s="1" t="s">
        <v>1121</v>
      </c>
    </row>
    <row r="268" spans="1:32" ht="12.5" x14ac:dyDescent="0.25">
      <c r="A268" s="1" t="s">
        <v>2163</v>
      </c>
      <c r="B268" s="1" t="s">
        <v>26</v>
      </c>
      <c r="C268" s="2">
        <v>50903651</v>
      </c>
      <c r="D268" s="1" t="s">
        <v>2164</v>
      </c>
      <c r="E268" s="1" t="s">
        <v>2165</v>
      </c>
      <c r="F268" s="1" t="s">
        <v>29</v>
      </c>
      <c r="G268" s="8">
        <v>26773</v>
      </c>
      <c r="H268" s="1" t="s">
        <v>1961</v>
      </c>
      <c r="I268" s="1" t="s">
        <v>229</v>
      </c>
      <c r="J268" s="1" t="s">
        <v>2166</v>
      </c>
      <c r="K268" s="1" t="s">
        <v>33</v>
      </c>
      <c r="L268" s="1" t="s">
        <v>72</v>
      </c>
      <c r="M268" s="1" t="s">
        <v>343</v>
      </c>
      <c r="N268" s="1" t="s">
        <v>1185</v>
      </c>
      <c r="O268" s="8">
        <v>44022</v>
      </c>
      <c r="P268" s="1" t="s">
        <v>2167</v>
      </c>
      <c r="Q268" s="1" t="s">
        <v>66</v>
      </c>
      <c r="R268" s="1" t="s">
        <v>101</v>
      </c>
      <c r="S268" s="2">
        <v>4000000</v>
      </c>
      <c r="T268" s="1" t="s">
        <v>41</v>
      </c>
      <c r="U268" s="1" t="s">
        <v>42</v>
      </c>
      <c r="V268" s="1" t="s">
        <v>43</v>
      </c>
      <c r="W268" s="1" t="s">
        <v>44</v>
      </c>
      <c r="X268" s="2">
        <v>0</v>
      </c>
      <c r="Y268" s="2">
        <v>1</v>
      </c>
      <c r="Z268" s="2">
        <v>4</v>
      </c>
      <c r="AA268" s="1" t="s">
        <v>308</v>
      </c>
      <c r="AB268" s="2">
        <v>7834488</v>
      </c>
      <c r="AC268" s="2">
        <v>3045467663</v>
      </c>
      <c r="AD268" s="1" t="s">
        <v>2168</v>
      </c>
      <c r="AE268" s="2">
        <v>3235318131</v>
      </c>
      <c r="AF268" s="1" t="s">
        <v>355</v>
      </c>
    </row>
    <row r="269" spans="1:32" ht="12.5" x14ac:dyDescent="0.25">
      <c r="A269" s="1" t="s">
        <v>2169</v>
      </c>
      <c r="B269" s="1" t="s">
        <v>26</v>
      </c>
      <c r="C269" s="2">
        <v>1067879332</v>
      </c>
      <c r="D269" s="1" t="s">
        <v>2170</v>
      </c>
      <c r="E269" s="1" t="s">
        <v>2171</v>
      </c>
      <c r="F269" s="1" t="s">
        <v>49</v>
      </c>
      <c r="G269" s="8">
        <v>32798</v>
      </c>
      <c r="H269" s="1" t="s">
        <v>478</v>
      </c>
      <c r="I269" s="1" t="s">
        <v>229</v>
      </c>
      <c r="J269" s="1" t="s">
        <v>2172</v>
      </c>
      <c r="K269" s="1" t="s">
        <v>180</v>
      </c>
      <c r="L269" s="1" t="s">
        <v>34</v>
      </c>
      <c r="M269" s="1" t="s">
        <v>35</v>
      </c>
      <c r="N269" s="1" t="s">
        <v>1796</v>
      </c>
      <c r="O269" s="8">
        <v>44036</v>
      </c>
      <c r="P269" s="1" t="s">
        <v>2173</v>
      </c>
      <c r="Q269" s="1" t="s">
        <v>66</v>
      </c>
      <c r="R269" s="1" t="s">
        <v>675</v>
      </c>
      <c r="S269" s="2">
        <v>250000</v>
      </c>
      <c r="T269" s="1" t="s">
        <v>41</v>
      </c>
      <c r="U269" s="1" t="s">
        <v>66</v>
      </c>
      <c r="V269" s="1" t="s">
        <v>43</v>
      </c>
      <c r="W269" s="1" t="s">
        <v>169</v>
      </c>
      <c r="X269" s="2">
        <v>2</v>
      </c>
      <c r="Y269" s="2">
        <v>3</v>
      </c>
      <c r="Z269" s="2">
        <v>1</v>
      </c>
      <c r="AA269" s="1" t="s">
        <v>2174</v>
      </c>
      <c r="AB269" s="2">
        <v>3176566378</v>
      </c>
      <c r="AC269" s="2">
        <v>3176566378</v>
      </c>
      <c r="AD269" s="1" t="s">
        <v>2175</v>
      </c>
      <c r="AE269" s="2">
        <v>3103204413</v>
      </c>
      <c r="AF269" s="1" t="s">
        <v>2176</v>
      </c>
    </row>
    <row r="270" spans="1:32" ht="12.5" x14ac:dyDescent="0.25">
      <c r="A270" s="1" t="s">
        <v>2177</v>
      </c>
      <c r="B270" s="1" t="s">
        <v>26</v>
      </c>
      <c r="C270" s="2">
        <v>10772209</v>
      </c>
      <c r="D270" s="1" t="s">
        <v>2178</v>
      </c>
      <c r="E270" s="1" t="s">
        <v>2179</v>
      </c>
      <c r="F270" s="1" t="s">
        <v>49</v>
      </c>
      <c r="G270" s="8">
        <v>29666</v>
      </c>
      <c r="H270" s="1" t="s">
        <v>30</v>
      </c>
      <c r="I270" s="1" t="s">
        <v>229</v>
      </c>
      <c r="J270" s="1" t="s">
        <v>2180</v>
      </c>
      <c r="K270" s="1" t="s">
        <v>33</v>
      </c>
      <c r="L270" s="1" t="s">
        <v>34</v>
      </c>
      <c r="M270" s="1" t="s">
        <v>78</v>
      </c>
      <c r="N270" s="1" t="s">
        <v>2181</v>
      </c>
      <c r="O270" s="8">
        <v>39359</v>
      </c>
      <c r="P270" s="1" t="s">
        <v>2182</v>
      </c>
      <c r="Q270" s="1" t="s">
        <v>39</v>
      </c>
      <c r="R270" s="1" t="s">
        <v>2183</v>
      </c>
      <c r="S270" s="2">
        <v>945000</v>
      </c>
      <c r="T270" s="1" t="s">
        <v>41</v>
      </c>
      <c r="U270" s="1" t="s">
        <v>66</v>
      </c>
      <c r="V270" s="1" t="s">
        <v>94</v>
      </c>
      <c r="W270" s="1" t="s">
        <v>169</v>
      </c>
      <c r="X270" s="2">
        <v>2</v>
      </c>
      <c r="Y270" s="2">
        <v>0</v>
      </c>
      <c r="Z270" s="2">
        <v>1</v>
      </c>
      <c r="AA270" s="1" t="s">
        <v>111</v>
      </c>
      <c r="AB270" s="2">
        <v>7846003</v>
      </c>
      <c r="AC270" s="2">
        <v>3007439686</v>
      </c>
      <c r="AD270" s="1" t="s">
        <v>2184</v>
      </c>
      <c r="AE270" s="2">
        <v>3017474658</v>
      </c>
      <c r="AF270" s="1" t="s">
        <v>371</v>
      </c>
    </row>
    <row r="271" spans="1:32" ht="12.5" x14ac:dyDescent="0.25">
      <c r="A271" s="1" t="s">
        <v>2185</v>
      </c>
      <c r="B271" s="1" t="s">
        <v>26</v>
      </c>
      <c r="C271" s="2">
        <v>1067939802</v>
      </c>
      <c r="D271" s="1" t="s">
        <v>2186</v>
      </c>
      <c r="E271" s="1" t="s">
        <v>2187</v>
      </c>
      <c r="F271" s="1" t="s">
        <v>29</v>
      </c>
      <c r="G271" s="8">
        <v>34824</v>
      </c>
      <c r="H271" s="1" t="s">
        <v>1839</v>
      </c>
      <c r="I271" s="1" t="s">
        <v>229</v>
      </c>
      <c r="J271" s="1" t="s">
        <v>2188</v>
      </c>
      <c r="K271" s="1" t="s">
        <v>33</v>
      </c>
      <c r="L271" s="1" t="s">
        <v>34</v>
      </c>
      <c r="M271" s="1" t="s">
        <v>35</v>
      </c>
      <c r="N271" s="1" t="s">
        <v>2189</v>
      </c>
      <c r="O271" s="8">
        <v>44319</v>
      </c>
      <c r="P271" s="1" t="s">
        <v>2190</v>
      </c>
      <c r="Q271" s="1" t="s">
        <v>233</v>
      </c>
      <c r="R271" s="1" t="s">
        <v>101</v>
      </c>
      <c r="S271" s="2">
        <v>1800000</v>
      </c>
      <c r="T271" s="1" t="s">
        <v>41</v>
      </c>
      <c r="U271" s="1" t="s">
        <v>61</v>
      </c>
      <c r="V271" s="1" t="s">
        <v>43</v>
      </c>
      <c r="W271" s="1" t="s">
        <v>169</v>
      </c>
      <c r="X271" s="2">
        <v>0</v>
      </c>
      <c r="Y271" s="2">
        <v>0</v>
      </c>
      <c r="Z271" s="2">
        <v>1</v>
      </c>
      <c r="AA271" s="1" t="s">
        <v>45</v>
      </c>
      <c r="AB271" s="2">
        <v>3015172044</v>
      </c>
      <c r="AC271" s="2">
        <v>3015172044</v>
      </c>
      <c r="AD271" s="1" t="s">
        <v>2191</v>
      </c>
      <c r="AE271" s="2">
        <v>3137765033</v>
      </c>
      <c r="AF271" s="1" t="s">
        <v>397</v>
      </c>
    </row>
    <row r="272" spans="1:32" ht="12.5" x14ac:dyDescent="0.25">
      <c r="A272" s="1" t="s">
        <v>2192</v>
      </c>
      <c r="B272" s="1" t="s">
        <v>26</v>
      </c>
      <c r="C272" s="2">
        <v>1067925371</v>
      </c>
      <c r="D272" s="1" t="s">
        <v>2193</v>
      </c>
      <c r="E272" s="1" t="s">
        <v>2194</v>
      </c>
      <c r="F272" s="1" t="s">
        <v>49</v>
      </c>
      <c r="G272" s="8">
        <v>34271</v>
      </c>
      <c r="H272" s="1" t="s">
        <v>229</v>
      </c>
      <c r="I272" s="1" t="s">
        <v>229</v>
      </c>
      <c r="J272" s="1" t="s">
        <v>2195</v>
      </c>
      <c r="K272" s="1" t="s">
        <v>33</v>
      </c>
      <c r="L272" s="1" t="s">
        <v>51</v>
      </c>
      <c r="M272" s="1" t="s">
        <v>35</v>
      </c>
      <c r="N272" s="1" t="s">
        <v>231</v>
      </c>
      <c r="O272" s="8">
        <v>43903</v>
      </c>
      <c r="P272" s="1" t="s">
        <v>232</v>
      </c>
      <c r="Q272" s="1" t="s">
        <v>39</v>
      </c>
      <c r="R272" s="1" t="s">
        <v>101</v>
      </c>
      <c r="S272" s="2">
        <v>1013000</v>
      </c>
      <c r="T272" s="1" t="s">
        <v>41</v>
      </c>
      <c r="U272" s="1" t="s">
        <v>61</v>
      </c>
      <c r="V272" s="1" t="s">
        <v>67</v>
      </c>
      <c r="W272" s="1" t="s">
        <v>130</v>
      </c>
      <c r="X272" s="2">
        <v>0</v>
      </c>
      <c r="Y272" s="1"/>
      <c r="Z272" s="2">
        <v>2</v>
      </c>
      <c r="AA272" s="1" t="s">
        <v>45</v>
      </c>
      <c r="AB272" s="2">
        <v>3003498787</v>
      </c>
      <c r="AC272" s="2">
        <v>3003498787</v>
      </c>
      <c r="AD272" s="1" t="s">
        <v>2196</v>
      </c>
      <c r="AE272" s="2">
        <v>3157546191</v>
      </c>
      <c r="AF272" s="1" t="s">
        <v>2197</v>
      </c>
    </row>
    <row r="273" spans="1:32" ht="12.5" x14ac:dyDescent="0.25">
      <c r="A273" s="1" t="s">
        <v>112</v>
      </c>
      <c r="B273" s="1" t="s">
        <v>26</v>
      </c>
      <c r="C273" s="2">
        <v>39144315</v>
      </c>
      <c r="D273" s="1" t="s">
        <v>113</v>
      </c>
      <c r="E273" s="1" t="s">
        <v>114</v>
      </c>
      <c r="F273" s="1" t="s">
        <v>29</v>
      </c>
      <c r="G273" s="8">
        <v>30623</v>
      </c>
      <c r="H273" s="1" t="s">
        <v>2198</v>
      </c>
      <c r="I273" s="1" t="s">
        <v>229</v>
      </c>
      <c r="J273" s="1" t="s">
        <v>2199</v>
      </c>
      <c r="K273" s="1" t="s">
        <v>33</v>
      </c>
      <c r="L273" s="1" t="s">
        <v>51</v>
      </c>
      <c r="M273" s="1" t="s">
        <v>35</v>
      </c>
      <c r="N273" s="1" t="s">
        <v>2200</v>
      </c>
      <c r="O273" s="8">
        <v>40863</v>
      </c>
      <c r="P273" s="1" t="s">
        <v>2201</v>
      </c>
      <c r="Q273" s="1" t="s">
        <v>39</v>
      </c>
      <c r="R273" s="1" t="s">
        <v>40</v>
      </c>
      <c r="S273" s="2">
        <v>964000</v>
      </c>
      <c r="T273" s="1" t="s">
        <v>41</v>
      </c>
      <c r="U273" s="1" t="s">
        <v>66</v>
      </c>
      <c r="V273" s="1" t="s">
        <v>43</v>
      </c>
      <c r="W273" s="1" t="s">
        <v>44</v>
      </c>
      <c r="X273" s="2">
        <v>0</v>
      </c>
      <c r="Y273" s="2">
        <v>1</v>
      </c>
      <c r="Z273" s="2">
        <v>1</v>
      </c>
      <c r="AA273" s="1" t="s">
        <v>802</v>
      </c>
      <c r="AB273" s="1"/>
      <c r="AC273" s="2">
        <v>3004356843</v>
      </c>
      <c r="AD273" s="1" t="s">
        <v>2202</v>
      </c>
      <c r="AE273" s="2">
        <v>3106028043</v>
      </c>
      <c r="AF273" s="1" t="s">
        <v>624</v>
      </c>
    </row>
    <row r="274" spans="1:32" ht="12.5" x14ac:dyDescent="0.25">
      <c r="A274" s="1" t="s">
        <v>2203</v>
      </c>
      <c r="B274" s="1" t="s">
        <v>26</v>
      </c>
      <c r="C274" s="2">
        <v>11001063</v>
      </c>
      <c r="D274" s="1" t="s">
        <v>2204</v>
      </c>
      <c r="E274" s="1" t="s">
        <v>2205</v>
      </c>
      <c r="F274" s="1" t="s">
        <v>49</v>
      </c>
      <c r="G274" s="8">
        <v>27779</v>
      </c>
      <c r="H274" s="1" t="s">
        <v>392</v>
      </c>
      <c r="I274" s="1" t="s">
        <v>229</v>
      </c>
      <c r="J274" s="1" t="s">
        <v>2206</v>
      </c>
      <c r="K274" s="1" t="s">
        <v>180</v>
      </c>
      <c r="L274" s="1" t="s">
        <v>72</v>
      </c>
      <c r="M274" s="1" t="s">
        <v>690</v>
      </c>
      <c r="N274" s="1"/>
      <c r="O274" s="8">
        <v>44021</v>
      </c>
      <c r="P274" s="1" t="s">
        <v>2207</v>
      </c>
      <c r="Q274" s="1" t="s">
        <v>66</v>
      </c>
      <c r="R274" s="1" t="s">
        <v>101</v>
      </c>
      <c r="S274" s="2">
        <v>950000</v>
      </c>
      <c r="T274" s="1" t="s">
        <v>41</v>
      </c>
      <c r="U274" s="1" t="s">
        <v>66</v>
      </c>
      <c r="V274" s="1" t="s">
        <v>43</v>
      </c>
      <c r="W274" s="1" t="s">
        <v>130</v>
      </c>
      <c r="X274" s="2">
        <v>1</v>
      </c>
      <c r="Y274" s="2">
        <v>3</v>
      </c>
      <c r="Z274" s="2">
        <v>1</v>
      </c>
      <c r="AA274" s="1" t="s">
        <v>62</v>
      </c>
      <c r="AB274" s="2">
        <v>3235429947</v>
      </c>
      <c r="AC274" s="2">
        <v>3235429947</v>
      </c>
      <c r="AD274" s="1" t="s">
        <v>2208</v>
      </c>
      <c r="AE274" s="2">
        <v>3042151329</v>
      </c>
      <c r="AF274" s="1" t="s">
        <v>371</v>
      </c>
    </row>
    <row r="275" spans="1:32" ht="12.5" x14ac:dyDescent="0.25">
      <c r="A275" s="1" t="s">
        <v>2209</v>
      </c>
      <c r="B275" s="1" t="s">
        <v>26</v>
      </c>
      <c r="C275" s="2">
        <v>1063153479</v>
      </c>
      <c r="D275" s="1" t="s">
        <v>2210</v>
      </c>
      <c r="E275" s="1" t="s">
        <v>2211</v>
      </c>
      <c r="F275" s="1" t="s">
        <v>29</v>
      </c>
      <c r="G275" s="8">
        <v>33087</v>
      </c>
      <c r="H275" s="1" t="s">
        <v>392</v>
      </c>
      <c r="I275" s="1" t="s">
        <v>229</v>
      </c>
      <c r="J275" s="1" t="s">
        <v>2212</v>
      </c>
      <c r="K275" s="1" t="s">
        <v>33</v>
      </c>
      <c r="L275" s="1" t="s">
        <v>51</v>
      </c>
      <c r="M275" s="1" t="s">
        <v>35</v>
      </c>
      <c r="N275" s="1" t="s">
        <v>2213</v>
      </c>
      <c r="O275" s="8">
        <v>41687</v>
      </c>
      <c r="P275" s="1" t="s">
        <v>2213</v>
      </c>
      <c r="Q275" s="1" t="s">
        <v>66</v>
      </c>
      <c r="R275" s="1" t="s">
        <v>810</v>
      </c>
      <c r="S275" s="2">
        <v>1010000</v>
      </c>
      <c r="T275" s="1" t="s">
        <v>41</v>
      </c>
      <c r="U275" s="1" t="s">
        <v>66</v>
      </c>
      <c r="V275" s="1" t="s">
        <v>43</v>
      </c>
      <c r="W275" s="1" t="s">
        <v>169</v>
      </c>
      <c r="X275" s="2">
        <v>2</v>
      </c>
      <c r="Y275" s="2">
        <v>2</v>
      </c>
      <c r="Z275" s="2">
        <v>1</v>
      </c>
      <c r="AA275" s="1" t="s">
        <v>45</v>
      </c>
      <c r="AB275" s="1"/>
      <c r="AC275" s="2">
        <v>3114177707</v>
      </c>
      <c r="AD275" s="1" t="s">
        <v>2214</v>
      </c>
      <c r="AE275" s="2">
        <v>3135489688</v>
      </c>
      <c r="AF275" s="1" t="s">
        <v>397</v>
      </c>
    </row>
    <row r="276" spans="1:32" ht="12.5" x14ac:dyDescent="0.25">
      <c r="A276" s="1" t="s">
        <v>2215</v>
      </c>
      <c r="B276" s="1" t="s">
        <v>26</v>
      </c>
      <c r="C276" s="2">
        <v>1067917539</v>
      </c>
      <c r="D276" s="1" t="s">
        <v>2216</v>
      </c>
      <c r="E276" s="1" t="s">
        <v>2217</v>
      </c>
      <c r="F276" s="1" t="s">
        <v>29</v>
      </c>
      <c r="G276" s="8">
        <v>33812</v>
      </c>
      <c r="H276" s="1" t="s">
        <v>392</v>
      </c>
      <c r="I276" s="1" t="s">
        <v>229</v>
      </c>
      <c r="J276" s="1" t="s">
        <v>2218</v>
      </c>
      <c r="K276" s="1" t="s">
        <v>33</v>
      </c>
      <c r="L276" s="1" t="s">
        <v>34</v>
      </c>
      <c r="M276" s="1" t="s">
        <v>35</v>
      </c>
      <c r="N276" s="1" t="s">
        <v>1184</v>
      </c>
      <c r="O276" s="8">
        <v>44404</v>
      </c>
      <c r="P276" s="1" t="s">
        <v>1185</v>
      </c>
      <c r="Q276" s="1" t="s">
        <v>825</v>
      </c>
      <c r="R276" s="1" t="s">
        <v>675</v>
      </c>
      <c r="S276" s="2">
        <v>2300000</v>
      </c>
      <c r="T276" s="1" t="s">
        <v>1016</v>
      </c>
      <c r="U276" s="1" t="s">
        <v>66</v>
      </c>
      <c r="V276" s="1" t="s">
        <v>141</v>
      </c>
      <c r="W276" s="1" t="s">
        <v>44</v>
      </c>
      <c r="X276" s="2">
        <v>0</v>
      </c>
      <c r="Y276" s="2">
        <v>3</v>
      </c>
      <c r="Z276" s="2">
        <v>2</v>
      </c>
      <c r="AA276" s="1" t="s">
        <v>45</v>
      </c>
      <c r="AB276" s="2">
        <v>3022158200</v>
      </c>
      <c r="AC276" s="2">
        <v>3022158200</v>
      </c>
      <c r="AD276" s="1" t="s">
        <v>2219</v>
      </c>
      <c r="AE276" s="2">
        <v>3022158200</v>
      </c>
      <c r="AF276" s="1" t="s">
        <v>2220</v>
      </c>
    </row>
    <row r="277" spans="1:32" ht="12.5" x14ac:dyDescent="0.25">
      <c r="A277" s="1" t="s">
        <v>2221</v>
      </c>
      <c r="B277" s="1" t="s">
        <v>26</v>
      </c>
      <c r="C277" s="2">
        <v>50947970</v>
      </c>
      <c r="D277" s="1" t="s">
        <v>2222</v>
      </c>
      <c r="E277" s="1" t="s">
        <v>2223</v>
      </c>
      <c r="F277" s="1" t="s">
        <v>29</v>
      </c>
      <c r="G277" s="8">
        <v>30299</v>
      </c>
      <c r="H277" s="1" t="s">
        <v>2224</v>
      </c>
      <c r="I277" s="1" t="s">
        <v>278</v>
      </c>
      <c r="J277" s="1" t="s">
        <v>2225</v>
      </c>
      <c r="K277" s="1" t="s">
        <v>33</v>
      </c>
      <c r="L277" s="1" t="s">
        <v>2226</v>
      </c>
      <c r="M277" s="1" t="s">
        <v>343</v>
      </c>
      <c r="N277" s="1" t="s">
        <v>2227</v>
      </c>
      <c r="O277" s="8">
        <v>43822</v>
      </c>
      <c r="P277" s="1" t="s">
        <v>2227</v>
      </c>
      <c r="Q277" s="1" t="s">
        <v>124</v>
      </c>
      <c r="R277" s="1" t="s">
        <v>101</v>
      </c>
      <c r="S277" s="2">
        <v>2873000</v>
      </c>
      <c r="T277" s="1" t="s">
        <v>41</v>
      </c>
      <c r="U277" s="1" t="s">
        <v>66</v>
      </c>
      <c r="V277" s="1" t="s">
        <v>141</v>
      </c>
      <c r="W277" s="1" t="s">
        <v>44</v>
      </c>
      <c r="X277" s="2">
        <v>0</v>
      </c>
      <c r="Y277" s="2">
        <v>0</v>
      </c>
      <c r="Z277" s="2">
        <v>3</v>
      </c>
      <c r="AA277" s="1" t="s">
        <v>45</v>
      </c>
      <c r="AB277" s="2">
        <v>3003533875</v>
      </c>
      <c r="AC277" s="2">
        <v>3003533875</v>
      </c>
      <c r="AD277" s="1" t="s">
        <v>2228</v>
      </c>
      <c r="AE277" s="2">
        <v>3015666132</v>
      </c>
      <c r="AF277" s="1" t="s">
        <v>313</v>
      </c>
    </row>
    <row r="278" spans="1:32" ht="12.5" x14ac:dyDescent="0.25">
      <c r="A278" s="1" t="s">
        <v>2229</v>
      </c>
      <c r="B278" s="1" t="s">
        <v>26</v>
      </c>
      <c r="C278" s="2">
        <v>1102800282</v>
      </c>
      <c r="D278" s="1" t="s">
        <v>2230</v>
      </c>
      <c r="E278" s="1" t="s">
        <v>2231</v>
      </c>
      <c r="F278" s="1" t="s">
        <v>29</v>
      </c>
      <c r="G278" s="8">
        <v>31622</v>
      </c>
      <c r="H278" s="1" t="s">
        <v>2232</v>
      </c>
      <c r="I278" s="1" t="s">
        <v>746</v>
      </c>
      <c r="J278" s="1" t="s">
        <v>2233</v>
      </c>
      <c r="K278" s="1" t="s">
        <v>33</v>
      </c>
      <c r="L278" s="1" t="s">
        <v>72</v>
      </c>
      <c r="M278" s="1" t="s">
        <v>343</v>
      </c>
      <c r="N278" s="1" t="s">
        <v>2234</v>
      </c>
      <c r="O278" s="8">
        <v>44390</v>
      </c>
      <c r="P278" s="1" t="s">
        <v>2235</v>
      </c>
      <c r="Q278" s="1" t="s">
        <v>2236</v>
      </c>
      <c r="R278" s="1" t="s">
        <v>101</v>
      </c>
      <c r="S278" s="2">
        <v>2000000</v>
      </c>
      <c r="T278" s="1" t="s">
        <v>467</v>
      </c>
      <c r="U278" s="1" t="s">
        <v>42</v>
      </c>
      <c r="V278" s="1" t="s">
        <v>43</v>
      </c>
      <c r="W278" s="1" t="s">
        <v>169</v>
      </c>
      <c r="X278" s="2">
        <v>2</v>
      </c>
      <c r="Y278" s="1"/>
      <c r="Z278" s="2">
        <v>5</v>
      </c>
      <c r="AA278" s="1" t="s">
        <v>45</v>
      </c>
      <c r="AB278" s="1"/>
      <c r="AC278" s="2">
        <v>3004402224</v>
      </c>
      <c r="AD278" s="1" t="s">
        <v>2237</v>
      </c>
      <c r="AE278" s="2">
        <v>3167647557</v>
      </c>
      <c r="AF278" s="1" t="s">
        <v>397</v>
      </c>
    </row>
    <row r="279" spans="1:32" ht="12.5" x14ac:dyDescent="0.25">
      <c r="A279" s="1" t="s">
        <v>2238</v>
      </c>
      <c r="B279" s="1" t="s">
        <v>26</v>
      </c>
      <c r="C279" s="2">
        <v>1003046582</v>
      </c>
      <c r="D279" s="1" t="s">
        <v>2239</v>
      </c>
      <c r="E279" s="1" t="s">
        <v>2240</v>
      </c>
      <c r="F279" s="1" t="s">
        <v>49</v>
      </c>
      <c r="G279" s="8">
        <v>37360</v>
      </c>
      <c r="H279" s="1" t="s">
        <v>228</v>
      </c>
      <c r="I279" s="1" t="s">
        <v>229</v>
      </c>
      <c r="J279" s="1" t="s">
        <v>2241</v>
      </c>
      <c r="K279" s="1" t="s">
        <v>33</v>
      </c>
      <c r="L279" s="1" t="s">
        <v>72</v>
      </c>
      <c r="M279" s="1" t="s">
        <v>78</v>
      </c>
      <c r="N279" s="1" t="s">
        <v>2242</v>
      </c>
      <c r="O279" s="8">
        <v>44214</v>
      </c>
      <c r="P279" s="1" t="s">
        <v>2243</v>
      </c>
      <c r="Q279" s="1" t="s">
        <v>66</v>
      </c>
      <c r="R279" s="1" t="s">
        <v>101</v>
      </c>
      <c r="S279" s="2">
        <v>962</v>
      </c>
      <c r="T279" s="1" t="s">
        <v>41</v>
      </c>
      <c r="U279" s="1" t="s">
        <v>66</v>
      </c>
      <c r="V279" s="1" t="s">
        <v>43</v>
      </c>
      <c r="W279" s="1" t="s">
        <v>44</v>
      </c>
      <c r="X279" s="1"/>
      <c r="Y279" s="1"/>
      <c r="Z279" s="2">
        <v>1</v>
      </c>
      <c r="AA279" s="1" t="s">
        <v>62</v>
      </c>
      <c r="AB279" s="1"/>
      <c r="AC279" s="2">
        <v>3206259770</v>
      </c>
      <c r="AD279" s="1" t="s">
        <v>2244</v>
      </c>
      <c r="AE279" s="2">
        <v>3135615989</v>
      </c>
      <c r="AF279" s="1" t="s">
        <v>310</v>
      </c>
    </row>
    <row r="280" spans="1:32" ht="12.5" x14ac:dyDescent="0.25">
      <c r="A280" s="1" t="s">
        <v>2245</v>
      </c>
      <c r="B280" s="1" t="s">
        <v>26</v>
      </c>
      <c r="C280" s="2">
        <v>50969082</v>
      </c>
      <c r="D280" s="1" t="s">
        <v>2246</v>
      </c>
      <c r="E280" s="1" t="s">
        <v>2247</v>
      </c>
      <c r="F280" s="1" t="s">
        <v>29</v>
      </c>
      <c r="G280" s="8">
        <v>27653</v>
      </c>
      <c r="H280" s="1" t="s">
        <v>2248</v>
      </c>
      <c r="I280" s="1" t="s">
        <v>229</v>
      </c>
      <c r="J280" s="1" t="s">
        <v>2249</v>
      </c>
      <c r="K280" s="1" t="s">
        <v>33</v>
      </c>
      <c r="L280" s="1" t="s">
        <v>34</v>
      </c>
      <c r="M280" s="1" t="s">
        <v>35</v>
      </c>
      <c r="N280" s="1" t="s">
        <v>2250</v>
      </c>
      <c r="O280" s="8">
        <v>40931</v>
      </c>
      <c r="P280" s="1" t="s">
        <v>2250</v>
      </c>
      <c r="Q280" s="1" t="s">
        <v>66</v>
      </c>
      <c r="R280" s="1" t="s">
        <v>101</v>
      </c>
      <c r="S280" s="2">
        <v>3500000</v>
      </c>
      <c r="T280" s="1" t="s">
        <v>41</v>
      </c>
      <c r="U280" s="1" t="s">
        <v>66</v>
      </c>
      <c r="V280" s="1" t="s">
        <v>141</v>
      </c>
      <c r="W280" s="1" t="s">
        <v>169</v>
      </c>
      <c r="X280" s="2">
        <v>1</v>
      </c>
      <c r="Y280" s="2">
        <v>0</v>
      </c>
      <c r="Z280" s="2">
        <v>3</v>
      </c>
      <c r="AA280" s="1" t="s">
        <v>2251</v>
      </c>
      <c r="AB280" s="2">
        <v>7895841</v>
      </c>
      <c r="AC280" s="2">
        <v>3005917211</v>
      </c>
      <c r="AD280" s="1" t="s">
        <v>2252</v>
      </c>
      <c r="AE280" s="2">
        <v>3005917242</v>
      </c>
      <c r="AF280" s="1" t="s">
        <v>522</v>
      </c>
    </row>
    <row r="281" spans="1:32" ht="12.5" x14ac:dyDescent="0.25">
      <c r="A281" s="1" t="s">
        <v>2253</v>
      </c>
      <c r="B281" s="1" t="s">
        <v>26</v>
      </c>
      <c r="C281" s="2">
        <v>73203705</v>
      </c>
      <c r="D281" s="1" t="s">
        <v>2254</v>
      </c>
      <c r="E281" s="1" t="s">
        <v>2255</v>
      </c>
      <c r="F281" s="1" t="s">
        <v>49</v>
      </c>
      <c r="G281" s="8">
        <v>30636</v>
      </c>
      <c r="H281" s="1" t="s">
        <v>375</v>
      </c>
      <c r="I281" s="1" t="s">
        <v>229</v>
      </c>
      <c r="J281" s="1" t="s">
        <v>2256</v>
      </c>
      <c r="K281" s="1" t="s">
        <v>33</v>
      </c>
      <c r="L281" s="1" t="s">
        <v>72</v>
      </c>
      <c r="M281" s="1" t="s">
        <v>35</v>
      </c>
      <c r="N281" s="1" t="s">
        <v>2257</v>
      </c>
      <c r="O281" s="8">
        <v>44412</v>
      </c>
      <c r="P281" s="1" t="s">
        <v>2258</v>
      </c>
      <c r="Q281" s="1" t="s">
        <v>92</v>
      </c>
      <c r="R281" s="1" t="s">
        <v>101</v>
      </c>
      <c r="S281" s="2">
        <v>3500000</v>
      </c>
      <c r="T281" s="1" t="s">
        <v>41</v>
      </c>
      <c r="U281" s="1" t="s">
        <v>285</v>
      </c>
      <c r="V281" s="1" t="s">
        <v>43</v>
      </c>
      <c r="W281" s="1" t="s">
        <v>169</v>
      </c>
      <c r="X281" s="2">
        <v>0</v>
      </c>
      <c r="Y281" s="2">
        <v>0</v>
      </c>
      <c r="Z281" s="2">
        <v>2</v>
      </c>
      <c r="AA281" s="1" t="s">
        <v>2259</v>
      </c>
      <c r="AB281" s="1"/>
      <c r="AC281" s="2">
        <v>3182407388</v>
      </c>
      <c r="AD281" s="1" t="s">
        <v>2260</v>
      </c>
      <c r="AE281" s="2">
        <v>3012748335</v>
      </c>
      <c r="AF281" s="1" t="s">
        <v>371</v>
      </c>
    </row>
    <row r="282" spans="1:32" ht="12.5" x14ac:dyDescent="0.25">
      <c r="A282" s="1" t="s">
        <v>2261</v>
      </c>
      <c r="B282" s="1" t="s">
        <v>26</v>
      </c>
      <c r="C282" s="2">
        <v>1064982977</v>
      </c>
      <c r="D282" s="1" t="s">
        <v>2262</v>
      </c>
      <c r="E282" s="1" t="s">
        <v>2263</v>
      </c>
      <c r="F282" s="1" t="s">
        <v>29</v>
      </c>
      <c r="G282" s="8">
        <v>31357</v>
      </c>
      <c r="H282" s="1" t="s">
        <v>2264</v>
      </c>
      <c r="I282" s="1" t="s">
        <v>229</v>
      </c>
      <c r="J282" s="1" t="s">
        <v>2265</v>
      </c>
      <c r="K282" s="1" t="s">
        <v>180</v>
      </c>
      <c r="L282" s="1" t="s">
        <v>72</v>
      </c>
      <c r="M282" s="1" t="s">
        <v>78</v>
      </c>
      <c r="N282" s="1" t="s">
        <v>2266</v>
      </c>
      <c r="O282" s="8">
        <v>44350</v>
      </c>
      <c r="P282" s="1" t="s">
        <v>2207</v>
      </c>
      <c r="Q282" s="1" t="s">
        <v>39</v>
      </c>
      <c r="R282" s="1" t="s">
        <v>101</v>
      </c>
      <c r="S282" s="2">
        <v>9200000</v>
      </c>
      <c r="T282" s="1" t="s">
        <v>467</v>
      </c>
      <c r="U282" s="1" t="s">
        <v>54</v>
      </c>
      <c r="V282" s="1" t="s">
        <v>67</v>
      </c>
      <c r="W282" s="1" t="s">
        <v>130</v>
      </c>
      <c r="X282" s="2">
        <v>3</v>
      </c>
      <c r="Y282" s="2">
        <v>3</v>
      </c>
      <c r="Z282" s="2">
        <v>1</v>
      </c>
      <c r="AA282" s="1" t="s">
        <v>55</v>
      </c>
      <c r="AB282" s="1"/>
      <c r="AC282" s="2">
        <v>3128487536</v>
      </c>
      <c r="AD282" s="1" t="s">
        <v>2267</v>
      </c>
      <c r="AE282" s="2">
        <v>3184083647</v>
      </c>
      <c r="AF282" s="1" t="s">
        <v>2268</v>
      </c>
    </row>
    <row r="283" spans="1:32" ht="12.5" x14ac:dyDescent="0.25">
      <c r="A283" s="1" t="s">
        <v>2269</v>
      </c>
      <c r="B283" s="1" t="s">
        <v>26</v>
      </c>
      <c r="C283" s="2">
        <v>1067845325</v>
      </c>
      <c r="D283" s="1" t="s">
        <v>2270</v>
      </c>
      <c r="E283" s="1" t="s">
        <v>2271</v>
      </c>
      <c r="F283" s="1" t="s">
        <v>29</v>
      </c>
      <c r="G283" s="8">
        <v>31147</v>
      </c>
      <c r="H283" s="1" t="s">
        <v>392</v>
      </c>
      <c r="I283" s="1" t="s">
        <v>229</v>
      </c>
      <c r="J283" s="1" t="s">
        <v>2272</v>
      </c>
      <c r="K283" s="1" t="s">
        <v>180</v>
      </c>
      <c r="L283" s="1" t="s">
        <v>72</v>
      </c>
      <c r="M283" s="1" t="s">
        <v>78</v>
      </c>
      <c r="N283" s="1" t="s">
        <v>938</v>
      </c>
      <c r="O283" s="8">
        <v>44334</v>
      </c>
      <c r="P283" s="1" t="s">
        <v>2273</v>
      </c>
      <c r="Q283" s="1" t="s">
        <v>39</v>
      </c>
      <c r="R283" s="1" t="s">
        <v>101</v>
      </c>
      <c r="S283" s="2">
        <v>940</v>
      </c>
      <c r="T283" s="1" t="s">
        <v>41</v>
      </c>
      <c r="U283" s="1" t="s">
        <v>42</v>
      </c>
      <c r="V283" s="1" t="s">
        <v>73</v>
      </c>
      <c r="W283" s="1" t="s">
        <v>130</v>
      </c>
      <c r="X283" s="2">
        <v>2</v>
      </c>
      <c r="Y283" s="2">
        <v>3</v>
      </c>
      <c r="Z283" s="2">
        <v>1</v>
      </c>
      <c r="AA283" s="1" t="s">
        <v>2274</v>
      </c>
      <c r="AB283" s="2">
        <v>3135587258</v>
      </c>
      <c r="AC283" s="2">
        <v>3135587258</v>
      </c>
      <c r="AD283" s="1" t="s">
        <v>2275</v>
      </c>
      <c r="AE283" s="2">
        <v>3107342630</v>
      </c>
      <c r="AF283" s="1" t="s">
        <v>313</v>
      </c>
    </row>
    <row r="284" spans="1:32" ht="12.5" x14ac:dyDescent="0.25">
      <c r="A284" s="1" t="s">
        <v>2276</v>
      </c>
      <c r="B284" s="1" t="s">
        <v>26</v>
      </c>
      <c r="C284" s="2">
        <v>1067938346</v>
      </c>
      <c r="D284" s="1" t="s">
        <v>2277</v>
      </c>
      <c r="E284" s="1" t="s">
        <v>2278</v>
      </c>
      <c r="F284" s="1" t="s">
        <v>29</v>
      </c>
      <c r="G284" s="8">
        <v>34748</v>
      </c>
      <c r="H284" s="1" t="s">
        <v>228</v>
      </c>
      <c r="I284" s="1" t="s">
        <v>229</v>
      </c>
      <c r="J284" s="1" t="s">
        <v>2279</v>
      </c>
      <c r="K284" s="1" t="s">
        <v>33</v>
      </c>
      <c r="L284" s="1" t="s">
        <v>72</v>
      </c>
      <c r="M284" s="1" t="s">
        <v>35</v>
      </c>
      <c r="N284" s="1" t="s">
        <v>856</v>
      </c>
      <c r="O284" s="8">
        <v>44044</v>
      </c>
      <c r="P284" s="1" t="s">
        <v>856</v>
      </c>
      <c r="Q284" s="1" t="s">
        <v>66</v>
      </c>
      <c r="R284" s="1" t="s">
        <v>675</v>
      </c>
      <c r="S284" s="2">
        <v>2080000</v>
      </c>
      <c r="T284" s="1" t="s">
        <v>41</v>
      </c>
      <c r="U284" s="1" t="s">
        <v>66</v>
      </c>
      <c r="V284" s="1" t="s">
        <v>67</v>
      </c>
      <c r="W284" s="1" t="s">
        <v>44</v>
      </c>
      <c r="X284" s="2">
        <v>0</v>
      </c>
      <c r="Y284" s="2">
        <v>2</v>
      </c>
      <c r="Z284" s="2">
        <v>3</v>
      </c>
      <c r="AA284" s="1" t="s">
        <v>45</v>
      </c>
      <c r="AB284" s="1"/>
      <c r="AC284" s="2">
        <v>3163122752</v>
      </c>
      <c r="AD284" s="1" t="s">
        <v>2280</v>
      </c>
      <c r="AE284" s="2">
        <v>3166623241</v>
      </c>
      <c r="AF284" s="1" t="s">
        <v>310</v>
      </c>
    </row>
    <row r="285" spans="1:32" ht="12.5" x14ac:dyDescent="0.25">
      <c r="A285" s="1" t="s">
        <v>2281</v>
      </c>
      <c r="B285" s="1" t="s">
        <v>26</v>
      </c>
      <c r="C285" s="2">
        <v>30580209</v>
      </c>
      <c r="D285" s="1" t="s">
        <v>2282</v>
      </c>
      <c r="E285" s="1" t="s">
        <v>2283</v>
      </c>
      <c r="F285" s="1" t="s">
        <v>29</v>
      </c>
      <c r="G285" s="8">
        <v>30570</v>
      </c>
      <c r="H285" s="1" t="s">
        <v>2284</v>
      </c>
      <c r="I285" s="1" t="s">
        <v>213</v>
      </c>
      <c r="J285" s="1" t="s">
        <v>2285</v>
      </c>
      <c r="K285" s="1" t="s">
        <v>33</v>
      </c>
      <c r="L285" s="1" t="s">
        <v>72</v>
      </c>
      <c r="M285" s="1" t="s">
        <v>35</v>
      </c>
      <c r="N285" s="1" t="s">
        <v>882</v>
      </c>
      <c r="O285" s="8">
        <v>43556</v>
      </c>
      <c r="P285" s="1" t="s">
        <v>882</v>
      </c>
      <c r="Q285" s="1" t="s">
        <v>213</v>
      </c>
      <c r="R285" s="1" t="s">
        <v>675</v>
      </c>
      <c r="S285" s="2">
        <v>2220000</v>
      </c>
      <c r="T285" s="1" t="s">
        <v>41</v>
      </c>
      <c r="U285" s="1" t="s">
        <v>66</v>
      </c>
      <c r="V285" s="1" t="s">
        <v>73</v>
      </c>
      <c r="W285" s="1" t="s">
        <v>44</v>
      </c>
      <c r="X285" s="2">
        <v>1</v>
      </c>
      <c r="Y285" s="2">
        <v>3</v>
      </c>
      <c r="Z285" s="2">
        <v>3</v>
      </c>
      <c r="AA285" s="1" t="s">
        <v>45</v>
      </c>
      <c r="AB285" s="2">
        <v>7587634</v>
      </c>
      <c r="AC285" s="2">
        <v>3002144968</v>
      </c>
      <c r="AD285" s="1" t="s">
        <v>2286</v>
      </c>
      <c r="AE285" s="2">
        <v>7587634</v>
      </c>
      <c r="AF285" s="1" t="s">
        <v>313</v>
      </c>
    </row>
    <row r="286" spans="1:32" ht="12.5" x14ac:dyDescent="0.25">
      <c r="A286" s="1" t="s">
        <v>2287</v>
      </c>
      <c r="B286" s="1" t="s">
        <v>26</v>
      </c>
      <c r="C286" s="2">
        <v>1067894993</v>
      </c>
      <c r="D286" s="1" t="s">
        <v>2288</v>
      </c>
      <c r="E286" s="1" t="s">
        <v>2289</v>
      </c>
      <c r="F286" s="1" t="s">
        <v>29</v>
      </c>
      <c r="G286" s="8">
        <v>33217</v>
      </c>
      <c r="H286" s="1" t="s">
        <v>392</v>
      </c>
      <c r="I286" s="1" t="s">
        <v>229</v>
      </c>
      <c r="J286" s="1" t="s">
        <v>2290</v>
      </c>
      <c r="K286" s="1" t="s">
        <v>33</v>
      </c>
      <c r="L286" s="1" t="s">
        <v>51</v>
      </c>
      <c r="M286" s="1" t="s">
        <v>78</v>
      </c>
      <c r="N286" s="1" t="s">
        <v>2291</v>
      </c>
      <c r="O286" s="8">
        <v>44452</v>
      </c>
      <c r="P286" s="1" t="s">
        <v>2292</v>
      </c>
      <c r="Q286" s="1" t="s">
        <v>66</v>
      </c>
      <c r="R286" s="1" t="s">
        <v>101</v>
      </c>
      <c r="S286" s="2">
        <v>948</v>
      </c>
      <c r="T286" s="1" t="s">
        <v>467</v>
      </c>
      <c r="U286" s="1" t="s">
        <v>66</v>
      </c>
      <c r="V286" s="1" t="s">
        <v>73</v>
      </c>
      <c r="W286" s="1" t="s">
        <v>44</v>
      </c>
      <c r="X286" s="2">
        <v>2</v>
      </c>
      <c r="Y286" s="2">
        <v>0</v>
      </c>
      <c r="Z286" s="2">
        <v>1</v>
      </c>
      <c r="AA286" s="1" t="s">
        <v>225</v>
      </c>
      <c r="AB286" s="2">
        <v>3003348817</v>
      </c>
      <c r="AC286" s="2">
        <v>3003348817</v>
      </c>
      <c r="AD286" s="1" t="s">
        <v>2293</v>
      </c>
      <c r="AE286" s="2">
        <v>3006569280</v>
      </c>
      <c r="AF286" s="1" t="s">
        <v>1760</v>
      </c>
    </row>
    <row r="287" spans="1:32" ht="12.5" x14ac:dyDescent="0.25">
      <c r="A287" s="1" t="s">
        <v>2294</v>
      </c>
      <c r="B287" s="1" t="s">
        <v>26</v>
      </c>
      <c r="C287" s="2">
        <v>30657220</v>
      </c>
      <c r="D287" s="1" t="s">
        <v>2295</v>
      </c>
      <c r="E287" s="1" t="s">
        <v>2296</v>
      </c>
      <c r="F287" s="1" t="s">
        <v>29</v>
      </c>
      <c r="G287" s="8">
        <v>26739</v>
      </c>
      <c r="H287" s="1" t="s">
        <v>2297</v>
      </c>
      <c r="I287" s="1" t="s">
        <v>2298</v>
      </c>
      <c r="J287" s="1" t="s">
        <v>2299</v>
      </c>
      <c r="K287" s="1" t="s">
        <v>180</v>
      </c>
      <c r="L287" s="1" t="s">
        <v>34</v>
      </c>
      <c r="M287" s="1" t="s">
        <v>78</v>
      </c>
      <c r="N287" s="1" t="s">
        <v>2300</v>
      </c>
      <c r="O287" s="8">
        <v>42522</v>
      </c>
      <c r="P287" s="1" t="s">
        <v>1825</v>
      </c>
      <c r="Q287" s="1" t="s">
        <v>2298</v>
      </c>
      <c r="R287" s="1" t="s">
        <v>675</v>
      </c>
      <c r="S287" s="2">
        <v>950000</v>
      </c>
      <c r="T287" s="1" t="s">
        <v>41</v>
      </c>
      <c r="U287" s="1" t="s">
        <v>66</v>
      </c>
      <c r="V287" s="1" t="s">
        <v>43</v>
      </c>
      <c r="W287" s="1" t="s">
        <v>169</v>
      </c>
      <c r="X287" s="2">
        <v>3</v>
      </c>
      <c r="Y287" s="2">
        <v>3</v>
      </c>
      <c r="Z287" s="2">
        <v>1</v>
      </c>
      <c r="AA287" s="1" t="s">
        <v>182</v>
      </c>
      <c r="AB287" s="2">
        <v>3126617955</v>
      </c>
      <c r="AC287" s="2">
        <v>3126617955</v>
      </c>
      <c r="AD287" s="1" t="s">
        <v>2301</v>
      </c>
      <c r="AE287" s="2">
        <v>3015361814</v>
      </c>
      <c r="AF287" s="1" t="s">
        <v>2013</v>
      </c>
    </row>
    <row r="288" spans="1:32" ht="12.5" x14ac:dyDescent="0.25">
      <c r="A288" s="1" t="s">
        <v>2302</v>
      </c>
      <c r="B288" s="1" t="s">
        <v>26</v>
      </c>
      <c r="C288" s="2">
        <v>8293372</v>
      </c>
      <c r="D288" s="1" t="s">
        <v>2303</v>
      </c>
      <c r="E288" s="1" t="s">
        <v>2304</v>
      </c>
      <c r="F288" s="1" t="s">
        <v>49</v>
      </c>
      <c r="G288" s="8">
        <v>17824</v>
      </c>
      <c r="H288" s="1" t="s">
        <v>2305</v>
      </c>
      <c r="I288" s="1" t="s">
        <v>229</v>
      </c>
      <c r="J288" s="1" t="s">
        <v>2306</v>
      </c>
      <c r="K288" s="1" t="s">
        <v>33</v>
      </c>
      <c r="L288" s="1" t="s">
        <v>34</v>
      </c>
      <c r="M288" s="1" t="s">
        <v>343</v>
      </c>
      <c r="N288" s="1" t="s">
        <v>2307</v>
      </c>
      <c r="O288" s="8">
        <v>42186</v>
      </c>
      <c r="P288" s="1" t="s">
        <v>2308</v>
      </c>
      <c r="Q288" s="1" t="s">
        <v>233</v>
      </c>
      <c r="R288" s="1" t="s">
        <v>101</v>
      </c>
      <c r="S288" s="2">
        <v>40000000</v>
      </c>
      <c r="T288" s="1" t="s">
        <v>41</v>
      </c>
      <c r="U288" s="1" t="s">
        <v>66</v>
      </c>
      <c r="V288" s="1" t="s">
        <v>2309</v>
      </c>
      <c r="W288" s="1" t="s">
        <v>169</v>
      </c>
      <c r="X288" s="2">
        <v>3</v>
      </c>
      <c r="Y288" s="2">
        <v>1</v>
      </c>
      <c r="Z288" s="2">
        <v>6</v>
      </c>
      <c r="AA288" s="1" t="s">
        <v>45</v>
      </c>
      <c r="AB288" s="2">
        <v>7850221</v>
      </c>
      <c r="AC288" s="2">
        <v>3135180453</v>
      </c>
      <c r="AD288" s="1" t="s">
        <v>2310</v>
      </c>
      <c r="AE288" s="2">
        <v>3177948509</v>
      </c>
      <c r="AF288" s="1" t="s">
        <v>1204</v>
      </c>
    </row>
    <row r="289" spans="1:32" ht="12.5" x14ac:dyDescent="0.25">
      <c r="A289" s="1" t="s">
        <v>2311</v>
      </c>
      <c r="B289" s="1" t="s">
        <v>26</v>
      </c>
      <c r="C289" s="2">
        <v>30688534</v>
      </c>
      <c r="D289" s="1" t="s">
        <v>2312</v>
      </c>
      <c r="E289" s="1" t="s">
        <v>2313</v>
      </c>
      <c r="F289" s="1" t="s">
        <v>29</v>
      </c>
      <c r="G289" s="8">
        <v>30787</v>
      </c>
      <c r="H289" s="1" t="s">
        <v>1231</v>
      </c>
      <c r="I289" s="1" t="s">
        <v>294</v>
      </c>
      <c r="J289" s="1" t="s">
        <v>2314</v>
      </c>
      <c r="K289" s="1" t="s">
        <v>33</v>
      </c>
      <c r="L289" s="1" t="s">
        <v>72</v>
      </c>
      <c r="M289" s="1" t="s">
        <v>78</v>
      </c>
      <c r="N289" s="1" t="s">
        <v>1101</v>
      </c>
      <c r="O289" s="8">
        <v>42242</v>
      </c>
      <c r="P289" s="1" t="s">
        <v>1101</v>
      </c>
      <c r="Q289" s="1" t="s">
        <v>39</v>
      </c>
      <c r="R289" s="1" t="s">
        <v>101</v>
      </c>
      <c r="S289" s="2">
        <v>944000</v>
      </c>
      <c r="T289" s="1" t="s">
        <v>41</v>
      </c>
      <c r="U289" s="1" t="s">
        <v>66</v>
      </c>
      <c r="V289" s="1" t="s">
        <v>43</v>
      </c>
      <c r="W289" s="1" t="s">
        <v>130</v>
      </c>
      <c r="X289" s="2">
        <v>0</v>
      </c>
      <c r="Y289" s="2">
        <v>2</v>
      </c>
      <c r="Z289" s="2">
        <v>2</v>
      </c>
      <c r="AA289" s="1" t="s">
        <v>2315</v>
      </c>
      <c r="AB289" s="1"/>
      <c r="AC289" s="2">
        <v>3023743221</v>
      </c>
      <c r="AD289" s="1" t="s">
        <v>2316</v>
      </c>
      <c r="AE289" s="2">
        <v>3145150160</v>
      </c>
      <c r="AF289" s="1" t="s">
        <v>313</v>
      </c>
    </row>
    <row r="290" spans="1:32" ht="12.5" x14ac:dyDescent="0.25">
      <c r="A290" s="1" t="s">
        <v>2317</v>
      </c>
      <c r="B290" s="1" t="s">
        <v>26</v>
      </c>
      <c r="C290" s="2">
        <v>1003404215</v>
      </c>
      <c r="D290" s="1" t="s">
        <v>2318</v>
      </c>
      <c r="E290" s="1" t="s">
        <v>2319</v>
      </c>
      <c r="F290" s="1" t="s">
        <v>29</v>
      </c>
      <c r="G290" s="8">
        <v>32107</v>
      </c>
      <c r="H290" s="1" t="s">
        <v>392</v>
      </c>
      <c r="I290" s="1" t="s">
        <v>229</v>
      </c>
      <c r="J290" s="1" t="s">
        <v>2320</v>
      </c>
      <c r="K290" s="1" t="s">
        <v>33</v>
      </c>
      <c r="L290" s="1" t="s">
        <v>34</v>
      </c>
      <c r="M290" s="1" t="s">
        <v>88</v>
      </c>
      <c r="N290" s="1"/>
      <c r="O290" s="8">
        <v>44025</v>
      </c>
      <c r="P290" s="1" t="s">
        <v>2207</v>
      </c>
      <c r="Q290" s="1" t="s">
        <v>39</v>
      </c>
      <c r="R290" s="1" t="s">
        <v>101</v>
      </c>
      <c r="S290" s="2">
        <v>920</v>
      </c>
      <c r="T290" s="1" t="s">
        <v>41</v>
      </c>
      <c r="U290" s="1" t="s">
        <v>54</v>
      </c>
      <c r="V290" s="1" t="s">
        <v>73</v>
      </c>
      <c r="W290" s="1" t="s">
        <v>169</v>
      </c>
      <c r="X290" s="2">
        <v>0</v>
      </c>
      <c r="Y290" s="2">
        <v>1</v>
      </c>
      <c r="Z290" s="2">
        <v>1</v>
      </c>
      <c r="AA290" s="1" t="s">
        <v>2321</v>
      </c>
      <c r="AB290" s="1"/>
      <c r="AC290" s="2">
        <v>3105339178</v>
      </c>
      <c r="AD290" s="1" t="s">
        <v>2322</v>
      </c>
      <c r="AE290" s="2">
        <v>3152808024</v>
      </c>
      <c r="AF290" s="1" t="s">
        <v>397</v>
      </c>
    </row>
    <row r="291" spans="1:32" ht="12.5" x14ac:dyDescent="0.25">
      <c r="A291" s="1" t="s">
        <v>2323</v>
      </c>
      <c r="B291" s="1" t="s">
        <v>26</v>
      </c>
      <c r="C291" s="2">
        <v>1067837431</v>
      </c>
      <c r="D291" s="1" t="s">
        <v>2324</v>
      </c>
      <c r="E291" s="1" t="s">
        <v>2325</v>
      </c>
      <c r="F291" s="1" t="s">
        <v>29</v>
      </c>
      <c r="G291" s="8">
        <v>36552</v>
      </c>
      <c r="H291" s="1" t="s">
        <v>478</v>
      </c>
      <c r="I291" s="1" t="s">
        <v>229</v>
      </c>
      <c r="J291" s="1" t="s">
        <v>2326</v>
      </c>
      <c r="K291" s="1" t="s">
        <v>33</v>
      </c>
      <c r="L291" s="1" t="s">
        <v>72</v>
      </c>
      <c r="M291" s="1" t="s">
        <v>78</v>
      </c>
      <c r="N291" s="1" t="s">
        <v>1101</v>
      </c>
      <c r="O291" s="8">
        <v>44452</v>
      </c>
      <c r="P291" s="1" t="s">
        <v>1101</v>
      </c>
      <c r="Q291" s="1" t="s">
        <v>66</v>
      </c>
      <c r="R291" s="1" t="s">
        <v>675</v>
      </c>
      <c r="S291" s="2">
        <v>668</v>
      </c>
      <c r="T291" s="1" t="s">
        <v>93</v>
      </c>
      <c r="U291" s="1" t="s">
        <v>2327</v>
      </c>
      <c r="V291" s="1" t="s">
        <v>2328</v>
      </c>
      <c r="W291" s="1" t="s">
        <v>44</v>
      </c>
      <c r="X291" s="2">
        <v>0</v>
      </c>
      <c r="Y291" s="2">
        <v>0</v>
      </c>
      <c r="Z291" s="2">
        <v>1</v>
      </c>
      <c r="AA291" s="1" t="s">
        <v>182</v>
      </c>
      <c r="AB291" s="2">
        <v>3015278016</v>
      </c>
      <c r="AC291" s="2">
        <v>3015278016</v>
      </c>
      <c r="AD291" s="1" t="s">
        <v>2329</v>
      </c>
      <c r="AE291" s="1" t="s">
        <v>2330</v>
      </c>
      <c r="AF291" s="1" t="s">
        <v>1156</v>
      </c>
    </row>
    <row r="292" spans="1:32" ht="12.5" x14ac:dyDescent="0.25">
      <c r="A292" s="1" t="s">
        <v>2331</v>
      </c>
      <c r="B292" s="1" t="s">
        <v>26</v>
      </c>
      <c r="C292" s="2">
        <v>32855380</v>
      </c>
      <c r="D292" s="1" t="s">
        <v>2332</v>
      </c>
      <c r="E292" s="1" t="s">
        <v>2333</v>
      </c>
      <c r="F292" s="1" t="s">
        <v>29</v>
      </c>
      <c r="G292" s="8">
        <v>30132</v>
      </c>
      <c r="H292" s="1" t="s">
        <v>2334</v>
      </c>
      <c r="I292" s="1" t="s">
        <v>746</v>
      </c>
      <c r="J292" s="1" t="s">
        <v>2335</v>
      </c>
      <c r="K292" s="1" t="s">
        <v>33</v>
      </c>
      <c r="L292" s="1" t="s">
        <v>51</v>
      </c>
      <c r="M292" s="1" t="s">
        <v>343</v>
      </c>
      <c r="N292" s="1" t="s">
        <v>2336</v>
      </c>
      <c r="O292" s="8">
        <v>43150</v>
      </c>
      <c r="P292" s="1" t="s">
        <v>2337</v>
      </c>
      <c r="Q292" s="1" t="s">
        <v>2338</v>
      </c>
      <c r="R292" s="1" t="s">
        <v>101</v>
      </c>
      <c r="S292" s="2">
        <v>11810838</v>
      </c>
      <c r="T292" s="1" t="s">
        <v>467</v>
      </c>
      <c r="U292" s="1" t="s">
        <v>61</v>
      </c>
      <c r="V292" s="1" t="s">
        <v>43</v>
      </c>
      <c r="W292" s="1" t="s">
        <v>44</v>
      </c>
      <c r="X292" s="2">
        <v>0</v>
      </c>
      <c r="Y292" s="1"/>
      <c r="Z292" s="2">
        <v>5</v>
      </c>
      <c r="AA292" s="1" t="s">
        <v>45</v>
      </c>
      <c r="AB292" s="1"/>
      <c r="AC292" s="2">
        <v>3017885099</v>
      </c>
      <c r="AD292" s="1" t="s">
        <v>2339</v>
      </c>
      <c r="AE292" s="2">
        <v>6058780859</v>
      </c>
      <c r="AF292" s="1" t="s">
        <v>313</v>
      </c>
    </row>
    <row r="293" spans="1:32" ht="12.5" x14ac:dyDescent="0.25">
      <c r="A293" s="1" t="s">
        <v>2340</v>
      </c>
      <c r="B293" s="1" t="s">
        <v>26</v>
      </c>
      <c r="C293" s="2">
        <v>10065007725</v>
      </c>
      <c r="D293" s="1" t="s">
        <v>2341</v>
      </c>
      <c r="E293" s="1" t="s">
        <v>2342</v>
      </c>
      <c r="F293" s="1" t="s">
        <v>29</v>
      </c>
      <c r="G293" s="8">
        <v>34999</v>
      </c>
      <c r="H293" s="1" t="s">
        <v>2343</v>
      </c>
      <c r="I293" s="1" t="s">
        <v>294</v>
      </c>
      <c r="J293" s="1" t="s">
        <v>2344</v>
      </c>
      <c r="K293" s="1" t="s">
        <v>33</v>
      </c>
      <c r="L293" s="1" t="s">
        <v>72</v>
      </c>
      <c r="M293" s="1" t="s">
        <v>35</v>
      </c>
      <c r="N293" s="1" t="s">
        <v>2345</v>
      </c>
      <c r="O293" s="8">
        <v>44334</v>
      </c>
      <c r="P293" s="1" t="s">
        <v>2346</v>
      </c>
      <c r="Q293" s="1" t="s">
        <v>39</v>
      </c>
      <c r="R293" s="1" t="s">
        <v>101</v>
      </c>
      <c r="S293" s="2">
        <v>964000</v>
      </c>
      <c r="T293" s="1" t="s">
        <v>41</v>
      </c>
      <c r="U293" s="1" t="s">
        <v>66</v>
      </c>
      <c r="V293" s="1" t="s">
        <v>73</v>
      </c>
      <c r="W293" s="1" t="s">
        <v>44</v>
      </c>
      <c r="X293" s="2">
        <v>0</v>
      </c>
      <c r="Y293" s="2">
        <v>2</v>
      </c>
      <c r="Z293" s="2">
        <v>2</v>
      </c>
      <c r="AA293" s="1" t="s">
        <v>45</v>
      </c>
      <c r="AB293" s="2">
        <v>3148755404</v>
      </c>
      <c r="AC293" s="2">
        <v>3148755404</v>
      </c>
      <c r="AD293" s="1" t="s">
        <v>2347</v>
      </c>
      <c r="AE293" s="2">
        <v>3104606222</v>
      </c>
      <c r="AF293" s="1" t="s">
        <v>1760</v>
      </c>
    </row>
    <row r="294" spans="1:32" ht="12.5" x14ac:dyDescent="0.25">
      <c r="A294" s="1" t="s">
        <v>1441</v>
      </c>
      <c r="B294" s="1" t="s">
        <v>26</v>
      </c>
      <c r="C294" s="2">
        <v>50899761</v>
      </c>
      <c r="D294" s="1" t="s">
        <v>1442</v>
      </c>
      <c r="E294" s="1" t="s">
        <v>2348</v>
      </c>
      <c r="F294" s="1" t="s">
        <v>29</v>
      </c>
      <c r="G294" s="8">
        <v>26028</v>
      </c>
      <c r="H294" s="1" t="s">
        <v>458</v>
      </c>
      <c r="I294" s="1" t="s">
        <v>229</v>
      </c>
      <c r="J294" s="1" t="s">
        <v>2349</v>
      </c>
      <c r="K294" s="1" t="s">
        <v>33</v>
      </c>
      <c r="L294" s="1" t="s">
        <v>34</v>
      </c>
      <c r="M294" s="1" t="s">
        <v>88</v>
      </c>
      <c r="N294" s="1" t="s">
        <v>65</v>
      </c>
      <c r="O294" s="8">
        <v>32541</v>
      </c>
      <c r="P294" s="1" t="s">
        <v>1409</v>
      </c>
      <c r="Q294" s="1" t="s">
        <v>39</v>
      </c>
      <c r="R294" s="1" t="s">
        <v>2350</v>
      </c>
      <c r="S294" s="2">
        <v>91900</v>
      </c>
      <c r="T294" s="1" t="s">
        <v>41</v>
      </c>
      <c r="U294" s="1" t="s">
        <v>66</v>
      </c>
      <c r="V294" s="1" t="s">
        <v>43</v>
      </c>
      <c r="W294" s="1" t="s">
        <v>44</v>
      </c>
      <c r="X294" s="2">
        <v>2</v>
      </c>
      <c r="Y294" s="2">
        <v>0</v>
      </c>
      <c r="Z294" s="2">
        <v>1</v>
      </c>
      <c r="AA294" s="1" t="s">
        <v>2351</v>
      </c>
      <c r="AB294" s="1"/>
      <c r="AC294" s="2">
        <v>3145026172</v>
      </c>
      <c r="AD294" s="1" t="s">
        <v>2352</v>
      </c>
      <c r="AE294" s="1" t="s">
        <v>2353</v>
      </c>
      <c r="AF294" s="1" t="s">
        <v>692</v>
      </c>
    </row>
    <row r="295" spans="1:32" ht="12.5" x14ac:dyDescent="0.25">
      <c r="A295" s="1" t="s">
        <v>2354</v>
      </c>
      <c r="B295" s="1" t="s">
        <v>26</v>
      </c>
      <c r="C295" s="2">
        <v>43755026</v>
      </c>
      <c r="D295" s="1" t="s">
        <v>2355</v>
      </c>
      <c r="E295" s="1" t="s">
        <v>2356</v>
      </c>
      <c r="F295" s="1" t="s">
        <v>29</v>
      </c>
      <c r="G295" s="8">
        <v>26360</v>
      </c>
      <c r="H295" s="1" t="s">
        <v>2357</v>
      </c>
      <c r="I295" s="1" t="s">
        <v>294</v>
      </c>
      <c r="J295" s="1" t="s">
        <v>2358</v>
      </c>
      <c r="K295" s="1" t="s">
        <v>33</v>
      </c>
      <c r="L295" s="1" t="s">
        <v>34</v>
      </c>
      <c r="M295" s="1" t="s">
        <v>78</v>
      </c>
      <c r="N295" s="1" t="s">
        <v>1994</v>
      </c>
      <c r="O295" s="8">
        <v>41184</v>
      </c>
      <c r="P295" s="1" t="s">
        <v>1994</v>
      </c>
      <c r="Q295" s="1" t="s">
        <v>39</v>
      </c>
      <c r="R295" s="1" t="s">
        <v>1252</v>
      </c>
      <c r="S295" s="2">
        <v>908526</v>
      </c>
      <c r="T295" s="1" t="s">
        <v>41</v>
      </c>
      <c r="U295" s="1" t="s">
        <v>61</v>
      </c>
      <c r="V295" s="1" t="s">
        <v>43</v>
      </c>
      <c r="W295" s="1" t="s">
        <v>2359</v>
      </c>
      <c r="X295" s="2">
        <v>0</v>
      </c>
      <c r="Y295" s="2">
        <v>3</v>
      </c>
      <c r="Z295" s="2">
        <v>2</v>
      </c>
      <c r="AA295" s="1" t="s">
        <v>55</v>
      </c>
      <c r="AB295" s="2">
        <v>3014807012</v>
      </c>
      <c r="AC295" s="2">
        <v>3014807012</v>
      </c>
      <c r="AD295" s="1" t="s">
        <v>2360</v>
      </c>
      <c r="AE295" s="2">
        <v>3105114436</v>
      </c>
      <c r="AF295" s="1" t="s">
        <v>355</v>
      </c>
    </row>
    <row r="296" spans="1:32" ht="12.5" x14ac:dyDescent="0.25">
      <c r="A296" s="1" t="s">
        <v>2361</v>
      </c>
      <c r="B296" s="1" t="s">
        <v>26</v>
      </c>
      <c r="C296" s="2">
        <v>1102833578</v>
      </c>
      <c r="D296" s="1" t="s">
        <v>2362</v>
      </c>
      <c r="E296" s="1" t="s">
        <v>2363</v>
      </c>
      <c r="F296" s="1" t="s">
        <v>29</v>
      </c>
      <c r="G296" s="8">
        <v>32910</v>
      </c>
      <c r="H296" s="1" t="s">
        <v>2364</v>
      </c>
      <c r="I296" s="1" t="s">
        <v>746</v>
      </c>
      <c r="J296" s="1" t="s">
        <v>2365</v>
      </c>
      <c r="K296" s="1" t="s">
        <v>33</v>
      </c>
      <c r="L296" s="1" t="s">
        <v>34</v>
      </c>
      <c r="M296" s="1" t="s">
        <v>343</v>
      </c>
      <c r="N296" s="1" t="s">
        <v>1288</v>
      </c>
      <c r="O296" s="8">
        <v>44349</v>
      </c>
      <c r="P296" s="1" t="s">
        <v>2366</v>
      </c>
      <c r="Q296" s="1" t="s">
        <v>39</v>
      </c>
      <c r="R296" s="1" t="s">
        <v>40</v>
      </c>
      <c r="S296" s="2">
        <v>2000000</v>
      </c>
      <c r="T296" s="1" t="s">
        <v>467</v>
      </c>
      <c r="U296" s="1" t="s">
        <v>42</v>
      </c>
      <c r="V296" s="1" t="s">
        <v>67</v>
      </c>
      <c r="W296" s="1" t="s">
        <v>130</v>
      </c>
      <c r="X296" s="2">
        <v>1</v>
      </c>
      <c r="Y296" s="2">
        <v>1</v>
      </c>
      <c r="Z296" s="2">
        <v>2</v>
      </c>
      <c r="AA296" s="1" t="s">
        <v>2367</v>
      </c>
      <c r="AB296" s="1"/>
      <c r="AC296" s="2">
        <v>3235738889</v>
      </c>
      <c r="AD296" s="1" t="s">
        <v>2368</v>
      </c>
      <c r="AE296" s="2">
        <v>3012473163</v>
      </c>
      <c r="AF296" s="1" t="s">
        <v>950</v>
      </c>
    </row>
    <row r="297" spans="1:32" ht="12.5" x14ac:dyDescent="0.25">
      <c r="A297" s="1" t="s">
        <v>2369</v>
      </c>
      <c r="B297" s="1" t="s">
        <v>26</v>
      </c>
      <c r="C297" s="2">
        <v>1102853071</v>
      </c>
      <c r="D297" s="1" t="s">
        <v>2370</v>
      </c>
      <c r="E297" s="1" t="s">
        <v>2371</v>
      </c>
      <c r="F297" s="1" t="s">
        <v>49</v>
      </c>
      <c r="G297" s="8">
        <v>34043</v>
      </c>
      <c r="H297" s="1" t="s">
        <v>2372</v>
      </c>
      <c r="I297" s="1" t="s">
        <v>746</v>
      </c>
      <c r="J297" s="1" t="s">
        <v>2373</v>
      </c>
      <c r="K297" s="1" t="s">
        <v>33</v>
      </c>
      <c r="L297" s="1" t="s">
        <v>72</v>
      </c>
      <c r="M297" s="1" t="s">
        <v>78</v>
      </c>
      <c r="N297" s="1" t="s">
        <v>2374</v>
      </c>
      <c r="O297" s="8">
        <v>43922</v>
      </c>
      <c r="P297" s="1" t="s">
        <v>232</v>
      </c>
      <c r="Q297" s="1" t="s">
        <v>2375</v>
      </c>
      <c r="R297" s="1" t="s">
        <v>40</v>
      </c>
      <c r="S297" s="2">
        <v>930000</v>
      </c>
      <c r="T297" s="1" t="s">
        <v>467</v>
      </c>
      <c r="U297" s="1" t="s">
        <v>42</v>
      </c>
      <c r="V297" s="1" t="s">
        <v>43</v>
      </c>
      <c r="W297" s="1" t="s">
        <v>44</v>
      </c>
      <c r="X297" s="2">
        <v>0</v>
      </c>
      <c r="Y297" s="2">
        <v>4</v>
      </c>
      <c r="Z297" s="2">
        <v>1</v>
      </c>
      <c r="AA297" s="1" t="s">
        <v>45</v>
      </c>
      <c r="AB297" s="2">
        <v>3044705892</v>
      </c>
      <c r="AC297" s="2">
        <v>3044705892</v>
      </c>
      <c r="AD297" s="1" t="s">
        <v>2376</v>
      </c>
      <c r="AE297" s="2">
        <v>3008475322</v>
      </c>
      <c r="AF297" s="1" t="s">
        <v>624</v>
      </c>
    </row>
    <row r="298" spans="1:32" ht="12.5" x14ac:dyDescent="0.25">
      <c r="A298" s="1" t="s">
        <v>2377</v>
      </c>
      <c r="B298" s="1" t="s">
        <v>26</v>
      </c>
      <c r="C298" s="2">
        <v>34993078</v>
      </c>
      <c r="D298" s="1" t="s">
        <v>2378</v>
      </c>
      <c r="E298" s="1" t="s">
        <v>2379</v>
      </c>
      <c r="F298" s="1" t="s">
        <v>29</v>
      </c>
      <c r="G298" s="8">
        <v>24720</v>
      </c>
      <c r="H298" s="1" t="s">
        <v>2380</v>
      </c>
      <c r="I298" s="1" t="s">
        <v>229</v>
      </c>
      <c r="J298" s="1" t="s">
        <v>2381</v>
      </c>
      <c r="K298" s="1" t="s">
        <v>33</v>
      </c>
      <c r="L298" s="1" t="s">
        <v>34</v>
      </c>
      <c r="M298" s="1" t="s">
        <v>343</v>
      </c>
      <c r="N298" s="1" t="s">
        <v>1802</v>
      </c>
      <c r="O298" s="8">
        <v>38000</v>
      </c>
      <c r="P298" s="1" t="s">
        <v>1802</v>
      </c>
      <c r="Q298" s="1" t="s">
        <v>39</v>
      </c>
      <c r="R298" s="1" t="s">
        <v>810</v>
      </c>
      <c r="S298" s="2">
        <v>1596000</v>
      </c>
      <c r="T298" s="1" t="s">
        <v>41</v>
      </c>
      <c r="U298" s="1" t="s">
        <v>66</v>
      </c>
      <c r="V298" s="1" t="s">
        <v>73</v>
      </c>
      <c r="W298" s="1" t="s">
        <v>169</v>
      </c>
      <c r="X298" s="2">
        <v>2</v>
      </c>
      <c r="Y298" s="1"/>
      <c r="Z298" s="2">
        <v>3</v>
      </c>
      <c r="AA298" s="1" t="s">
        <v>45</v>
      </c>
      <c r="AB298" s="1"/>
      <c r="AC298" s="2">
        <v>3102129114</v>
      </c>
      <c r="AD298" s="1" t="s">
        <v>2382</v>
      </c>
      <c r="AE298" s="2">
        <v>3126916903</v>
      </c>
      <c r="AF298" s="1" t="s">
        <v>397</v>
      </c>
    </row>
    <row r="299" spans="1:32" ht="12.5" x14ac:dyDescent="0.25">
      <c r="A299" s="1" t="s">
        <v>2383</v>
      </c>
      <c r="B299" s="1" t="s">
        <v>26</v>
      </c>
      <c r="C299" s="2">
        <v>78695471</v>
      </c>
      <c r="D299" s="1" t="s">
        <v>2384</v>
      </c>
      <c r="E299" s="1" t="s">
        <v>2385</v>
      </c>
      <c r="F299" s="1" t="s">
        <v>49</v>
      </c>
      <c r="G299" s="8">
        <v>24796</v>
      </c>
      <c r="H299" s="1" t="s">
        <v>392</v>
      </c>
      <c r="I299" s="1" t="s">
        <v>229</v>
      </c>
      <c r="J299" s="1" t="s">
        <v>2386</v>
      </c>
      <c r="K299" s="1" t="s">
        <v>33</v>
      </c>
      <c r="L299" s="1" t="s">
        <v>51</v>
      </c>
      <c r="M299" s="1" t="s">
        <v>35</v>
      </c>
      <c r="N299" s="1" t="s">
        <v>1802</v>
      </c>
      <c r="O299" s="8">
        <v>6423</v>
      </c>
      <c r="P299" s="1" t="s">
        <v>1802</v>
      </c>
      <c r="Q299" s="1" t="s">
        <v>39</v>
      </c>
      <c r="R299" s="1" t="s">
        <v>810</v>
      </c>
      <c r="S299" s="2">
        <v>1596000</v>
      </c>
      <c r="T299" s="1" t="s">
        <v>41</v>
      </c>
      <c r="U299" s="1" t="s">
        <v>61</v>
      </c>
      <c r="V299" s="1" t="s">
        <v>67</v>
      </c>
      <c r="W299" s="1" t="s">
        <v>169</v>
      </c>
      <c r="X299" s="2">
        <v>2</v>
      </c>
      <c r="Y299" s="2">
        <v>3</v>
      </c>
      <c r="Z299" s="2">
        <v>3</v>
      </c>
      <c r="AA299" s="1" t="s">
        <v>45</v>
      </c>
      <c r="AB299" s="1"/>
      <c r="AC299" s="2">
        <v>3008658299</v>
      </c>
      <c r="AD299" s="1" t="s">
        <v>2387</v>
      </c>
      <c r="AE299" s="2">
        <v>3245501134</v>
      </c>
      <c r="AF299" s="1" t="s">
        <v>1981</v>
      </c>
    </row>
    <row r="300" spans="1:32" ht="12.5" x14ac:dyDescent="0.25">
      <c r="A300" s="1" t="s">
        <v>2388</v>
      </c>
      <c r="B300" s="1" t="s">
        <v>26</v>
      </c>
      <c r="C300" s="2">
        <v>1102863445</v>
      </c>
      <c r="D300" s="1" t="s">
        <v>2389</v>
      </c>
      <c r="E300" s="1" t="s">
        <v>2390</v>
      </c>
      <c r="F300" s="1" t="s">
        <v>49</v>
      </c>
      <c r="G300" s="8">
        <v>44487</v>
      </c>
      <c r="H300" s="1" t="s">
        <v>825</v>
      </c>
      <c r="I300" s="1" t="s">
        <v>229</v>
      </c>
      <c r="J300" s="1" t="s">
        <v>2391</v>
      </c>
      <c r="K300" s="1" t="s">
        <v>33</v>
      </c>
      <c r="L300" s="1" t="s">
        <v>72</v>
      </c>
      <c r="M300" s="1" t="s">
        <v>35</v>
      </c>
      <c r="N300" s="1" t="s">
        <v>1796</v>
      </c>
      <c r="O300" s="8">
        <v>43817</v>
      </c>
      <c r="P300" s="1" t="s">
        <v>898</v>
      </c>
      <c r="Q300" s="1" t="s">
        <v>39</v>
      </c>
      <c r="R300" s="1" t="s">
        <v>675</v>
      </c>
      <c r="S300" s="2">
        <v>2300000</v>
      </c>
      <c r="T300" s="1" t="s">
        <v>41</v>
      </c>
      <c r="U300" s="1" t="s">
        <v>66</v>
      </c>
      <c r="V300" s="1" t="s">
        <v>43</v>
      </c>
      <c r="W300" s="1" t="s">
        <v>44</v>
      </c>
      <c r="X300" s="1"/>
      <c r="Y300" s="2">
        <v>2</v>
      </c>
      <c r="Z300" s="2">
        <v>2</v>
      </c>
      <c r="AA300" s="1" t="s">
        <v>45</v>
      </c>
      <c r="AB300" s="2">
        <v>3106271402</v>
      </c>
      <c r="AC300" s="2">
        <v>3106271402</v>
      </c>
      <c r="AD300" s="1" t="s">
        <v>2392</v>
      </c>
      <c r="AE300" s="2">
        <v>3126612364</v>
      </c>
      <c r="AF300" s="1" t="s">
        <v>2393</v>
      </c>
    </row>
    <row r="301" spans="1:32" ht="12.5" x14ac:dyDescent="0.25">
      <c r="A301" s="1" t="s">
        <v>2394</v>
      </c>
      <c r="B301" s="1" t="s">
        <v>26</v>
      </c>
      <c r="C301" s="2">
        <v>1067942856</v>
      </c>
      <c r="D301" s="1" t="s">
        <v>2395</v>
      </c>
      <c r="E301" s="1" t="s">
        <v>2396</v>
      </c>
      <c r="F301" s="1" t="s">
        <v>29</v>
      </c>
      <c r="G301" s="8">
        <v>34910</v>
      </c>
      <c r="H301" s="1" t="s">
        <v>392</v>
      </c>
      <c r="I301" s="1" t="s">
        <v>229</v>
      </c>
      <c r="J301" s="1" t="s">
        <v>2397</v>
      </c>
      <c r="K301" s="1" t="s">
        <v>33</v>
      </c>
      <c r="L301" s="1" t="s">
        <v>51</v>
      </c>
      <c r="M301" s="1" t="s">
        <v>35</v>
      </c>
      <c r="N301" s="1" t="s">
        <v>882</v>
      </c>
      <c r="O301" s="8">
        <v>43221</v>
      </c>
      <c r="P301" s="1" t="s">
        <v>946</v>
      </c>
      <c r="Q301" s="1" t="s">
        <v>39</v>
      </c>
      <c r="R301" s="2">
        <v>10</v>
      </c>
      <c r="S301" s="2">
        <v>3900000</v>
      </c>
      <c r="T301" s="1" t="s">
        <v>41</v>
      </c>
      <c r="U301" s="1" t="s">
        <v>61</v>
      </c>
      <c r="V301" s="1" t="s">
        <v>73</v>
      </c>
      <c r="W301" s="1" t="s">
        <v>130</v>
      </c>
      <c r="X301" s="2">
        <v>1</v>
      </c>
      <c r="Y301" s="2">
        <v>0</v>
      </c>
      <c r="Z301" s="2">
        <v>1</v>
      </c>
      <c r="AA301" s="1" t="s">
        <v>1708</v>
      </c>
      <c r="AB301" s="1"/>
      <c r="AC301" s="2">
        <v>3013841462</v>
      </c>
      <c r="AD301" s="1" t="s">
        <v>2398</v>
      </c>
      <c r="AE301" s="2">
        <v>3113494456</v>
      </c>
      <c r="AF301" s="1" t="s">
        <v>2399</v>
      </c>
    </row>
    <row r="302" spans="1:32" ht="12.5" x14ac:dyDescent="0.25">
      <c r="A302" s="1" t="s">
        <v>2400</v>
      </c>
      <c r="B302" s="1" t="s">
        <v>26</v>
      </c>
      <c r="C302" s="2">
        <v>1068588421</v>
      </c>
      <c r="D302" s="1" t="s">
        <v>2401</v>
      </c>
      <c r="E302" s="1" t="s">
        <v>2402</v>
      </c>
      <c r="F302" s="1" t="s">
        <v>49</v>
      </c>
      <c r="G302" s="8">
        <v>35051</v>
      </c>
      <c r="H302" s="1" t="s">
        <v>2403</v>
      </c>
      <c r="I302" s="1" t="s">
        <v>229</v>
      </c>
      <c r="J302" s="1" t="s">
        <v>2404</v>
      </c>
      <c r="K302" s="1" t="s">
        <v>33</v>
      </c>
      <c r="L302" s="1" t="s">
        <v>51</v>
      </c>
      <c r="M302" s="1" t="s">
        <v>78</v>
      </c>
      <c r="N302" s="1" t="s">
        <v>2405</v>
      </c>
      <c r="O302" s="8">
        <v>44288</v>
      </c>
      <c r="P302" s="1" t="s">
        <v>2406</v>
      </c>
      <c r="Q302" s="1" t="s">
        <v>39</v>
      </c>
      <c r="R302" s="1" t="s">
        <v>101</v>
      </c>
      <c r="S302" s="2">
        <v>945</v>
      </c>
      <c r="T302" s="1" t="s">
        <v>467</v>
      </c>
      <c r="U302" s="1" t="s">
        <v>2407</v>
      </c>
      <c r="V302" s="1" t="s">
        <v>43</v>
      </c>
      <c r="W302" s="1" t="s">
        <v>44</v>
      </c>
      <c r="X302" s="1"/>
      <c r="Y302" s="1"/>
      <c r="Z302" s="2">
        <v>1</v>
      </c>
      <c r="AA302" s="1" t="s">
        <v>62</v>
      </c>
      <c r="AB302" s="2">
        <v>3003329681</v>
      </c>
      <c r="AC302" s="2">
        <v>3003329681</v>
      </c>
      <c r="AD302" s="2">
        <v>3107006884</v>
      </c>
      <c r="AE302" s="2">
        <v>3116835459</v>
      </c>
      <c r="AF302" s="1" t="s">
        <v>624</v>
      </c>
    </row>
    <row r="303" spans="1:32" ht="12.5" x14ac:dyDescent="0.25">
      <c r="A303" s="1" t="s">
        <v>2408</v>
      </c>
      <c r="B303" s="1" t="s">
        <v>26</v>
      </c>
      <c r="C303" s="2">
        <v>1067962586</v>
      </c>
      <c r="D303" s="1" t="s">
        <v>2409</v>
      </c>
      <c r="E303" s="1" t="s">
        <v>281</v>
      </c>
      <c r="F303" s="1" t="s">
        <v>49</v>
      </c>
      <c r="G303" s="8">
        <v>36103</v>
      </c>
      <c r="H303" s="1" t="s">
        <v>2410</v>
      </c>
      <c r="I303" s="1" t="s">
        <v>229</v>
      </c>
      <c r="J303" s="1" t="s">
        <v>2411</v>
      </c>
      <c r="K303" s="1" t="s">
        <v>33</v>
      </c>
      <c r="L303" s="1" t="s">
        <v>72</v>
      </c>
      <c r="M303" s="1" t="s">
        <v>35</v>
      </c>
      <c r="N303" s="1" t="s">
        <v>2412</v>
      </c>
      <c r="O303" s="8">
        <v>44303</v>
      </c>
      <c r="P303" s="1" t="s">
        <v>1683</v>
      </c>
      <c r="Q303" s="1" t="s">
        <v>92</v>
      </c>
      <c r="R303" s="1" t="s">
        <v>101</v>
      </c>
      <c r="S303" s="1"/>
      <c r="T303" s="1" t="s">
        <v>41</v>
      </c>
      <c r="U303" s="1" t="s">
        <v>285</v>
      </c>
      <c r="V303" s="1" t="s">
        <v>43</v>
      </c>
      <c r="W303" s="1" t="s">
        <v>44</v>
      </c>
      <c r="X303" s="2">
        <v>0</v>
      </c>
      <c r="Y303" s="2">
        <v>0</v>
      </c>
      <c r="Z303" s="1"/>
      <c r="AA303" s="1" t="s">
        <v>62</v>
      </c>
      <c r="AB303" s="1"/>
      <c r="AC303" s="2">
        <v>3128089574</v>
      </c>
      <c r="AD303" s="1" t="s">
        <v>2413</v>
      </c>
      <c r="AE303" s="2">
        <v>3118142332</v>
      </c>
      <c r="AF303" s="1" t="s">
        <v>355</v>
      </c>
    </row>
    <row r="304" spans="1:32" ht="12.5" x14ac:dyDescent="0.25">
      <c r="A304" s="1" t="s">
        <v>2414</v>
      </c>
      <c r="B304" s="1" t="s">
        <v>26</v>
      </c>
      <c r="C304" s="2">
        <v>1065012785</v>
      </c>
      <c r="D304" s="1" t="s">
        <v>2415</v>
      </c>
      <c r="E304" s="1" t="s">
        <v>2416</v>
      </c>
      <c r="F304" s="1" t="s">
        <v>29</v>
      </c>
      <c r="G304" s="8">
        <v>35913</v>
      </c>
      <c r="H304" s="1" t="s">
        <v>1231</v>
      </c>
      <c r="I304" s="1" t="s">
        <v>294</v>
      </c>
      <c r="J304" s="1" t="s">
        <v>2417</v>
      </c>
      <c r="K304" s="1" t="s">
        <v>33</v>
      </c>
      <c r="L304" s="1" t="s">
        <v>72</v>
      </c>
      <c r="M304" s="1" t="s">
        <v>78</v>
      </c>
      <c r="N304" s="1" t="s">
        <v>2418</v>
      </c>
      <c r="O304" s="8">
        <v>44349</v>
      </c>
      <c r="P304" s="1" t="s">
        <v>2419</v>
      </c>
      <c r="Q304" s="1" t="s">
        <v>39</v>
      </c>
      <c r="R304" s="1" t="s">
        <v>101</v>
      </c>
      <c r="S304" s="2">
        <v>681.39400000000001</v>
      </c>
      <c r="T304" s="1" t="s">
        <v>93</v>
      </c>
      <c r="U304" s="1" t="s">
        <v>54</v>
      </c>
      <c r="V304" s="1" t="s">
        <v>2420</v>
      </c>
      <c r="W304" s="1" t="s">
        <v>44</v>
      </c>
      <c r="X304" s="2">
        <v>1</v>
      </c>
      <c r="Y304" s="1"/>
      <c r="Z304" s="2">
        <v>1</v>
      </c>
      <c r="AA304" s="1" t="s">
        <v>45</v>
      </c>
      <c r="AB304" s="2">
        <v>3205905693</v>
      </c>
      <c r="AC304" s="2">
        <v>3205905693</v>
      </c>
      <c r="AD304" s="1" t="s">
        <v>2421</v>
      </c>
      <c r="AE304" s="2">
        <v>3003264687</v>
      </c>
      <c r="AF304" s="1" t="s">
        <v>678</v>
      </c>
    </row>
    <row r="305" spans="1:32" ht="12.5" x14ac:dyDescent="0.25">
      <c r="A305" s="1" t="s">
        <v>2422</v>
      </c>
      <c r="B305" s="1" t="s">
        <v>26</v>
      </c>
      <c r="C305" s="2">
        <v>1067952430</v>
      </c>
      <c r="D305" s="1" t="s">
        <v>2423</v>
      </c>
      <c r="E305" s="1" t="s">
        <v>157</v>
      </c>
      <c r="F305" s="1" t="s">
        <v>29</v>
      </c>
      <c r="G305" s="8">
        <v>35381</v>
      </c>
      <c r="H305" s="1" t="s">
        <v>458</v>
      </c>
      <c r="I305" s="1" t="s">
        <v>229</v>
      </c>
      <c r="J305" s="1" t="s">
        <v>2424</v>
      </c>
      <c r="K305" s="1" t="s">
        <v>33</v>
      </c>
      <c r="L305" s="1" t="s">
        <v>51</v>
      </c>
      <c r="M305" s="1" t="s">
        <v>35</v>
      </c>
      <c r="N305" s="1" t="s">
        <v>1972</v>
      </c>
      <c r="O305" s="8">
        <v>44348</v>
      </c>
      <c r="P305" s="1" t="s">
        <v>1973</v>
      </c>
      <c r="Q305" s="1" t="s">
        <v>39</v>
      </c>
      <c r="R305" s="1" t="s">
        <v>101</v>
      </c>
      <c r="S305" s="2">
        <v>964000</v>
      </c>
      <c r="T305" s="1" t="s">
        <v>41</v>
      </c>
      <c r="U305" s="1" t="s">
        <v>2425</v>
      </c>
      <c r="V305" s="1" t="s">
        <v>141</v>
      </c>
      <c r="W305" s="1" t="s">
        <v>44</v>
      </c>
      <c r="X305" s="2">
        <v>0</v>
      </c>
      <c r="Y305" s="2">
        <v>0</v>
      </c>
      <c r="Z305" s="2">
        <v>3</v>
      </c>
      <c r="AA305" s="1" t="s">
        <v>62</v>
      </c>
      <c r="AB305" s="2">
        <v>7891229</v>
      </c>
      <c r="AC305" s="2">
        <v>3004059517</v>
      </c>
      <c r="AD305" s="1" t="s">
        <v>2426</v>
      </c>
      <c r="AE305" s="2">
        <v>3205129614</v>
      </c>
      <c r="AF305" s="1" t="s">
        <v>1079</v>
      </c>
    </row>
    <row r="306" spans="1:32" ht="12.5" x14ac:dyDescent="0.25">
      <c r="A306" s="1" t="s">
        <v>2427</v>
      </c>
      <c r="B306" s="1" t="s">
        <v>26</v>
      </c>
      <c r="C306" s="2">
        <v>50917578</v>
      </c>
      <c r="D306" s="1" t="s">
        <v>2428</v>
      </c>
      <c r="E306" s="1" t="s">
        <v>2429</v>
      </c>
      <c r="F306" s="1" t="s">
        <v>29</v>
      </c>
      <c r="G306" s="8">
        <v>27510</v>
      </c>
      <c r="H306" s="1" t="s">
        <v>2430</v>
      </c>
      <c r="I306" s="1" t="s">
        <v>229</v>
      </c>
      <c r="J306" s="1" t="s">
        <v>2431</v>
      </c>
      <c r="K306" s="1" t="s">
        <v>33</v>
      </c>
      <c r="L306" s="1" t="s">
        <v>34</v>
      </c>
      <c r="M306" s="1" t="s">
        <v>88</v>
      </c>
      <c r="N306" s="1"/>
      <c r="O306" s="1"/>
      <c r="P306" s="1"/>
      <c r="Q306" s="1" t="s">
        <v>39</v>
      </c>
      <c r="R306" s="1" t="s">
        <v>101</v>
      </c>
      <c r="S306" s="1"/>
      <c r="T306" s="1"/>
      <c r="U306" s="1" t="s">
        <v>66</v>
      </c>
      <c r="V306" s="1" t="s">
        <v>43</v>
      </c>
      <c r="W306" s="1" t="s">
        <v>130</v>
      </c>
      <c r="X306" s="2">
        <v>1</v>
      </c>
      <c r="Y306" s="1"/>
      <c r="Z306" s="2">
        <v>1</v>
      </c>
      <c r="AA306" s="1"/>
      <c r="AB306" s="1"/>
      <c r="AC306" s="2">
        <v>3145098660</v>
      </c>
      <c r="AD306" s="1" t="s">
        <v>2432</v>
      </c>
      <c r="AE306" s="2">
        <v>3008339590</v>
      </c>
      <c r="AF306" s="1" t="s">
        <v>397</v>
      </c>
    </row>
    <row r="307" spans="1:32" ht="12.5" x14ac:dyDescent="0.25">
      <c r="A307" s="1" t="s">
        <v>2433</v>
      </c>
      <c r="B307" s="1" t="s">
        <v>26</v>
      </c>
      <c r="C307" s="2">
        <v>25911668</v>
      </c>
      <c r="D307" s="1" t="s">
        <v>2434</v>
      </c>
      <c r="E307" s="1" t="s">
        <v>2435</v>
      </c>
      <c r="F307" s="1" t="s">
        <v>29</v>
      </c>
      <c r="G307" s="8">
        <v>23517</v>
      </c>
      <c r="H307" s="1" t="s">
        <v>2436</v>
      </c>
      <c r="I307" s="1" t="s">
        <v>229</v>
      </c>
      <c r="J307" s="1" t="s">
        <v>2437</v>
      </c>
      <c r="K307" s="1" t="s">
        <v>33</v>
      </c>
      <c r="L307" s="1" t="s">
        <v>34</v>
      </c>
      <c r="M307" s="1" t="s">
        <v>35</v>
      </c>
      <c r="N307" s="1" t="s">
        <v>344</v>
      </c>
      <c r="O307" s="8">
        <v>34704</v>
      </c>
      <c r="P307" s="1" t="s">
        <v>2438</v>
      </c>
      <c r="Q307" s="1" t="s">
        <v>39</v>
      </c>
      <c r="R307" s="1" t="s">
        <v>810</v>
      </c>
      <c r="S307" s="2">
        <v>1576000</v>
      </c>
      <c r="T307" s="1" t="s">
        <v>41</v>
      </c>
      <c r="U307" s="1" t="s">
        <v>66</v>
      </c>
      <c r="V307" s="1" t="s">
        <v>141</v>
      </c>
      <c r="W307" s="1" t="s">
        <v>169</v>
      </c>
      <c r="X307" s="2">
        <v>3</v>
      </c>
      <c r="Y307" s="2">
        <v>2</v>
      </c>
      <c r="Z307" s="2">
        <v>4</v>
      </c>
      <c r="AA307" s="1" t="s">
        <v>1280</v>
      </c>
      <c r="AB307" s="2">
        <v>7852523</v>
      </c>
      <c r="AC307" s="2">
        <v>3145923696</v>
      </c>
      <c r="AD307" s="1" t="s">
        <v>2439</v>
      </c>
      <c r="AE307" s="2">
        <v>3008012678</v>
      </c>
      <c r="AF307" s="1" t="s">
        <v>397</v>
      </c>
    </row>
    <row r="308" spans="1:32" ht="12.5" x14ac:dyDescent="0.25">
      <c r="A308" s="1" t="s">
        <v>2440</v>
      </c>
      <c r="B308" s="1" t="s">
        <v>26</v>
      </c>
      <c r="C308" s="2">
        <v>1047387812</v>
      </c>
      <c r="D308" s="1" t="s">
        <v>2441</v>
      </c>
      <c r="E308" s="1" t="s">
        <v>2442</v>
      </c>
      <c r="F308" s="1" t="s">
        <v>49</v>
      </c>
      <c r="G308" s="8">
        <v>31856</v>
      </c>
      <c r="H308" s="1" t="s">
        <v>392</v>
      </c>
      <c r="I308" s="1" t="s">
        <v>229</v>
      </c>
      <c r="J308" s="1" t="s">
        <v>2443</v>
      </c>
      <c r="K308" s="1" t="s">
        <v>33</v>
      </c>
      <c r="L308" s="1" t="s">
        <v>51</v>
      </c>
      <c r="M308" s="1" t="s">
        <v>35</v>
      </c>
      <c r="N308" s="1" t="s">
        <v>882</v>
      </c>
      <c r="O308" s="8">
        <v>44218</v>
      </c>
      <c r="P308" s="1" t="s">
        <v>882</v>
      </c>
      <c r="Q308" s="1" t="s">
        <v>66</v>
      </c>
      <c r="R308" s="1" t="s">
        <v>675</v>
      </c>
      <c r="S308" s="2">
        <v>2200000</v>
      </c>
      <c r="T308" s="1" t="s">
        <v>41</v>
      </c>
      <c r="U308" s="1" t="s">
        <v>66</v>
      </c>
      <c r="V308" s="1" t="s">
        <v>141</v>
      </c>
      <c r="W308" s="1" t="s">
        <v>130</v>
      </c>
      <c r="X308" s="2">
        <v>1</v>
      </c>
      <c r="Y308" s="2">
        <v>2</v>
      </c>
      <c r="Z308" s="2">
        <v>3</v>
      </c>
      <c r="AA308" s="1" t="s">
        <v>68</v>
      </c>
      <c r="AB308" s="2">
        <v>3002665563</v>
      </c>
      <c r="AC308" s="2">
        <v>3002665563</v>
      </c>
      <c r="AD308" s="1" t="s">
        <v>2444</v>
      </c>
      <c r="AE308" s="2">
        <v>3007009004</v>
      </c>
      <c r="AF308" s="1" t="s">
        <v>371</v>
      </c>
    </row>
    <row r="309" spans="1:32" ht="12.5" x14ac:dyDescent="0.25">
      <c r="A309" s="1" t="s">
        <v>2445</v>
      </c>
      <c r="B309" s="1" t="s">
        <v>26</v>
      </c>
      <c r="C309" s="2">
        <v>22548513</v>
      </c>
      <c r="D309" s="1" t="s">
        <v>2446</v>
      </c>
      <c r="E309" s="1" t="s">
        <v>2447</v>
      </c>
      <c r="F309" s="1" t="s">
        <v>29</v>
      </c>
      <c r="G309" s="8">
        <v>29593</v>
      </c>
      <c r="H309" s="1" t="s">
        <v>478</v>
      </c>
      <c r="I309" s="1" t="s">
        <v>229</v>
      </c>
      <c r="J309" s="1" t="s">
        <v>2448</v>
      </c>
      <c r="K309" s="1" t="s">
        <v>33</v>
      </c>
      <c r="L309" s="1" t="s">
        <v>51</v>
      </c>
      <c r="M309" s="1" t="s">
        <v>35</v>
      </c>
      <c r="N309" s="1" t="s">
        <v>2449</v>
      </c>
      <c r="O309" s="8">
        <v>42506</v>
      </c>
      <c r="P309" s="1" t="s">
        <v>2449</v>
      </c>
      <c r="Q309" s="1" t="s">
        <v>39</v>
      </c>
      <c r="R309" s="1" t="s">
        <v>810</v>
      </c>
      <c r="S309" s="2">
        <v>1596000</v>
      </c>
      <c r="T309" s="1" t="s">
        <v>41</v>
      </c>
      <c r="U309" s="1" t="s">
        <v>61</v>
      </c>
      <c r="V309" s="1" t="s">
        <v>73</v>
      </c>
      <c r="W309" s="1" t="s">
        <v>130</v>
      </c>
      <c r="X309" s="2">
        <v>3</v>
      </c>
      <c r="Y309" s="2">
        <v>3</v>
      </c>
      <c r="Z309" s="2">
        <v>4</v>
      </c>
      <c r="AA309" s="1" t="s">
        <v>45</v>
      </c>
      <c r="AB309" s="1"/>
      <c r="AC309" s="2">
        <v>3234600441</v>
      </c>
      <c r="AD309" s="1" t="s">
        <v>2450</v>
      </c>
      <c r="AE309" s="2">
        <v>3004888415</v>
      </c>
      <c r="AF309" s="1" t="s">
        <v>1894</v>
      </c>
    </row>
    <row r="310" spans="1:32" ht="12.5" x14ac:dyDescent="0.25">
      <c r="A310" s="1" t="s">
        <v>2451</v>
      </c>
      <c r="B310" s="1" t="s">
        <v>26</v>
      </c>
      <c r="C310" s="2">
        <v>52054103</v>
      </c>
      <c r="D310" s="1" t="s">
        <v>117</v>
      </c>
      <c r="E310" s="1" t="s">
        <v>2452</v>
      </c>
      <c r="F310" s="1" t="s">
        <v>29</v>
      </c>
      <c r="G310" s="12" t="s">
        <v>2453</v>
      </c>
      <c r="H310" s="1" t="s">
        <v>1952</v>
      </c>
      <c r="I310" s="1" t="s">
        <v>229</v>
      </c>
      <c r="J310" s="1" t="s">
        <v>2454</v>
      </c>
      <c r="K310" s="1" t="s">
        <v>33</v>
      </c>
      <c r="L310" s="1" t="s">
        <v>72</v>
      </c>
      <c r="M310" s="1" t="s">
        <v>35</v>
      </c>
      <c r="N310" s="1" t="s">
        <v>2449</v>
      </c>
      <c r="O310" s="8">
        <v>41123</v>
      </c>
      <c r="P310" s="1" t="s">
        <v>2449</v>
      </c>
      <c r="Q310" s="1" t="s">
        <v>66</v>
      </c>
      <c r="R310" s="1" t="s">
        <v>675</v>
      </c>
      <c r="S310" s="2">
        <v>2394000</v>
      </c>
      <c r="T310" s="1" t="s">
        <v>41</v>
      </c>
      <c r="U310" s="1" t="s">
        <v>66</v>
      </c>
      <c r="V310" s="1" t="s">
        <v>43</v>
      </c>
      <c r="W310" s="1" t="s">
        <v>169</v>
      </c>
      <c r="X310" s="2">
        <v>2</v>
      </c>
      <c r="Y310" s="1"/>
      <c r="Z310" s="1"/>
      <c r="AA310" s="1" t="s">
        <v>2321</v>
      </c>
      <c r="AB310" s="2">
        <v>3106215392</v>
      </c>
      <c r="AC310" s="2">
        <v>3106215392</v>
      </c>
      <c r="AD310" s="1" t="s">
        <v>2455</v>
      </c>
      <c r="AE310" s="2">
        <v>3205747213</v>
      </c>
      <c r="AF310" s="1" t="s">
        <v>397</v>
      </c>
    </row>
    <row r="311" spans="1:32" ht="12.5" x14ac:dyDescent="0.25">
      <c r="A311" s="1" t="s">
        <v>2456</v>
      </c>
      <c r="B311" s="1" t="s">
        <v>26</v>
      </c>
      <c r="C311" s="2">
        <v>1063278337</v>
      </c>
      <c r="D311" s="1" t="s">
        <v>2457</v>
      </c>
      <c r="E311" s="1" t="s">
        <v>2458</v>
      </c>
      <c r="F311" s="1" t="s">
        <v>29</v>
      </c>
      <c r="G311" s="8">
        <v>30386</v>
      </c>
      <c r="H311" s="1" t="s">
        <v>2459</v>
      </c>
      <c r="I311" s="1" t="s">
        <v>278</v>
      </c>
      <c r="J311" s="1" t="s">
        <v>2460</v>
      </c>
      <c r="K311" s="1" t="s">
        <v>33</v>
      </c>
      <c r="L311" s="1" t="s">
        <v>34</v>
      </c>
      <c r="M311" s="1" t="s">
        <v>88</v>
      </c>
      <c r="N311" s="1"/>
      <c r="O311" s="8">
        <v>44013</v>
      </c>
      <c r="P311" s="1" t="s">
        <v>2461</v>
      </c>
      <c r="Q311" s="1" t="s">
        <v>124</v>
      </c>
      <c r="R311" s="1" t="s">
        <v>101</v>
      </c>
      <c r="S311" s="2">
        <v>956500</v>
      </c>
      <c r="T311" s="1" t="s">
        <v>41</v>
      </c>
      <c r="U311" s="1" t="s">
        <v>66</v>
      </c>
      <c r="V311" s="1" t="s">
        <v>43</v>
      </c>
      <c r="W311" s="1" t="s">
        <v>44</v>
      </c>
      <c r="X311" s="2">
        <v>5</v>
      </c>
      <c r="Y311" s="2">
        <v>4</v>
      </c>
      <c r="Z311" s="2">
        <v>1</v>
      </c>
      <c r="AA311" s="1" t="s">
        <v>2462</v>
      </c>
      <c r="AB311" s="1"/>
      <c r="AC311" s="2">
        <v>3104401559</v>
      </c>
      <c r="AD311" s="1" t="s">
        <v>2463</v>
      </c>
      <c r="AE311" s="2">
        <v>3126840705</v>
      </c>
      <c r="AF311" s="1" t="s">
        <v>1389</v>
      </c>
    </row>
    <row r="312" spans="1:32" ht="12.5" x14ac:dyDescent="0.25">
      <c r="A312" s="1" t="s">
        <v>2464</v>
      </c>
      <c r="B312" s="1" t="s">
        <v>26</v>
      </c>
      <c r="C312" s="2">
        <v>78323953</v>
      </c>
      <c r="D312" s="1" t="s">
        <v>2465</v>
      </c>
      <c r="E312" s="1" t="s">
        <v>2466</v>
      </c>
      <c r="F312" s="1" t="s">
        <v>49</v>
      </c>
      <c r="G312" s="8">
        <v>29902</v>
      </c>
      <c r="H312" s="1" t="s">
        <v>2467</v>
      </c>
      <c r="I312" s="1" t="s">
        <v>229</v>
      </c>
      <c r="J312" s="1" t="s">
        <v>2468</v>
      </c>
      <c r="K312" s="1" t="s">
        <v>33</v>
      </c>
      <c r="L312" s="1" t="s">
        <v>72</v>
      </c>
      <c r="M312" s="1" t="s">
        <v>343</v>
      </c>
      <c r="N312" s="1" t="s">
        <v>2469</v>
      </c>
      <c r="O312" s="8">
        <v>40238</v>
      </c>
      <c r="P312" s="1" t="s">
        <v>2469</v>
      </c>
      <c r="Q312" s="1" t="s">
        <v>66</v>
      </c>
      <c r="R312" s="1" t="s">
        <v>675</v>
      </c>
      <c r="S312" s="2">
        <v>1794000</v>
      </c>
      <c r="T312" s="1" t="s">
        <v>41</v>
      </c>
      <c r="U312" s="1" t="s">
        <v>66</v>
      </c>
      <c r="V312" s="1" t="s">
        <v>43</v>
      </c>
      <c r="W312" s="1" t="s">
        <v>169</v>
      </c>
      <c r="X312" s="2">
        <v>1</v>
      </c>
      <c r="Y312" s="2">
        <v>1</v>
      </c>
      <c r="Z312" s="2">
        <v>3</v>
      </c>
      <c r="AA312" s="1" t="s">
        <v>308</v>
      </c>
      <c r="AB312" s="1"/>
      <c r="AC312" s="2">
        <v>3008326943</v>
      </c>
      <c r="AD312" s="1" t="s">
        <v>2470</v>
      </c>
      <c r="AE312" s="2">
        <v>3006786065</v>
      </c>
      <c r="AF312" s="1" t="s">
        <v>423</v>
      </c>
    </row>
    <row r="313" spans="1:32" ht="12.5" x14ac:dyDescent="0.25">
      <c r="A313" s="1" t="s">
        <v>2471</v>
      </c>
      <c r="B313" s="1" t="s">
        <v>26</v>
      </c>
      <c r="C313" s="2">
        <v>1067894102</v>
      </c>
      <c r="D313" s="1" t="s">
        <v>2472</v>
      </c>
      <c r="E313" s="1" t="s">
        <v>2473</v>
      </c>
      <c r="F313" s="1" t="s">
        <v>29</v>
      </c>
      <c r="G313" s="8">
        <v>32795</v>
      </c>
      <c r="H313" s="1" t="s">
        <v>2474</v>
      </c>
      <c r="I313" s="1" t="s">
        <v>229</v>
      </c>
      <c r="J313" s="1" t="s">
        <v>2475</v>
      </c>
      <c r="K313" s="1" t="s">
        <v>33</v>
      </c>
      <c r="L313" s="1" t="s">
        <v>72</v>
      </c>
      <c r="M313" s="1" t="s">
        <v>78</v>
      </c>
      <c r="N313" s="1" t="s">
        <v>2476</v>
      </c>
      <c r="O313" s="1"/>
      <c r="P313" s="1" t="s">
        <v>2476</v>
      </c>
      <c r="Q313" s="1" t="s">
        <v>39</v>
      </c>
      <c r="R313" s="1"/>
      <c r="S313" s="2">
        <v>1100000</v>
      </c>
      <c r="T313" s="1" t="s">
        <v>41</v>
      </c>
      <c r="U313" s="1" t="s">
        <v>54</v>
      </c>
      <c r="V313" s="1" t="s">
        <v>141</v>
      </c>
      <c r="W313" s="1" t="s">
        <v>44</v>
      </c>
      <c r="X313" s="2">
        <v>2</v>
      </c>
      <c r="Y313" s="2">
        <v>0</v>
      </c>
      <c r="Z313" s="2">
        <v>2</v>
      </c>
      <c r="AA313" s="1" t="s">
        <v>45</v>
      </c>
      <c r="AB313" s="1"/>
      <c r="AC313" s="2">
        <v>3103977836</v>
      </c>
      <c r="AD313" s="1" t="s">
        <v>2477</v>
      </c>
      <c r="AE313" s="2">
        <v>3135294245</v>
      </c>
      <c r="AF313" s="1" t="s">
        <v>2399</v>
      </c>
    </row>
    <row r="314" spans="1:32" ht="12.5" x14ac:dyDescent="0.25">
      <c r="A314" s="1" t="s">
        <v>2478</v>
      </c>
      <c r="B314" s="1" t="s">
        <v>26</v>
      </c>
      <c r="C314" s="2">
        <v>1064989802</v>
      </c>
      <c r="D314" s="1" t="s">
        <v>2479</v>
      </c>
      <c r="E314" s="1" t="s">
        <v>2480</v>
      </c>
      <c r="F314" s="1" t="s">
        <v>49</v>
      </c>
      <c r="G314" s="8">
        <v>32713</v>
      </c>
      <c r="H314" s="1" t="s">
        <v>392</v>
      </c>
      <c r="I314" s="1" t="s">
        <v>229</v>
      </c>
      <c r="J314" s="1" t="s">
        <v>2481</v>
      </c>
      <c r="K314" s="1" t="s">
        <v>33</v>
      </c>
      <c r="L314" s="1" t="s">
        <v>72</v>
      </c>
      <c r="M314" s="1" t="s">
        <v>78</v>
      </c>
      <c r="N314" s="1" t="s">
        <v>2482</v>
      </c>
      <c r="O314" s="8">
        <v>42898</v>
      </c>
      <c r="P314" s="1" t="s">
        <v>2483</v>
      </c>
      <c r="Q314" s="1" t="s">
        <v>39</v>
      </c>
      <c r="R314" s="2">
        <v>12</v>
      </c>
      <c r="S314" s="2">
        <v>945</v>
      </c>
      <c r="T314" s="1" t="s">
        <v>41</v>
      </c>
      <c r="U314" s="1" t="s">
        <v>42</v>
      </c>
      <c r="V314" s="1" t="s">
        <v>73</v>
      </c>
      <c r="W314" s="1" t="s">
        <v>44</v>
      </c>
      <c r="X314" s="2">
        <v>0</v>
      </c>
      <c r="Y314" s="1"/>
      <c r="Z314" s="2">
        <v>3</v>
      </c>
      <c r="AA314" s="1" t="s">
        <v>45</v>
      </c>
      <c r="AB314" s="1"/>
      <c r="AC314" s="2">
        <v>3014775659</v>
      </c>
      <c r="AD314" s="1" t="s">
        <v>2484</v>
      </c>
      <c r="AE314" s="2">
        <v>3006276732</v>
      </c>
      <c r="AF314" s="1" t="s">
        <v>313</v>
      </c>
    </row>
    <row r="315" spans="1:32" ht="12.5" x14ac:dyDescent="0.25">
      <c r="A315" s="1" t="s">
        <v>2485</v>
      </c>
      <c r="B315" s="1" t="s">
        <v>26</v>
      </c>
      <c r="C315" s="2">
        <v>26000424</v>
      </c>
      <c r="D315" s="1" t="s">
        <v>2486</v>
      </c>
      <c r="E315" s="1" t="s">
        <v>2487</v>
      </c>
      <c r="F315" s="1" t="s">
        <v>29</v>
      </c>
      <c r="G315" s="8">
        <v>31071</v>
      </c>
      <c r="H315" s="1" t="s">
        <v>317</v>
      </c>
      <c r="I315" s="1" t="s">
        <v>278</v>
      </c>
      <c r="J315" s="1" t="s">
        <v>2488</v>
      </c>
      <c r="K315" s="1" t="s">
        <v>33</v>
      </c>
      <c r="L315" s="1" t="s">
        <v>51</v>
      </c>
      <c r="M315" s="1" t="s">
        <v>35</v>
      </c>
      <c r="N315" s="1" t="s">
        <v>1185</v>
      </c>
      <c r="O315" s="8">
        <v>41793</v>
      </c>
      <c r="P315" s="1" t="s">
        <v>1185</v>
      </c>
      <c r="Q315" s="1" t="s">
        <v>124</v>
      </c>
      <c r="R315" s="1" t="s">
        <v>675</v>
      </c>
      <c r="S315" s="2">
        <v>3037000</v>
      </c>
      <c r="T315" s="1" t="s">
        <v>41</v>
      </c>
      <c r="U315" s="1" t="s">
        <v>66</v>
      </c>
      <c r="V315" s="1" t="s">
        <v>2489</v>
      </c>
      <c r="W315" s="1" t="s">
        <v>130</v>
      </c>
      <c r="X315" s="2">
        <v>2</v>
      </c>
      <c r="Y315" s="2">
        <v>3</v>
      </c>
      <c r="Z315" s="2">
        <v>2</v>
      </c>
      <c r="AA315" s="1" t="s">
        <v>2274</v>
      </c>
      <c r="AB315" s="2">
        <v>3107369172</v>
      </c>
      <c r="AC315" s="2">
        <v>3107369172</v>
      </c>
      <c r="AD315" s="1" t="s">
        <v>2490</v>
      </c>
      <c r="AE315" s="2">
        <v>3126875136</v>
      </c>
      <c r="AF315" s="1" t="s">
        <v>313</v>
      </c>
    </row>
    <row r="316" spans="1:32" ht="12.5" x14ac:dyDescent="0.25">
      <c r="A316" s="1" t="s">
        <v>2491</v>
      </c>
      <c r="B316" s="1" t="s">
        <v>26</v>
      </c>
      <c r="C316" s="2">
        <v>1068661417</v>
      </c>
      <c r="D316" s="1" t="s">
        <v>2492</v>
      </c>
      <c r="E316" s="1" t="s">
        <v>2493</v>
      </c>
      <c r="F316" s="1" t="s">
        <v>29</v>
      </c>
      <c r="G316" s="8">
        <v>32570</v>
      </c>
      <c r="H316" s="1" t="s">
        <v>30</v>
      </c>
      <c r="I316" s="1" t="s">
        <v>229</v>
      </c>
      <c r="J316" s="1" t="s">
        <v>2494</v>
      </c>
      <c r="K316" s="1" t="s">
        <v>33</v>
      </c>
      <c r="L316" s="1" t="s">
        <v>34</v>
      </c>
      <c r="M316" s="1" t="s">
        <v>35</v>
      </c>
      <c r="N316" s="1" t="s">
        <v>2495</v>
      </c>
      <c r="O316" s="8">
        <v>43892</v>
      </c>
      <c r="P316" s="1" t="s">
        <v>2495</v>
      </c>
      <c r="Q316" s="1" t="s">
        <v>39</v>
      </c>
      <c r="R316" s="1" t="s">
        <v>675</v>
      </c>
      <c r="S316" s="2">
        <v>1362000</v>
      </c>
      <c r="T316" s="1" t="s">
        <v>41</v>
      </c>
      <c r="U316" s="1" t="s">
        <v>66</v>
      </c>
      <c r="V316" s="1" t="s">
        <v>67</v>
      </c>
      <c r="W316" s="1" t="s">
        <v>44</v>
      </c>
      <c r="X316" s="2">
        <v>1</v>
      </c>
      <c r="Y316" s="2">
        <v>1</v>
      </c>
      <c r="Z316" s="2">
        <v>3</v>
      </c>
      <c r="AA316" s="1" t="s">
        <v>45</v>
      </c>
      <c r="AB316" s="1"/>
      <c r="AC316" s="2">
        <v>3232918145</v>
      </c>
      <c r="AD316" s="1" t="s">
        <v>2496</v>
      </c>
      <c r="AE316" s="2">
        <v>3043406131</v>
      </c>
      <c r="AF316" s="1" t="s">
        <v>741</v>
      </c>
    </row>
    <row r="317" spans="1:32" ht="12.5" x14ac:dyDescent="0.25">
      <c r="A317" s="1" t="s">
        <v>2497</v>
      </c>
      <c r="B317" s="1" t="s">
        <v>26</v>
      </c>
      <c r="C317" s="2">
        <v>50904810</v>
      </c>
      <c r="D317" s="1" t="s">
        <v>2498</v>
      </c>
      <c r="E317" s="1" t="s">
        <v>2499</v>
      </c>
      <c r="F317" s="1" t="s">
        <v>29</v>
      </c>
      <c r="G317" s="8">
        <v>27245</v>
      </c>
      <c r="H317" s="1" t="s">
        <v>392</v>
      </c>
      <c r="I317" s="1" t="s">
        <v>229</v>
      </c>
      <c r="J317" s="1" t="s">
        <v>2500</v>
      </c>
      <c r="K317" s="1" t="s">
        <v>33</v>
      </c>
      <c r="L317" s="1" t="s">
        <v>72</v>
      </c>
      <c r="M317" s="1" t="s">
        <v>35</v>
      </c>
      <c r="N317" s="1" t="s">
        <v>2501</v>
      </c>
      <c r="O317" s="8">
        <v>41180</v>
      </c>
      <c r="P317" s="1" t="s">
        <v>2502</v>
      </c>
      <c r="Q317" s="1" t="s">
        <v>92</v>
      </c>
      <c r="R317" s="1" t="s">
        <v>2503</v>
      </c>
      <c r="S317" s="2">
        <v>1200000</v>
      </c>
      <c r="T317" s="1" t="s">
        <v>41</v>
      </c>
      <c r="U317" s="1" t="s">
        <v>66</v>
      </c>
      <c r="V317" s="1" t="s">
        <v>43</v>
      </c>
      <c r="W317" s="1" t="s">
        <v>169</v>
      </c>
      <c r="X317" s="2">
        <v>2</v>
      </c>
      <c r="Y317" s="2">
        <v>2</v>
      </c>
      <c r="Z317" s="2">
        <v>5</v>
      </c>
      <c r="AA317" s="1" t="s">
        <v>2504</v>
      </c>
      <c r="AB317" s="1"/>
      <c r="AC317" s="2">
        <v>3015016238</v>
      </c>
      <c r="AD317" s="1" t="s">
        <v>2505</v>
      </c>
      <c r="AE317" s="2">
        <v>3126920699</v>
      </c>
      <c r="AF317" s="1" t="s">
        <v>397</v>
      </c>
    </row>
    <row r="318" spans="1:32" ht="12.5" x14ac:dyDescent="0.25">
      <c r="A318" s="1" t="s">
        <v>2506</v>
      </c>
      <c r="B318" s="1" t="s">
        <v>26</v>
      </c>
      <c r="C318" s="2">
        <v>1067966831</v>
      </c>
      <c r="D318" s="1" t="s">
        <v>476</v>
      </c>
      <c r="E318" s="1" t="s">
        <v>2507</v>
      </c>
      <c r="F318" s="1" t="s">
        <v>29</v>
      </c>
      <c r="G318" s="8">
        <v>36373</v>
      </c>
      <c r="H318" s="1" t="s">
        <v>478</v>
      </c>
      <c r="I318" s="1" t="s">
        <v>229</v>
      </c>
      <c r="J318" s="1" t="s">
        <v>2508</v>
      </c>
      <c r="K318" s="1" t="s">
        <v>33</v>
      </c>
      <c r="L318" s="1" t="s">
        <v>72</v>
      </c>
      <c r="M318" s="1" t="s">
        <v>35</v>
      </c>
      <c r="N318" s="1" t="s">
        <v>2509</v>
      </c>
      <c r="O318" s="8">
        <v>44314</v>
      </c>
      <c r="P318" s="1" t="s">
        <v>2510</v>
      </c>
      <c r="Q318" s="1" t="s">
        <v>39</v>
      </c>
      <c r="R318" s="1" t="s">
        <v>101</v>
      </c>
      <c r="S318" s="2">
        <v>993000</v>
      </c>
      <c r="T318" s="1" t="s">
        <v>41</v>
      </c>
      <c r="U318" s="1" t="s">
        <v>66</v>
      </c>
      <c r="V318" s="1" t="s">
        <v>67</v>
      </c>
      <c r="W318" s="1" t="s">
        <v>44</v>
      </c>
      <c r="X318" s="2">
        <v>0</v>
      </c>
      <c r="Y318" s="1"/>
      <c r="Z318" s="2">
        <v>1</v>
      </c>
      <c r="AA318" s="1" t="s">
        <v>62</v>
      </c>
      <c r="AB318" s="1"/>
      <c r="AC318" s="2">
        <v>3045467693</v>
      </c>
      <c r="AD318" s="1" t="s">
        <v>2511</v>
      </c>
      <c r="AE318" s="2">
        <v>3108352864</v>
      </c>
      <c r="AF318" s="1" t="s">
        <v>313</v>
      </c>
    </row>
    <row r="319" spans="1:32" ht="12.5" x14ac:dyDescent="0.25">
      <c r="A319" s="1" t="s">
        <v>2512</v>
      </c>
      <c r="B319" s="1" t="s">
        <v>26</v>
      </c>
      <c r="C319" s="2">
        <v>50926616</v>
      </c>
      <c r="D319" s="1" t="s">
        <v>2513</v>
      </c>
      <c r="E319" s="1" t="s">
        <v>2514</v>
      </c>
      <c r="F319" s="1" t="s">
        <v>29</v>
      </c>
      <c r="G319" s="12" t="s">
        <v>2515</v>
      </c>
      <c r="H319" s="1" t="s">
        <v>392</v>
      </c>
      <c r="I319" s="1" t="s">
        <v>229</v>
      </c>
      <c r="J319" s="1" t="s">
        <v>2516</v>
      </c>
      <c r="K319" s="1" t="s">
        <v>33</v>
      </c>
      <c r="L319" s="1" t="s">
        <v>72</v>
      </c>
      <c r="M319" s="1" t="s">
        <v>343</v>
      </c>
      <c r="N319" s="1" t="s">
        <v>1987</v>
      </c>
      <c r="O319" s="8">
        <v>43870</v>
      </c>
      <c r="P319" s="1" t="s">
        <v>2517</v>
      </c>
      <c r="Q319" s="1" t="s">
        <v>233</v>
      </c>
      <c r="R319" s="1" t="s">
        <v>101</v>
      </c>
      <c r="S319" s="2">
        <v>3400000</v>
      </c>
      <c r="T319" s="1" t="s">
        <v>41</v>
      </c>
      <c r="U319" s="1" t="s">
        <v>54</v>
      </c>
      <c r="V319" s="1" t="s">
        <v>67</v>
      </c>
      <c r="W319" s="1" t="s">
        <v>196</v>
      </c>
      <c r="X319" s="2">
        <v>1</v>
      </c>
      <c r="Y319" s="2">
        <v>1</v>
      </c>
      <c r="Z319" s="2">
        <v>4</v>
      </c>
      <c r="AA319" s="1" t="s">
        <v>45</v>
      </c>
      <c r="AB319" s="1"/>
      <c r="AC319" s="2">
        <v>3205969290</v>
      </c>
      <c r="AD319" s="1" t="s">
        <v>2518</v>
      </c>
      <c r="AE319" s="2">
        <v>3103676200</v>
      </c>
      <c r="AF319" s="1" t="s">
        <v>313</v>
      </c>
    </row>
    <row r="320" spans="1:32" ht="12.5" x14ac:dyDescent="0.25">
      <c r="A320" s="1" t="s">
        <v>2519</v>
      </c>
      <c r="B320" s="1" t="s">
        <v>26</v>
      </c>
      <c r="C320" s="2">
        <v>51771990</v>
      </c>
      <c r="D320" s="1" t="s">
        <v>2520</v>
      </c>
      <c r="E320" s="1" t="s">
        <v>2521</v>
      </c>
      <c r="F320" s="1" t="s">
        <v>29</v>
      </c>
      <c r="G320" s="8">
        <v>23921</v>
      </c>
      <c r="H320" s="1" t="s">
        <v>880</v>
      </c>
      <c r="I320" s="1" t="s">
        <v>229</v>
      </c>
      <c r="J320" s="1" t="s">
        <v>2522</v>
      </c>
      <c r="K320" s="1" t="s">
        <v>33</v>
      </c>
      <c r="L320" s="1" t="s">
        <v>34</v>
      </c>
      <c r="M320" s="1" t="s">
        <v>35</v>
      </c>
      <c r="N320" s="1" t="s">
        <v>882</v>
      </c>
      <c r="O320" s="8">
        <v>39995</v>
      </c>
      <c r="P320" s="1" t="s">
        <v>1796</v>
      </c>
      <c r="Q320" s="1" t="s">
        <v>39</v>
      </c>
      <c r="R320" s="1" t="s">
        <v>2523</v>
      </c>
      <c r="S320" s="2">
        <v>3990000</v>
      </c>
      <c r="T320" s="1" t="s">
        <v>41</v>
      </c>
      <c r="U320" s="1" t="s">
        <v>42</v>
      </c>
      <c r="V320" s="1" t="s">
        <v>67</v>
      </c>
      <c r="W320" s="1" t="s">
        <v>130</v>
      </c>
      <c r="X320" s="2">
        <v>1</v>
      </c>
      <c r="Y320" s="2">
        <v>0</v>
      </c>
      <c r="Z320" s="2">
        <v>3</v>
      </c>
      <c r="AA320" s="1" t="s">
        <v>2524</v>
      </c>
      <c r="AB320" s="2">
        <v>7891554</v>
      </c>
      <c r="AC320" s="2">
        <v>3104427626</v>
      </c>
      <c r="AD320" s="1" t="s">
        <v>2525</v>
      </c>
      <c r="AE320" s="2">
        <v>3215297866</v>
      </c>
      <c r="AF320" s="1" t="s">
        <v>2013</v>
      </c>
    </row>
    <row r="321" spans="1:32" ht="12.5" x14ac:dyDescent="0.25">
      <c r="A321" s="1" t="s">
        <v>2526</v>
      </c>
      <c r="B321" s="1" t="s">
        <v>26</v>
      </c>
      <c r="C321" s="2">
        <v>10774729</v>
      </c>
      <c r="D321" s="1" t="s">
        <v>2527</v>
      </c>
      <c r="E321" s="1" t="s">
        <v>2528</v>
      </c>
      <c r="F321" s="1" t="s">
        <v>49</v>
      </c>
      <c r="G321" s="8">
        <v>29493</v>
      </c>
      <c r="H321" s="1" t="s">
        <v>30</v>
      </c>
      <c r="I321" s="1" t="s">
        <v>229</v>
      </c>
      <c r="J321" s="1" t="s">
        <v>2529</v>
      </c>
      <c r="K321" s="1" t="s">
        <v>33</v>
      </c>
      <c r="L321" s="1" t="s">
        <v>72</v>
      </c>
      <c r="M321" s="1" t="s">
        <v>88</v>
      </c>
      <c r="N321" s="1"/>
      <c r="O321" s="8">
        <v>39084</v>
      </c>
      <c r="P321" s="1" t="s">
        <v>2530</v>
      </c>
      <c r="Q321" s="1" t="s">
        <v>39</v>
      </c>
      <c r="R321" s="1" t="s">
        <v>101</v>
      </c>
      <c r="S321" s="2">
        <v>936000</v>
      </c>
      <c r="T321" s="1" t="s">
        <v>41</v>
      </c>
      <c r="U321" s="1" t="s">
        <v>66</v>
      </c>
      <c r="V321" s="1" t="s">
        <v>73</v>
      </c>
      <c r="W321" s="1" t="s">
        <v>130</v>
      </c>
      <c r="X321" s="2">
        <v>3</v>
      </c>
      <c r="Y321" s="2">
        <v>2</v>
      </c>
      <c r="Z321" s="2">
        <v>1</v>
      </c>
      <c r="AA321" s="1" t="s">
        <v>2531</v>
      </c>
      <c r="AB321" s="1"/>
      <c r="AC321" s="2">
        <v>3108330061</v>
      </c>
      <c r="AD321" s="1" t="s">
        <v>2532</v>
      </c>
      <c r="AE321" s="2">
        <v>3126410133</v>
      </c>
      <c r="AF321" s="1" t="s">
        <v>2533</v>
      </c>
    </row>
    <row r="322" spans="1:32" ht="12.5" x14ac:dyDescent="0.25">
      <c r="A322" s="1" t="s">
        <v>2534</v>
      </c>
      <c r="B322" s="1" t="s">
        <v>26</v>
      </c>
      <c r="C322" s="2">
        <v>50925406</v>
      </c>
      <c r="D322" s="1" t="s">
        <v>2535</v>
      </c>
      <c r="E322" s="1" t="s">
        <v>2536</v>
      </c>
      <c r="F322" s="1" t="s">
        <v>29</v>
      </c>
      <c r="G322" s="8">
        <v>28963</v>
      </c>
      <c r="H322" s="1" t="s">
        <v>825</v>
      </c>
      <c r="I322" s="1" t="s">
        <v>229</v>
      </c>
      <c r="J322" s="1" t="s">
        <v>2537</v>
      </c>
      <c r="K322" s="1" t="s">
        <v>33</v>
      </c>
      <c r="L322" s="1" t="s">
        <v>72</v>
      </c>
      <c r="M322" s="1" t="s">
        <v>35</v>
      </c>
      <c r="N322" s="1" t="s">
        <v>1802</v>
      </c>
      <c r="O322" s="8">
        <v>44354</v>
      </c>
      <c r="P322" s="1" t="s">
        <v>1802</v>
      </c>
      <c r="Q322" s="1" t="s">
        <v>66</v>
      </c>
      <c r="R322" s="1" t="s">
        <v>675</v>
      </c>
      <c r="S322" s="2">
        <v>230000</v>
      </c>
      <c r="T322" s="1" t="s">
        <v>1016</v>
      </c>
      <c r="U322" s="1" t="s">
        <v>66</v>
      </c>
      <c r="V322" s="1" t="s">
        <v>141</v>
      </c>
      <c r="W322" s="1" t="s">
        <v>196</v>
      </c>
      <c r="X322" s="2">
        <v>2</v>
      </c>
      <c r="Y322" s="2">
        <v>2</v>
      </c>
      <c r="Z322" s="2">
        <v>2</v>
      </c>
      <c r="AA322" s="1" t="s">
        <v>45</v>
      </c>
      <c r="AB322" s="1"/>
      <c r="AC322" s="2">
        <v>3104329537</v>
      </c>
      <c r="AD322" s="1" t="s">
        <v>2538</v>
      </c>
      <c r="AE322" s="2">
        <v>3146587511</v>
      </c>
      <c r="AF322" s="1" t="s">
        <v>2013</v>
      </c>
    </row>
    <row r="323" spans="1:32" ht="12.5" x14ac:dyDescent="0.25">
      <c r="A323" s="1" t="s">
        <v>2539</v>
      </c>
      <c r="B323" s="1" t="s">
        <v>26</v>
      </c>
      <c r="C323" s="2">
        <v>1067841214</v>
      </c>
      <c r="D323" s="1" t="s">
        <v>2540</v>
      </c>
      <c r="E323" s="1" t="s">
        <v>2541</v>
      </c>
      <c r="F323" s="1" t="s">
        <v>49</v>
      </c>
      <c r="G323" s="8">
        <v>37104</v>
      </c>
      <c r="H323" s="1" t="s">
        <v>825</v>
      </c>
      <c r="I323" s="1" t="s">
        <v>229</v>
      </c>
      <c r="J323" s="1" t="s">
        <v>2542</v>
      </c>
      <c r="K323" s="1" t="s">
        <v>33</v>
      </c>
      <c r="L323" s="1" t="s">
        <v>51</v>
      </c>
      <c r="M323" s="1" t="s">
        <v>88</v>
      </c>
      <c r="N323" s="1"/>
      <c r="O323" s="8">
        <v>44433</v>
      </c>
      <c r="P323" s="1" t="s">
        <v>2543</v>
      </c>
      <c r="Q323" s="1" t="s">
        <v>39</v>
      </c>
      <c r="R323" s="1" t="s">
        <v>101</v>
      </c>
      <c r="S323" s="2">
        <v>681</v>
      </c>
      <c r="T323" s="1" t="s">
        <v>93</v>
      </c>
      <c r="U323" s="1" t="s">
        <v>42</v>
      </c>
      <c r="V323" s="1" t="s">
        <v>73</v>
      </c>
      <c r="W323" s="1" t="s">
        <v>44</v>
      </c>
      <c r="X323" s="2">
        <v>0</v>
      </c>
      <c r="Y323" s="2">
        <v>2</v>
      </c>
      <c r="Z323" s="1"/>
      <c r="AA323" s="1" t="s">
        <v>182</v>
      </c>
      <c r="AB323" s="1"/>
      <c r="AC323" s="2">
        <v>3234525566</v>
      </c>
      <c r="AD323" s="1" t="s">
        <v>2544</v>
      </c>
      <c r="AE323" s="2">
        <v>3122056847</v>
      </c>
      <c r="AF323" s="1" t="s">
        <v>2545</v>
      </c>
    </row>
    <row r="324" spans="1:32" ht="12.5" x14ac:dyDescent="0.25">
      <c r="A324" s="1" t="s">
        <v>2546</v>
      </c>
      <c r="B324" s="1" t="s">
        <v>26</v>
      </c>
      <c r="C324" s="2">
        <v>26040021</v>
      </c>
      <c r="D324" s="1" t="s">
        <v>2547</v>
      </c>
      <c r="E324" s="1" t="s">
        <v>2548</v>
      </c>
      <c r="F324" s="1" t="s">
        <v>29</v>
      </c>
      <c r="G324" s="8">
        <v>30048</v>
      </c>
      <c r="H324" s="1" t="s">
        <v>59</v>
      </c>
      <c r="I324" s="1" t="s">
        <v>163</v>
      </c>
      <c r="J324" s="1" t="s">
        <v>2549</v>
      </c>
      <c r="K324" s="1" t="s">
        <v>33</v>
      </c>
      <c r="L324" s="1" t="s">
        <v>51</v>
      </c>
      <c r="M324" s="1" t="s">
        <v>35</v>
      </c>
      <c r="N324" s="1" t="s">
        <v>344</v>
      </c>
      <c r="O324" s="8">
        <v>43885</v>
      </c>
      <c r="P324" s="1" t="s">
        <v>344</v>
      </c>
      <c r="Q324" s="1" t="s">
        <v>163</v>
      </c>
      <c r="R324" s="1" t="s">
        <v>810</v>
      </c>
      <c r="S324" s="2">
        <v>1500000</v>
      </c>
      <c r="T324" s="1" t="s">
        <v>41</v>
      </c>
      <c r="U324" s="1" t="s">
        <v>66</v>
      </c>
      <c r="V324" s="1" t="s">
        <v>43</v>
      </c>
      <c r="W324" s="1" t="s">
        <v>44</v>
      </c>
      <c r="X324" s="2">
        <v>2</v>
      </c>
      <c r="Y324" s="2">
        <v>3</v>
      </c>
      <c r="Z324" s="2">
        <v>3</v>
      </c>
      <c r="AA324" s="1" t="s">
        <v>45</v>
      </c>
      <c r="AB324" s="1"/>
      <c r="AC324" s="2">
        <v>3207092497</v>
      </c>
      <c r="AD324" s="1" t="s">
        <v>2550</v>
      </c>
      <c r="AE324" s="2">
        <v>3128966173</v>
      </c>
      <c r="AF324" s="1" t="s">
        <v>2060</v>
      </c>
    </row>
    <row r="325" spans="1:32" ht="12.5" x14ac:dyDescent="0.25">
      <c r="A325" s="1" t="s">
        <v>2551</v>
      </c>
      <c r="B325" s="1" t="s">
        <v>26</v>
      </c>
      <c r="C325" s="2">
        <v>1066727191</v>
      </c>
      <c r="D325" s="1" t="s">
        <v>2552</v>
      </c>
      <c r="E325" s="1" t="s">
        <v>2553</v>
      </c>
      <c r="F325" s="1" t="s">
        <v>29</v>
      </c>
      <c r="G325" s="8">
        <v>32219</v>
      </c>
      <c r="H325" s="1" t="s">
        <v>2554</v>
      </c>
      <c r="I325" s="1" t="s">
        <v>163</v>
      </c>
      <c r="J325" s="1" t="s">
        <v>2555</v>
      </c>
      <c r="K325" s="1" t="s">
        <v>33</v>
      </c>
      <c r="L325" s="1" t="s">
        <v>72</v>
      </c>
      <c r="M325" s="1" t="s">
        <v>78</v>
      </c>
      <c r="N325" s="1" t="s">
        <v>2556</v>
      </c>
      <c r="O325" s="8">
        <v>44319</v>
      </c>
      <c r="P325" s="1" t="s">
        <v>2557</v>
      </c>
      <c r="Q325" s="1" t="s">
        <v>163</v>
      </c>
      <c r="R325" s="1" t="s">
        <v>101</v>
      </c>
      <c r="S325" s="2">
        <v>1032454</v>
      </c>
      <c r="T325" s="1" t="s">
        <v>41</v>
      </c>
      <c r="U325" s="1" t="s">
        <v>66</v>
      </c>
      <c r="V325" s="1" t="s">
        <v>43</v>
      </c>
      <c r="W325" s="1" t="s">
        <v>130</v>
      </c>
      <c r="X325" s="2">
        <v>2</v>
      </c>
      <c r="Y325" s="2">
        <v>2</v>
      </c>
      <c r="Z325" s="2">
        <v>1</v>
      </c>
      <c r="AA325" s="1" t="s">
        <v>62</v>
      </c>
      <c r="AB325" s="1"/>
      <c r="AC325" s="2">
        <v>3126905165</v>
      </c>
      <c r="AD325" s="1" t="s">
        <v>2558</v>
      </c>
      <c r="AE325" s="2">
        <v>3135917904</v>
      </c>
      <c r="AF325" s="1" t="s">
        <v>1981</v>
      </c>
    </row>
    <row r="326" spans="1:32" ht="12.5" x14ac:dyDescent="0.25">
      <c r="A326" s="1" t="s">
        <v>2559</v>
      </c>
      <c r="B326" s="1" t="s">
        <v>26</v>
      </c>
      <c r="C326" s="2">
        <v>34981496</v>
      </c>
      <c r="D326" s="1" t="s">
        <v>2560</v>
      </c>
      <c r="E326" s="1" t="s">
        <v>2561</v>
      </c>
      <c r="F326" s="1" t="s">
        <v>29</v>
      </c>
      <c r="G326" s="8">
        <v>21167</v>
      </c>
      <c r="H326" s="1" t="s">
        <v>2562</v>
      </c>
      <c r="I326" s="1" t="s">
        <v>229</v>
      </c>
      <c r="J326" s="1" t="s">
        <v>2563</v>
      </c>
      <c r="K326" s="1" t="s">
        <v>33</v>
      </c>
      <c r="L326" s="1" t="s">
        <v>34</v>
      </c>
      <c r="M326" s="1" t="s">
        <v>35</v>
      </c>
      <c r="N326" s="1" t="s">
        <v>2564</v>
      </c>
      <c r="O326" s="8">
        <v>39022</v>
      </c>
      <c r="P326" s="1" t="s">
        <v>344</v>
      </c>
      <c r="Q326" s="1" t="s">
        <v>66</v>
      </c>
      <c r="R326" s="1" t="s">
        <v>675</v>
      </c>
      <c r="S326" s="2">
        <v>2394000</v>
      </c>
      <c r="T326" s="1" t="s">
        <v>41</v>
      </c>
      <c r="U326" s="1" t="s">
        <v>66</v>
      </c>
      <c r="V326" s="1" t="s">
        <v>67</v>
      </c>
      <c r="W326" s="1" t="s">
        <v>196</v>
      </c>
      <c r="X326" s="2">
        <v>1</v>
      </c>
      <c r="Y326" s="2">
        <v>0</v>
      </c>
      <c r="Z326" s="2">
        <v>3</v>
      </c>
      <c r="AA326" s="1" t="s">
        <v>62</v>
      </c>
      <c r="AB326" s="2">
        <v>7819162</v>
      </c>
      <c r="AC326" s="2">
        <v>3004696942</v>
      </c>
      <c r="AD326" s="1" t="s">
        <v>2565</v>
      </c>
      <c r="AE326" s="2">
        <v>3183545667</v>
      </c>
      <c r="AF326" s="1" t="s">
        <v>2013</v>
      </c>
    </row>
    <row r="327" spans="1:32" ht="12.5" x14ac:dyDescent="0.25">
      <c r="A327" s="1" t="s">
        <v>2566</v>
      </c>
      <c r="B327" s="1" t="s">
        <v>26</v>
      </c>
      <c r="C327" s="2">
        <v>22478495</v>
      </c>
      <c r="D327" s="1" t="s">
        <v>2567</v>
      </c>
      <c r="E327" s="1" t="s">
        <v>2568</v>
      </c>
      <c r="F327" s="1" t="s">
        <v>29</v>
      </c>
      <c r="G327" s="8">
        <v>44500</v>
      </c>
      <c r="H327" s="1" t="s">
        <v>880</v>
      </c>
      <c r="I327" s="1" t="s">
        <v>229</v>
      </c>
      <c r="J327" s="1" t="s">
        <v>2569</v>
      </c>
      <c r="K327" s="1" t="s">
        <v>33</v>
      </c>
      <c r="L327" s="1" t="s">
        <v>51</v>
      </c>
      <c r="M327" s="1" t="s">
        <v>35</v>
      </c>
      <c r="N327" s="1" t="s">
        <v>946</v>
      </c>
      <c r="O327" s="8">
        <v>42037</v>
      </c>
      <c r="P327" s="1" t="s">
        <v>1858</v>
      </c>
      <c r="Q327" s="1" t="s">
        <v>39</v>
      </c>
      <c r="R327" s="1" t="s">
        <v>101</v>
      </c>
      <c r="S327" s="2">
        <v>3180000</v>
      </c>
      <c r="T327" s="1" t="s">
        <v>41</v>
      </c>
      <c r="U327" s="1" t="s">
        <v>42</v>
      </c>
      <c r="V327" s="1" t="s">
        <v>94</v>
      </c>
      <c r="W327" s="1" t="s">
        <v>196</v>
      </c>
      <c r="X327" s="2">
        <v>4</v>
      </c>
      <c r="Y327" s="1"/>
      <c r="Z327" s="2">
        <v>3</v>
      </c>
      <c r="AA327" s="1" t="s">
        <v>45</v>
      </c>
      <c r="AB327" s="2">
        <v>3124646986</v>
      </c>
      <c r="AC327" s="2">
        <v>3124646986</v>
      </c>
      <c r="AD327" s="1" t="s">
        <v>2570</v>
      </c>
      <c r="AE327" s="2">
        <v>3105394696</v>
      </c>
      <c r="AF327" s="1" t="s">
        <v>364</v>
      </c>
    </row>
    <row r="328" spans="1:32" ht="12.5" x14ac:dyDescent="0.25">
      <c r="A328" s="1" t="s">
        <v>2571</v>
      </c>
      <c r="B328" s="1" t="s">
        <v>26</v>
      </c>
      <c r="C328" s="2">
        <v>1102815053</v>
      </c>
      <c r="D328" s="1" t="s">
        <v>2572</v>
      </c>
      <c r="E328" s="1" t="s">
        <v>2573</v>
      </c>
      <c r="F328" s="1" t="s">
        <v>49</v>
      </c>
      <c r="G328" s="8">
        <v>32123</v>
      </c>
      <c r="H328" s="1" t="s">
        <v>880</v>
      </c>
      <c r="I328" s="1" t="s">
        <v>163</v>
      </c>
      <c r="J328" s="1" t="s">
        <v>2574</v>
      </c>
      <c r="K328" s="1" t="s">
        <v>33</v>
      </c>
      <c r="L328" s="1" t="s">
        <v>51</v>
      </c>
      <c r="M328" s="1" t="s">
        <v>35</v>
      </c>
      <c r="N328" s="1" t="s">
        <v>882</v>
      </c>
      <c r="O328" s="8">
        <v>44413</v>
      </c>
      <c r="P328" s="1" t="s">
        <v>882</v>
      </c>
      <c r="Q328" s="1" t="s">
        <v>163</v>
      </c>
      <c r="R328" s="1" t="s">
        <v>810</v>
      </c>
      <c r="S328" s="2">
        <v>1500000</v>
      </c>
      <c r="T328" s="1" t="s">
        <v>41</v>
      </c>
      <c r="U328" s="1" t="s">
        <v>2575</v>
      </c>
      <c r="V328" s="1" t="s">
        <v>67</v>
      </c>
      <c r="W328" s="1" t="s">
        <v>44</v>
      </c>
      <c r="X328" s="1"/>
      <c r="Y328" s="1"/>
      <c r="Z328" s="1"/>
      <c r="AA328" s="1" t="s">
        <v>45</v>
      </c>
      <c r="AB328" s="1"/>
      <c r="AC328" s="2">
        <v>3173686286</v>
      </c>
      <c r="AD328" s="1" t="s">
        <v>2576</v>
      </c>
      <c r="AE328" s="2">
        <v>3165240508</v>
      </c>
      <c r="AF328" s="1" t="s">
        <v>313</v>
      </c>
    </row>
    <row r="329" spans="1:32" ht="12.5" x14ac:dyDescent="0.25">
      <c r="A329" s="1" t="s">
        <v>2577</v>
      </c>
      <c r="B329" s="1" t="s">
        <v>26</v>
      </c>
      <c r="C329" s="2">
        <v>1003408074</v>
      </c>
      <c r="D329" s="1" t="s">
        <v>2578</v>
      </c>
      <c r="E329" s="1" t="s">
        <v>2579</v>
      </c>
      <c r="F329" s="1" t="s">
        <v>49</v>
      </c>
      <c r="G329" s="8">
        <v>36948</v>
      </c>
      <c r="H329" s="1" t="s">
        <v>2580</v>
      </c>
      <c r="I329" s="1" t="s">
        <v>229</v>
      </c>
      <c r="J329" s="1" t="s">
        <v>2581</v>
      </c>
      <c r="K329" s="1" t="s">
        <v>180</v>
      </c>
      <c r="L329" s="1" t="s">
        <v>34</v>
      </c>
      <c r="M329" s="1" t="s">
        <v>88</v>
      </c>
      <c r="N329" s="1"/>
      <c r="O329" s="8">
        <v>44155</v>
      </c>
      <c r="P329" s="1" t="s">
        <v>1683</v>
      </c>
      <c r="Q329" s="1" t="s">
        <v>39</v>
      </c>
      <c r="R329" s="1" t="s">
        <v>101</v>
      </c>
      <c r="S329" s="2">
        <v>1000000</v>
      </c>
      <c r="T329" s="1" t="s">
        <v>41</v>
      </c>
      <c r="U329" s="1" t="s">
        <v>66</v>
      </c>
      <c r="V329" s="1" t="s">
        <v>94</v>
      </c>
      <c r="W329" s="1" t="s">
        <v>44</v>
      </c>
      <c r="X329" s="2">
        <v>0</v>
      </c>
      <c r="Y329" s="2">
        <v>3</v>
      </c>
      <c r="Z329" s="2">
        <v>2</v>
      </c>
      <c r="AA329" s="1" t="s">
        <v>45</v>
      </c>
      <c r="AB329" s="1"/>
      <c r="AC329" s="2">
        <v>3242555584</v>
      </c>
      <c r="AD329" s="1" t="s">
        <v>2582</v>
      </c>
      <c r="AE329" s="2">
        <v>3145938425</v>
      </c>
      <c r="AF329" s="1" t="s">
        <v>1760</v>
      </c>
    </row>
    <row r="330" spans="1:32" ht="12.5" x14ac:dyDescent="0.25">
      <c r="A330" s="1" t="s">
        <v>2583</v>
      </c>
      <c r="B330" s="1" t="s">
        <v>26</v>
      </c>
      <c r="C330" s="2">
        <v>1073815599</v>
      </c>
      <c r="D330" s="1" t="s">
        <v>2584</v>
      </c>
      <c r="E330" s="1" t="s">
        <v>2585</v>
      </c>
      <c r="F330" s="1" t="s">
        <v>29</v>
      </c>
      <c r="G330" s="8">
        <v>32577</v>
      </c>
      <c r="H330" s="1" t="s">
        <v>2586</v>
      </c>
      <c r="I330" s="1" t="s">
        <v>229</v>
      </c>
      <c r="J330" s="1" t="s">
        <v>2587</v>
      </c>
      <c r="K330" s="1" t="s">
        <v>33</v>
      </c>
      <c r="L330" s="1" t="s">
        <v>34</v>
      </c>
      <c r="M330" s="1" t="s">
        <v>343</v>
      </c>
      <c r="N330" s="1" t="s">
        <v>2588</v>
      </c>
      <c r="O330" s="8">
        <v>43905</v>
      </c>
      <c r="P330" s="1" t="s">
        <v>2589</v>
      </c>
      <c r="Q330" s="1" t="s">
        <v>265</v>
      </c>
      <c r="R330" s="1" t="s">
        <v>810</v>
      </c>
      <c r="S330" s="2">
        <v>908000</v>
      </c>
      <c r="T330" s="1" t="s">
        <v>41</v>
      </c>
      <c r="U330" s="1" t="s">
        <v>42</v>
      </c>
      <c r="V330" s="1" t="s">
        <v>43</v>
      </c>
      <c r="W330" s="1" t="s">
        <v>169</v>
      </c>
      <c r="X330" s="2">
        <v>2</v>
      </c>
      <c r="Y330" s="2">
        <v>0</v>
      </c>
      <c r="Z330" s="2">
        <v>3</v>
      </c>
      <c r="AA330" s="1" t="s">
        <v>55</v>
      </c>
      <c r="AB330" s="2">
        <v>7946428</v>
      </c>
      <c r="AC330" s="2">
        <v>3003566581</v>
      </c>
      <c r="AD330" s="1" t="s">
        <v>2590</v>
      </c>
      <c r="AE330" s="1" t="s">
        <v>2591</v>
      </c>
      <c r="AF330" s="1" t="s">
        <v>397</v>
      </c>
    </row>
    <row r="331" spans="1:32" ht="12.5" x14ac:dyDescent="0.25">
      <c r="A331" s="1" t="s">
        <v>2592</v>
      </c>
      <c r="B331" s="1" t="s">
        <v>26</v>
      </c>
      <c r="C331" s="2">
        <v>1066720766</v>
      </c>
      <c r="D331" s="1" t="s">
        <v>2593</v>
      </c>
      <c r="E331" s="1" t="s">
        <v>2594</v>
      </c>
      <c r="F331" s="1" t="s">
        <v>29</v>
      </c>
      <c r="G331" s="8">
        <v>31581</v>
      </c>
      <c r="H331" s="1" t="s">
        <v>2554</v>
      </c>
      <c r="I331" s="1" t="s">
        <v>229</v>
      </c>
      <c r="J331" s="1" t="s">
        <v>2595</v>
      </c>
      <c r="K331" s="1" t="s">
        <v>33</v>
      </c>
      <c r="L331" s="1" t="s">
        <v>51</v>
      </c>
      <c r="M331" s="1" t="s">
        <v>35</v>
      </c>
      <c r="N331" s="1" t="s">
        <v>2596</v>
      </c>
      <c r="O331" s="8">
        <v>42170</v>
      </c>
      <c r="P331" s="1" t="s">
        <v>2596</v>
      </c>
      <c r="Q331" s="1" t="s">
        <v>265</v>
      </c>
      <c r="R331" s="1" t="s">
        <v>101</v>
      </c>
      <c r="S331" s="2">
        <v>1818000</v>
      </c>
      <c r="T331" s="1" t="s">
        <v>41</v>
      </c>
      <c r="U331" s="1" t="s">
        <v>42</v>
      </c>
      <c r="V331" s="1" t="s">
        <v>73</v>
      </c>
      <c r="W331" s="1" t="s">
        <v>44</v>
      </c>
      <c r="X331" s="2">
        <v>1</v>
      </c>
      <c r="Y331" s="2">
        <v>1</v>
      </c>
      <c r="Z331" s="2">
        <v>2</v>
      </c>
      <c r="AA331" s="1" t="s">
        <v>62</v>
      </c>
      <c r="AB331" s="1"/>
      <c r="AC331" s="2">
        <v>3218969784</v>
      </c>
      <c r="AD331" s="1" t="s">
        <v>2597</v>
      </c>
      <c r="AE331" s="2">
        <v>3218969784</v>
      </c>
      <c r="AF331" s="1" t="s">
        <v>364</v>
      </c>
    </row>
    <row r="332" spans="1:32" ht="12.5" x14ac:dyDescent="0.25">
      <c r="A332" s="1" t="s">
        <v>1989</v>
      </c>
      <c r="B332" s="1" t="s">
        <v>26</v>
      </c>
      <c r="C332" s="2">
        <v>1064976501</v>
      </c>
      <c r="D332" s="1" t="s">
        <v>1990</v>
      </c>
      <c r="E332" s="1" t="s">
        <v>1991</v>
      </c>
      <c r="F332" s="1" t="s">
        <v>29</v>
      </c>
      <c r="G332" s="8">
        <v>30630</v>
      </c>
      <c r="H332" s="1" t="s">
        <v>2598</v>
      </c>
      <c r="I332" s="1" t="s">
        <v>294</v>
      </c>
      <c r="J332" s="1" t="s">
        <v>1993</v>
      </c>
      <c r="K332" s="1" t="s">
        <v>33</v>
      </c>
      <c r="L332" s="1" t="s">
        <v>34</v>
      </c>
      <c r="M332" s="1" t="s">
        <v>78</v>
      </c>
      <c r="N332" s="1" t="s">
        <v>1994</v>
      </c>
      <c r="O332" s="8">
        <v>41235</v>
      </c>
      <c r="P332" s="1" t="s">
        <v>1994</v>
      </c>
      <c r="Q332" s="1" t="s">
        <v>39</v>
      </c>
      <c r="R332" s="1" t="s">
        <v>101</v>
      </c>
      <c r="S332" s="2">
        <v>960</v>
      </c>
      <c r="T332" s="1" t="s">
        <v>41</v>
      </c>
      <c r="U332" s="1" t="s">
        <v>66</v>
      </c>
      <c r="V332" s="1" t="s">
        <v>43</v>
      </c>
      <c r="W332" s="1" t="s">
        <v>169</v>
      </c>
      <c r="X332" s="2">
        <v>2</v>
      </c>
      <c r="Y332" s="2">
        <v>2</v>
      </c>
      <c r="Z332" s="2">
        <v>2</v>
      </c>
      <c r="AA332" s="1" t="s">
        <v>260</v>
      </c>
      <c r="AB332" s="1"/>
      <c r="AC332" s="2">
        <v>3136369415</v>
      </c>
      <c r="AD332" s="1" t="s">
        <v>2599</v>
      </c>
      <c r="AE332" s="2">
        <v>3114742454</v>
      </c>
      <c r="AF332" s="1" t="s">
        <v>397</v>
      </c>
    </row>
    <row r="333" spans="1:32" ht="12.5" x14ac:dyDescent="0.25">
      <c r="A333" s="1" t="s">
        <v>2600</v>
      </c>
      <c r="B333" s="1" t="s">
        <v>26</v>
      </c>
      <c r="C333" s="2">
        <v>1065005209</v>
      </c>
      <c r="D333" s="1" t="s">
        <v>2601</v>
      </c>
      <c r="E333" s="1" t="s">
        <v>2602</v>
      </c>
      <c r="F333" s="1" t="s">
        <v>29</v>
      </c>
      <c r="G333" s="8">
        <v>34522</v>
      </c>
      <c r="H333" s="1" t="s">
        <v>2603</v>
      </c>
      <c r="I333" s="1" t="s">
        <v>229</v>
      </c>
      <c r="J333" s="1" t="s">
        <v>2604</v>
      </c>
      <c r="K333" s="1" t="s">
        <v>33</v>
      </c>
      <c r="L333" s="1" t="s">
        <v>51</v>
      </c>
      <c r="M333" s="1" t="s">
        <v>343</v>
      </c>
      <c r="N333" s="1" t="s">
        <v>1987</v>
      </c>
      <c r="O333" s="8">
        <v>43891</v>
      </c>
      <c r="P333" s="1" t="s">
        <v>1987</v>
      </c>
      <c r="Q333" s="1" t="s">
        <v>39</v>
      </c>
      <c r="R333" s="2">
        <v>12</v>
      </c>
      <c r="S333" s="2">
        <v>1800000</v>
      </c>
      <c r="T333" s="1" t="s">
        <v>41</v>
      </c>
      <c r="U333" s="1" t="s">
        <v>42</v>
      </c>
      <c r="V333" s="1" t="s">
        <v>73</v>
      </c>
      <c r="W333" s="1" t="s">
        <v>44</v>
      </c>
      <c r="X333" s="2">
        <v>0</v>
      </c>
      <c r="Y333" s="2">
        <v>0</v>
      </c>
      <c r="Z333" s="2">
        <v>2</v>
      </c>
      <c r="AA333" s="1" t="s">
        <v>2605</v>
      </c>
      <c r="AB333" s="1"/>
      <c r="AC333" s="2">
        <v>3217373658</v>
      </c>
      <c r="AD333" s="2">
        <v>3145124433</v>
      </c>
      <c r="AE333" s="2">
        <v>3116665786</v>
      </c>
      <c r="AF333" s="1" t="s">
        <v>1886</v>
      </c>
    </row>
    <row r="334" spans="1:32" ht="12.5" x14ac:dyDescent="0.25">
      <c r="A334" s="1" t="s">
        <v>2606</v>
      </c>
      <c r="B334" s="1" t="s">
        <v>26</v>
      </c>
      <c r="C334" s="2">
        <v>1103981103</v>
      </c>
      <c r="D334" s="1" t="s">
        <v>2607</v>
      </c>
      <c r="E334" s="1" t="s">
        <v>2608</v>
      </c>
      <c r="F334" s="1" t="s">
        <v>29</v>
      </c>
      <c r="G334" s="8">
        <v>36121</v>
      </c>
      <c r="H334" s="1" t="s">
        <v>2609</v>
      </c>
      <c r="I334" s="1" t="s">
        <v>229</v>
      </c>
      <c r="J334" s="1" t="s">
        <v>2610</v>
      </c>
      <c r="K334" s="1" t="s">
        <v>33</v>
      </c>
      <c r="L334" s="1" t="s">
        <v>51</v>
      </c>
      <c r="M334" s="1" t="s">
        <v>35</v>
      </c>
      <c r="N334" s="1" t="s">
        <v>1987</v>
      </c>
      <c r="O334" s="8">
        <v>44084</v>
      </c>
      <c r="P334" s="1" t="s">
        <v>2611</v>
      </c>
      <c r="Q334" s="1" t="s">
        <v>39</v>
      </c>
      <c r="R334" s="1" t="s">
        <v>2134</v>
      </c>
      <c r="S334" s="2">
        <v>185000</v>
      </c>
      <c r="T334" s="1" t="s">
        <v>41</v>
      </c>
      <c r="U334" s="1" t="s">
        <v>42</v>
      </c>
      <c r="V334" s="1" t="s">
        <v>43</v>
      </c>
      <c r="W334" s="1" t="s">
        <v>130</v>
      </c>
      <c r="X334" s="2">
        <v>0</v>
      </c>
      <c r="Y334" s="2">
        <v>0</v>
      </c>
      <c r="Z334" s="2">
        <v>3</v>
      </c>
      <c r="AA334" s="1" t="s">
        <v>308</v>
      </c>
      <c r="AB334" s="2">
        <v>3206791871</v>
      </c>
      <c r="AC334" s="2">
        <v>3206791871</v>
      </c>
      <c r="AD334" s="1" t="s">
        <v>2612</v>
      </c>
      <c r="AE334" s="1" t="s">
        <v>2613</v>
      </c>
      <c r="AF334" s="1" t="s">
        <v>1894</v>
      </c>
    </row>
    <row r="335" spans="1:32" ht="12.5" x14ac:dyDescent="0.25">
      <c r="A335" s="1" t="s">
        <v>2614</v>
      </c>
      <c r="B335" s="1" t="s">
        <v>26</v>
      </c>
      <c r="C335" s="2">
        <v>1020799490</v>
      </c>
      <c r="D335" s="1" t="s">
        <v>2615</v>
      </c>
      <c r="E335" s="1" t="s">
        <v>2616</v>
      </c>
      <c r="F335" s="1" t="s">
        <v>29</v>
      </c>
      <c r="G335" s="8">
        <v>34657</v>
      </c>
      <c r="H335" s="1" t="s">
        <v>2617</v>
      </c>
      <c r="I335" s="1" t="s">
        <v>294</v>
      </c>
      <c r="J335" s="1" t="s">
        <v>2618</v>
      </c>
      <c r="K335" s="1" t="s">
        <v>180</v>
      </c>
      <c r="L335" s="1" t="s">
        <v>34</v>
      </c>
      <c r="M335" s="1" t="s">
        <v>78</v>
      </c>
      <c r="N335" s="1" t="s">
        <v>2619</v>
      </c>
      <c r="O335" s="8">
        <v>44024</v>
      </c>
      <c r="P335" s="1" t="s">
        <v>2620</v>
      </c>
      <c r="Q335" s="1" t="s">
        <v>39</v>
      </c>
      <c r="R335" s="2">
        <v>12</v>
      </c>
      <c r="S335" s="2">
        <v>960</v>
      </c>
      <c r="T335" s="1" t="s">
        <v>41</v>
      </c>
      <c r="U335" s="1" t="s">
        <v>66</v>
      </c>
      <c r="V335" s="1" t="s">
        <v>73</v>
      </c>
      <c r="W335" s="1" t="s">
        <v>169</v>
      </c>
      <c r="X335" s="2">
        <v>2</v>
      </c>
      <c r="Y335" s="2">
        <v>2</v>
      </c>
      <c r="Z335" s="2">
        <v>1</v>
      </c>
      <c r="AA335" s="1" t="s">
        <v>62</v>
      </c>
      <c r="AB335" s="1"/>
      <c r="AC335" s="2">
        <v>3112415416</v>
      </c>
      <c r="AD335" s="1" t="s">
        <v>2621</v>
      </c>
      <c r="AE335" s="2">
        <v>3112314998</v>
      </c>
      <c r="AF335" s="1" t="s">
        <v>313</v>
      </c>
    </row>
    <row r="336" spans="1:32" ht="12.5" x14ac:dyDescent="0.25">
      <c r="A336" s="1" t="s">
        <v>2622</v>
      </c>
      <c r="B336" s="1" t="s">
        <v>26</v>
      </c>
      <c r="C336" s="2">
        <v>1066736672</v>
      </c>
      <c r="D336" s="1" t="s">
        <v>2623</v>
      </c>
      <c r="E336" s="1" t="s">
        <v>2624</v>
      </c>
      <c r="F336" s="1" t="s">
        <v>29</v>
      </c>
      <c r="G336" s="8">
        <v>33245</v>
      </c>
      <c r="H336" s="1" t="s">
        <v>975</v>
      </c>
      <c r="I336" s="1" t="s">
        <v>229</v>
      </c>
      <c r="J336" s="1" t="s">
        <v>2625</v>
      </c>
      <c r="K336" s="1" t="s">
        <v>33</v>
      </c>
      <c r="L336" s="1" t="s">
        <v>34</v>
      </c>
      <c r="M336" s="1" t="s">
        <v>78</v>
      </c>
      <c r="N336" s="1" t="s">
        <v>2626</v>
      </c>
      <c r="O336" s="8">
        <v>42217</v>
      </c>
      <c r="P336" s="1" t="s">
        <v>2627</v>
      </c>
      <c r="Q336" s="1" t="s">
        <v>265</v>
      </c>
      <c r="R336" s="1" t="s">
        <v>101</v>
      </c>
      <c r="S336" s="2">
        <v>944000</v>
      </c>
      <c r="T336" s="1" t="s">
        <v>41</v>
      </c>
      <c r="U336" s="1" t="s">
        <v>66</v>
      </c>
      <c r="V336" s="1" t="s">
        <v>73</v>
      </c>
      <c r="W336" s="1" t="s">
        <v>130</v>
      </c>
      <c r="X336" s="2">
        <v>0</v>
      </c>
      <c r="Y336" s="2">
        <v>0</v>
      </c>
      <c r="Z336" s="2">
        <v>2</v>
      </c>
      <c r="AA336" s="1" t="s">
        <v>308</v>
      </c>
      <c r="AB336" s="2">
        <v>7915310</v>
      </c>
      <c r="AC336" s="2">
        <v>3012578839</v>
      </c>
      <c r="AD336" s="1" t="s">
        <v>2628</v>
      </c>
      <c r="AE336" s="2">
        <v>3128409214</v>
      </c>
      <c r="AF336" s="1" t="s">
        <v>2629</v>
      </c>
    </row>
    <row r="337" spans="1:32" ht="12.5" x14ac:dyDescent="0.25">
      <c r="A337" s="1" t="s">
        <v>2630</v>
      </c>
      <c r="B337" s="1" t="s">
        <v>26</v>
      </c>
      <c r="C337" s="2">
        <v>1064995840</v>
      </c>
      <c r="D337" s="1" t="s">
        <v>778</v>
      </c>
      <c r="E337" s="1" t="s">
        <v>2631</v>
      </c>
      <c r="F337" s="1" t="s">
        <v>29</v>
      </c>
      <c r="G337" s="8">
        <v>33365</v>
      </c>
      <c r="H337" s="1" t="s">
        <v>2632</v>
      </c>
      <c r="I337" s="1" t="s">
        <v>229</v>
      </c>
      <c r="J337" s="1" t="s">
        <v>2633</v>
      </c>
      <c r="K337" s="1" t="s">
        <v>33</v>
      </c>
      <c r="L337" s="1" t="s">
        <v>51</v>
      </c>
      <c r="M337" s="1" t="s">
        <v>343</v>
      </c>
      <c r="N337" s="1" t="s">
        <v>2634</v>
      </c>
      <c r="O337" s="8">
        <v>42513</v>
      </c>
      <c r="P337" s="1" t="s">
        <v>2634</v>
      </c>
      <c r="Q337" s="1" t="s">
        <v>265</v>
      </c>
      <c r="R337" s="1" t="s">
        <v>101</v>
      </c>
      <c r="S337" s="2">
        <v>1818000</v>
      </c>
      <c r="T337" s="1" t="s">
        <v>41</v>
      </c>
      <c r="U337" s="1" t="s">
        <v>42</v>
      </c>
      <c r="V337" s="1" t="s">
        <v>73</v>
      </c>
      <c r="W337" s="1" t="s">
        <v>130</v>
      </c>
      <c r="X337" s="2">
        <v>0</v>
      </c>
      <c r="Y337" s="1"/>
      <c r="Z337" s="2">
        <v>3</v>
      </c>
      <c r="AA337" s="1" t="s">
        <v>308</v>
      </c>
      <c r="AB337" s="1"/>
      <c r="AC337" s="2">
        <v>3105027398</v>
      </c>
      <c r="AD337" s="1" t="s">
        <v>2635</v>
      </c>
      <c r="AE337" s="2">
        <v>3005591388</v>
      </c>
      <c r="AF337" s="1" t="s">
        <v>950</v>
      </c>
    </row>
    <row r="338" spans="1:32" ht="12.5" x14ac:dyDescent="0.25">
      <c r="A338" s="1" t="s">
        <v>2340</v>
      </c>
      <c r="B338" s="1" t="s">
        <v>26</v>
      </c>
      <c r="C338" s="2">
        <v>1065007725</v>
      </c>
      <c r="D338" s="1" t="s">
        <v>2636</v>
      </c>
      <c r="E338" s="1" t="s">
        <v>2342</v>
      </c>
      <c r="F338" s="1" t="s">
        <v>29</v>
      </c>
      <c r="G338" s="8">
        <v>34999</v>
      </c>
      <c r="H338" s="1" t="s">
        <v>2637</v>
      </c>
      <c r="I338" s="1" t="s">
        <v>294</v>
      </c>
      <c r="J338" s="1" t="s">
        <v>2638</v>
      </c>
      <c r="K338" s="1" t="s">
        <v>33</v>
      </c>
      <c r="L338" s="1" t="s">
        <v>34</v>
      </c>
      <c r="M338" s="1" t="s">
        <v>35</v>
      </c>
      <c r="N338" s="1" t="s">
        <v>2345</v>
      </c>
      <c r="O338" s="8">
        <v>44334</v>
      </c>
      <c r="P338" s="1" t="s">
        <v>2639</v>
      </c>
      <c r="Q338" s="1" t="s">
        <v>39</v>
      </c>
      <c r="R338" s="1" t="s">
        <v>101</v>
      </c>
      <c r="S338" s="2">
        <v>964000</v>
      </c>
      <c r="T338" s="1" t="s">
        <v>41</v>
      </c>
      <c r="U338" s="1" t="s">
        <v>66</v>
      </c>
      <c r="V338" s="1" t="s">
        <v>73</v>
      </c>
      <c r="W338" s="1" t="s">
        <v>44</v>
      </c>
      <c r="X338" s="2">
        <v>0</v>
      </c>
      <c r="Y338" s="2">
        <v>0</v>
      </c>
      <c r="Z338" s="2">
        <v>2</v>
      </c>
      <c r="AA338" s="1" t="s">
        <v>45</v>
      </c>
      <c r="AB338" s="2">
        <v>3148755404</v>
      </c>
      <c r="AC338" s="2">
        <v>3148755404</v>
      </c>
      <c r="AD338" s="1" t="s">
        <v>2640</v>
      </c>
      <c r="AE338" s="2">
        <v>3104606222</v>
      </c>
      <c r="AF338" s="1" t="s">
        <v>1760</v>
      </c>
    </row>
    <row r="339" spans="1:32" ht="12.5" x14ac:dyDescent="0.25">
      <c r="A339" s="1" t="s">
        <v>1265</v>
      </c>
      <c r="B339" s="1" t="s">
        <v>26</v>
      </c>
      <c r="C339" s="2">
        <v>1067883429</v>
      </c>
      <c r="D339" s="1" t="s">
        <v>2641</v>
      </c>
      <c r="E339" s="1" t="s">
        <v>2642</v>
      </c>
      <c r="F339" s="1" t="s">
        <v>29</v>
      </c>
      <c r="G339" s="8">
        <v>32907</v>
      </c>
      <c r="H339" s="1" t="s">
        <v>392</v>
      </c>
      <c r="I339" s="1" t="s">
        <v>229</v>
      </c>
      <c r="J339" s="1" t="s">
        <v>2643</v>
      </c>
      <c r="K339" s="1" t="s">
        <v>33</v>
      </c>
      <c r="L339" s="1" t="s">
        <v>51</v>
      </c>
      <c r="M339" s="1" t="s">
        <v>35</v>
      </c>
      <c r="N339" s="1" t="s">
        <v>2043</v>
      </c>
      <c r="O339" s="8">
        <v>42898</v>
      </c>
      <c r="P339" s="1" t="s">
        <v>2644</v>
      </c>
      <c r="Q339" s="1" t="s">
        <v>39</v>
      </c>
      <c r="R339" s="2">
        <v>12</v>
      </c>
      <c r="S339" s="2">
        <v>1818000</v>
      </c>
      <c r="T339" s="1" t="s">
        <v>41</v>
      </c>
      <c r="U339" s="1" t="s">
        <v>61</v>
      </c>
      <c r="V339" s="1" t="s">
        <v>73</v>
      </c>
      <c r="W339" s="1" t="s">
        <v>130</v>
      </c>
      <c r="X339" s="2">
        <v>2</v>
      </c>
      <c r="Y339" s="2">
        <v>1</v>
      </c>
      <c r="Z339" s="2">
        <v>1</v>
      </c>
      <c r="AA339" s="1" t="s">
        <v>45</v>
      </c>
      <c r="AB339" s="5" t="s">
        <v>2645</v>
      </c>
      <c r="AC339" s="2">
        <v>3124735122</v>
      </c>
      <c r="AD339" s="1" t="s">
        <v>2646</v>
      </c>
      <c r="AE339" s="2">
        <v>3132304940</v>
      </c>
      <c r="AF339" s="1" t="s">
        <v>678</v>
      </c>
    </row>
    <row r="340" spans="1:32" ht="12.5" x14ac:dyDescent="0.25">
      <c r="A340" s="1" t="s">
        <v>74</v>
      </c>
      <c r="B340" s="1" t="s">
        <v>26</v>
      </c>
      <c r="C340" s="2">
        <v>1233345700</v>
      </c>
      <c r="D340" s="1" t="s">
        <v>75</v>
      </c>
      <c r="E340" s="1" t="s">
        <v>76</v>
      </c>
      <c r="F340" s="1" t="s">
        <v>29</v>
      </c>
      <c r="G340" s="8">
        <v>36433</v>
      </c>
      <c r="H340" s="1" t="s">
        <v>2647</v>
      </c>
      <c r="I340" s="1" t="s">
        <v>229</v>
      </c>
      <c r="J340" s="1" t="s">
        <v>2648</v>
      </c>
      <c r="K340" s="1" t="s">
        <v>33</v>
      </c>
      <c r="L340" s="1" t="s">
        <v>72</v>
      </c>
      <c r="M340" s="1" t="s">
        <v>78</v>
      </c>
      <c r="N340" s="1"/>
      <c r="O340" s="1"/>
      <c r="P340" s="1" t="s">
        <v>2639</v>
      </c>
      <c r="Q340" s="1" t="s">
        <v>39</v>
      </c>
      <c r="R340" s="1" t="s">
        <v>40</v>
      </c>
      <c r="S340" s="2">
        <v>940</v>
      </c>
      <c r="T340" s="1" t="s">
        <v>41</v>
      </c>
      <c r="U340" s="1" t="s">
        <v>66</v>
      </c>
      <c r="V340" s="1" t="s">
        <v>43</v>
      </c>
      <c r="W340" s="1" t="s">
        <v>44</v>
      </c>
      <c r="X340" s="2">
        <v>0</v>
      </c>
      <c r="Y340" s="2">
        <v>0</v>
      </c>
      <c r="Z340" s="2">
        <v>2</v>
      </c>
      <c r="AA340" s="1" t="s">
        <v>111</v>
      </c>
      <c r="AB340" s="1"/>
      <c r="AC340" s="2">
        <v>3052933234</v>
      </c>
      <c r="AD340" s="1" t="s">
        <v>2649</v>
      </c>
      <c r="AE340" s="1" t="s">
        <v>2650</v>
      </c>
      <c r="AF340" s="1" t="s">
        <v>413</v>
      </c>
    </row>
    <row r="341" spans="1:32" ht="12.5" x14ac:dyDescent="0.25">
      <c r="A341" s="1" t="s">
        <v>2651</v>
      </c>
      <c r="B341" s="1" t="s">
        <v>26</v>
      </c>
      <c r="C341" s="2">
        <v>1067845934</v>
      </c>
      <c r="D341" s="1" t="s">
        <v>2652</v>
      </c>
      <c r="E341" s="1" t="s">
        <v>2653</v>
      </c>
      <c r="F341" s="1" t="s">
        <v>29</v>
      </c>
      <c r="G341" s="8">
        <v>31222</v>
      </c>
      <c r="H341" s="1" t="s">
        <v>2654</v>
      </c>
      <c r="I341" s="1" t="s">
        <v>229</v>
      </c>
      <c r="J341" s="1" t="s">
        <v>2655</v>
      </c>
      <c r="K341" s="1" t="s">
        <v>33</v>
      </c>
      <c r="L341" s="1" t="s">
        <v>72</v>
      </c>
      <c r="M341" s="1" t="s">
        <v>78</v>
      </c>
      <c r="N341" s="1" t="s">
        <v>1931</v>
      </c>
      <c r="O341" s="12" t="s">
        <v>2656</v>
      </c>
      <c r="P341" s="1" t="s">
        <v>1101</v>
      </c>
      <c r="Q341" s="1" t="s">
        <v>39</v>
      </c>
      <c r="R341" s="1" t="s">
        <v>101</v>
      </c>
      <c r="S341" s="2">
        <v>944</v>
      </c>
      <c r="T341" s="1" t="s">
        <v>41</v>
      </c>
      <c r="U341" s="1" t="s">
        <v>2657</v>
      </c>
      <c r="V341" s="1" t="s">
        <v>43</v>
      </c>
      <c r="W341" s="1" t="s">
        <v>130</v>
      </c>
      <c r="X341" s="2">
        <v>3</v>
      </c>
      <c r="Y341" s="2">
        <v>3</v>
      </c>
      <c r="Z341" s="2">
        <v>2</v>
      </c>
      <c r="AA341" s="1" t="s">
        <v>62</v>
      </c>
      <c r="AB341" s="1"/>
      <c r="AC341" s="2">
        <v>3135990656</v>
      </c>
      <c r="AD341" s="1" t="s">
        <v>2658</v>
      </c>
      <c r="AE341" s="2">
        <v>3135840433</v>
      </c>
      <c r="AF341" s="1" t="s">
        <v>2659</v>
      </c>
    </row>
    <row r="342" spans="1:32" ht="12.5" x14ac:dyDescent="0.25">
      <c r="A342" s="1" t="s">
        <v>2660</v>
      </c>
      <c r="B342" s="1" t="s">
        <v>26</v>
      </c>
      <c r="C342" s="2">
        <v>1067934739</v>
      </c>
      <c r="D342" s="1" t="s">
        <v>2661</v>
      </c>
      <c r="E342" s="1" t="s">
        <v>2662</v>
      </c>
      <c r="F342" s="1" t="s">
        <v>29</v>
      </c>
      <c r="G342" s="8">
        <v>34595</v>
      </c>
      <c r="H342" s="1" t="s">
        <v>2663</v>
      </c>
      <c r="I342" s="1" t="s">
        <v>229</v>
      </c>
      <c r="J342" s="1" t="s">
        <v>2664</v>
      </c>
      <c r="K342" s="1" t="s">
        <v>33</v>
      </c>
      <c r="L342" s="1" t="s">
        <v>72</v>
      </c>
      <c r="M342" s="1" t="s">
        <v>35</v>
      </c>
      <c r="N342" s="1" t="s">
        <v>898</v>
      </c>
      <c r="O342" s="8">
        <v>44287</v>
      </c>
      <c r="P342" s="1" t="s">
        <v>898</v>
      </c>
      <c r="Q342" s="1" t="s">
        <v>66</v>
      </c>
      <c r="R342" s="1" t="s">
        <v>675</v>
      </c>
      <c r="S342" s="2">
        <v>2300000</v>
      </c>
      <c r="T342" s="1" t="s">
        <v>41</v>
      </c>
      <c r="U342" s="1" t="s">
        <v>42</v>
      </c>
      <c r="V342" s="1" t="s">
        <v>67</v>
      </c>
      <c r="W342" s="1" t="s">
        <v>44</v>
      </c>
      <c r="X342" s="2">
        <v>0</v>
      </c>
      <c r="Y342" s="2">
        <v>0</v>
      </c>
      <c r="Z342" s="2">
        <v>1</v>
      </c>
      <c r="AA342" s="1" t="s">
        <v>62</v>
      </c>
      <c r="AB342" s="2">
        <v>3004066345</v>
      </c>
      <c r="AC342" s="2">
        <v>3004066345</v>
      </c>
      <c r="AD342" s="1" t="s">
        <v>2665</v>
      </c>
      <c r="AE342" s="2">
        <v>3116197178</v>
      </c>
      <c r="AF342" s="1" t="s">
        <v>1886</v>
      </c>
    </row>
    <row r="343" spans="1:32" ht="12.5" x14ac:dyDescent="0.25">
      <c r="A343" s="1" t="s">
        <v>2666</v>
      </c>
      <c r="B343" s="1" t="s">
        <v>26</v>
      </c>
      <c r="C343" s="2">
        <v>1136888705</v>
      </c>
      <c r="D343" s="1" t="s">
        <v>2667</v>
      </c>
      <c r="E343" s="1" t="s">
        <v>2668</v>
      </c>
      <c r="F343" s="1" t="s">
        <v>29</v>
      </c>
      <c r="G343" s="8">
        <v>35760</v>
      </c>
      <c r="H343" s="1" t="s">
        <v>2669</v>
      </c>
      <c r="I343" s="1" t="s">
        <v>229</v>
      </c>
      <c r="J343" s="1" t="s">
        <v>2670</v>
      </c>
      <c r="K343" s="1" t="s">
        <v>33</v>
      </c>
      <c r="L343" s="1" t="s">
        <v>34</v>
      </c>
      <c r="M343" s="1" t="s">
        <v>35</v>
      </c>
      <c r="N343" s="1" t="s">
        <v>2671</v>
      </c>
      <c r="O343" s="8">
        <v>35584</v>
      </c>
      <c r="P343" s="1" t="s">
        <v>2672</v>
      </c>
      <c r="Q343" s="1" t="s">
        <v>39</v>
      </c>
      <c r="R343" s="1" t="s">
        <v>101</v>
      </c>
      <c r="S343" s="2">
        <v>1900000</v>
      </c>
      <c r="T343" s="1" t="s">
        <v>467</v>
      </c>
      <c r="U343" s="1" t="s">
        <v>42</v>
      </c>
      <c r="V343" s="1" t="s">
        <v>67</v>
      </c>
      <c r="W343" s="1" t="s">
        <v>44</v>
      </c>
      <c r="X343" s="2">
        <v>0</v>
      </c>
      <c r="Y343" s="2">
        <v>0</v>
      </c>
      <c r="Z343" s="2">
        <v>4</v>
      </c>
      <c r="AA343" s="1" t="s">
        <v>55</v>
      </c>
      <c r="AB343" s="1"/>
      <c r="AC343" s="2">
        <v>3135921959</v>
      </c>
      <c r="AD343" s="1" t="s">
        <v>2673</v>
      </c>
      <c r="AE343" s="2">
        <v>3132971439</v>
      </c>
      <c r="AF343" s="1" t="s">
        <v>338</v>
      </c>
    </row>
    <row r="344" spans="1:32" ht="12.5" x14ac:dyDescent="0.25">
      <c r="A344" s="1" t="s">
        <v>2674</v>
      </c>
      <c r="B344" s="1" t="s">
        <v>26</v>
      </c>
      <c r="C344" s="2">
        <v>30568078</v>
      </c>
      <c r="D344" s="1" t="s">
        <v>2675</v>
      </c>
      <c r="E344" s="1" t="s">
        <v>2676</v>
      </c>
      <c r="F344" s="1" t="s">
        <v>29</v>
      </c>
      <c r="G344" s="8">
        <v>25130</v>
      </c>
      <c r="H344" s="1" t="s">
        <v>2677</v>
      </c>
      <c r="I344" s="1" t="s">
        <v>229</v>
      </c>
      <c r="J344" s="1" t="s">
        <v>2678</v>
      </c>
      <c r="K344" s="1" t="s">
        <v>33</v>
      </c>
      <c r="L344" s="1" t="s">
        <v>34</v>
      </c>
      <c r="M344" s="1" t="s">
        <v>35</v>
      </c>
      <c r="N344" s="1" t="s">
        <v>2679</v>
      </c>
      <c r="O344" s="8">
        <v>42437</v>
      </c>
      <c r="P344" s="1" t="s">
        <v>2680</v>
      </c>
      <c r="Q344" s="1" t="s">
        <v>39</v>
      </c>
      <c r="R344" s="1" t="s">
        <v>857</v>
      </c>
      <c r="S344" s="2">
        <v>3990000</v>
      </c>
      <c r="T344" s="1" t="s">
        <v>41</v>
      </c>
      <c r="U344" s="1" t="s">
        <v>42</v>
      </c>
      <c r="V344" s="1" t="s">
        <v>67</v>
      </c>
      <c r="W344" s="1" t="s">
        <v>196</v>
      </c>
      <c r="X344" s="2">
        <v>1</v>
      </c>
      <c r="Y344" s="2">
        <v>1</v>
      </c>
      <c r="Z344" s="2">
        <v>4</v>
      </c>
      <c r="AA344" s="1" t="s">
        <v>2681</v>
      </c>
      <c r="AB344" s="1"/>
      <c r="AC344" s="2">
        <v>3008042251</v>
      </c>
      <c r="AD344" s="1" t="s">
        <v>2682</v>
      </c>
      <c r="AE344" s="2">
        <v>3008046066</v>
      </c>
      <c r="AF344" s="1" t="s">
        <v>338</v>
      </c>
    </row>
    <row r="345" spans="1:32" ht="12.5" x14ac:dyDescent="0.25">
      <c r="A345" s="1" t="s">
        <v>2683</v>
      </c>
      <c r="B345" s="1" t="s">
        <v>26</v>
      </c>
      <c r="C345" s="2">
        <v>1064986708</v>
      </c>
      <c r="D345" s="1" t="s">
        <v>2684</v>
      </c>
      <c r="E345" s="1" t="s">
        <v>2685</v>
      </c>
      <c r="F345" s="1" t="s">
        <v>29</v>
      </c>
      <c r="G345" s="8">
        <v>31853</v>
      </c>
      <c r="H345" s="1" t="s">
        <v>492</v>
      </c>
      <c r="I345" s="1" t="s">
        <v>294</v>
      </c>
      <c r="J345" s="1" t="s">
        <v>2686</v>
      </c>
      <c r="K345" s="1" t="s">
        <v>33</v>
      </c>
      <c r="L345" s="1" t="s">
        <v>72</v>
      </c>
      <c r="M345" s="1" t="s">
        <v>78</v>
      </c>
      <c r="N345" s="1" t="s">
        <v>2687</v>
      </c>
      <c r="O345" s="8">
        <v>44329</v>
      </c>
      <c r="P345" s="1" t="s">
        <v>2688</v>
      </c>
      <c r="Q345" s="1" t="s">
        <v>66</v>
      </c>
      <c r="R345" s="1" t="s">
        <v>101</v>
      </c>
      <c r="S345" s="2">
        <v>684</v>
      </c>
      <c r="T345" s="1" t="s">
        <v>93</v>
      </c>
      <c r="U345" s="1" t="s">
        <v>54</v>
      </c>
      <c r="V345" s="1" t="s">
        <v>94</v>
      </c>
      <c r="W345" s="1" t="s">
        <v>44</v>
      </c>
      <c r="X345" s="2">
        <v>0</v>
      </c>
      <c r="Y345" s="2">
        <v>1</v>
      </c>
      <c r="Z345" s="2">
        <v>2</v>
      </c>
      <c r="AA345" s="1" t="s">
        <v>45</v>
      </c>
      <c r="AB345" s="2">
        <v>3057067422</v>
      </c>
      <c r="AC345" s="2">
        <v>3057067422</v>
      </c>
      <c r="AD345" s="1" t="s">
        <v>2689</v>
      </c>
      <c r="AE345" s="2">
        <v>3135224811</v>
      </c>
      <c r="AF345" s="1" t="s">
        <v>719</v>
      </c>
    </row>
    <row r="346" spans="1:32" ht="12.5" x14ac:dyDescent="0.25">
      <c r="A346" s="1" t="s">
        <v>2690</v>
      </c>
      <c r="B346" s="1" t="s">
        <v>26</v>
      </c>
      <c r="C346" s="2">
        <v>1067951818</v>
      </c>
      <c r="D346" s="1" t="s">
        <v>272</v>
      </c>
      <c r="E346" s="1" t="s">
        <v>273</v>
      </c>
      <c r="F346" s="1" t="s">
        <v>49</v>
      </c>
      <c r="G346" s="8">
        <v>35357</v>
      </c>
      <c r="H346" s="1" t="s">
        <v>30</v>
      </c>
      <c r="I346" s="1" t="s">
        <v>229</v>
      </c>
      <c r="J346" s="1" t="s">
        <v>2691</v>
      </c>
      <c r="K346" s="1" t="s">
        <v>33</v>
      </c>
      <c r="L346" s="1" t="s">
        <v>51</v>
      </c>
      <c r="M346" s="1" t="s">
        <v>35</v>
      </c>
      <c r="N346" s="1" t="s">
        <v>2345</v>
      </c>
      <c r="O346" s="8">
        <v>44313</v>
      </c>
      <c r="P346" s="1" t="s">
        <v>2692</v>
      </c>
      <c r="Q346" s="1" t="s">
        <v>39</v>
      </c>
      <c r="R346" s="1" t="s">
        <v>40</v>
      </c>
      <c r="S346" s="2">
        <v>964</v>
      </c>
      <c r="T346" s="1" t="s">
        <v>41</v>
      </c>
      <c r="U346" s="1" t="s">
        <v>66</v>
      </c>
      <c r="V346" s="1" t="s">
        <v>67</v>
      </c>
      <c r="W346" s="1" t="s">
        <v>44</v>
      </c>
      <c r="X346" s="1"/>
      <c r="Y346" s="1"/>
      <c r="Z346" s="2">
        <v>2</v>
      </c>
      <c r="AA346" s="1" t="s">
        <v>45</v>
      </c>
      <c r="AB346" s="1"/>
      <c r="AC346" s="2">
        <v>3003858291</v>
      </c>
      <c r="AD346" s="1" t="s">
        <v>2693</v>
      </c>
      <c r="AE346" s="2">
        <v>3013317679</v>
      </c>
      <c r="AF346" s="1" t="s">
        <v>1389</v>
      </c>
    </row>
    <row r="347" spans="1:32" ht="12.5" x14ac:dyDescent="0.25">
      <c r="A347" s="1" t="s">
        <v>2694</v>
      </c>
      <c r="B347" s="1" t="s">
        <v>26</v>
      </c>
      <c r="C347" s="2">
        <v>11064311</v>
      </c>
      <c r="D347" s="1" t="s">
        <v>2695</v>
      </c>
      <c r="E347" s="1" t="s">
        <v>2696</v>
      </c>
      <c r="F347" s="1" t="s">
        <v>49</v>
      </c>
      <c r="G347" s="8">
        <v>28730</v>
      </c>
      <c r="H347" s="1" t="s">
        <v>2697</v>
      </c>
      <c r="I347" s="1" t="s">
        <v>229</v>
      </c>
      <c r="J347" s="1" t="s">
        <v>2698</v>
      </c>
      <c r="K347" s="1" t="s">
        <v>33</v>
      </c>
      <c r="L347" s="1" t="s">
        <v>34</v>
      </c>
      <c r="M347" s="1" t="s">
        <v>343</v>
      </c>
      <c r="N347" s="1" t="s">
        <v>882</v>
      </c>
      <c r="O347" s="8">
        <v>42675</v>
      </c>
      <c r="P347" s="1" t="s">
        <v>882</v>
      </c>
      <c r="Q347" s="1" t="s">
        <v>2699</v>
      </c>
      <c r="R347" s="1" t="s">
        <v>675</v>
      </c>
      <c r="S347" s="2">
        <v>2394000</v>
      </c>
      <c r="T347" s="1" t="s">
        <v>41</v>
      </c>
      <c r="U347" s="1" t="s">
        <v>66</v>
      </c>
      <c r="V347" s="1" t="s">
        <v>73</v>
      </c>
      <c r="W347" s="1" t="s">
        <v>169</v>
      </c>
      <c r="X347" s="2">
        <v>1</v>
      </c>
      <c r="Y347" s="2">
        <v>0</v>
      </c>
      <c r="Z347" s="2">
        <v>4</v>
      </c>
      <c r="AA347" s="1" t="s">
        <v>2274</v>
      </c>
      <c r="AB347" s="2">
        <v>3017557090</v>
      </c>
      <c r="AC347" s="2">
        <v>3017557090</v>
      </c>
      <c r="AD347" s="2">
        <v>3017161911</v>
      </c>
      <c r="AE347" s="2">
        <v>3017161911</v>
      </c>
      <c r="AF347" s="1" t="s">
        <v>2176</v>
      </c>
    </row>
    <row r="348" spans="1:32" ht="12.5" x14ac:dyDescent="0.25">
      <c r="A348" s="1" t="s">
        <v>2700</v>
      </c>
      <c r="B348" s="1" t="s">
        <v>2701</v>
      </c>
      <c r="C348" s="2">
        <v>1072248801</v>
      </c>
      <c r="D348" s="1" t="s">
        <v>2702</v>
      </c>
      <c r="E348" s="1" t="s">
        <v>2703</v>
      </c>
      <c r="F348" s="1" t="s">
        <v>29</v>
      </c>
      <c r="G348" s="8">
        <v>38012</v>
      </c>
      <c r="H348" s="1" t="s">
        <v>2704</v>
      </c>
      <c r="I348" s="1" t="s">
        <v>229</v>
      </c>
      <c r="J348" s="1" t="s">
        <v>2705</v>
      </c>
      <c r="K348" s="1" t="s">
        <v>33</v>
      </c>
      <c r="L348" s="1" t="s">
        <v>34</v>
      </c>
      <c r="M348" s="1" t="s">
        <v>78</v>
      </c>
      <c r="N348" s="1" t="s">
        <v>2706</v>
      </c>
      <c r="O348" s="8">
        <v>44452</v>
      </c>
      <c r="P348" s="1" t="s">
        <v>2707</v>
      </c>
      <c r="Q348" s="1" t="s">
        <v>66</v>
      </c>
      <c r="R348" s="1" t="s">
        <v>101</v>
      </c>
      <c r="S348" s="2">
        <v>684</v>
      </c>
      <c r="T348" s="1" t="s">
        <v>93</v>
      </c>
      <c r="U348" s="1" t="s">
        <v>54</v>
      </c>
      <c r="V348" s="1" t="s">
        <v>94</v>
      </c>
      <c r="W348" s="1" t="s">
        <v>44</v>
      </c>
      <c r="X348" s="2">
        <v>0</v>
      </c>
      <c r="Y348" s="2">
        <v>2</v>
      </c>
      <c r="Z348" s="2">
        <v>1</v>
      </c>
      <c r="AA348" s="1" t="s">
        <v>666</v>
      </c>
      <c r="AB348" s="1"/>
      <c r="AC348" s="2">
        <v>3218189729</v>
      </c>
      <c r="AD348" s="1" t="s">
        <v>2708</v>
      </c>
      <c r="AE348" s="2">
        <v>3214006229</v>
      </c>
      <c r="AF348" s="1" t="s">
        <v>1178</v>
      </c>
    </row>
    <row r="349" spans="1:32" ht="12.5" x14ac:dyDescent="0.25">
      <c r="A349" s="1" t="s">
        <v>2709</v>
      </c>
      <c r="B349" s="1" t="s">
        <v>26</v>
      </c>
      <c r="C349" s="2">
        <v>50849416</v>
      </c>
      <c r="D349" s="1" t="s">
        <v>2710</v>
      </c>
      <c r="E349" s="1" t="s">
        <v>2711</v>
      </c>
      <c r="F349" s="1" t="s">
        <v>29</v>
      </c>
      <c r="G349" s="8">
        <v>24573</v>
      </c>
      <c r="H349" s="1" t="s">
        <v>2712</v>
      </c>
      <c r="I349" s="1" t="s">
        <v>294</v>
      </c>
      <c r="J349" s="1" t="s">
        <v>2713</v>
      </c>
      <c r="K349" s="1" t="s">
        <v>180</v>
      </c>
      <c r="L349" s="1" t="s">
        <v>72</v>
      </c>
      <c r="M349" s="1" t="s">
        <v>35</v>
      </c>
      <c r="N349" s="1" t="s">
        <v>864</v>
      </c>
      <c r="O349" s="8">
        <v>40278</v>
      </c>
      <c r="P349" s="1" t="s">
        <v>864</v>
      </c>
      <c r="Q349" s="1" t="s">
        <v>39</v>
      </c>
      <c r="R349" s="1" t="s">
        <v>101</v>
      </c>
      <c r="S349" s="2">
        <v>30000000</v>
      </c>
      <c r="T349" s="1" t="s">
        <v>41</v>
      </c>
      <c r="U349" s="1" t="s">
        <v>66</v>
      </c>
      <c r="V349" s="1" t="s">
        <v>67</v>
      </c>
      <c r="W349" s="1" t="s">
        <v>44</v>
      </c>
      <c r="X349" s="2">
        <v>0</v>
      </c>
      <c r="Y349" s="2">
        <v>1</v>
      </c>
      <c r="Z349" s="2">
        <v>1</v>
      </c>
      <c r="AA349" s="1" t="s">
        <v>684</v>
      </c>
      <c r="AB349" s="1"/>
      <c r="AC349" s="2">
        <v>3135846932</v>
      </c>
      <c r="AD349" s="1" t="s">
        <v>2714</v>
      </c>
      <c r="AE349" s="2">
        <v>3107426788</v>
      </c>
      <c r="AF349" s="1" t="s">
        <v>380</v>
      </c>
    </row>
    <row r="350" spans="1:32" ht="12.5" x14ac:dyDescent="0.25">
      <c r="A350" s="1" t="s">
        <v>2715</v>
      </c>
      <c r="B350" s="1" t="s">
        <v>26</v>
      </c>
      <c r="C350" s="2">
        <v>1063281633</v>
      </c>
      <c r="D350" s="1" t="s">
        <v>2716</v>
      </c>
      <c r="E350" s="1" t="s">
        <v>2717</v>
      </c>
      <c r="F350" s="1" t="s">
        <v>29</v>
      </c>
      <c r="G350" s="8">
        <v>31452</v>
      </c>
      <c r="H350" s="1" t="s">
        <v>317</v>
      </c>
      <c r="I350" s="1" t="s">
        <v>278</v>
      </c>
      <c r="J350" s="1" t="s">
        <v>2718</v>
      </c>
      <c r="K350" s="1" t="s">
        <v>33</v>
      </c>
      <c r="L350" s="1" t="s">
        <v>72</v>
      </c>
      <c r="M350" s="1" t="s">
        <v>78</v>
      </c>
      <c r="N350" s="1" t="s">
        <v>2719</v>
      </c>
      <c r="O350" s="8">
        <v>44453</v>
      </c>
      <c r="P350" s="1" t="s">
        <v>512</v>
      </c>
      <c r="Q350" s="1" t="s">
        <v>124</v>
      </c>
      <c r="R350" s="1" t="s">
        <v>101</v>
      </c>
      <c r="S350" s="2">
        <v>945000</v>
      </c>
      <c r="T350" s="1" t="s">
        <v>2720</v>
      </c>
      <c r="U350" s="1" t="s">
        <v>66</v>
      </c>
      <c r="V350" s="1" t="s">
        <v>43</v>
      </c>
      <c r="W350" s="1" t="s">
        <v>44</v>
      </c>
      <c r="X350" s="2">
        <v>1</v>
      </c>
      <c r="Y350" s="2">
        <v>2</v>
      </c>
      <c r="Z350" s="2">
        <v>1</v>
      </c>
      <c r="AA350" s="1" t="s">
        <v>182</v>
      </c>
      <c r="AB350" s="1"/>
      <c r="AC350" s="2">
        <v>3117546947</v>
      </c>
      <c r="AD350" s="1" t="s">
        <v>2721</v>
      </c>
      <c r="AE350" s="2">
        <v>3114425042</v>
      </c>
      <c r="AF350" s="1" t="s">
        <v>2060</v>
      </c>
    </row>
    <row r="351" spans="1:32" ht="12.5" x14ac:dyDescent="0.25">
      <c r="A351" s="1" t="s">
        <v>2722</v>
      </c>
      <c r="B351" s="1" t="s">
        <v>26</v>
      </c>
      <c r="C351" s="2">
        <v>1067910253</v>
      </c>
      <c r="D351" s="1" t="s">
        <v>2723</v>
      </c>
      <c r="E351" s="1" t="s">
        <v>2724</v>
      </c>
      <c r="F351" s="1" t="s">
        <v>29</v>
      </c>
      <c r="G351" s="8">
        <v>33665</v>
      </c>
      <c r="H351" s="1" t="s">
        <v>2725</v>
      </c>
      <c r="I351" s="1" t="s">
        <v>229</v>
      </c>
      <c r="J351" s="1" t="s">
        <v>2726</v>
      </c>
      <c r="K351" s="1" t="s">
        <v>33</v>
      </c>
      <c r="L351" s="1" t="s">
        <v>51</v>
      </c>
      <c r="M351" s="1" t="s">
        <v>35</v>
      </c>
      <c r="N351" s="1" t="s">
        <v>2727</v>
      </c>
      <c r="O351" s="8">
        <v>43788</v>
      </c>
      <c r="P351" s="1" t="s">
        <v>2728</v>
      </c>
      <c r="Q351" s="1" t="s">
        <v>66</v>
      </c>
      <c r="R351" s="1" t="s">
        <v>40</v>
      </c>
      <c r="S351" s="2">
        <v>908.52599999999995</v>
      </c>
      <c r="T351" s="1" t="s">
        <v>41</v>
      </c>
      <c r="U351" s="1" t="s">
        <v>66</v>
      </c>
      <c r="V351" s="1" t="s">
        <v>43</v>
      </c>
      <c r="W351" s="1" t="s">
        <v>44</v>
      </c>
      <c r="X351" s="2">
        <v>0</v>
      </c>
      <c r="Y351" s="2">
        <v>2</v>
      </c>
      <c r="Z351" s="2">
        <v>2</v>
      </c>
      <c r="AA351" s="1" t="s">
        <v>182</v>
      </c>
      <c r="AB351" s="1"/>
      <c r="AC351" s="2">
        <v>3003850756</v>
      </c>
      <c r="AD351" s="1" t="s">
        <v>2729</v>
      </c>
      <c r="AE351" s="2">
        <v>3012938720</v>
      </c>
      <c r="AF351" s="1" t="s">
        <v>741</v>
      </c>
    </row>
    <row r="352" spans="1:32" ht="12.5" x14ac:dyDescent="0.25">
      <c r="A352" s="1" t="s">
        <v>2730</v>
      </c>
      <c r="B352" s="1" t="s">
        <v>26</v>
      </c>
      <c r="C352" s="2">
        <v>1067955151</v>
      </c>
      <c r="D352" s="1" t="s">
        <v>2731</v>
      </c>
      <c r="E352" s="1" t="s">
        <v>2732</v>
      </c>
      <c r="F352" s="1" t="s">
        <v>29</v>
      </c>
      <c r="G352" s="8">
        <v>35538</v>
      </c>
      <c r="H352" s="1" t="s">
        <v>458</v>
      </c>
      <c r="I352" s="1" t="s">
        <v>229</v>
      </c>
      <c r="J352" s="1" t="s">
        <v>2733</v>
      </c>
      <c r="K352" s="1" t="s">
        <v>33</v>
      </c>
      <c r="L352" s="1" t="s">
        <v>72</v>
      </c>
      <c r="M352" s="1" t="s">
        <v>35</v>
      </c>
      <c r="N352" s="1" t="s">
        <v>1278</v>
      </c>
      <c r="O352" s="8">
        <v>43895</v>
      </c>
      <c r="P352" s="1" t="s">
        <v>1069</v>
      </c>
      <c r="Q352" s="1" t="s">
        <v>66</v>
      </c>
      <c r="R352" s="1" t="s">
        <v>675</v>
      </c>
      <c r="S352" s="2">
        <v>2300000</v>
      </c>
      <c r="T352" s="1" t="s">
        <v>41</v>
      </c>
      <c r="U352" s="1" t="s">
        <v>66</v>
      </c>
      <c r="V352" s="1" t="s">
        <v>43</v>
      </c>
      <c r="W352" s="1" t="s">
        <v>44</v>
      </c>
      <c r="X352" s="2">
        <v>0</v>
      </c>
      <c r="Y352" s="2">
        <v>0</v>
      </c>
      <c r="Z352" s="2">
        <v>3</v>
      </c>
      <c r="AA352" s="1" t="s">
        <v>68</v>
      </c>
      <c r="AB352" s="2">
        <v>3046524266</v>
      </c>
      <c r="AC352" s="2">
        <v>3046524266</v>
      </c>
      <c r="AD352" s="1" t="s">
        <v>2734</v>
      </c>
      <c r="AE352" s="2">
        <v>3007039537</v>
      </c>
      <c r="AF352" s="1" t="s">
        <v>1079</v>
      </c>
    </row>
    <row r="353" spans="1:32" ht="12.5" x14ac:dyDescent="0.25">
      <c r="A353" s="1" t="s">
        <v>2735</v>
      </c>
      <c r="B353" s="1" t="s">
        <v>26</v>
      </c>
      <c r="C353" s="2">
        <v>32273390</v>
      </c>
      <c r="D353" s="1" t="s">
        <v>2736</v>
      </c>
      <c r="E353" s="1" t="s">
        <v>2737</v>
      </c>
      <c r="F353" s="1" t="s">
        <v>29</v>
      </c>
      <c r="G353" s="8">
        <v>30743</v>
      </c>
      <c r="H353" s="1" t="s">
        <v>2738</v>
      </c>
      <c r="I353" s="1" t="s">
        <v>229</v>
      </c>
      <c r="J353" s="1" t="s">
        <v>2739</v>
      </c>
      <c r="K353" s="1" t="s">
        <v>33</v>
      </c>
      <c r="L353" s="1" t="s">
        <v>51</v>
      </c>
      <c r="M353" s="1" t="s">
        <v>78</v>
      </c>
      <c r="N353" s="1" t="s">
        <v>2740</v>
      </c>
      <c r="O353" s="8">
        <v>44022</v>
      </c>
      <c r="P353" s="1" t="s">
        <v>2741</v>
      </c>
      <c r="Q353" s="1" t="s">
        <v>39</v>
      </c>
      <c r="R353" s="1"/>
      <c r="S353" s="2">
        <v>960000</v>
      </c>
      <c r="T353" s="1" t="s">
        <v>41</v>
      </c>
      <c r="U353" s="1" t="s">
        <v>66</v>
      </c>
      <c r="V353" s="1" t="s">
        <v>43</v>
      </c>
      <c r="W353" s="1"/>
      <c r="X353" s="2">
        <v>3</v>
      </c>
      <c r="Y353" s="2">
        <v>2</v>
      </c>
      <c r="Z353" s="2">
        <v>1</v>
      </c>
      <c r="AA353" s="1" t="s">
        <v>45</v>
      </c>
      <c r="AB353" s="1"/>
      <c r="AC353" s="2">
        <v>3054013858</v>
      </c>
      <c r="AD353" s="1" t="s">
        <v>2742</v>
      </c>
      <c r="AE353" s="2">
        <v>3193703444</v>
      </c>
      <c r="AF353" s="1" t="s">
        <v>2013</v>
      </c>
    </row>
    <row r="354" spans="1:32" ht="12.5" x14ac:dyDescent="0.25">
      <c r="A354" s="1" t="s">
        <v>2743</v>
      </c>
      <c r="B354" s="1" t="s">
        <v>26</v>
      </c>
      <c r="C354" s="2">
        <v>10775355</v>
      </c>
      <c r="D354" s="1" t="s">
        <v>2744</v>
      </c>
      <c r="E354" s="1" t="s">
        <v>2745</v>
      </c>
      <c r="F354" s="1" t="s">
        <v>49</v>
      </c>
      <c r="G354" s="8">
        <v>30249</v>
      </c>
      <c r="H354" s="1" t="s">
        <v>2746</v>
      </c>
      <c r="I354" s="1" t="s">
        <v>229</v>
      </c>
      <c r="J354" s="1" t="s">
        <v>2747</v>
      </c>
      <c r="K354" s="1" t="s">
        <v>33</v>
      </c>
      <c r="L354" s="1" t="s">
        <v>34</v>
      </c>
      <c r="M354" s="1" t="s">
        <v>35</v>
      </c>
      <c r="N354" s="1" t="s">
        <v>1185</v>
      </c>
      <c r="O354" s="8">
        <v>41717</v>
      </c>
      <c r="P354" s="1" t="s">
        <v>1185</v>
      </c>
      <c r="Q354" s="1" t="s">
        <v>66</v>
      </c>
      <c r="R354" s="1" t="s">
        <v>675</v>
      </c>
      <c r="S354" s="2">
        <v>2190000</v>
      </c>
      <c r="T354" s="1" t="s">
        <v>41</v>
      </c>
      <c r="U354" s="1" t="s">
        <v>66</v>
      </c>
      <c r="V354" s="1" t="s">
        <v>94</v>
      </c>
      <c r="W354" s="1" t="s">
        <v>44</v>
      </c>
      <c r="X354" s="2">
        <v>0</v>
      </c>
      <c r="Y354" s="2">
        <v>0</v>
      </c>
      <c r="Z354" s="2">
        <v>3</v>
      </c>
      <c r="AA354" s="1" t="s">
        <v>68</v>
      </c>
      <c r="AB354" s="2">
        <v>3013730790</v>
      </c>
      <c r="AC354" s="2">
        <v>3013730790</v>
      </c>
      <c r="AD354" s="1" t="s">
        <v>2748</v>
      </c>
      <c r="AE354" s="2">
        <v>3014437400</v>
      </c>
      <c r="AF354" s="1" t="s">
        <v>678</v>
      </c>
    </row>
    <row r="355" spans="1:32" ht="12.5" x14ac:dyDescent="0.25">
      <c r="A355" s="1" t="s">
        <v>2749</v>
      </c>
      <c r="B355" s="1" t="s">
        <v>26</v>
      </c>
      <c r="C355" s="2">
        <v>78717161</v>
      </c>
      <c r="D355" s="1" t="s">
        <v>2750</v>
      </c>
      <c r="E355" s="1" t="s">
        <v>2751</v>
      </c>
      <c r="F355" s="1" t="s">
        <v>49</v>
      </c>
      <c r="G355" s="8">
        <v>27201</v>
      </c>
      <c r="H355" s="1" t="s">
        <v>375</v>
      </c>
      <c r="I355" s="1" t="s">
        <v>229</v>
      </c>
      <c r="J355" s="1" t="s">
        <v>2752</v>
      </c>
      <c r="K355" s="1" t="s">
        <v>33</v>
      </c>
      <c r="L355" s="1" t="s">
        <v>72</v>
      </c>
      <c r="M355" s="1" t="s">
        <v>35</v>
      </c>
      <c r="N355" s="1" t="s">
        <v>864</v>
      </c>
      <c r="O355" s="1"/>
      <c r="P355" s="1" t="s">
        <v>2753</v>
      </c>
      <c r="Q355" s="1" t="s">
        <v>39</v>
      </c>
      <c r="R355" s="1" t="s">
        <v>2754</v>
      </c>
      <c r="S355" s="2">
        <v>3900000</v>
      </c>
      <c r="T355" s="1" t="s">
        <v>41</v>
      </c>
      <c r="U355" s="1" t="s">
        <v>66</v>
      </c>
      <c r="V355" s="1" t="s">
        <v>43</v>
      </c>
      <c r="W355" s="1" t="s">
        <v>169</v>
      </c>
      <c r="X355" s="2">
        <v>3</v>
      </c>
      <c r="Y355" s="2">
        <v>4</v>
      </c>
      <c r="Z355" s="2">
        <v>3</v>
      </c>
      <c r="AA355" s="1" t="s">
        <v>182</v>
      </c>
      <c r="AB355" s="1"/>
      <c r="AC355" s="2">
        <v>3102682982</v>
      </c>
      <c r="AD355" s="1" t="s">
        <v>2755</v>
      </c>
      <c r="AE355" s="2">
        <v>3218915762</v>
      </c>
      <c r="AF355" s="1" t="s">
        <v>539</v>
      </c>
    </row>
    <row r="356" spans="1:32" ht="12.5" x14ac:dyDescent="0.25">
      <c r="A356" s="1" t="s">
        <v>2756</v>
      </c>
      <c r="B356" s="1" t="s">
        <v>26</v>
      </c>
      <c r="C356" s="2">
        <v>25801440</v>
      </c>
      <c r="D356" s="1" t="s">
        <v>2757</v>
      </c>
      <c r="E356" s="1" t="s">
        <v>2758</v>
      </c>
      <c r="F356" s="1" t="s">
        <v>29</v>
      </c>
      <c r="G356" s="8">
        <v>30587</v>
      </c>
      <c r="H356" s="1" t="s">
        <v>228</v>
      </c>
      <c r="I356" s="1" t="s">
        <v>229</v>
      </c>
      <c r="J356" s="1" t="s">
        <v>2759</v>
      </c>
      <c r="K356" s="1" t="s">
        <v>33</v>
      </c>
      <c r="L356" s="1" t="s">
        <v>51</v>
      </c>
      <c r="M356" s="1" t="s">
        <v>35</v>
      </c>
      <c r="N356" s="1" t="s">
        <v>2760</v>
      </c>
      <c r="O356" s="8">
        <v>41487</v>
      </c>
      <c r="P356" s="1" t="s">
        <v>2761</v>
      </c>
      <c r="Q356" s="1" t="s">
        <v>265</v>
      </c>
      <c r="R356" s="1" t="s">
        <v>101</v>
      </c>
      <c r="S356" s="2">
        <v>1818000</v>
      </c>
      <c r="T356" s="1" t="s">
        <v>41</v>
      </c>
      <c r="U356" s="1" t="s">
        <v>42</v>
      </c>
      <c r="V356" s="1" t="s">
        <v>73</v>
      </c>
      <c r="W356" s="1" t="s">
        <v>130</v>
      </c>
      <c r="X356" s="2">
        <v>0</v>
      </c>
      <c r="Y356" s="2">
        <v>0</v>
      </c>
      <c r="Z356" s="2">
        <v>4</v>
      </c>
      <c r="AA356" s="1" t="s">
        <v>45</v>
      </c>
      <c r="AB356" s="1"/>
      <c r="AC356" s="2">
        <v>3113850639</v>
      </c>
      <c r="AD356" s="1" t="s">
        <v>2762</v>
      </c>
      <c r="AE356" s="2">
        <v>3155891919</v>
      </c>
      <c r="AF356" s="1" t="s">
        <v>2763</v>
      </c>
    </row>
    <row r="357" spans="1:32" ht="12.5" x14ac:dyDescent="0.25">
      <c r="A357" s="1" t="s">
        <v>2764</v>
      </c>
      <c r="B357" s="1" t="s">
        <v>26</v>
      </c>
      <c r="C357" s="2">
        <v>30686205</v>
      </c>
      <c r="D357" s="1" t="s">
        <v>2765</v>
      </c>
      <c r="E357" s="1" t="s">
        <v>2766</v>
      </c>
      <c r="F357" s="1" t="s">
        <v>29</v>
      </c>
      <c r="G357" s="8">
        <v>30392</v>
      </c>
      <c r="H357" s="1" t="s">
        <v>492</v>
      </c>
      <c r="I357" s="1" t="s">
        <v>294</v>
      </c>
      <c r="J357" s="1" t="s">
        <v>2767</v>
      </c>
      <c r="K357" s="1" t="s">
        <v>33</v>
      </c>
      <c r="L357" s="1" t="s">
        <v>34</v>
      </c>
      <c r="M357" s="1" t="s">
        <v>35</v>
      </c>
      <c r="N357" s="1" t="s">
        <v>855</v>
      </c>
      <c r="O357" s="8">
        <v>40483</v>
      </c>
      <c r="P357" s="1" t="s">
        <v>856</v>
      </c>
      <c r="Q357" s="1" t="s">
        <v>66</v>
      </c>
      <c r="R357" s="1" t="s">
        <v>675</v>
      </c>
      <c r="S357" s="2">
        <v>2394000</v>
      </c>
      <c r="T357" s="1" t="s">
        <v>41</v>
      </c>
      <c r="U357" s="1" t="s">
        <v>66</v>
      </c>
      <c r="V357" s="1" t="s">
        <v>67</v>
      </c>
      <c r="W357" s="1" t="s">
        <v>169</v>
      </c>
      <c r="X357" s="2">
        <v>2</v>
      </c>
      <c r="Y357" s="2">
        <v>3</v>
      </c>
      <c r="Z357" s="2">
        <v>3</v>
      </c>
      <c r="AA357" s="1" t="s">
        <v>2768</v>
      </c>
      <c r="AB357" s="2">
        <v>7638114</v>
      </c>
      <c r="AC357" s="2">
        <v>3007848333</v>
      </c>
      <c r="AD357" s="1" t="s">
        <v>2769</v>
      </c>
      <c r="AE357" s="2">
        <v>3015017268</v>
      </c>
      <c r="AF357" s="1" t="s">
        <v>505</v>
      </c>
    </row>
    <row r="358" spans="1:32" ht="12.5" x14ac:dyDescent="0.25">
      <c r="A358" s="1" t="s">
        <v>2770</v>
      </c>
      <c r="B358" s="1" t="s">
        <v>26</v>
      </c>
      <c r="C358" s="2">
        <v>1067928528</v>
      </c>
      <c r="D358" s="1" t="s">
        <v>2771</v>
      </c>
      <c r="E358" s="1" t="s">
        <v>2772</v>
      </c>
      <c r="F358" s="1" t="s">
        <v>29</v>
      </c>
      <c r="G358" s="8">
        <v>34423</v>
      </c>
      <c r="H358" s="1" t="s">
        <v>392</v>
      </c>
      <c r="I358" s="1" t="s">
        <v>229</v>
      </c>
      <c r="J358" s="1" t="s">
        <v>2773</v>
      </c>
      <c r="K358" s="1" t="s">
        <v>33</v>
      </c>
      <c r="L358" s="1" t="s">
        <v>51</v>
      </c>
      <c r="M358" s="1" t="s">
        <v>35</v>
      </c>
      <c r="N358" s="1" t="s">
        <v>1987</v>
      </c>
      <c r="O358" s="8">
        <v>44365</v>
      </c>
      <c r="P358" s="1" t="s">
        <v>1987</v>
      </c>
      <c r="Q358" s="1" t="s">
        <v>39</v>
      </c>
      <c r="R358" s="1" t="s">
        <v>1252</v>
      </c>
      <c r="S358" s="2">
        <v>2000000</v>
      </c>
      <c r="T358" s="1" t="s">
        <v>41</v>
      </c>
      <c r="U358" s="1" t="s">
        <v>54</v>
      </c>
      <c r="V358" s="1" t="s">
        <v>43</v>
      </c>
      <c r="W358" s="1" t="s">
        <v>169</v>
      </c>
      <c r="X358" s="2">
        <v>1</v>
      </c>
      <c r="Y358" s="2">
        <v>0</v>
      </c>
      <c r="Z358" s="2">
        <v>1</v>
      </c>
      <c r="AA358" s="1" t="s">
        <v>2774</v>
      </c>
      <c r="AB358" s="1"/>
      <c r="AC358" s="2">
        <v>3215015326</v>
      </c>
      <c r="AD358" s="1" t="s">
        <v>2775</v>
      </c>
      <c r="AE358" s="2">
        <v>3042494456</v>
      </c>
      <c r="AF358" s="1" t="s">
        <v>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49"/>
  <sheetViews>
    <sheetView workbookViewId="0"/>
  </sheetViews>
  <sheetFormatPr defaultColWidth="12.54296875" defaultRowHeight="15.75" customHeight="1" x14ac:dyDescent="0.25"/>
  <cols>
    <col min="2" max="2" width="36.81640625" customWidth="1"/>
    <col min="8" max="9" width="12.54296875" hidden="1"/>
  </cols>
  <sheetData>
    <row r="1" spans="1:9" ht="15.75" customHeight="1" x14ac:dyDescent="0.35">
      <c r="A1" s="13" t="s">
        <v>2776</v>
      </c>
      <c r="B1" s="4" t="s">
        <v>2777</v>
      </c>
      <c r="C1" s="4" t="s">
        <v>2778</v>
      </c>
      <c r="D1" s="4" t="s">
        <v>2779</v>
      </c>
      <c r="E1" s="4" t="s">
        <v>2780</v>
      </c>
      <c r="F1" s="4" t="s">
        <v>2781</v>
      </c>
      <c r="G1" s="4" t="s">
        <v>2782</v>
      </c>
      <c r="H1" s="4" t="s">
        <v>2783</v>
      </c>
      <c r="I1" s="4" t="s">
        <v>2784</v>
      </c>
    </row>
    <row r="2" spans="1:9" ht="15.75" customHeight="1" x14ac:dyDescent="0.35">
      <c r="A2" s="14">
        <v>1067926310</v>
      </c>
      <c r="B2" s="4" t="s">
        <v>2785</v>
      </c>
      <c r="C2" s="15">
        <v>43381</v>
      </c>
      <c r="E2" s="4" t="s">
        <v>2786</v>
      </c>
      <c r="F2" s="4" t="s">
        <v>36</v>
      </c>
      <c r="G2" s="4">
        <v>1060000</v>
      </c>
      <c r="H2" s="16">
        <f>VLOOKUP(A2,ACTUALIZADO!$B$2:$B$37,1,0)</f>
        <v>1067926310</v>
      </c>
    </row>
    <row r="3" spans="1:9" ht="15.75" customHeight="1" x14ac:dyDescent="0.35">
      <c r="A3" s="14">
        <v>10966799</v>
      </c>
      <c r="B3" s="4" t="s">
        <v>2787</v>
      </c>
      <c r="C3" s="15">
        <v>41837</v>
      </c>
      <c r="E3" s="4" t="s">
        <v>2788</v>
      </c>
      <c r="F3" s="4" t="s">
        <v>36</v>
      </c>
      <c r="G3" s="4">
        <v>1060000</v>
      </c>
      <c r="H3" s="16">
        <f>VLOOKUP(A3,ACTUALIZADO!$B$2:$B$37,1,0)</f>
        <v>10966799</v>
      </c>
    </row>
    <row r="4" spans="1:9" ht="15.75" customHeight="1" x14ac:dyDescent="0.35">
      <c r="A4" s="14">
        <v>1064986894</v>
      </c>
      <c r="B4" s="4" t="s">
        <v>2789</v>
      </c>
      <c r="C4" s="15">
        <v>40391</v>
      </c>
      <c r="E4" s="4" t="s">
        <v>2786</v>
      </c>
      <c r="F4" s="4" t="s">
        <v>232</v>
      </c>
      <c r="G4" s="4">
        <v>1114000</v>
      </c>
      <c r="H4" s="16" t="e">
        <f>VLOOKUP(A4,ACTUALIZADO!$B$2:$B$37,1,0)</f>
        <v>#N/A</v>
      </c>
      <c r="I4" s="16">
        <f>VLOOKUP(A4,ANTERIOR!$C$2:$C$358,1,0)</f>
        <v>1064986894</v>
      </c>
    </row>
    <row r="5" spans="1:9" ht="15.75" customHeight="1" x14ac:dyDescent="0.35">
      <c r="A5" s="14">
        <v>1003713362</v>
      </c>
      <c r="B5" s="4" t="s">
        <v>2790</v>
      </c>
      <c r="C5" s="15">
        <v>43587</v>
      </c>
      <c r="E5" s="4" t="s">
        <v>2788</v>
      </c>
      <c r="F5" s="4" t="s">
        <v>2791</v>
      </c>
      <c r="G5" s="4">
        <v>1060000</v>
      </c>
      <c r="H5" s="16">
        <f>VLOOKUP(A5,ACTUALIZADO!$B$2:$B$37,1,0)</f>
        <v>1003713362</v>
      </c>
    </row>
    <row r="6" spans="1:9" ht="15.75" customHeight="1" x14ac:dyDescent="0.35">
      <c r="A6" s="14">
        <v>1040760102</v>
      </c>
      <c r="B6" s="4" t="s">
        <v>2792</v>
      </c>
      <c r="C6" s="15">
        <v>43193</v>
      </c>
      <c r="E6" s="4" t="s">
        <v>2788</v>
      </c>
      <c r="F6" s="4" t="s">
        <v>2791</v>
      </c>
      <c r="G6" s="4">
        <v>1060000</v>
      </c>
      <c r="H6" s="16">
        <f>VLOOKUP(A6,ACTUALIZADO!$B$2:$B$37,1,0)</f>
        <v>1040760102</v>
      </c>
    </row>
    <row r="7" spans="1:9" ht="15.75" customHeight="1" x14ac:dyDescent="0.35">
      <c r="A7" s="14">
        <v>1066730773</v>
      </c>
      <c r="B7" s="4" t="s">
        <v>2793</v>
      </c>
      <c r="C7" s="15">
        <v>43297</v>
      </c>
      <c r="E7" s="4" t="s">
        <v>2786</v>
      </c>
      <c r="F7" s="4" t="s">
        <v>2791</v>
      </c>
      <c r="G7" s="4">
        <v>1060000</v>
      </c>
      <c r="H7" s="16" t="e">
        <f>VLOOKUP(A7,ACTUALIZADO!$B$2:$B$37,1,0)</f>
        <v>#N/A</v>
      </c>
      <c r="I7" s="16">
        <f>VLOOKUP(A7,ANTERIOR!$C$2:$C$358,1,0)</f>
        <v>1066730773</v>
      </c>
    </row>
    <row r="8" spans="1:9" ht="15.75" customHeight="1" x14ac:dyDescent="0.35">
      <c r="A8" s="14">
        <v>1067853094</v>
      </c>
      <c r="B8" s="4" t="s">
        <v>2794</v>
      </c>
      <c r="C8" s="17">
        <v>43781</v>
      </c>
      <c r="E8" s="4" t="s">
        <v>2788</v>
      </c>
      <c r="F8" s="4" t="s">
        <v>2791</v>
      </c>
      <c r="G8" s="4">
        <v>1060000</v>
      </c>
      <c r="H8" s="16" t="e">
        <f>VLOOKUP(A8,ACTUALIZADO!$B$2:$B$37,1,0)</f>
        <v>#N/A</v>
      </c>
      <c r="I8" s="16">
        <f>VLOOKUP(A8,ANTERIOR!$C$2:$C$358,1,0)</f>
        <v>1067853094</v>
      </c>
    </row>
    <row r="9" spans="1:9" ht="15.75" customHeight="1" x14ac:dyDescent="0.35">
      <c r="A9" s="14">
        <v>1067869996</v>
      </c>
      <c r="B9" s="4" t="s">
        <v>2795</v>
      </c>
      <c r="C9" s="15">
        <v>43801</v>
      </c>
      <c r="E9" s="4" t="s">
        <v>2788</v>
      </c>
      <c r="F9" s="4" t="s">
        <v>2791</v>
      </c>
      <c r="G9" s="4">
        <v>1060000</v>
      </c>
      <c r="H9" s="16">
        <f>VLOOKUP(A9,ACTUALIZADO!$B$2:$B$37,1,0)</f>
        <v>1067869996</v>
      </c>
    </row>
    <row r="10" spans="1:9" ht="15.75" customHeight="1" x14ac:dyDescent="0.35">
      <c r="A10" s="14">
        <v>1067892956</v>
      </c>
      <c r="B10" s="4" t="s">
        <v>2796</v>
      </c>
      <c r="C10" s="15">
        <v>43851</v>
      </c>
      <c r="E10" s="4" t="s">
        <v>2788</v>
      </c>
      <c r="F10" s="4" t="s">
        <v>2791</v>
      </c>
      <c r="G10" s="4">
        <v>1060000</v>
      </c>
      <c r="H10" s="16" t="e">
        <f>VLOOKUP(A10,ACTUALIZADO!$B$2:$B$37,1,0)</f>
        <v>#N/A</v>
      </c>
      <c r="I10" s="16">
        <f>VLOOKUP(A10,ANTERIOR!$C$2:$C$358,1,0)</f>
        <v>1067892956</v>
      </c>
    </row>
    <row r="11" spans="1:9" ht="15.75" customHeight="1" x14ac:dyDescent="0.35">
      <c r="A11" s="14">
        <v>1067907918</v>
      </c>
      <c r="B11" s="4" t="s">
        <v>2797</v>
      </c>
      <c r="C11" s="15">
        <v>44676</v>
      </c>
      <c r="D11" s="15">
        <v>44706</v>
      </c>
      <c r="E11" s="4" t="s">
        <v>2788</v>
      </c>
      <c r="F11" s="4" t="s">
        <v>2791</v>
      </c>
      <c r="G11" s="4">
        <v>1060000</v>
      </c>
      <c r="H11" s="16" t="e">
        <f>VLOOKUP(A11,ACTUALIZADO!$B$2:$B$37,1,0)</f>
        <v>#N/A</v>
      </c>
      <c r="I11" s="16" t="e">
        <f>VLOOKUP(A11,ANTERIOR!$C$2:$C$358,1,0)</f>
        <v>#N/A</v>
      </c>
    </row>
    <row r="12" spans="1:9" ht="15.75" customHeight="1" x14ac:dyDescent="0.35">
      <c r="A12" s="14">
        <v>1067930731</v>
      </c>
      <c r="B12" s="4" t="s">
        <v>2798</v>
      </c>
      <c r="C12" s="15">
        <v>43885</v>
      </c>
      <c r="E12" s="4" t="s">
        <v>2788</v>
      </c>
      <c r="F12" s="4" t="s">
        <v>2791</v>
      </c>
      <c r="G12" s="4">
        <v>1060000</v>
      </c>
      <c r="H12" s="16">
        <f>VLOOKUP(A12,ACTUALIZADO!$B$2:$B$37,1,0)</f>
        <v>1067930731</v>
      </c>
    </row>
    <row r="13" spans="1:9" ht="15.75" customHeight="1" x14ac:dyDescent="0.35">
      <c r="A13" s="14">
        <v>1067954981</v>
      </c>
      <c r="B13" s="4" t="s">
        <v>2799</v>
      </c>
      <c r="C13" s="15">
        <v>43587</v>
      </c>
      <c r="E13" s="4" t="s">
        <v>2788</v>
      </c>
      <c r="F13" s="4" t="s">
        <v>2791</v>
      </c>
      <c r="G13" s="4">
        <v>1060000</v>
      </c>
      <c r="H13" s="16">
        <f>VLOOKUP(A13,ACTUALIZADO!$B$2:$B$37,1,0)</f>
        <v>1067954981</v>
      </c>
    </row>
    <row r="14" spans="1:9" ht="15.75" customHeight="1" x14ac:dyDescent="0.35">
      <c r="A14" s="14">
        <v>50931192</v>
      </c>
      <c r="B14" s="4" t="s">
        <v>2800</v>
      </c>
      <c r="C14" s="15">
        <v>43808</v>
      </c>
      <c r="E14" s="4" t="s">
        <v>2788</v>
      </c>
      <c r="F14" s="4" t="s">
        <v>2791</v>
      </c>
      <c r="G14" s="4">
        <v>1060000</v>
      </c>
      <c r="H14" s="16">
        <f>VLOOKUP(A14,ACTUALIZADO!$B$2:$B$37,1,0)</f>
        <v>50931192</v>
      </c>
    </row>
    <row r="15" spans="1:9" ht="15.75" customHeight="1" x14ac:dyDescent="0.35">
      <c r="A15" s="14">
        <v>1062424550</v>
      </c>
      <c r="B15" s="4" t="s">
        <v>2801</v>
      </c>
      <c r="C15" s="15">
        <v>42413</v>
      </c>
      <c r="D15" s="15">
        <v>42537</v>
      </c>
      <c r="E15" s="4" t="s">
        <v>2802</v>
      </c>
      <c r="F15" s="4" t="s">
        <v>2803</v>
      </c>
      <c r="G15" s="4">
        <v>1056000</v>
      </c>
      <c r="H15" s="16" t="e">
        <f>VLOOKUP(A15,ACTUALIZADO!$B$2:$B$37,1,0)</f>
        <v>#N/A</v>
      </c>
      <c r="I15" s="16">
        <f>VLOOKUP(A15,ANTERIOR!$C$2:$C$358,1,0)</f>
        <v>1062424550</v>
      </c>
    </row>
    <row r="16" spans="1:9" ht="15.75" customHeight="1" x14ac:dyDescent="0.35">
      <c r="A16" s="14">
        <v>1068660184</v>
      </c>
      <c r="B16" s="4" t="s">
        <v>2804</v>
      </c>
      <c r="C16" s="15">
        <v>41214</v>
      </c>
      <c r="E16" s="4" t="s">
        <v>2788</v>
      </c>
      <c r="F16" s="4" t="s">
        <v>2803</v>
      </c>
      <c r="G16" s="4">
        <v>1060000</v>
      </c>
      <c r="H16" s="16">
        <f>VLOOKUP(A16,ACTUALIZADO!$B$2:$B$37,1,0)</f>
        <v>1068660184</v>
      </c>
    </row>
    <row r="17" spans="1:9" ht="15.75" customHeight="1" x14ac:dyDescent="0.35">
      <c r="A17" s="14">
        <v>1069479384</v>
      </c>
      <c r="B17" s="4" t="s">
        <v>2805</v>
      </c>
      <c r="C17" s="15">
        <v>40909</v>
      </c>
      <c r="E17" s="4" t="s">
        <v>752</v>
      </c>
      <c r="F17" s="4" t="s">
        <v>2803</v>
      </c>
      <c r="G17" s="4">
        <v>1045000</v>
      </c>
      <c r="H17" s="16" t="e">
        <f>VLOOKUP(A17,ACTUALIZADO!$B$2:$B$37,1,0)</f>
        <v>#N/A</v>
      </c>
      <c r="I17" s="16">
        <f>VLOOKUP(A17,ANTERIOR!$C$2:$C$358,1,0)</f>
        <v>1069479384</v>
      </c>
    </row>
    <row r="18" spans="1:9" ht="12.5" x14ac:dyDescent="0.25">
      <c r="A18" s="4">
        <v>1069485574</v>
      </c>
      <c r="B18" s="4" t="s">
        <v>2806</v>
      </c>
      <c r="C18" s="15">
        <v>41876</v>
      </c>
      <c r="E18" s="4" t="s">
        <v>2807</v>
      </c>
      <c r="F18" s="4" t="s">
        <v>2803</v>
      </c>
      <c r="G18" s="4">
        <v>1045000</v>
      </c>
      <c r="H18" s="16" t="e">
        <f>VLOOKUP(A18,ACTUALIZADO!$B$2:$B$37,1,0)</f>
        <v>#N/A</v>
      </c>
      <c r="I18" s="16">
        <f>VLOOKUP(A18,ANTERIOR!$C$2:$C$358,1,0)</f>
        <v>1069485574</v>
      </c>
    </row>
    <row r="19" spans="1:9" ht="12.5" x14ac:dyDescent="0.25">
      <c r="A19" s="4">
        <v>1003078613</v>
      </c>
      <c r="B19" s="4" t="s">
        <v>2808</v>
      </c>
      <c r="C19" s="15">
        <v>43606</v>
      </c>
      <c r="E19" s="4" t="s">
        <v>278</v>
      </c>
      <c r="F19" s="4" t="s">
        <v>37</v>
      </c>
      <c r="G19" s="4">
        <v>1045000</v>
      </c>
      <c r="H19" s="16">
        <f>VLOOKUP(A19,ACTUALIZADO!$B$2:$B$37,1,0)</f>
        <v>1003078613</v>
      </c>
    </row>
    <row r="20" spans="1:9" ht="12.5" x14ac:dyDescent="0.25">
      <c r="A20" s="4">
        <v>1003408404</v>
      </c>
      <c r="B20" s="4" t="s">
        <v>2809</v>
      </c>
      <c r="C20" s="15">
        <v>41806</v>
      </c>
      <c r="E20" s="4" t="s">
        <v>2807</v>
      </c>
      <c r="F20" s="4" t="s">
        <v>37</v>
      </c>
      <c r="G20" s="4">
        <v>1045000</v>
      </c>
      <c r="H20" s="16">
        <f>VLOOKUP(A20,ACTUALIZADO!$B$2:$B$37,1,0)</f>
        <v>1003408404</v>
      </c>
    </row>
    <row r="21" spans="1:9" ht="12.5" x14ac:dyDescent="0.25">
      <c r="A21" s="4">
        <v>1003714488</v>
      </c>
      <c r="B21" s="4" t="s">
        <v>2810</v>
      </c>
      <c r="C21" s="15">
        <v>44261</v>
      </c>
      <c r="E21" s="4" t="s">
        <v>2802</v>
      </c>
      <c r="F21" s="4" t="s">
        <v>37</v>
      </c>
      <c r="G21" s="4">
        <v>1060000</v>
      </c>
      <c r="H21" s="16">
        <f>VLOOKUP(A21,ACTUALIZADO!$B$2:$B$37,1,0)</f>
        <v>1003714488</v>
      </c>
    </row>
    <row r="22" spans="1:9" ht="12.5" x14ac:dyDescent="0.25">
      <c r="A22" s="4">
        <v>1007706077</v>
      </c>
      <c r="B22" s="4" t="s">
        <v>2811</v>
      </c>
      <c r="C22" s="15">
        <v>43333</v>
      </c>
      <c r="E22" s="4" t="s">
        <v>2802</v>
      </c>
      <c r="F22" s="4" t="s">
        <v>37</v>
      </c>
      <c r="G22" s="4">
        <v>1060000</v>
      </c>
      <c r="H22" s="16">
        <f>VLOOKUP(A22,ACTUALIZADO!$B$2:$B$37,1,0)</f>
        <v>1007706077</v>
      </c>
    </row>
    <row r="23" spans="1:9" ht="12.5" x14ac:dyDescent="0.25">
      <c r="A23" s="4">
        <v>1063648269</v>
      </c>
      <c r="B23" s="4" t="s">
        <v>2812</v>
      </c>
      <c r="C23" s="15">
        <v>44683</v>
      </c>
      <c r="E23" s="4" t="s">
        <v>2788</v>
      </c>
      <c r="F23" s="4" t="s">
        <v>37</v>
      </c>
      <c r="G23" s="4">
        <v>1060000</v>
      </c>
      <c r="H23" s="16">
        <f>VLOOKUP(A23,ACTUALIZADO!$B$2:$B$37,1,0)</f>
        <v>1063648269</v>
      </c>
    </row>
    <row r="24" spans="1:9" ht="12.5" x14ac:dyDescent="0.25">
      <c r="A24" s="4">
        <v>1065007232</v>
      </c>
      <c r="B24" s="4" t="s">
        <v>2813</v>
      </c>
      <c r="C24" s="15">
        <v>44263</v>
      </c>
      <c r="E24" s="4" t="s">
        <v>2786</v>
      </c>
      <c r="F24" s="4" t="s">
        <v>37</v>
      </c>
      <c r="G24" s="4">
        <v>1060000</v>
      </c>
      <c r="H24" s="16">
        <f>VLOOKUP(A24,ACTUALIZADO!$B$2:$B$37,1,0)</f>
        <v>1065007232</v>
      </c>
    </row>
    <row r="25" spans="1:9" ht="12.5" x14ac:dyDescent="0.25">
      <c r="A25" s="4">
        <v>1066721564</v>
      </c>
      <c r="B25" s="4" t="s">
        <v>2814</v>
      </c>
      <c r="C25" s="15">
        <v>42833</v>
      </c>
      <c r="E25" s="4" t="s">
        <v>2815</v>
      </c>
      <c r="F25" s="4" t="s">
        <v>37</v>
      </c>
      <c r="G25" s="4">
        <v>1045000</v>
      </c>
      <c r="H25" s="16">
        <f>VLOOKUP(A25,ACTUALIZADO!$B$2:$B$37,1,0)</f>
        <v>1066721564</v>
      </c>
    </row>
    <row r="26" spans="1:9" ht="12.5" x14ac:dyDescent="0.25">
      <c r="A26" s="4">
        <v>1066726208</v>
      </c>
      <c r="B26" s="4" t="s">
        <v>2816</v>
      </c>
      <c r="C26" s="15">
        <v>44704</v>
      </c>
      <c r="E26" s="4" t="s">
        <v>163</v>
      </c>
      <c r="F26" s="4" t="s">
        <v>37</v>
      </c>
      <c r="G26" s="4">
        <v>1045000</v>
      </c>
      <c r="H26" s="16">
        <f>VLOOKUP(A26,ACTUALIZADO!$B$2:$B$37,1,0)</f>
        <v>1066726208</v>
      </c>
    </row>
    <row r="27" spans="1:9" ht="12.5" x14ac:dyDescent="0.25">
      <c r="A27" s="4">
        <v>1066746489</v>
      </c>
      <c r="B27" s="4" t="s">
        <v>2817</v>
      </c>
      <c r="C27" s="15">
        <v>43739</v>
      </c>
      <c r="E27" s="4" t="s">
        <v>163</v>
      </c>
      <c r="F27" s="4" t="s">
        <v>37</v>
      </c>
      <c r="G27" s="4">
        <v>1045000</v>
      </c>
      <c r="H27" s="16">
        <f>VLOOKUP(A27,ACTUALIZADO!$B$2:$B$37,1,0)</f>
        <v>1066746489</v>
      </c>
    </row>
    <row r="28" spans="1:9" ht="12.5" x14ac:dyDescent="0.25">
      <c r="A28" s="4">
        <v>1067846131</v>
      </c>
      <c r="B28" s="4" t="s">
        <v>2818</v>
      </c>
      <c r="C28" s="15">
        <v>44340</v>
      </c>
      <c r="E28" s="4" t="s">
        <v>2786</v>
      </c>
      <c r="F28" s="4" t="s">
        <v>37</v>
      </c>
      <c r="G28" s="4">
        <v>1060000</v>
      </c>
      <c r="H28" s="16">
        <f>VLOOKUP(A28,ACTUALIZADO!$B$2:$B$37,1,0)</f>
        <v>1067846131</v>
      </c>
    </row>
    <row r="29" spans="1:9" ht="12.5" x14ac:dyDescent="0.25">
      <c r="A29" s="4">
        <v>1067905222</v>
      </c>
      <c r="B29" s="4" t="s">
        <v>2819</v>
      </c>
      <c r="C29" s="15">
        <v>41426</v>
      </c>
      <c r="E29" s="4" t="s">
        <v>2802</v>
      </c>
      <c r="F29" s="4" t="s">
        <v>37</v>
      </c>
      <c r="G29" s="4">
        <v>1056000</v>
      </c>
      <c r="H29" s="16">
        <f>VLOOKUP(A29,ACTUALIZADO!$B$2:$B$37,1,0)</f>
        <v>1067905222</v>
      </c>
    </row>
    <row r="30" spans="1:9" ht="12.5" x14ac:dyDescent="0.25">
      <c r="A30" s="4">
        <v>1067919017</v>
      </c>
      <c r="B30" s="4" t="s">
        <v>2820</v>
      </c>
      <c r="C30" s="15">
        <v>43292</v>
      </c>
      <c r="E30" s="4" t="s">
        <v>2802</v>
      </c>
      <c r="F30" s="4" t="s">
        <v>37</v>
      </c>
      <c r="G30" s="4">
        <v>1060000</v>
      </c>
      <c r="H30" s="16">
        <f>VLOOKUP(A30,ACTUALIZADO!$B$2:$B$37,1,0)</f>
        <v>1067919017</v>
      </c>
    </row>
    <row r="31" spans="1:9" ht="12.5" x14ac:dyDescent="0.25">
      <c r="A31" s="4">
        <v>1067921481</v>
      </c>
      <c r="B31" s="4" t="s">
        <v>2821</v>
      </c>
      <c r="C31" s="15">
        <v>42948</v>
      </c>
      <c r="E31" s="4" t="s">
        <v>2822</v>
      </c>
      <c r="F31" s="4" t="s">
        <v>37</v>
      </c>
      <c r="G31" s="4">
        <v>1060000</v>
      </c>
      <c r="H31" s="16" t="e">
        <f>VLOOKUP(A31,ACTUALIZADO!$B$2:$B$37,1,0)</f>
        <v>#N/A</v>
      </c>
      <c r="I31" s="16">
        <f>VLOOKUP(A31,ANTERIOR!$C$2:$C$358,1,0)</f>
        <v>1067921481</v>
      </c>
    </row>
    <row r="32" spans="1:9" ht="12.5" x14ac:dyDescent="0.25">
      <c r="A32" s="4">
        <v>1067935151</v>
      </c>
      <c r="B32" s="4" t="s">
        <v>2823</v>
      </c>
      <c r="C32" s="15">
        <v>43587</v>
      </c>
      <c r="E32" s="4" t="s">
        <v>2802</v>
      </c>
      <c r="F32" s="4" t="s">
        <v>37</v>
      </c>
      <c r="G32" s="4">
        <v>1060000</v>
      </c>
      <c r="H32" s="16" t="e">
        <f>VLOOKUP(A32,ACTUALIZADO!$B$2:$B$37,1,0)</f>
        <v>#N/A</v>
      </c>
      <c r="I32" s="16">
        <f>VLOOKUP(A32,ANTERIOR!$C$2:$C$358,1,0)</f>
        <v>1067935151</v>
      </c>
    </row>
    <row r="33" spans="1:9" ht="12.5" x14ac:dyDescent="0.25">
      <c r="A33" s="4">
        <v>1067940376</v>
      </c>
      <c r="B33" s="4" t="s">
        <v>2824</v>
      </c>
      <c r="C33" s="15">
        <v>41884</v>
      </c>
      <c r="E33" s="4" t="s">
        <v>2786</v>
      </c>
      <c r="F33" s="4" t="s">
        <v>37</v>
      </c>
      <c r="G33" s="4">
        <v>1060000</v>
      </c>
      <c r="H33" s="16">
        <f>VLOOKUP(A33,ACTUALIZADO!$B$2:$B$37,1,0)</f>
        <v>1067940376</v>
      </c>
    </row>
    <row r="34" spans="1:9" ht="12.5" x14ac:dyDescent="0.25">
      <c r="A34" s="4">
        <v>1067941858</v>
      </c>
      <c r="B34" s="4" t="s">
        <v>2825</v>
      </c>
      <c r="C34" s="15">
        <v>44263</v>
      </c>
      <c r="E34" s="4" t="s">
        <v>2802</v>
      </c>
      <c r="F34" s="4" t="s">
        <v>37</v>
      </c>
      <c r="G34" s="4">
        <v>1060000</v>
      </c>
      <c r="H34" s="16">
        <f>VLOOKUP(A34,ACTUALIZADO!$B$2:$B$37,1,0)</f>
        <v>1067941858</v>
      </c>
    </row>
    <row r="35" spans="1:9" ht="12.5" x14ac:dyDescent="0.25">
      <c r="A35" s="4">
        <v>1067946828</v>
      </c>
      <c r="B35" s="4" t="s">
        <v>2826</v>
      </c>
      <c r="C35" s="15">
        <v>42552</v>
      </c>
      <c r="D35" s="15">
        <v>42637</v>
      </c>
      <c r="E35" s="4" t="s">
        <v>2786</v>
      </c>
      <c r="F35" s="4" t="s">
        <v>37</v>
      </c>
      <c r="G35" s="4">
        <v>1060000</v>
      </c>
      <c r="H35" s="16">
        <f>VLOOKUP(A35,ACTUALIZADO!$B$2:$B$37,1,0)</f>
        <v>1067946828</v>
      </c>
    </row>
    <row r="36" spans="1:9" ht="12.5" x14ac:dyDescent="0.25">
      <c r="A36" s="4">
        <v>1067951818</v>
      </c>
      <c r="B36" s="4" t="s">
        <v>2827</v>
      </c>
      <c r="C36" s="15">
        <v>44313</v>
      </c>
      <c r="E36" s="4" t="s">
        <v>2828</v>
      </c>
      <c r="F36" s="4" t="s">
        <v>37</v>
      </c>
      <c r="G36" s="4">
        <v>1060000</v>
      </c>
      <c r="H36" s="16" t="e">
        <f>VLOOKUP(A36,ACTUALIZADO!$B$2:$B$37,1,0)</f>
        <v>#N/A</v>
      </c>
      <c r="I36" s="16">
        <f>VLOOKUP(A36,ANTERIOR!$C$2:$C$358,1,0)</f>
        <v>1067951818</v>
      </c>
    </row>
    <row r="37" spans="1:9" ht="12.5" x14ac:dyDescent="0.25">
      <c r="A37" s="4">
        <v>1067952430</v>
      </c>
      <c r="B37" s="4" t="s">
        <v>2829</v>
      </c>
      <c r="C37" s="15">
        <v>44348</v>
      </c>
      <c r="E37" s="4" t="s">
        <v>2786</v>
      </c>
      <c r="F37" s="4" t="s">
        <v>37</v>
      </c>
      <c r="G37" s="4">
        <v>1060000</v>
      </c>
      <c r="H37" s="16">
        <f>VLOOKUP(A37,ACTUALIZADO!$B$2:$B$37,1,0)</f>
        <v>1067952430</v>
      </c>
    </row>
    <row r="38" spans="1:9" ht="12.5" x14ac:dyDescent="0.25">
      <c r="A38" s="4">
        <v>1067956701</v>
      </c>
      <c r="B38" s="4" t="s">
        <v>2830</v>
      </c>
      <c r="C38" s="15">
        <v>44586</v>
      </c>
      <c r="E38" s="4" t="s">
        <v>2788</v>
      </c>
      <c r="F38" s="4" t="s">
        <v>37</v>
      </c>
      <c r="G38" s="4">
        <v>1040000</v>
      </c>
      <c r="H38" s="16" t="e">
        <f>VLOOKUP(A38,ACTUALIZADO!$B$2:$B$37,1,0)</f>
        <v>#N/A</v>
      </c>
      <c r="I38" s="16" t="e">
        <f>VLOOKUP(A38,ANTERIOR!$C$2:$C$358,1,0)</f>
        <v>#N/A</v>
      </c>
    </row>
    <row r="39" spans="1:9" ht="12.5" x14ac:dyDescent="0.25">
      <c r="A39" s="4">
        <v>1067957370</v>
      </c>
      <c r="B39" s="4" t="s">
        <v>2831</v>
      </c>
      <c r="C39" s="15">
        <v>44313</v>
      </c>
      <c r="E39" s="4" t="s">
        <v>2786</v>
      </c>
      <c r="F39" s="4" t="s">
        <v>37</v>
      </c>
      <c r="G39" s="4">
        <v>1060000</v>
      </c>
      <c r="H39" s="16">
        <f>VLOOKUP(A39,ACTUALIZADO!$B$2:$B$37,1,0)</f>
        <v>1067957370</v>
      </c>
    </row>
    <row r="40" spans="1:9" ht="12.5" x14ac:dyDescent="0.25">
      <c r="A40" s="4">
        <v>1069470860</v>
      </c>
      <c r="B40" s="4" t="s">
        <v>2832</v>
      </c>
      <c r="C40" s="15">
        <v>42149</v>
      </c>
      <c r="E40" s="4" t="s">
        <v>752</v>
      </c>
      <c r="F40" s="4" t="s">
        <v>37</v>
      </c>
      <c r="G40" s="4">
        <v>1045000</v>
      </c>
      <c r="H40" s="16">
        <f>VLOOKUP(A40,ACTUALIZADO!$B$2:$B$37,1,0)</f>
        <v>1069470860</v>
      </c>
    </row>
    <row r="41" spans="1:9" ht="12.5" x14ac:dyDescent="0.25">
      <c r="A41" s="4">
        <v>1233345700</v>
      </c>
      <c r="B41" s="4" t="s">
        <v>2833</v>
      </c>
      <c r="C41" s="15">
        <v>43832</v>
      </c>
      <c r="E41" s="4" t="s">
        <v>2802</v>
      </c>
      <c r="F41" s="4" t="s">
        <v>37</v>
      </c>
      <c r="G41" s="4">
        <v>1060000</v>
      </c>
      <c r="H41" s="16">
        <f>VLOOKUP(A41,ACTUALIZADO!$B$2:$B$37,1,0)</f>
        <v>1233345700</v>
      </c>
    </row>
    <row r="42" spans="1:9" ht="12.5" x14ac:dyDescent="0.25">
      <c r="A42" s="4">
        <v>30569825</v>
      </c>
      <c r="B42" s="4" t="s">
        <v>2834</v>
      </c>
      <c r="C42" s="15">
        <v>40909</v>
      </c>
      <c r="E42" s="4" t="s">
        <v>2835</v>
      </c>
      <c r="F42" s="4" t="s">
        <v>37</v>
      </c>
      <c r="G42" s="4">
        <v>1045000</v>
      </c>
      <c r="H42" s="16">
        <f>VLOOKUP(A42,ACTUALIZADO!$B$2:$B$37,1,0)</f>
        <v>30569825</v>
      </c>
    </row>
    <row r="43" spans="1:9" ht="12.5" x14ac:dyDescent="0.25">
      <c r="A43" s="4">
        <v>30574770</v>
      </c>
      <c r="B43" s="4" t="s">
        <v>2836</v>
      </c>
      <c r="C43" s="15">
        <v>39022</v>
      </c>
      <c r="E43" s="4" t="s">
        <v>2802</v>
      </c>
      <c r="F43" s="4" t="s">
        <v>37</v>
      </c>
      <c r="G43" s="4">
        <v>1165000</v>
      </c>
      <c r="H43" s="16">
        <f>VLOOKUP(A43,ACTUALIZADO!$B$2:$B$37,1,0)</f>
        <v>30574770</v>
      </c>
    </row>
    <row r="44" spans="1:9" ht="12.5" x14ac:dyDescent="0.25">
      <c r="A44" s="4">
        <v>39144315</v>
      </c>
      <c r="B44" s="4" t="s">
        <v>2837</v>
      </c>
      <c r="C44" s="17">
        <v>40863</v>
      </c>
      <c r="E44" s="4" t="s">
        <v>2786</v>
      </c>
      <c r="F44" s="4" t="s">
        <v>37</v>
      </c>
      <c r="G44" s="4">
        <v>1060000</v>
      </c>
      <c r="H44" s="16">
        <f>VLOOKUP(A44,ACTUALIZADO!$B$2:$B$37,1,0)</f>
        <v>39144315</v>
      </c>
    </row>
    <row r="45" spans="1:9" ht="12.5" x14ac:dyDescent="0.25">
      <c r="A45" s="4">
        <v>50945231</v>
      </c>
      <c r="B45" s="4" t="s">
        <v>2838</v>
      </c>
      <c r="C45" s="15">
        <v>41122</v>
      </c>
      <c r="E45" s="4" t="s">
        <v>278</v>
      </c>
      <c r="F45" s="4" t="s">
        <v>37</v>
      </c>
      <c r="G45" s="4">
        <v>1045000</v>
      </c>
      <c r="H45" s="16" t="e">
        <f>VLOOKUP(A45,ACTUALIZADO!$B$2:$B$37,1,0)</f>
        <v>#N/A</v>
      </c>
      <c r="I45" s="16">
        <f>VLOOKUP(A45,ANTERIOR!$C$2:$C$358,1,0)</f>
        <v>50945231</v>
      </c>
    </row>
    <row r="46" spans="1:9" ht="12.5" x14ac:dyDescent="0.25">
      <c r="A46" s="4">
        <v>1067962586</v>
      </c>
      <c r="B46" s="4" t="s">
        <v>2839</v>
      </c>
      <c r="C46" s="15">
        <v>44303</v>
      </c>
      <c r="E46" s="4" t="s">
        <v>2802</v>
      </c>
      <c r="F46" s="4" t="s">
        <v>2840</v>
      </c>
      <c r="G46" s="4">
        <v>1010000</v>
      </c>
      <c r="H46" s="16" t="e">
        <f>VLOOKUP(A46,ACTUALIZADO!$B$2:$B$37,1,0)</f>
        <v>#N/A</v>
      </c>
      <c r="I46" s="16">
        <f>VLOOKUP(A46,ANTERIOR!$C$2:$C$358,1,0)</f>
        <v>1067962586</v>
      </c>
    </row>
    <row r="47" spans="1:9" ht="12.5" x14ac:dyDescent="0.25">
      <c r="A47" s="4">
        <v>1067965598</v>
      </c>
      <c r="B47" s="4" t="s">
        <v>2841</v>
      </c>
      <c r="C47" s="15">
        <v>43598</v>
      </c>
      <c r="E47" s="4" t="s">
        <v>2802</v>
      </c>
      <c r="F47" s="4" t="s">
        <v>2840</v>
      </c>
      <c r="G47" s="4">
        <v>1010000</v>
      </c>
      <c r="H47" s="16" t="e">
        <f>VLOOKUP(A47,ACTUALIZADO!$B$2:$B$37,1,0)</f>
        <v>#N/A</v>
      </c>
      <c r="I47" s="16">
        <f>VLOOKUP(A47,ANTERIOR!$C$2:$C$358,1,0)</f>
        <v>1067965598</v>
      </c>
    </row>
    <row r="48" spans="1:9" ht="12.5" x14ac:dyDescent="0.25">
      <c r="A48" s="4">
        <v>1123635144</v>
      </c>
      <c r="B48" s="4" t="s">
        <v>2842</v>
      </c>
      <c r="C48" s="15">
        <v>43598</v>
      </c>
      <c r="E48" s="4" t="s">
        <v>2802</v>
      </c>
      <c r="F48" s="4" t="s">
        <v>2840</v>
      </c>
      <c r="G48" s="4">
        <v>1010000</v>
      </c>
      <c r="H48" s="16" t="e">
        <f>VLOOKUP(A48,ACTUALIZADO!$B$2:$B$37,1,0)</f>
        <v>#N/A</v>
      </c>
      <c r="I48" s="16">
        <f>VLOOKUP(A48,ANTERIOR!$C$2:$C$358,1,0)</f>
        <v>1123635144</v>
      </c>
    </row>
    <row r="49" spans="1:8" ht="12.5" x14ac:dyDescent="0.25">
      <c r="A49" s="4">
        <v>1233338327</v>
      </c>
      <c r="B49" s="4" t="s">
        <v>2843</v>
      </c>
      <c r="C49" s="15">
        <v>42430</v>
      </c>
      <c r="D49" s="15">
        <v>42520</v>
      </c>
      <c r="E49" s="4" t="s">
        <v>2802</v>
      </c>
      <c r="F49" s="4" t="s">
        <v>105</v>
      </c>
      <c r="G49" s="4">
        <v>1386000</v>
      </c>
      <c r="H49" s="16">
        <f>VLOOKUP(A49,ACTUALIZADO!$B$2:$B$37,1,0)</f>
        <v>1233338327</v>
      </c>
    </row>
  </sheetData>
  <autoFilter ref="A1:H4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D17"/>
  <sheetViews>
    <sheetView workbookViewId="0"/>
  </sheetViews>
  <sheetFormatPr defaultColWidth="12.54296875" defaultRowHeight="15.75" customHeight="1" x14ac:dyDescent="0.25"/>
  <sheetData>
    <row r="1" spans="1:30" ht="12.5" x14ac:dyDescent="0.25">
      <c r="A1" s="18" t="s">
        <v>2784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7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296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297</v>
      </c>
      <c r="AA1" s="1" t="s">
        <v>298</v>
      </c>
      <c r="AB1" s="1" t="s">
        <v>299</v>
      </c>
      <c r="AC1" s="1" t="s">
        <v>300</v>
      </c>
      <c r="AD1" s="1" t="s">
        <v>301</v>
      </c>
    </row>
    <row r="2" spans="1:30" ht="14" x14ac:dyDescent="0.3">
      <c r="A2" s="16">
        <v>1064986894</v>
      </c>
      <c r="B2" s="16" t="str">
        <f>VLOOKUP(A2,ANTERIOR!$C$2:$AF$358,2,0)</f>
        <v>MILDREIS CECILIA</v>
      </c>
      <c r="C2" s="19" t="str">
        <f>VLOOKUP(A2,ANTERIOR!$C$2:$AF$358,3,0)</f>
        <v>YANCES CABRALES</v>
      </c>
      <c r="D2" s="19" t="str">
        <f>VLOOKUP(A2,ANTERIOR!$C$2:$AF$358,4,0)</f>
        <v>FEMENINO</v>
      </c>
      <c r="E2" s="20">
        <f>VLOOKUP(A2,ANTERIOR!$C$2:$AF$358,5,0)</f>
        <v>32439</v>
      </c>
      <c r="F2" s="19" t="str">
        <f>VLOOKUP(A2,ANTERIOR!$C$2:$AF$358,6,0)</f>
        <v>MONTERIA</v>
      </c>
      <c r="G2" s="21" t="str">
        <f>VLOOKUP(A2,ANTERIOR!$C$2:$AF$358,7,0)</f>
        <v>MONTERÍA</v>
      </c>
      <c r="H2" s="21" t="str">
        <f>VLOOKUP(A2,ANTERIOR!$C$2:$AF$358,8,0)</f>
        <v>MANZANA 21 LOTE 8 B/ EL NISPERO</v>
      </c>
      <c r="I2" s="21" t="str">
        <f>VLOOKUP(A2,ANTERIOR!$C$2:$AF$358,9,0)</f>
        <v>URBANA</v>
      </c>
      <c r="J2" s="21" t="str">
        <f>VLOOKUP(A2,ANTERIOR!$C$2:$AF$358,10,0)</f>
        <v>FAMILIAR</v>
      </c>
      <c r="K2" s="21" t="str">
        <f>VLOOKUP(A2,ANTERIOR!$C$2:$AF$358,11,0)</f>
        <v>PROFESIONAL</v>
      </c>
      <c r="L2" s="21" t="str">
        <f>VLOOKUP(A2,ANTERIOR!$C$2:$AF$358,12,0)</f>
        <v>CONTADOR PUBLICO</v>
      </c>
      <c r="M2" s="22">
        <f>VLOOKUP(A2,ANTERIOR!$C$2:$AF$358,13,0)</f>
        <v>40391</v>
      </c>
      <c r="N2" s="21" t="str">
        <f>VLOOKUP(A2,ANTERIOR!$C$2:$AF$358,14,0)</f>
        <v>AUXILIAR CONTABLE</v>
      </c>
      <c r="O2" s="21" t="str">
        <f>VLOOKUP(A2,ANTERIOR!$C$2:$AF$358,15,0)</f>
        <v>ADMINISTRACIÓN</v>
      </c>
      <c r="P2" s="21" t="str">
        <f>VLOOKUP(A2,ANTERIOR!$C$2:$AF$358,16,0)</f>
        <v>8 HORAS</v>
      </c>
      <c r="Q2" s="21">
        <f>VLOOKUP(A2,ANTERIOR!$C$2:$AF$358,17,0)</f>
        <v>964000</v>
      </c>
      <c r="R2" s="21" t="str">
        <f>VLOOKUP(A2,ANTERIOR!$C$2:$AF$358,18,0)</f>
        <v>TÉRMINO INDEFINIDO</v>
      </c>
      <c r="S2" s="21" t="str">
        <f>VLOOKUP(A2,ANTERIOR!$C$2:$AF$358,19,0)</f>
        <v>NUEVA EPS</v>
      </c>
      <c r="T2" s="21" t="str">
        <f>VLOOKUP(A2,ANTERIOR!$C$2:$AF$358,20,0)</f>
        <v>PORVENIR</v>
      </c>
      <c r="U2" s="21" t="str">
        <f>VLOOKUP(A2,ANTERIOR!$C$2:$AF$358,21,0)</f>
        <v>SOLTERO/A</v>
      </c>
      <c r="V2" s="21">
        <f>VLOOKUP(A2,ANTERIOR!$C$2:$AF$358,22,0)</f>
        <v>0</v>
      </c>
      <c r="W2" s="21">
        <f>VLOOKUP(A2,ANTERIOR!$C$2:$AF$358,23,0)</f>
        <v>1</v>
      </c>
      <c r="X2" s="21">
        <f>VLOOKUP(A2,ANTERIOR!$C$2:$AF$358,24,0)</f>
        <v>1</v>
      </c>
      <c r="Y2" s="21" t="str">
        <f>VLOOKUP(A2,ANTERIOR!$C$2:$AF$358,25,0)</f>
        <v>RH B+</v>
      </c>
      <c r="Z2" s="21">
        <f>VLOOKUP(A2,ANTERIOR!$C$2:$AF$358,26,0)</f>
        <v>7919812</v>
      </c>
      <c r="AA2" s="21">
        <f>VLOOKUP(A2,ANTERIOR!$C$2:$AF$358,27,0)</f>
        <v>3008326590</v>
      </c>
      <c r="AB2" s="21" t="str">
        <f>VLOOKUP(A2,ANTERIOR!$C$2:$AF$358,28,0)</f>
        <v>GLADYS CABRALES HERNANDEZ</v>
      </c>
      <c r="AC2" s="21">
        <f>VLOOKUP(A2,ANTERIOR!$C$2:$AF$358,29,0)</f>
        <v>3225832822</v>
      </c>
      <c r="AD2" s="21" t="str">
        <f>VLOOKUP(A2,ANTERIOR!$C$2:$AF$358,30,0)</f>
        <v>MADRE</v>
      </c>
    </row>
    <row r="3" spans="1:30" ht="14" x14ac:dyDescent="0.3">
      <c r="A3" s="16">
        <v>1066730773</v>
      </c>
      <c r="B3" s="16" t="str">
        <f>VLOOKUP(A3,ANTERIOR!$C$2:$AF$358,2,0)</f>
        <v>ELERCY JOHANA</v>
      </c>
      <c r="C3" s="19" t="str">
        <f>VLOOKUP(A3,ANTERIOR!$C$2:$AF$358,3,0)</f>
        <v>VERTEL VEGA</v>
      </c>
      <c r="D3" s="19" t="str">
        <f>VLOOKUP(A3,ANTERIOR!$C$2:$AF$358,4,0)</f>
        <v>FEMENINO</v>
      </c>
      <c r="E3" s="20">
        <f>VLOOKUP(A3,ANTERIOR!$C$2:$AF$358,5,0)</f>
        <v>32566</v>
      </c>
      <c r="F3" s="19" t="str">
        <f>VLOOKUP(A3,ANTERIOR!$C$2:$AF$358,6,0)</f>
        <v>PLANETA RICA</v>
      </c>
      <c r="G3" s="21" t="str">
        <f>VLOOKUP(A3,ANTERIOR!$C$2:$AF$358,7,0)</f>
        <v>MONTERÍA</v>
      </c>
      <c r="H3" s="21" t="str">
        <f>VLOOKUP(A3,ANTERIOR!$C$2:$AF$358,8,0)</f>
        <v>MANZANA I LOTE 18 BARRIO NUEVA BELEN</v>
      </c>
      <c r="I3" s="21" t="str">
        <f>VLOOKUP(A3,ANTERIOR!$C$2:$AF$358,9,0)</f>
        <v>URBANA</v>
      </c>
      <c r="J3" s="21" t="str">
        <f>VLOOKUP(A3,ANTERIOR!$C$2:$AF$358,10,0)</f>
        <v>ARRENDADA</v>
      </c>
      <c r="K3" s="21" t="str">
        <f>VLOOKUP(A3,ANTERIOR!$C$2:$AF$358,11,0)</f>
        <v>TÉCNICO</v>
      </c>
      <c r="L3" s="21" t="str">
        <f>VLOOKUP(A3,ANTERIOR!$C$2:$AF$358,12,0)</f>
        <v xml:space="preserve"> TECNICO EN ASISTENCIA ADMINISTRATIVA</v>
      </c>
      <c r="M3" s="22">
        <f>VLOOKUP(A3,ANTERIOR!$C$2:$AF$358,13,0)</f>
        <v>43297</v>
      </c>
      <c r="N3" s="21" t="str">
        <f>VLOOKUP(A3,ANTERIOR!$C$2:$AF$358,14,0)</f>
        <v>AUX CALLCENTER</v>
      </c>
      <c r="O3" s="21" t="str">
        <f>VLOOKUP(A3,ANTERIOR!$C$2:$AF$358,15,0)</f>
        <v>ALMERÍA</v>
      </c>
      <c r="P3" s="21" t="str">
        <f>VLOOKUP(A3,ANTERIOR!$C$2:$AF$358,16,0)</f>
        <v>8 HORAS</v>
      </c>
      <c r="Q3" s="21">
        <f>VLOOKUP(A3,ANTERIOR!$C$2:$AF$358,17,0)</f>
        <v>904</v>
      </c>
      <c r="R3" s="21" t="str">
        <f>VLOOKUP(A3,ANTERIOR!$C$2:$AF$358,18,0)</f>
        <v>TÉRMINO INDEFINIDO</v>
      </c>
      <c r="S3" s="21" t="str">
        <f>VLOOKUP(A3,ANTERIOR!$C$2:$AF$358,19,0)</f>
        <v>MUTUAL SER</v>
      </c>
      <c r="T3" s="21" t="str">
        <f>VLOOKUP(A3,ANTERIOR!$C$2:$AF$358,20,0)</f>
        <v>PORVENIR</v>
      </c>
      <c r="U3" s="21" t="str">
        <f>VLOOKUP(A3,ANTERIOR!$C$2:$AF$358,21,0)</f>
        <v>SOLTERO/A</v>
      </c>
      <c r="V3" s="21">
        <f>VLOOKUP(A3,ANTERIOR!$C$2:$AF$358,22,0)</f>
        <v>1</v>
      </c>
      <c r="W3" s="21">
        <f>VLOOKUP(A3,ANTERIOR!$C$2:$AF$358,23,0)</f>
        <v>3</v>
      </c>
      <c r="X3" s="21">
        <f>VLOOKUP(A3,ANTERIOR!$C$2:$AF$358,24,0)</f>
        <v>1</v>
      </c>
      <c r="Y3" s="21" t="str">
        <f>VLOOKUP(A3,ANTERIOR!$C$2:$AF$358,25,0)</f>
        <v>0+</v>
      </c>
      <c r="Z3" s="21">
        <f>VLOOKUP(A3,ANTERIOR!$C$2:$AF$358,26,0)</f>
        <v>3209382223</v>
      </c>
      <c r="AA3" s="21">
        <f>VLOOKUP(A3,ANTERIOR!$C$2:$AF$358,27,0)</f>
        <v>3128844366</v>
      </c>
      <c r="AB3" s="21" t="str">
        <f>VLOOKUP(A3,ANTERIOR!$C$2:$AF$358,28,0)</f>
        <v>ELERCY VEGA QUIROZ</v>
      </c>
      <c r="AC3" s="21">
        <f>VLOOKUP(A3,ANTERIOR!$C$2:$AF$358,29,0)</f>
        <v>3203349098</v>
      </c>
      <c r="AD3" s="21" t="str">
        <f>VLOOKUP(A3,ANTERIOR!$C$2:$AF$358,30,0)</f>
        <v>MADRE</v>
      </c>
    </row>
    <row r="4" spans="1:30" ht="14" x14ac:dyDescent="0.3">
      <c r="A4" s="16">
        <v>1067853094</v>
      </c>
      <c r="B4" s="16" t="str">
        <f>VLOOKUP(A4,ANTERIOR!$C$2:$AF$358,2,0)</f>
        <v>Yamelis del carmen</v>
      </c>
      <c r="C4" s="19" t="str">
        <f>VLOOKUP(A4,ANTERIOR!$C$2:$AF$358,3,0)</f>
        <v xml:space="preserve">Ballesta Villalba </v>
      </c>
      <c r="D4" s="19" t="str">
        <f>VLOOKUP(A4,ANTERIOR!$C$2:$AF$358,4,0)</f>
        <v>FEMENINO</v>
      </c>
      <c r="E4" s="20">
        <f>VLOOKUP(A4,ANTERIOR!$C$2:$AF$358,5,0)</f>
        <v>31689</v>
      </c>
      <c r="F4" s="19" t="str">
        <f>VLOOKUP(A4,ANTERIOR!$C$2:$AF$358,6,0)</f>
        <v xml:space="preserve">san pedro de urabá </v>
      </c>
      <c r="G4" s="21" t="str">
        <f>VLOOKUP(A4,ANTERIOR!$C$2:$AF$358,7,0)</f>
        <v>MONTERÍA</v>
      </c>
      <c r="H4" s="21" t="str">
        <f>VLOOKUP(A4,ANTERIOR!$C$2:$AF$358,8,0)</f>
        <v xml:space="preserve">Cra 9 # 2-37 SUR </v>
      </c>
      <c r="I4" s="21" t="str">
        <f>VLOOKUP(A4,ANTERIOR!$C$2:$AF$358,9,0)</f>
        <v>URBANA</v>
      </c>
      <c r="J4" s="21" t="str">
        <f>VLOOKUP(A4,ANTERIOR!$C$2:$AF$358,10,0)</f>
        <v>PROPIA</v>
      </c>
      <c r="K4" s="21" t="str">
        <f>VLOOKUP(A4,ANTERIOR!$C$2:$AF$358,11,0)</f>
        <v>TÉCNICO</v>
      </c>
      <c r="L4" s="21" t="str">
        <f>VLOOKUP(A4,ANTERIOR!$C$2:$AF$358,12,0)</f>
        <v xml:space="preserve">Tecnico en agente  call center </v>
      </c>
      <c r="M4" s="22">
        <f>VLOOKUP(A4,ANTERIOR!$C$2:$AF$358,13,0)</f>
        <v>43781</v>
      </c>
      <c r="N4" s="21" t="str">
        <f>VLOOKUP(A4,ANTERIOR!$C$2:$AF$358,14,0)</f>
        <v xml:space="preserve">auxiliar call center </v>
      </c>
      <c r="O4" s="21" t="str">
        <f>VLOOKUP(A4,ANTERIOR!$C$2:$AF$358,15,0)</f>
        <v>ALMERÍA</v>
      </c>
      <c r="P4" s="21" t="str">
        <f>VLOOKUP(A4,ANTERIOR!$C$2:$AF$358,16,0)</f>
        <v>9 HORAS</v>
      </c>
      <c r="Q4" s="21">
        <f>VLOOKUP(A4,ANTERIOR!$C$2:$AF$358,17,0)</f>
        <v>870000</v>
      </c>
      <c r="R4" s="21" t="str">
        <f>VLOOKUP(A4,ANTERIOR!$C$2:$AF$358,18,0)</f>
        <v>TÉRMINO INDEFINIDO</v>
      </c>
      <c r="S4" s="21" t="str">
        <f>VLOOKUP(A4,ANTERIOR!$C$2:$AF$358,19,0)</f>
        <v>SALUD TOTAL</v>
      </c>
      <c r="T4" s="21" t="str">
        <f>VLOOKUP(A4,ANTERIOR!$C$2:$AF$358,20,0)</f>
        <v>PORVENIR</v>
      </c>
      <c r="U4" s="21" t="str">
        <f>VLOOKUP(A4,ANTERIOR!$C$2:$AF$358,21,0)</f>
        <v>UNIÓN LIBRE</v>
      </c>
      <c r="V4" s="21">
        <f>VLOOKUP(A4,ANTERIOR!$C$2:$AF$358,22,0)</f>
        <v>2</v>
      </c>
      <c r="W4" s="21">
        <f>VLOOKUP(A4,ANTERIOR!$C$2:$AF$358,23,0)</f>
        <v>0</v>
      </c>
      <c r="X4" s="21">
        <f>VLOOKUP(A4,ANTERIOR!$C$2:$AF$358,24,0)</f>
        <v>1</v>
      </c>
      <c r="Y4" s="21" t="str">
        <f>VLOOKUP(A4,ANTERIOR!$C$2:$AF$358,25,0)</f>
        <v>0+</v>
      </c>
      <c r="Z4" s="21">
        <f>VLOOKUP(A4,ANTERIOR!$C$2:$AF$358,26,0)</f>
        <v>0</v>
      </c>
      <c r="AA4" s="21">
        <f>VLOOKUP(A4,ANTERIOR!$C$2:$AF$358,27,0)</f>
        <v>3218886370</v>
      </c>
      <c r="AB4" s="21" t="str">
        <f>VLOOKUP(A4,ANTERIOR!$C$2:$AF$358,28,0)</f>
        <v xml:space="preserve">Juan Alberto Causil Jimenez </v>
      </c>
      <c r="AC4" s="21">
        <f>VLOOKUP(A4,ANTERIOR!$C$2:$AF$358,29,0)</f>
        <v>3165471403</v>
      </c>
      <c r="AD4" s="21" t="str">
        <f>VLOOKUP(A4,ANTERIOR!$C$2:$AF$358,30,0)</f>
        <v xml:space="preserve">pareja sentimental </v>
      </c>
    </row>
    <row r="5" spans="1:30" ht="14" x14ac:dyDescent="0.3">
      <c r="A5" s="16">
        <v>1067892956</v>
      </c>
      <c r="B5" s="16" t="str">
        <f>VLOOKUP(A5,ANTERIOR!$C$2:$AF$358,2,0)</f>
        <v xml:space="preserve">Orcelys Laudith </v>
      </c>
      <c r="C5" s="19" t="str">
        <f>VLOOKUP(A5,ANTERIOR!$C$2:$AF$358,3,0)</f>
        <v xml:space="preserve">Orozco Guerra </v>
      </c>
      <c r="D5" s="19" t="str">
        <f>VLOOKUP(A5,ANTERIOR!$C$2:$AF$358,4,0)</f>
        <v>FEMENINO</v>
      </c>
      <c r="E5" s="20">
        <f>VLOOKUP(A5,ANTERIOR!$C$2:$AF$358,5,0)</f>
        <v>33195</v>
      </c>
      <c r="F5" s="19" t="str">
        <f>VLOOKUP(A5,ANTERIOR!$C$2:$AF$358,6,0)</f>
        <v xml:space="preserve">Montería </v>
      </c>
      <c r="G5" s="21" t="str">
        <f>VLOOKUP(A5,ANTERIOR!$C$2:$AF$358,7,0)</f>
        <v>MONTERÍA</v>
      </c>
      <c r="H5" s="21" t="str">
        <f>VLOOKUP(A5,ANTERIOR!$C$2:$AF$358,8,0)</f>
        <v xml:space="preserve">Mz ó lote 1 apt 2 </v>
      </c>
      <c r="I5" s="21" t="str">
        <f>VLOOKUP(A5,ANTERIOR!$C$2:$AF$358,9,0)</f>
        <v>URBANA</v>
      </c>
      <c r="J5" s="21" t="str">
        <f>VLOOKUP(A5,ANTERIOR!$C$2:$AF$358,10,0)</f>
        <v>FAMILIAR</v>
      </c>
      <c r="K5" s="21" t="str">
        <f>VLOOKUP(A5,ANTERIOR!$C$2:$AF$358,11,0)</f>
        <v>TÉCNICO</v>
      </c>
      <c r="L5" s="21" t="str">
        <f>VLOOKUP(A5,ANTERIOR!$C$2:$AF$358,12,0)</f>
        <v xml:space="preserve">Secretariado y asisten administrativo </v>
      </c>
      <c r="M5" s="22">
        <f>VLOOKUP(A5,ANTERIOR!$C$2:$AF$358,13,0)</f>
        <v>43851</v>
      </c>
      <c r="N5" s="21" t="str">
        <f>VLOOKUP(A5,ANTERIOR!$C$2:$AF$358,14,0)</f>
        <v xml:space="preserve">Auxiliar call center </v>
      </c>
      <c r="O5" s="21" t="str">
        <f>VLOOKUP(A5,ANTERIOR!$C$2:$AF$358,15,0)</f>
        <v>ADMINISTRACIÓN</v>
      </c>
      <c r="P5" s="21" t="str">
        <f>VLOOKUP(A5,ANTERIOR!$C$2:$AF$358,16,0)</f>
        <v>9 HORAS</v>
      </c>
      <c r="Q5" s="21">
        <f>VLOOKUP(A5,ANTERIOR!$C$2:$AF$358,17,0)</f>
        <v>878000</v>
      </c>
      <c r="R5" s="21" t="str">
        <f>VLOOKUP(A5,ANTERIOR!$C$2:$AF$358,18,0)</f>
        <v>TÉRMINO INDEFINIDO</v>
      </c>
      <c r="S5" s="21" t="str">
        <f>VLOOKUP(A5,ANTERIOR!$C$2:$AF$358,19,0)</f>
        <v>SALUD TOTAL</v>
      </c>
      <c r="T5" s="21" t="str">
        <f>VLOOKUP(A5,ANTERIOR!$C$2:$AF$358,20,0)</f>
        <v>PORVENIR</v>
      </c>
      <c r="U5" s="21" t="str">
        <f>VLOOKUP(A5,ANTERIOR!$C$2:$AF$358,21,0)</f>
        <v>CASADO/A</v>
      </c>
      <c r="V5" s="21">
        <f>VLOOKUP(A5,ANTERIOR!$C$2:$AF$358,22,0)</f>
        <v>1</v>
      </c>
      <c r="W5" s="21">
        <f>VLOOKUP(A5,ANTERIOR!$C$2:$AF$358,23,0)</f>
        <v>2</v>
      </c>
      <c r="X5" s="21">
        <f>VLOOKUP(A5,ANTERIOR!$C$2:$AF$358,24,0)</f>
        <v>1</v>
      </c>
      <c r="Y5" s="21" t="str">
        <f>VLOOKUP(A5,ANTERIOR!$C$2:$AF$358,25,0)</f>
        <v>A+</v>
      </c>
      <c r="Z5" s="21">
        <f>VLOOKUP(A5,ANTERIOR!$C$2:$AF$358,26,0)</f>
        <v>0</v>
      </c>
      <c r="AA5" s="21">
        <f>VLOOKUP(A5,ANTERIOR!$C$2:$AF$358,27,0)</f>
        <v>3206704109</v>
      </c>
      <c r="AB5" s="21" t="str">
        <f>VLOOKUP(A5,ANTERIOR!$C$2:$AF$358,28,0)</f>
        <v xml:space="preserve">Libardo Andres Alvarez Vergara </v>
      </c>
      <c r="AC5" s="21">
        <f>VLOOKUP(A5,ANTERIOR!$C$2:$AF$358,29,0)</f>
        <v>3137169807</v>
      </c>
      <c r="AD5" s="21" t="str">
        <f>VLOOKUP(A5,ANTERIOR!$C$2:$AF$358,30,0)</f>
        <v xml:space="preserve">Esposo </v>
      </c>
    </row>
    <row r="6" spans="1:30" ht="14" hidden="1" x14ac:dyDescent="0.3">
      <c r="A6" s="16" t="e">
        <v>#N/A</v>
      </c>
      <c r="B6" s="16" t="e">
        <f>VLOOKUP(A6,ANTERIOR!$C$2:$AF$358,2,0)</f>
        <v>#N/A</v>
      </c>
      <c r="C6" s="19" t="e">
        <f>VLOOKUP(A6,ANTERIOR!$C$2:$AF$358,3,0)</f>
        <v>#N/A</v>
      </c>
      <c r="D6" s="19" t="e">
        <f>VLOOKUP(A6,ANTERIOR!$C$2:$AF$358,4,0)</f>
        <v>#N/A</v>
      </c>
      <c r="E6" s="19" t="e">
        <f>VLOOKUP(A6,ANTERIOR!$C$2:$AF$358,5,0)</f>
        <v>#N/A</v>
      </c>
      <c r="F6" s="19" t="e">
        <f>VLOOKUP(A6,ANTERIOR!$C$2:$AF$358,6,0)</f>
        <v>#N/A</v>
      </c>
      <c r="G6" s="21" t="e">
        <f>VLOOKUP(A6,ANTERIOR!$C$2:$AF$358,7,0)</f>
        <v>#N/A</v>
      </c>
      <c r="H6" s="21" t="e">
        <f>VLOOKUP(A6,ANTERIOR!$C$2:$AF$358,8,0)</f>
        <v>#N/A</v>
      </c>
      <c r="I6" s="21" t="e">
        <f>VLOOKUP(A6,ANTERIOR!$C$2:$AF$358,9,0)</f>
        <v>#N/A</v>
      </c>
      <c r="J6" s="21" t="e">
        <f>VLOOKUP(A6,ANTERIOR!$C$2:$AF$358,10,0)</f>
        <v>#N/A</v>
      </c>
      <c r="K6" s="21" t="e">
        <f>VLOOKUP(A6,ANTERIOR!$C$2:$AF$358,11,0)</f>
        <v>#N/A</v>
      </c>
      <c r="L6" s="21" t="e">
        <f>VLOOKUP(A6,ANTERIOR!$C$2:$AF$358,12,0)</f>
        <v>#N/A</v>
      </c>
      <c r="M6" s="21" t="e">
        <f>VLOOKUP(A6,ANTERIOR!$C$2:$AF$358,13,0)</f>
        <v>#N/A</v>
      </c>
      <c r="N6" s="21" t="e">
        <f>VLOOKUP(A6,ANTERIOR!$C$2:$AF$358,14,0)</f>
        <v>#N/A</v>
      </c>
      <c r="O6" s="21" t="e">
        <f>VLOOKUP(A6,ANTERIOR!$C$2:$AF$358,15,0)</f>
        <v>#N/A</v>
      </c>
      <c r="P6" s="21" t="e">
        <f>VLOOKUP(A6,ANTERIOR!$C$2:$AF$358,16,0)</f>
        <v>#N/A</v>
      </c>
      <c r="Q6" s="21" t="e">
        <f>VLOOKUP(A6,ANTERIOR!$C$2:$AF$358,17,0)</f>
        <v>#N/A</v>
      </c>
      <c r="R6" s="21" t="e">
        <f>VLOOKUP(A6,ANTERIOR!$C$2:$AF$358,18,0)</f>
        <v>#N/A</v>
      </c>
      <c r="S6" s="21" t="e">
        <f>VLOOKUP(A6,ANTERIOR!$C$2:$AF$358,19,0)</f>
        <v>#N/A</v>
      </c>
      <c r="T6" s="21" t="e">
        <f>VLOOKUP(A6,ANTERIOR!$C$2:$AF$358,20,0)</f>
        <v>#N/A</v>
      </c>
      <c r="U6" s="21" t="e">
        <f>VLOOKUP(A6,ANTERIOR!$C$2:$AF$358,21,0)</f>
        <v>#N/A</v>
      </c>
      <c r="V6" s="21" t="e">
        <f>VLOOKUP(A6,ANTERIOR!$C$2:$AF$358,22,0)</f>
        <v>#N/A</v>
      </c>
      <c r="W6" s="21" t="e">
        <f>VLOOKUP(A6,ANTERIOR!$C$2:$AF$358,23,0)</f>
        <v>#N/A</v>
      </c>
      <c r="X6" s="21" t="e">
        <f>VLOOKUP(A6,ANTERIOR!$C$2:$AF$358,24,0)</f>
        <v>#N/A</v>
      </c>
      <c r="Y6" s="21" t="e">
        <f>VLOOKUP(A6,ANTERIOR!$C$2:$AF$358,25,0)</f>
        <v>#N/A</v>
      </c>
      <c r="Z6" s="21" t="e">
        <f>VLOOKUP(A6,ANTERIOR!$C$2:$AF$358,26,0)</f>
        <v>#N/A</v>
      </c>
      <c r="AA6" s="21" t="e">
        <f>VLOOKUP(A6,ANTERIOR!$C$2:$AF$358,27,0)</f>
        <v>#N/A</v>
      </c>
      <c r="AB6" s="21" t="e">
        <f>VLOOKUP(A6,ANTERIOR!$C$2:$AF$358,28,0)</f>
        <v>#N/A</v>
      </c>
      <c r="AC6" s="21" t="e">
        <f>VLOOKUP(A6,ANTERIOR!$C$2:$AF$358,29,0)</f>
        <v>#N/A</v>
      </c>
      <c r="AD6" s="21" t="e">
        <f>VLOOKUP(A6,ANTERIOR!$C$2:$AF$358,30,0)</f>
        <v>#N/A</v>
      </c>
    </row>
    <row r="7" spans="1:30" ht="14" x14ac:dyDescent="0.3">
      <c r="A7" s="16">
        <v>1062424550</v>
      </c>
      <c r="B7" s="16" t="str">
        <f>VLOOKUP(A7,ANTERIOR!$C$2:$AF$358,2,0)</f>
        <v xml:space="preserve">Libia Marcela </v>
      </c>
      <c r="C7" s="19" t="str">
        <f>VLOOKUP(A7,ANTERIOR!$C$2:$AF$358,3,0)</f>
        <v>Olascoaga Martinez</v>
      </c>
      <c r="D7" s="19" t="str">
        <f>VLOOKUP(A7,ANTERIOR!$C$2:$AF$358,4,0)</f>
        <v>FEMENINO</v>
      </c>
      <c r="E7" s="20">
        <f>VLOOKUP(A7,ANTERIOR!$C$2:$AF$358,5,0)</f>
        <v>35384</v>
      </c>
      <c r="F7" s="19" t="str">
        <f>VLOOKUP(A7,ANTERIOR!$C$2:$AF$358,6,0)</f>
        <v xml:space="preserve">Montería </v>
      </c>
      <c r="G7" s="21" t="str">
        <f>VLOOKUP(A7,ANTERIOR!$C$2:$AF$358,7,0)</f>
        <v>MONTERÍA</v>
      </c>
      <c r="H7" s="21">
        <f>VLOOKUP(A7,ANTERIOR!$C$2:$AF$358,8,0)</f>
        <v>0</v>
      </c>
      <c r="I7" s="21">
        <f>VLOOKUP(A7,ANTERIOR!$C$2:$AF$358,9,0)</f>
        <v>0</v>
      </c>
      <c r="J7" s="21" t="str">
        <f>VLOOKUP(A7,ANTERIOR!$C$2:$AF$358,10,0)</f>
        <v>FAMILIAR</v>
      </c>
      <c r="K7" s="21" t="str">
        <f>VLOOKUP(A7,ANTERIOR!$C$2:$AF$358,11,0)</f>
        <v>TÉCNICO</v>
      </c>
      <c r="L7" s="21" t="str">
        <f>VLOOKUP(A7,ANTERIOR!$C$2:$AF$358,12,0)</f>
        <v>Tecnico Auxiliar de enfemeria</v>
      </c>
      <c r="M7" s="22">
        <f>VLOOKUP(A7,ANTERIOR!$C$2:$AF$358,13,0)</f>
        <v>42409</v>
      </c>
      <c r="N7" s="21" t="str">
        <f>VLOOKUP(A7,ANTERIOR!$C$2:$AF$358,14,0)</f>
        <v>Enfermera Call Center</v>
      </c>
      <c r="O7" s="21" t="str">
        <f>VLOOKUP(A7,ANTERIOR!$C$2:$AF$358,15,0)</f>
        <v>ALMERÍA</v>
      </c>
      <c r="P7" s="21" t="str">
        <f>VLOOKUP(A7,ANTERIOR!$C$2:$AF$358,16,0)</f>
        <v>9 HORAS</v>
      </c>
      <c r="Q7" s="21">
        <f>VLOOKUP(A7,ANTERIOR!$C$2:$AF$358,17,0)</f>
        <v>860</v>
      </c>
      <c r="R7" s="21" t="str">
        <f>VLOOKUP(A7,ANTERIOR!$C$2:$AF$358,18,0)</f>
        <v>TÉRMINO INDEFINIDO</v>
      </c>
      <c r="S7" s="21" t="str">
        <f>VLOOKUP(A7,ANTERIOR!$C$2:$AF$358,19,0)</f>
        <v>NUEVA EPS</v>
      </c>
      <c r="T7" s="21" t="str">
        <f>VLOOKUP(A7,ANTERIOR!$C$2:$AF$358,20,0)</f>
        <v>PORVENIR</v>
      </c>
      <c r="U7" s="21" t="str">
        <f>VLOOKUP(A7,ANTERIOR!$C$2:$AF$358,21,0)</f>
        <v>SOLTERO/A</v>
      </c>
      <c r="V7" s="21">
        <f>VLOOKUP(A7,ANTERIOR!$C$2:$AF$358,22,0)</f>
        <v>0</v>
      </c>
      <c r="W7" s="21">
        <f>VLOOKUP(A7,ANTERIOR!$C$2:$AF$358,23,0)</f>
        <v>0</v>
      </c>
      <c r="X7" s="21">
        <f>VLOOKUP(A7,ANTERIOR!$C$2:$AF$358,24,0)</f>
        <v>1</v>
      </c>
      <c r="Y7" s="21" t="str">
        <f>VLOOKUP(A7,ANTERIOR!$C$2:$AF$358,25,0)</f>
        <v>o+</v>
      </c>
      <c r="Z7" s="21">
        <f>VLOOKUP(A7,ANTERIOR!$C$2:$AF$358,26,0)</f>
        <v>0</v>
      </c>
      <c r="AA7" s="21">
        <f>VLOOKUP(A7,ANTERIOR!$C$2:$AF$358,27,0)</f>
        <v>3008070673</v>
      </c>
      <c r="AB7" s="21" t="str">
        <f>VLOOKUP(A7,ANTERIOR!$C$2:$AF$358,28,0)</f>
        <v>Melba Luz Martinez</v>
      </c>
      <c r="AC7" s="21">
        <f>VLOOKUP(A7,ANTERIOR!$C$2:$AF$358,29,0)</f>
        <v>3145267663</v>
      </c>
      <c r="AD7" s="21" t="str">
        <f>VLOOKUP(A7,ANTERIOR!$C$2:$AF$358,30,0)</f>
        <v xml:space="preserve">Madre </v>
      </c>
    </row>
    <row r="8" spans="1:30" ht="14" x14ac:dyDescent="0.3">
      <c r="A8" s="16">
        <v>1069479384</v>
      </c>
      <c r="B8" s="16" t="str">
        <f>VLOOKUP(A8,ANTERIOR!$C$2:$AF$358,2,0)</f>
        <v>yessika paola</v>
      </c>
      <c r="C8" s="19" t="str">
        <f>VLOOKUP(A8,ANTERIOR!$C$2:$AF$358,3,0)</f>
        <v>gonzalez ramos</v>
      </c>
      <c r="D8" s="19" t="str">
        <f>VLOOKUP(A8,ANTERIOR!$C$2:$AF$358,4,0)</f>
        <v>FEMENINO</v>
      </c>
      <c r="E8" s="20">
        <f>VLOOKUP(A8,ANTERIOR!$C$2:$AF$358,5,0)</f>
        <v>32722</v>
      </c>
      <c r="F8" s="19" t="str">
        <f>VLOOKUP(A8,ANTERIOR!$C$2:$AF$358,6,0)</f>
        <v>sahagun-cordoba</v>
      </c>
      <c r="G8" s="21" t="str">
        <f>VLOOKUP(A8,ANTERIOR!$C$2:$AF$358,7,0)</f>
        <v>SAHAGÚN</v>
      </c>
      <c r="H8" s="21">
        <f>VLOOKUP(A8,ANTERIOR!$C$2:$AF$358,8,0)</f>
        <v>0</v>
      </c>
      <c r="I8" s="21" t="str">
        <f>VLOOKUP(A8,ANTERIOR!$C$2:$AF$358,9,0)</f>
        <v>URBANA</v>
      </c>
      <c r="J8" s="21" t="str">
        <f>VLOOKUP(A8,ANTERIOR!$C$2:$AF$358,10,0)</f>
        <v>FAMILIAR</v>
      </c>
      <c r="K8" s="21" t="str">
        <f>VLOOKUP(A8,ANTERIOR!$C$2:$AF$358,11,0)</f>
        <v>TÉCNICO</v>
      </c>
      <c r="L8" s="21" t="str">
        <f>VLOOKUP(A8,ANTERIOR!$C$2:$AF$358,12,0)</f>
        <v>tecnico auxiliar de enfermera</v>
      </c>
      <c r="M8" s="22">
        <f>VLOOKUP(A8,ANTERIOR!$C$2:$AF$358,13,0)</f>
        <v>40910</v>
      </c>
      <c r="N8" s="21" t="str">
        <f>VLOOKUP(A8,ANTERIOR!$C$2:$AF$358,14,0)</f>
        <v>auxiliar de enfermeria</v>
      </c>
      <c r="O8" s="21" t="str">
        <f>VLOOKUP(A8,ANTERIOR!$C$2:$AF$358,15,0)</f>
        <v>SAHAGÚN</v>
      </c>
      <c r="P8" s="21" t="str">
        <f>VLOOKUP(A8,ANTERIOR!$C$2:$AF$358,16,0)</f>
        <v>8 HORAS</v>
      </c>
      <c r="Q8" s="21">
        <f>VLOOKUP(A8,ANTERIOR!$C$2:$AF$358,17,0)</f>
        <v>85200000</v>
      </c>
      <c r="R8" s="21" t="str">
        <f>VLOOKUP(A8,ANTERIOR!$C$2:$AF$358,18,0)</f>
        <v>TÉRMINO INDEFINIDO</v>
      </c>
      <c r="S8" s="21" t="str">
        <f>VLOOKUP(A8,ANTERIOR!$C$2:$AF$358,19,0)</f>
        <v>NUEVA EPS</v>
      </c>
      <c r="T8" s="21" t="str">
        <f>VLOOKUP(A8,ANTERIOR!$C$2:$AF$358,20,0)</f>
        <v>PORVENIR</v>
      </c>
      <c r="U8" s="21" t="str">
        <f>VLOOKUP(A8,ANTERIOR!$C$2:$AF$358,21,0)</f>
        <v>UNIÓN LIBRE</v>
      </c>
      <c r="V8" s="21">
        <f>VLOOKUP(A8,ANTERIOR!$C$2:$AF$358,22,0)</f>
        <v>0</v>
      </c>
      <c r="W8" s="21">
        <f>VLOOKUP(A8,ANTERIOR!$C$2:$AF$358,23,0)</f>
        <v>4</v>
      </c>
      <c r="X8" s="21">
        <f>VLOOKUP(A8,ANTERIOR!$C$2:$AF$358,24,0)</f>
        <v>1</v>
      </c>
      <c r="Y8" s="21" t="str">
        <f>VLOOKUP(A8,ANTERIOR!$C$2:$AF$358,25,0)</f>
        <v>O+/RH+</v>
      </c>
      <c r="Z8" s="21">
        <f>VLOOKUP(A8,ANTERIOR!$C$2:$AF$358,26,0)</f>
        <v>0</v>
      </c>
      <c r="AA8" s="21">
        <f>VLOOKUP(A8,ANTERIOR!$C$2:$AF$358,27,0)</f>
        <v>3117608818</v>
      </c>
      <c r="AB8" s="21" t="str">
        <f>VLOOKUP(A8,ANTERIOR!$C$2:$AF$358,28,0)</f>
        <v>FREDY GONZALEZ PEREZ</v>
      </c>
      <c r="AC8" s="21">
        <f>VLOOKUP(A8,ANTERIOR!$C$2:$AF$358,29,0)</f>
        <v>3145095356</v>
      </c>
      <c r="AD8" s="21" t="str">
        <f>VLOOKUP(A8,ANTERIOR!$C$2:$AF$358,30,0)</f>
        <v>PAPA</v>
      </c>
    </row>
    <row r="9" spans="1:30" ht="14" x14ac:dyDescent="0.3">
      <c r="A9" s="16">
        <v>1069485574</v>
      </c>
      <c r="B9" s="16" t="str">
        <f>VLOOKUP(A9,ANTERIOR!$C$2:$AF$358,2,0)</f>
        <v>Elena Beatriz</v>
      </c>
      <c r="C9" s="19" t="str">
        <f>VLOOKUP(A9,ANTERIOR!$C$2:$AF$358,3,0)</f>
        <v xml:space="preserve">Blanco González </v>
      </c>
      <c r="D9" s="19" t="str">
        <f>VLOOKUP(A9,ANTERIOR!$C$2:$AF$358,4,0)</f>
        <v>FEMENINO</v>
      </c>
      <c r="E9" s="20">
        <f>VLOOKUP(A9,ANTERIOR!$C$2:$AF$358,5,0)</f>
        <v>33338</v>
      </c>
      <c r="F9" s="19" t="str">
        <f>VLOOKUP(A9,ANTERIOR!$C$2:$AF$358,6,0)</f>
        <v xml:space="preserve">Sahagun cordoba </v>
      </c>
      <c r="G9" s="21" t="str">
        <f>VLOOKUP(A9,ANTERIOR!$C$2:$AF$358,7,0)</f>
        <v>SAHAGÚN</v>
      </c>
      <c r="H9" s="21" t="str">
        <f>VLOOKUP(A9,ANTERIOR!$C$2:$AF$358,8,0)</f>
        <v>Calle 18 N 24_56</v>
      </c>
      <c r="I9" s="21" t="str">
        <f>VLOOKUP(A9,ANTERIOR!$C$2:$AF$358,9,0)</f>
        <v>URBANA</v>
      </c>
      <c r="J9" s="21" t="str">
        <f>VLOOKUP(A9,ANTERIOR!$C$2:$AF$358,10,0)</f>
        <v>FAMILIAR</v>
      </c>
      <c r="K9" s="21" t="str">
        <f>VLOOKUP(A9,ANTERIOR!$C$2:$AF$358,11,0)</f>
        <v>TÉCNICO</v>
      </c>
      <c r="L9" s="21" t="str">
        <f>VLOOKUP(A9,ANTERIOR!$C$2:$AF$358,12,0)</f>
        <v xml:space="preserve">Tecnico en auxiliar de enfermería </v>
      </c>
      <c r="M9" s="22">
        <f>VLOOKUP(A9,ANTERIOR!$C$2:$AF$358,13,0)</f>
        <v>41876</v>
      </c>
      <c r="N9" s="21" t="str">
        <f>VLOOKUP(A9,ANTERIOR!$C$2:$AF$358,14,0)</f>
        <v>Auxiliar enfermeria pyp</v>
      </c>
      <c r="O9" s="21" t="str">
        <f>VLOOKUP(A9,ANTERIOR!$C$2:$AF$358,15,0)</f>
        <v>SAHAGÚN</v>
      </c>
      <c r="P9" s="21" t="str">
        <f>VLOOKUP(A9,ANTERIOR!$C$2:$AF$358,16,0)</f>
        <v>8 HORAS</v>
      </c>
      <c r="Q9" s="21">
        <f>VLOOKUP(A9,ANTERIOR!$C$2:$AF$358,17,0)</f>
        <v>9500000</v>
      </c>
      <c r="R9" s="21" t="str">
        <f>VLOOKUP(A9,ANTERIOR!$C$2:$AF$358,18,0)</f>
        <v>TÉRMINO INDEFINIDO</v>
      </c>
      <c r="S9" s="21" t="str">
        <f>VLOOKUP(A9,ANTERIOR!$C$2:$AF$358,19,0)</f>
        <v>NUEVA EPS</v>
      </c>
      <c r="T9" s="21" t="str">
        <f>VLOOKUP(A9,ANTERIOR!$C$2:$AF$358,20,0)</f>
        <v>PORVENIR</v>
      </c>
      <c r="U9" s="21" t="str">
        <f>VLOOKUP(A9,ANTERIOR!$C$2:$AF$358,21,0)</f>
        <v>UNIÓN LIBRE</v>
      </c>
      <c r="V9" s="21">
        <f>VLOOKUP(A9,ANTERIOR!$C$2:$AF$358,22,0)</f>
        <v>3</v>
      </c>
      <c r="W9" s="21">
        <f>VLOOKUP(A9,ANTERIOR!$C$2:$AF$358,23,0)</f>
        <v>4</v>
      </c>
      <c r="X9" s="21">
        <f>VLOOKUP(A9,ANTERIOR!$C$2:$AF$358,24,0)</f>
        <v>1</v>
      </c>
      <c r="Y9" s="21" t="str">
        <f>VLOOKUP(A9,ANTERIOR!$C$2:$AF$358,25,0)</f>
        <v>O positivo</v>
      </c>
      <c r="Z9" s="21">
        <f>VLOOKUP(A9,ANTERIOR!$C$2:$AF$358,26,0)</f>
        <v>0</v>
      </c>
      <c r="AA9" s="21">
        <f>VLOOKUP(A9,ANTERIOR!$C$2:$AF$358,27,0)</f>
        <v>3012158842</v>
      </c>
      <c r="AB9" s="21" t="str">
        <f>VLOOKUP(A9,ANTERIOR!$C$2:$AF$358,28,0)</f>
        <v>Beatriz Gonzalez</v>
      </c>
      <c r="AC9" s="21">
        <f>VLOOKUP(A9,ANTERIOR!$C$2:$AF$358,29,0)</f>
        <v>3023077349</v>
      </c>
      <c r="AD9" s="21" t="str">
        <f>VLOOKUP(A9,ANTERIOR!$C$2:$AF$358,30,0)</f>
        <v>Madre</v>
      </c>
    </row>
    <row r="10" spans="1:30" ht="14" x14ac:dyDescent="0.3">
      <c r="A10" s="16">
        <v>1067921481</v>
      </c>
      <c r="B10" s="16" t="str">
        <f>VLOOKUP(A10,ANTERIOR!$C$2:$AF$358,2,0)</f>
        <v xml:space="preserve">YERALDIN YAMITH </v>
      </c>
      <c r="C10" s="19" t="str">
        <f>VLOOKUP(A10,ANTERIOR!$C$2:$AF$358,3,0)</f>
        <v>LOBO VILLEGAS</v>
      </c>
      <c r="D10" s="19" t="str">
        <f>VLOOKUP(A10,ANTERIOR!$C$2:$AF$358,4,0)</f>
        <v>FEMENINO</v>
      </c>
      <c r="E10" s="20">
        <f>VLOOKUP(A10,ANTERIOR!$C$2:$AF$358,5,0)</f>
        <v>34025</v>
      </c>
      <c r="F10" s="19" t="str">
        <f>VLOOKUP(A10,ANTERIOR!$C$2:$AF$358,6,0)</f>
        <v>MONTERIA</v>
      </c>
      <c r="G10" s="21" t="str">
        <f>VLOOKUP(A10,ANTERIOR!$C$2:$AF$358,7,0)</f>
        <v>MONTERÍA</v>
      </c>
      <c r="H10" s="21" t="str">
        <f>VLOOKUP(A10,ANTERIOR!$C$2:$AF$358,8,0)</f>
        <v>CLL 48  # 2-98 SECTOR INDUSTRIAL</v>
      </c>
      <c r="I10" s="21" t="str">
        <f>VLOOKUP(A10,ANTERIOR!$C$2:$AF$358,9,0)</f>
        <v>URBANA</v>
      </c>
      <c r="J10" s="21" t="str">
        <f>VLOOKUP(A10,ANTERIOR!$C$2:$AF$358,10,0)</f>
        <v>FAMILIAR</v>
      </c>
      <c r="K10" s="21" t="str">
        <f>VLOOKUP(A10,ANTERIOR!$C$2:$AF$358,11,0)</f>
        <v>PROFESIONAL</v>
      </c>
      <c r="L10" s="21" t="str">
        <f>VLOOKUP(A10,ANTERIOR!$C$2:$AF$358,12,0)</f>
        <v>ADMINISTRADOR EN SALUD</v>
      </c>
      <c r="M10" s="22">
        <f>VLOOKUP(A10,ANTERIOR!$C$2:$AF$358,13,0)</f>
        <v>42949</v>
      </c>
      <c r="N10" s="21" t="str">
        <f>VLOOKUP(A10,ANTERIOR!$C$2:$AF$358,14,0)</f>
        <v>GESTOR DE SALUD</v>
      </c>
      <c r="O10" s="21" t="str">
        <f>VLOOKUP(A10,ANTERIOR!$C$2:$AF$358,15,0)</f>
        <v>VERSALLES</v>
      </c>
      <c r="P10" s="21" t="str">
        <f>VLOOKUP(A10,ANTERIOR!$C$2:$AF$358,16,0)</f>
        <v>8 HORAS</v>
      </c>
      <c r="Q10" s="21">
        <f>VLOOKUP(A10,ANTERIOR!$C$2:$AF$358,17,0)</f>
        <v>964</v>
      </c>
      <c r="R10" s="21" t="str">
        <f>VLOOKUP(A10,ANTERIOR!$C$2:$AF$358,18,0)</f>
        <v>TÉRMINO INDEFINIDO</v>
      </c>
      <c r="S10" s="21" t="str">
        <f>VLOOKUP(A10,ANTERIOR!$C$2:$AF$358,19,0)</f>
        <v>SALUD TOTAL</v>
      </c>
      <c r="T10" s="21" t="str">
        <f>VLOOKUP(A10,ANTERIOR!$C$2:$AF$358,20,0)</f>
        <v>PROTECCION</v>
      </c>
      <c r="U10" s="21" t="str">
        <f>VLOOKUP(A10,ANTERIOR!$C$2:$AF$358,21,0)</f>
        <v>SOLTERO/A</v>
      </c>
      <c r="V10" s="21">
        <f>VLOOKUP(A10,ANTERIOR!$C$2:$AF$358,22,0)</f>
        <v>0</v>
      </c>
      <c r="W10" s="21">
        <f>VLOOKUP(A10,ANTERIOR!$C$2:$AF$358,23,0)</f>
        <v>1</v>
      </c>
      <c r="X10" s="21">
        <f>VLOOKUP(A10,ANTERIOR!$C$2:$AF$358,24,0)</f>
        <v>2</v>
      </c>
      <c r="Y10" s="21" t="str">
        <f>VLOOKUP(A10,ANTERIOR!$C$2:$AF$358,25,0)</f>
        <v>O+</v>
      </c>
      <c r="Z10" s="21">
        <f>VLOOKUP(A10,ANTERIOR!$C$2:$AF$358,26,0)</f>
        <v>0</v>
      </c>
      <c r="AA10" s="21">
        <f>VLOOKUP(A10,ANTERIOR!$C$2:$AF$358,27,0)</f>
        <v>3225313287</v>
      </c>
      <c r="AB10" s="21" t="str">
        <f>VLOOKUP(A10,ANTERIOR!$C$2:$AF$358,28,0)</f>
        <v>EDWIN MIGUEL LOBO MARTINEZ</v>
      </c>
      <c r="AC10" s="21">
        <f>VLOOKUP(A10,ANTERIOR!$C$2:$AF$358,29,0)</f>
        <v>3126914348</v>
      </c>
      <c r="AD10" s="21" t="str">
        <f>VLOOKUP(A10,ANTERIOR!$C$2:$AF$358,30,0)</f>
        <v>PADRE</v>
      </c>
    </row>
    <row r="11" spans="1:30" ht="14" x14ac:dyDescent="0.3">
      <c r="A11" s="16">
        <v>1067935151</v>
      </c>
      <c r="B11" s="16" t="str">
        <f>VLOOKUP(A11,ANTERIOR!$C$2:$AF$358,2,0)</f>
        <v>LESLIE LUZ</v>
      </c>
      <c r="C11" s="19" t="str">
        <f>VLOOKUP(A11,ANTERIOR!$C$2:$AF$358,3,0)</f>
        <v>OSORIO HERRERA</v>
      </c>
      <c r="D11" s="19" t="str">
        <f>VLOOKUP(A11,ANTERIOR!$C$2:$AF$358,4,0)</f>
        <v>FEMENINO</v>
      </c>
      <c r="E11" s="20">
        <f>VLOOKUP(A11,ANTERIOR!$C$2:$AF$358,5,0)</f>
        <v>34542</v>
      </c>
      <c r="F11" s="19" t="str">
        <f>VLOOKUP(A11,ANTERIOR!$C$2:$AF$358,6,0)</f>
        <v>montería</v>
      </c>
      <c r="G11" s="21" t="str">
        <f>VLOOKUP(A11,ANTERIOR!$C$2:$AF$358,7,0)</f>
        <v>MONTERÍA</v>
      </c>
      <c r="H11" s="21" t="str">
        <f>VLOOKUP(A11,ANTERIOR!$C$2:$AF$358,8,0)</f>
        <v>MF3 L3 B/PARAISO</v>
      </c>
      <c r="I11" s="21" t="str">
        <f>VLOOKUP(A11,ANTERIOR!$C$2:$AF$358,9,0)</f>
        <v>URBANA</v>
      </c>
      <c r="J11" s="21" t="str">
        <f>VLOOKUP(A11,ANTERIOR!$C$2:$AF$358,10,0)</f>
        <v>FAMILIAR</v>
      </c>
      <c r="K11" s="21" t="str">
        <f>VLOOKUP(A11,ANTERIOR!$C$2:$AF$358,11,0)</f>
        <v>TÉCNICO</v>
      </c>
      <c r="L11" s="21" t="str">
        <f>VLOOKUP(A11,ANTERIOR!$C$2:$AF$358,12,0)</f>
        <v>AUXILIAR ADMINISTRATIVA</v>
      </c>
      <c r="M11" s="22">
        <f>VLOOKUP(A11,ANTERIOR!$C$2:$AF$358,13,0)</f>
        <v>43587</v>
      </c>
      <c r="N11" s="21" t="str">
        <f>VLOOKUP(A11,ANTERIOR!$C$2:$AF$358,14,0)</f>
        <v>AUXILIAR DE ECOGRAFIAS</v>
      </c>
      <c r="O11" s="21" t="str">
        <f>VLOOKUP(A11,ANTERIOR!$C$2:$AF$358,15,0)</f>
        <v>MAGISTERIO</v>
      </c>
      <c r="P11" s="21" t="str">
        <f>VLOOKUP(A11,ANTERIOR!$C$2:$AF$358,16,0)</f>
        <v>9 HORAS</v>
      </c>
      <c r="Q11" s="21">
        <f>VLOOKUP(A11,ANTERIOR!$C$2:$AF$358,17,0)</f>
        <v>8.7799999999999994</v>
      </c>
      <c r="R11" s="21" t="str">
        <f>VLOOKUP(A11,ANTERIOR!$C$2:$AF$358,18,0)</f>
        <v>TÉRMINO INDEFINIDO</v>
      </c>
      <c r="S11" s="21" t="str">
        <f>VLOOKUP(A11,ANTERIOR!$C$2:$AF$358,19,0)</f>
        <v>NUEVA EPS</v>
      </c>
      <c r="T11" s="21" t="str">
        <f>VLOOKUP(A11,ANTERIOR!$C$2:$AF$358,20,0)</f>
        <v>PORVENIR</v>
      </c>
      <c r="U11" s="21" t="str">
        <f>VLOOKUP(A11,ANTERIOR!$C$2:$AF$358,21,0)</f>
        <v>SOLTERO/A</v>
      </c>
      <c r="V11" s="21">
        <f>VLOOKUP(A11,ANTERIOR!$C$2:$AF$358,22,0)</f>
        <v>0</v>
      </c>
      <c r="W11" s="21">
        <f>VLOOKUP(A11,ANTERIOR!$C$2:$AF$358,23,0)</f>
        <v>0</v>
      </c>
      <c r="X11" s="21">
        <f>VLOOKUP(A11,ANTERIOR!$C$2:$AF$358,24,0)</f>
        <v>1</v>
      </c>
      <c r="Y11" s="21" t="str">
        <f>VLOOKUP(A11,ANTERIOR!$C$2:$AF$358,25,0)</f>
        <v>ORh+</v>
      </c>
      <c r="Z11" s="21">
        <f>VLOOKUP(A11,ANTERIOR!$C$2:$AF$358,26,0)</f>
        <v>0</v>
      </c>
      <c r="AA11" s="21">
        <f>VLOOKUP(A11,ANTERIOR!$C$2:$AF$358,27,0)</f>
        <v>3205919731</v>
      </c>
      <c r="AB11" s="21" t="str">
        <f>VLOOKUP(A11,ANTERIOR!$C$2:$AF$358,28,0)</f>
        <v>FRANCISCA HERRERA</v>
      </c>
      <c r="AC11" s="21">
        <f>VLOOKUP(A11,ANTERIOR!$C$2:$AF$358,29,0)</f>
        <v>3002306176</v>
      </c>
      <c r="AD11" s="21" t="str">
        <f>VLOOKUP(A11,ANTERIOR!$C$2:$AF$358,30,0)</f>
        <v>MADRE</v>
      </c>
    </row>
    <row r="12" spans="1:30" ht="14" x14ac:dyDescent="0.3">
      <c r="A12" s="16">
        <v>1067951818</v>
      </c>
      <c r="B12" s="16" t="str">
        <f>VLOOKUP(A12,ANTERIOR!$C$2:$AF$358,2,0)</f>
        <v>Norberto</v>
      </c>
      <c r="C12" s="19" t="str">
        <f>VLOOKUP(A12,ANTERIOR!$C$2:$AF$358,3,0)</f>
        <v>Hernandez Rhenals</v>
      </c>
      <c r="D12" s="19" t="str">
        <f>VLOOKUP(A12,ANTERIOR!$C$2:$AF$358,4,0)</f>
        <v>MASCULINO</v>
      </c>
      <c r="E12" s="20">
        <f>VLOOKUP(A12,ANTERIOR!$C$2:$AF$358,5,0)</f>
        <v>35357</v>
      </c>
      <c r="F12" s="19" t="str">
        <f>VLOOKUP(A12,ANTERIOR!$C$2:$AF$358,6,0)</f>
        <v>Montería</v>
      </c>
      <c r="G12" s="21" t="str">
        <f>VLOOKUP(A12,ANTERIOR!$C$2:$AF$358,7,0)</f>
        <v>MONTERÍA</v>
      </c>
      <c r="H12" s="21" t="str">
        <f>VLOOKUP(A12,ANTERIOR!$C$2:$AF$358,8,0)</f>
        <v xml:space="preserve">Cra 16 w 15 a 15 urb. Vallejo segunda etapa </v>
      </c>
      <c r="I12" s="21" t="str">
        <f>VLOOKUP(A12,ANTERIOR!$C$2:$AF$358,9,0)</f>
        <v>URBANA</v>
      </c>
      <c r="J12" s="21" t="str">
        <f>VLOOKUP(A12,ANTERIOR!$C$2:$AF$358,10,0)</f>
        <v>ARRENDADA</v>
      </c>
      <c r="K12" s="21" t="str">
        <f>VLOOKUP(A12,ANTERIOR!$C$2:$AF$358,11,0)</f>
        <v>PROFESIONAL</v>
      </c>
      <c r="L12" s="21" t="str">
        <f>VLOOKUP(A12,ANTERIOR!$C$2:$AF$358,12,0)</f>
        <v xml:space="preserve">Administración en Salud </v>
      </c>
      <c r="M12" s="22">
        <f>VLOOKUP(A12,ANTERIOR!$C$2:$AF$358,13,0)</f>
        <v>44313</v>
      </c>
      <c r="N12" s="21" t="str">
        <f>VLOOKUP(A12,ANTERIOR!$C$2:$AF$358,14,0)</f>
        <v xml:space="preserve">Gestor en salud </v>
      </c>
      <c r="O12" s="21" t="str">
        <f>VLOOKUP(A12,ANTERIOR!$C$2:$AF$358,15,0)</f>
        <v>MAGISTERIO</v>
      </c>
      <c r="P12" s="21" t="str">
        <f>VLOOKUP(A12,ANTERIOR!$C$2:$AF$358,16,0)</f>
        <v>9 HORAS</v>
      </c>
      <c r="Q12" s="21">
        <f>VLOOKUP(A12,ANTERIOR!$C$2:$AF$358,17,0)</f>
        <v>964</v>
      </c>
      <c r="R12" s="21" t="str">
        <f>VLOOKUP(A12,ANTERIOR!$C$2:$AF$358,18,0)</f>
        <v>TÉRMINO INDEFINIDO</v>
      </c>
      <c r="S12" s="21" t="str">
        <f>VLOOKUP(A12,ANTERIOR!$C$2:$AF$358,19,0)</f>
        <v>NUEVA EPS</v>
      </c>
      <c r="T12" s="21" t="str">
        <f>VLOOKUP(A12,ANTERIOR!$C$2:$AF$358,20,0)</f>
        <v>COLPENSIONES</v>
      </c>
      <c r="U12" s="21" t="str">
        <f>VLOOKUP(A12,ANTERIOR!$C$2:$AF$358,21,0)</f>
        <v>SOLTERO/A</v>
      </c>
      <c r="V12" s="21">
        <f>VLOOKUP(A12,ANTERIOR!$C$2:$AF$358,22,0)</f>
        <v>0</v>
      </c>
      <c r="W12" s="21">
        <f>VLOOKUP(A12,ANTERIOR!$C$2:$AF$358,23,0)</f>
        <v>0</v>
      </c>
      <c r="X12" s="21">
        <f>VLOOKUP(A12,ANTERIOR!$C$2:$AF$358,24,0)</f>
        <v>2</v>
      </c>
      <c r="Y12" s="21" t="str">
        <f>VLOOKUP(A12,ANTERIOR!$C$2:$AF$358,25,0)</f>
        <v>O+</v>
      </c>
      <c r="Z12" s="21">
        <f>VLOOKUP(A12,ANTERIOR!$C$2:$AF$358,26,0)</f>
        <v>0</v>
      </c>
      <c r="AA12" s="21">
        <f>VLOOKUP(A12,ANTERIOR!$C$2:$AF$358,27,0)</f>
        <v>3003858291</v>
      </c>
      <c r="AB12" s="21" t="str">
        <f>VLOOKUP(A12,ANTERIOR!$C$2:$AF$358,28,0)</f>
        <v>Sindy Brunal Rhenals</v>
      </c>
      <c r="AC12" s="21">
        <f>VLOOKUP(A12,ANTERIOR!$C$2:$AF$358,29,0)</f>
        <v>3013317679</v>
      </c>
      <c r="AD12" s="21" t="str">
        <f>VLOOKUP(A12,ANTERIOR!$C$2:$AF$358,30,0)</f>
        <v>Hermana</v>
      </c>
    </row>
    <row r="13" spans="1:30" ht="14" hidden="1" x14ac:dyDescent="0.3">
      <c r="A13" s="16" t="e">
        <v>#N/A</v>
      </c>
      <c r="B13" s="16" t="e">
        <f>VLOOKUP(A13,ANTERIOR!$C$2:$AF$358,2,0)</f>
        <v>#N/A</v>
      </c>
      <c r="C13" s="19" t="e">
        <f>VLOOKUP(A13,ANTERIOR!$C$2:$AF$358,3,0)</f>
        <v>#N/A</v>
      </c>
      <c r="D13" s="19" t="e">
        <f>VLOOKUP(A13,ANTERIOR!$C$2:$AF$358,4,0)</f>
        <v>#N/A</v>
      </c>
      <c r="E13" s="19" t="e">
        <f>VLOOKUP(A13,ANTERIOR!$C$2:$AF$358,5,0)</f>
        <v>#N/A</v>
      </c>
      <c r="F13" s="19" t="e">
        <f>VLOOKUP(A13,ANTERIOR!$C$2:$AF$358,6,0)</f>
        <v>#N/A</v>
      </c>
      <c r="G13" s="21" t="e">
        <f>VLOOKUP(A13,ANTERIOR!$C$2:$AF$358,7,0)</f>
        <v>#N/A</v>
      </c>
      <c r="H13" s="21" t="e">
        <f>VLOOKUP(A13,ANTERIOR!$C$2:$AF$358,8,0)</f>
        <v>#N/A</v>
      </c>
      <c r="I13" s="21" t="e">
        <f>VLOOKUP(A13,ANTERIOR!$C$2:$AF$358,9,0)</f>
        <v>#N/A</v>
      </c>
      <c r="J13" s="21" t="e">
        <f>VLOOKUP(A13,ANTERIOR!$C$2:$AF$358,10,0)</f>
        <v>#N/A</v>
      </c>
      <c r="K13" s="21" t="e">
        <f>VLOOKUP(A13,ANTERIOR!$C$2:$AF$358,11,0)</f>
        <v>#N/A</v>
      </c>
      <c r="L13" s="21" t="e">
        <f>VLOOKUP(A13,ANTERIOR!$C$2:$AF$358,12,0)</f>
        <v>#N/A</v>
      </c>
      <c r="M13" s="21" t="e">
        <f>VLOOKUP(A13,ANTERIOR!$C$2:$AF$358,13,0)</f>
        <v>#N/A</v>
      </c>
      <c r="N13" s="21" t="e">
        <f>VLOOKUP(A13,ANTERIOR!$C$2:$AF$358,14,0)</f>
        <v>#N/A</v>
      </c>
      <c r="O13" s="21" t="e">
        <f>VLOOKUP(A13,ANTERIOR!$C$2:$AF$358,15,0)</f>
        <v>#N/A</v>
      </c>
      <c r="P13" s="21" t="e">
        <f>VLOOKUP(A13,ANTERIOR!$C$2:$AF$358,16,0)</f>
        <v>#N/A</v>
      </c>
      <c r="Q13" s="21" t="e">
        <f>VLOOKUP(A13,ANTERIOR!$C$2:$AF$358,17,0)</f>
        <v>#N/A</v>
      </c>
      <c r="R13" s="21" t="e">
        <f>VLOOKUP(A13,ANTERIOR!$C$2:$AF$358,18,0)</f>
        <v>#N/A</v>
      </c>
      <c r="S13" s="21" t="e">
        <f>VLOOKUP(A13,ANTERIOR!$C$2:$AF$358,19,0)</f>
        <v>#N/A</v>
      </c>
      <c r="T13" s="21" t="e">
        <f>VLOOKUP(A13,ANTERIOR!$C$2:$AF$358,20,0)</f>
        <v>#N/A</v>
      </c>
      <c r="U13" s="21" t="e">
        <f>VLOOKUP(A13,ANTERIOR!$C$2:$AF$358,21,0)</f>
        <v>#N/A</v>
      </c>
      <c r="V13" s="21" t="e">
        <f>VLOOKUP(A13,ANTERIOR!$C$2:$AF$358,22,0)</f>
        <v>#N/A</v>
      </c>
      <c r="W13" s="21" t="e">
        <f>VLOOKUP(A13,ANTERIOR!$C$2:$AF$358,23,0)</f>
        <v>#N/A</v>
      </c>
      <c r="X13" s="21" t="e">
        <f>VLOOKUP(A13,ANTERIOR!$C$2:$AF$358,24,0)</f>
        <v>#N/A</v>
      </c>
      <c r="Y13" s="21" t="e">
        <f>VLOOKUP(A13,ANTERIOR!$C$2:$AF$358,25,0)</f>
        <v>#N/A</v>
      </c>
      <c r="Z13" s="21" t="e">
        <f>VLOOKUP(A13,ANTERIOR!$C$2:$AF$358,26,0)</f>
        <v>#N/A</v>
      </c>
      <c r="AA13" s="21" t="e">
        <f>VLOOKUP(A13,ANTERIOR!$C$2:$AF$358,27,0)</f>
        <v>#N/A</v>
      </c>
      <c r="AB13" s="21" t="e">
        <f>VLOOKUP(A13,ANTERIOR!$C$2:$AF$358,28,0)</f>
        <v>#N/A</v>
      </c>
      <c r="AC13" s="21" t="e">
        <f>VLOOKUP(A13,ANTERIOR!$C$2:$AF$358,29,0)</f>
        <v>#N/A</v>
      </c>
      <c r="AD13" s="21" t="e">
        <f>VLOOKUP(A13,ANTERIOR!$C$2:$AF$358,30,0)</f>
        <v>#N/A</v>
      </c>
    </row>
    <row r="14" spans="1:30" ht="14" x14ac:dyDescent="0.3">
      <c r="A14" s="16">
        <v>50945231</v>
      </c>
      <c r="B14" s="16" t="str">
        <f>VLOOKUP(A14,ANTERIOR!$C$2:$AF$358,2,0)</f>
        <v>Erleida Yolinda</v>
      </c>
      <c r="C14" s="19" t="str">
        <f>VLOOKUP(A14,ANTERIOR!$C$2:$AF$358,3,0)</f>
        <v>Guzman Lozano</v>
      </c>
      <c r="D14" s="19" t="str">
        <f>VLOOKUP(A14,ANTERIOR!$C$2:$AF$358,4,0)</f>
        <v>FEMENINO</v>
      </c>
      <c r="E14" s="20">
        <f>VLOOKUP(A14,ANTERIOR!$C$2:$AF$358,5,0)</f>
        <v>28598</v>
      </c>
      <c r="F14" s="19" t="str">
        <f>VLOOKUP(A14,ANTERIOR!$C$2:$AF$358,6,0)</f>
        <v>Montelibano córdoba</v>
      </c>
      <c r="G14" s="21" t="str">
        <f>VLOOKUP(A14,ANTERIOR!$C$2:$AF$358,7,0)</f>
        <v>MONTELIBANO</v>
      </c>
      <c r="H14" s="21" t="str">
        <f>VLOOKUP(A14,ANTERIOR!$C$2:$AF$358,8,0)</f>
        <v>Barrio pablo sexto calle 13 carrera 12</v>
      </c>
      <c r="I14" s="21" t="str">
        <f>VLOOKUP(A14,ANTERIOR!$C$2:$AF$358,9,0)</f>
        <v>URBANA</v>
      </c>
      <c r="J14" s="21" t="str">
        <f>VLOOKUP(A14,ANTERIOR!$C$2:$AF$358,10,0)</f>
        <v>FAMILIAR</v>
      </c>
      <c r="K14" s="21" t="str">
        <f>VLOOKUP(A14,ANTERIOR!$C$2:$AF$358,11,0)</f>
        <v>TÉCNICO</v>
      </c>
      <c r="L14" s="21">
        <f>VLOOKUP(A14,ANTERIOR!$C$2:$AF$358,12,0)</f>
        <v>0</v>
      </c>
      <c r="M14" s="22">
        <f>VLOOKUP(A14,ANTERIOR!$C$2:$AF$358,13,0)</f>
        <v>41122</v>
      </c>
      <c r="N14" s="21" t="str">
        <f>VLOOKUP(A14,ANTERIOR!$C$2:$AF$358,14,0)</f>
        <v>Auxiliar de citas</v>
      </c>
      <c r="O14" s="21" t="str">
        <f>VLOOKUP(A14,ANTERIOR!$C$2:$AF$358,15,0)</f>
        <v>MONTELÍBANO</v>
      </c>
      <c r="P14" s="21" t="str">
        <f>VLOOKUP(A14,ANTERIOR!$C$2:$AF$358,16,0)</f>
        <v>8 HORAS</v>
      </c>
      <c r="Q14" s="21">
        <f>VLOOKUP(A14,ANTERIOR!$C$2:$AF$358,17,0)</f>
        <v>860</v>
      </c>
      <c r="R14" s="21" t="str">
        <f>VLOOKUP(A14,ANTERIOR!$C$2:$AF$358,18,0)</f>
        <v>TÉRMINO INDEFINIDO</v>
      </c>
      <c r="S14" s="21" t="str">
        <f>VLOOKUP(A14,ANTERIOR!$C$2:$AF$358,19,0)</f>
        <v>SANITAS</v>
      </c>
      <c r="T14" s="21" t="str">
        <f>VLOOKUP(A14,ANTERIOR!$C$2:$AF$358,20,0)</f>
        <v>PORVENIR</v>
      </c>
      <c r="U14" s="21" t="str">
        <f>VLOOKUP(A14,ANTERIOR!$C$2:$AF$358,21,0)</f>
        <v>SOLTERO/A</v>
      </c>
      <c r="V14" s="21">
        <f>VLOOKUP(A14,ANTERIOR!$C$2:$AF$358,22,0)</f>
        <v>3</v>
      </c>
      <c r="W14" s="21">
        <f>VLOOKUP(A14,ANTERIOR!$C$2:$AF$358,23,0)</f>
        <v>0</v>
      </c>
      <c r="X14" s="21">
        <f>VLOOKUP(A14,ANTERIOR!$C$2:$AF$358,24,0)</f>
        <v>1</v>
      </c>
      <c r="Y14" s="21" t="str">
        <f>VLOOKUP(A14,ANTERIOR!$C$2:$AF$358,25,0)</f>
        <v>O+</v>
      </c>
      <c r="Z14" s="21">
        <f>VLOOKUP(A14,ANTERIOR!$C$2:$AF$358,26,0)</f>
        <v>0</v>
      </c>
      <c r="AA14" s="21">
        <f>VLOOKUP(A14,ANTERIOR!$C$2:$AF$358,27,0)</f>
        <v>3013398198</v>
      </c>
      <c r="AB14" s="21" t="str">
        <f>VLOOKUP(A14,ANTERIOR!$C$2:$AF$358,28,0)</f>
        <v>LETICIA LOZANO</v>
      </c>
      <c r="AC14" s="21">
        <f>VLOOKUP(A14,ANTERIOR!$C$2:$AF$358,29,0)</f>
        <v>3218645894</v>
      </c>
      <c r="AD14" s="21" t="str">
        <f>VLOOKUP(A14,ANTERIOR!$C$2:$AF$358,30,0)</f>
        <v>MADRE</v>
      </c>
    </row>
    <row r="15" spans="1:30" ht="14" x14ac:dyDescent="0.3">
      <c r="A15" s="16">
        <v>1067962586</v>
      </c>
      <c r="B15" s="16" t="str">
        <f>VLOOKUP(A15,ANTERIOR!$C$2:$AF$358,2,0)</f>
        <v xml:space="preserve">Sebastián </v>
      </c>
      <c r="C15" s="19" t="str">
        <f>VLOOKUP(A15,ANTERIOR!$C$2:$AF$358,3,0)</f>
        <v>Ruiz Oviedo</v>
      </c>
      <c r="D15" s="19" t="str">
        <f>VLOOKUP(A15,ANTERIOR!$C$2:$AF$358,4,0)</f>
        <v>MASCULINO</v>
      </c>
      <c r="E15" s="20">
        <f>VLOOKUP(A15,ANTERIOR!$C$2:$AF$358,5,0)</f>
        <v>36103</v>
      </c>
      <c r="F15" s="19" t="str">
        <f>VLOOKUP(A15,ANTERIOR!$C$2:$AF$358,6,0)</f>
        <v xml:space="preserve">Bogotá </v>
      </c>
      <c r="G15" s="21" t="str">
        <f>VLOOKUP(A15,ANTERIOR!$C$2:$AF$358,7,0)</f>
        <v>MONTERÍA</v>
      </c>
      <c r="H15" s="21" t="str">
        <f>VLOOKUP(A15,ANTERIOR!$C$2:$AF$358,8,0)</f>
        <v xml:space="preserve">Cll 62A #10-18 </v>
      </c>
      <c r="I15" s="21" t="str">
        <f>VLOOKUP(A15,ANTERIOR!$C$2:$AF$358,9,0)</f>
        <v>URBANA</v>
      </c>
      <c r="J15" s="21" t="str">
        <f>VLOOKUP(A15,ANTERIOR!$C$2:$AF$358,10,0)</f>
        <v>FAMILIAR</v>
      </c>
      <c r="K15" s="21" t="str">
        <f>VLOOKUP(A15,ANTERIOR!$C$2:$AF$358,11,0)</f>
        <v>PROFESIONAL</v>
      </c>
      <c r="L15" s="21" t="str">
        <f>VLOOKUP(A15,ANTERIOR!$C$2:$AF$358,12,0)</f>
        <v xml:space="preserve">Administrador de empresas </v>
      </c>
      <c r="M15" s="22">
        <f>VLOOKUP(A15,ANTERIOR!$C$2:$AF$358,13,0)</f>
        <v>44303</v>
      </c>
      <c r="N15" s="21" t="str">
        <f>VLOOKUP(A15,ANTERIOR!$C$2:$AF$358,14,0)</f>
        <v xml:space="preserve">Orientador </v>
      </c>
      <c r="O15" s="21" t="str">
        <f>VLOOKUP(A15,ANTERIOR!$C$2:$AF$358,15,0)</f>
        <v>ALMERÍA</v>
      </c>
      <c r="P15" s="21" t="str">
        <f>VLOOKUP(A15,ANTERIOR!$C$2:$AF$358,16,0)</f>
        <v>8 HORAS</v>
      </c>
      <c r="Q15" s="21">
        <f>VLOOKUP(A15,ANTERIOR!$C$2:$AF$358,17,0)</f>
        <v>0</v>
      </c>
      <c r="R15" s="21" t="str">
        <f>VLOOKUP(A15,ANTERIOR!$C$2:$AF$358,18,0)</f>
        <v>TÉRMINO INDEFINIDO</v>
      </c>
      <c r="S15" s="21" t="str">
        <f>VLOOKUP(A15,ANTERIOR!$C$2:$AF$358,19,0)</f>
        <v>COOMEVA</v>
      </c>
      <c r="T15" s="21" t="str">
        <f>VLOOKUP(A15,ANTERIOR!$C$2:$AF$358,20,0)</f>
        <v>PORVENIR</v>
      </c>
      <c r="U15" s="21" t="str">
        <f>VLOOKUP(A15,ANTERIOR!$C$2:$AF$358,21,0)</f>
        <v>SOLTERO/A</v>
      </c>
      <c r="V15" s="21">
        <f>VLOOKUP(A15,ANTERIOR!$C$2:$AF$358,22,0)</f>
        <v>0</v>
      </c>
      <c r="W15" s="21">
        <f>VLOOKUP(A15,ANTERIOR!$C$2:$AF$358,23,0)</f>
        <v>0</v>
      </c>
      <c r="X15" s="21">
        <f>VLOOKUP(A15,ANTERIOR!$C$2:$AF$358,24,0)</f>
        <v>0</v>
      </c>
      <c r="Y15" s="21" t="str">
        <f>VLOOKUP(A15,ANTERIOR!$C$2:$AF$358,25,0)</f>
        <v>A+</v>
      </c>
      <c r="Z15" s="21">
        <f>VLOOKUP(A15,ANTERIOR!$C$2:$AF$358,26,0)</f>
        <v>0</v>
      </c>
      <c r="AA15" s="21">
        <f>VLOOKUP(A15,ANTERIOR!$C$2:$AF$358,27,0)</f>
        <v>3128089574</v>
      </c>
      <c r="AB15" s="21" t="str">
        <f>VLOOKUP(A15,ANTERIOR!$C$2:$AF$358,28,0)</f>
        <v xml:space="preserve">Santiago Ruiz </v>
      </c>
      <c r="AC15" s="21">
        <f>VLOOKUP(A15,ANTERIOR!$C$2:$AF$358,29,0)</f>
        <v>3118142332</v>
      </c>
      <c r="AD15" s="21" t="str">
        <f>VLOOKUP(A15,ANTERIOR!$C$2:$AF$358,30,0)</f>
        <v>Hermano</v>
      </c>
    </row>
    <row r="16" spans="1:30" ht="14" x14ac:dyDescent="0.3">
      <c r="A16" s="16">
        <v>1067965598</v>
      </c>
      <c r="B16" s="16" t="str">
        <f>VLOOKUP(A16,ANTERIOR!$C$2:$AF$358,2,0)</f>
        <v>Luis Diego</v>
      </c>
      <c r="C16" s="19" t="str">
        <f>VLOOKUP(A16,ANTERIOR!$C$2:$AF$358,3,0)</f>
        <v>Vergara Villar</v>
      </c>
      <c r="D16" s="19" t="str">
        <f>VLOOKUP(A16,ANTERIOR!$C$2:$AF$358,4,0)</f>
        <v>MASCULINO</v>
      </c>
      <c r="E16" s="20">
        <f>VLOOKUP(A16,ANTERIOR!$C$2:$AF$358,5,0)</f>
        <v>36261</v>
      </c>
      <c r="F16" s="19" t="str">
        <f>VLOOKUP(A16,ANTERIOR!$C$2:$AF$358,6,0)</f>
        <v>Montería</v>
      </c>
      <c r="G16" s="21" t="str">
        <f>VLOOKUP(A16,ANTERIOR!$C$2:$AF$358,7,0)</f>
        <v>MONTERÍA</v>
      </c>
      <c r="H16" s="21" t="str">
        <f>VLOOKUP(A16,ANTERIOR!$C$2:$AF$358,8,0)</f>
        <v>Calle 1 c #28-33</v>
      </c>
      <c r="I16" s="21" t="str">
        <f>VLOOKUP(A16,ANTERIOR!$C$2:$AF$358,9,0)</f>
        <v>URBANA</v>
      </c>
      <c r="J16" s="21" t="str">
        <f>VLOOKUP(A16,ANTERIOR!$C$2:$AF$358,10,0)</f>
        <v>FAMILIAR</v>
      </c>
      <c r="K16" s="21" t="str">
        <f>VLOOKUP(A16,ANTERIOR!$C$2:$AF$358,11,0)</f>
        <v>TÉCNÓLOGO</v>
      </c>
      <c r="L16" s="21" t="str">
        <f>VLOOKUP(A16,ANTERIOR!$C$2:$AF$358,12,0)</f>
        <v>Técnico asistencia en organización de archivos</v>
      </c>
      <c r="M16" s="22">
        <f>VLOOKUP(A16,ANTERIOR!$C$2:$AF$358,13,0)</f>
        <v>43389</v>
      </c>
      <c r="N16" s="21" t="str">
        <f>VLOOKUP(A16,ANTERIOR!$C$2:$AF$358,14,0)</f>
        <v>Auxiliar archivo (historias clínicas)</v>
      </c>
      <c r="O16" s="21" t="str">
        <f>VLOOKUP(A16,ANTERIOR!$C$2:$AF$358,15,0)</f>
        <v>MAGISTERIO</v>
      </c>
      <c r="P16" s="21" t="str">
        <f>VLOOKUP(A16,ANTERIOR!$C$2:$AF$358,16,0)</f>
        <v>8 HORAS</v>
      </c>
      <c r="Q16" s="21">
        <f>VLOOKUP(A16,ANTERIOR!$C$2:$AF$358,17,0)</f>
        <v>828116</v>
      </c>
      <c r="R16" s="21" t="str">
        <f>VLOOKUP(A16,ANTERIOR!$C$2:$AF$358,18,0)</f>
        <v>APRENDIZAJE</v>
      </c>
      <c r="S16" s="21" t="str">
        <f>VLOOKUP(A16,ANTERIOR!$C$2:$AF$358,19,0)</f>
        <v>NUEVA EPS</v>
      </c>
      <c r="T16" s="21">
        <f>VLOOKUP(A16,ANTERIOR!$C$2:$AF$358,20,0)</f>
        <v>0</v>
      </c>
      <c r="U16" s="21" t="str">
        <f>VLOOKUP(A16,ANTERIOR!$C$2:$AF$358,21,0)</f>
        <v>SOLTERO/A</v>
      </c>
      <c r="V16" s="21">
        <f>VLOOKUP(A16,ANTERIOR!$C$2:$AF$358,22,0)</f>
        <v>0</v>
      </c>
      <c r="W16" s="21">
        <f>VLOOKUP(A16,ANTERIOR!$C$2:$AF$358,23,0)</f>
        <v>0</v>
      </c>
      <c r="X16" s="21">
        <f>VLOOKUP(A16,ANTERIOR!$C$2:$AF$358,24,0)</f>
        <v>1</v>
      </c>
      <c r="Y16" s="21" t="str">
        <f>VLOOKUP(A16,ANTERIOR!$C$2:$AF$358,25,0)</f>
        <v>O+</v>
      </c>
      <c r="Z16" s="21">
        <f>VLOOKUP(A16,ANTERIOR!$C$2:$AF$358,26,0)</f>
        <v>0</v>
      </c>
      <c r="AA16" s="21">
        <f>VLOOKUP(A16,ANTERIOR!$C$2:$AF$358,27,0)</f>
        <v>3222573034</v>
      </c>
      <c r="AB16" s="21" t="str">
        <f>VLOOKUP(A16,ANTERIOR!$C$2:$AF$358,28,0)</f>
        <v>Viviana Villar Álvarez</v>
      </c>
      <c r="AC16" s="21">
        <f>VLOOKUP(A16,ANTERIOR!$C$2:$AF$358,29,0)</f>
        <v>3135422080</v>
      </c>
      <c r="AD16" s="21" t="str">
        <f>VLOOKUP(A16,ANTERIOR!$C$2:$AF$358,30,0)</f>
        <v>Madre</v>
      </c>
    </row>
    <row r="17" spans="1:30" ht="14" x14ac:dyDescent="0.3">
      <c r="A17" s="16">
        <v>1123635144</v>
      </c>
      <c r="B17" s="16" t="str">
        <f>VLOOKUP(A17,ANTERIOR!$C$2:$AF$358,2,0)</f>
        <v>Mateo</v>
      </c>
      <c r="C17" s="19" t="str">
        <f>VLOOKUP(A17,ANTERIOR!$C$2:$AF$358,3,0)</f>
        <v xml:space="preserve">Suarez dueñas </v>
      </c>
      <c r="D17" s="19" t="str">
        <f>VLOOKUP(A17,ANTERIOR!$C$2:$AF$358,4,0)</f>
        <v>MASCULINO</v>
      </c>
      <c r="E17" s="20">
        <f>VLOOKUP(A17,ANTERIOR!$C$2:$AF$358,5,0)</f>
        <v>35406</v>
      </c>
      <c r="F17" s="19" t="str">
        <f>VLOOKUP(A17,ANTERIOR!$C$2:$AF$358,6,0)</f>
        <v xml:space="preserve">San andres islas </v>
      </c>
      <c r="G17" s="21" t="str">
        <f>VLOOKUP(A17,ANTERIOR!$C$2:$AF$358,7,0)</f>
        <v>CERETÉ</v>
      </c>
      <c r="H17" s="21" t="str">
        <f>VLOOKUP(A17,ANTERIOR!$C$2:$AF$358,8,0)</f>
        <v xml:space="preserve">B/ la esperanza </v>
      </c>
      <c r="I17" s="21" t="str">
        <f>VLOOKUP(A17,ANTERIOR!$C$2:$AF$358,9,0)</f>
        <v>URBANA</v>
      </c>
      <c r="J17" s="21" t="str">
        <f>VLOOKUP(A17,ANTERIOR!$C$2:$AF$358,10,0)</f>
        <v>FAMILIAR</v>
      </c>
      <c r="K17" s="21" t="str">
        <f>VLOOKUP(A17,ANTERIOR!$C$2:$AF$358,11,0)</f>
        <v>TÉCNICO</v>
      </c>
      <c r="L17" s="21" t="str">
        <f>VLOOKUP(A17,ANTERIOR!$C$2:$AF$358,12,0)</f>
        <v xml:space="preserve">Derecho </v>
      </c>
      <c r="M17" s="22">
        <f>VLOOKUP(A17,ANTERIOR!$C$2:$AF$358,13,0)</f>
        <v>43598</v>
      </c>
      <c r="N17" s="21" t="str">
        <f>VLOOKUP(A17,ANTERIOR!$C$2:$AF$358,14,0)</f>
        <v xml:space="preserve">Orientador </v>
      </c>
      <c r="O17" s="21" t="str">
        <f>VLOOKUP(A17,ANTERIOR!$C$2:$AF$358,15,0)</f>
        <v>MAGISTERIO</v>
      </c>
      <c r="P17" s="21" t="str">
        <f>VLOOKUP(A17,ANTERIOR!$C$2:$AF$358,16,0)</f>
        <v>8 HORAS</v>
      </c>
      <c r="Q17" s="21">
        <f>VLOOKUP(A17,ANTERIOR!$C$2:$AF$358,17,0)</f>
        <v>828</v>
      </c>
      <c r="R17" s="21" t="str">
        <f>VLOOKUP(A17,ANTERIOR!$C$2:$AF$358,18,0)</f>
        <v>TÉRMINO INDEFINIDO</v>
      </c>
      <c r="S17" s="21" t="str">
        <f>VLOOKUP(A17,ANTERIOR!$C$2:$AF$358,19,0)</f>
        <v>NUEVA EPS</v>
      </c>
      <c r="T17" s="21" t="str">
        <f>VLOOKUP(A17,ANTERIOR!$C$2:$AF$358,20,0)</f>
        <v>PORVENIR</v>
      </c>
      <c r="U17" s="21" t="str">
        <f>VLOOKUP(A17,ANTERIOR!$C$2:$AF$358,21,0)</f>
        <v>SOLTERO/A</v>
      </c>
      <c r="V17" s="21">
        <f>VLOOKUP(A17,ANTERIOR!$C$2:$AF$358,22,0)</f>
        <v>0</v>
      </c>
      <c r="W17" s="21">
        <f>VLOOKUP(A17,ANTERIOR!$C$2:$AF$358,23,0)</f>
        <v>0</v>
      </c>
      <c r="X17" s="21">
        <f>VLOOKUP(A17,ANTERIOR!$C$2:$AF$358,24,0)</f>
        <v>3</v>
      </c>
      <c r="Y17" s="21" t="str">
        <f>VLOOKUP(A17,ANTERIOR!$C$2:$AF$358,25,0)</f>
        <v>B+</v>
      </c>
      <c r="Z17" s="21">
        <f>VLOOKUP(A17,ANTERIOR!$C$2:$AF$358,26,0)</f>
        <v>0</v>
      </c>
      <c r="AA17" s="21">
        <f>VLOOKUP(A17,ANTERIOR!$C$2:$AF$358,27,0)</f>
        <v>3022350694</v>
      </c>
      <c r="AB17" s="21" t="str">
        <f>VLOOKUP(A17,ANTERIOR!$C$2:$AF$358,28,0)</f>
        <v xml:space="preserve">Diana patricia soto dueñas </v>
      </c>
      <c r="AC17" s="21">
        <f>VLOOKUP(A17,ANTERIOR!$C$2:$AF$358,29,0)</f>
        <v>3108344897</v>
      </c>
      <c r="AD17" s="21" t="str">
        <f>VLOOKUP(A17,ANTERIOR!$C$2:$AF$358,30,0)</f>
        <v xml:space="preserve">Prima </v>
      </c>
    </row>
  </sheetData>
  <autoFilter ref="A1:AD1000" xr:uid="{00000000-0009-0000-0000-000003000000}">
    <filterColumn colId="0">
      <filters blank="1">
        <filter val="1062424550"/>
        <filter val="1064986894"/>
        <filter val="1066730773"/>
        <filter val="1067853094"/>
        <filter val="1067892956"/>
        <filter val="1067921481"/>
        <filter val="1067935151"/>
        <filter val="1067951818"/>
        <filter val="1067962586"/>
        <filter val="1067965598"/>
        <filter val="1069479384"/>
        <filter val="1069485574"/>
        <filter val="1123635144"/>
        <filter val="5094523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ACTUALIZADO</vt:lpstr>
      <vt:lpstr>ANTERIOR</vt:lpstr>
      <vt:lpstr>EMPLEADOS 1 JUNIO 2022</vt:lpstr>
      <vt:lpstr>PENDIENTES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Reinaldo Andrés Contreras Hernández</cp:lastModifiedBy>
  <dcterms:created xsi:type="dcterms:W3CDTF">2022-06-04T20:36:28Z</dcterms:created>
  <dcterms:modified xsi:type="dcterms:W3CDTF">2022-06-14T03:31:12Z</dcterms:modified>
</cp:coreProperties>
</file>