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oft_3\"/>
    </mc:Choice>
  </mc:AlternateContent>
  <bookViews>
    <workbookView xWindow="5850" yWindow="0" windowWidth="19515" windowHeight="90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F7" i="1"/>
  <c r="I7" i="1"/>
  <c r="I9" i="1"/>
  <c r="I5" i="1"/>
  <c r="F5" i="1"/>
  <c r="F12" i="1" s="1"/>
  <c r="B19" i="1" s="1"/>
  <c r="F10" i="1"/>
  <c r="F9" i="1"/>
  <c r="F8" i="1"/>
  <c r="L5" i="1"/>
  <c r="L7" i="1"/>
  <c r="L10" i="1"/>
  <c r="I10" i="1"/>
  <c r="K10" i="1"/>
  <c r="J10" i="1"/>
  <c r="H10" i="1"/>
  <c r="G10" i="1"/>
  <c r="L11" i="1"/>
  <c r="K11" i="1"/>
  <c r="H11" i="1"/>
  <c r="I11" i="1"/>
  <c r="J11" i="1"/>
  <c r="G11" i="1"/>
  <c r="F11" i="1"/>
  <c r="L9" i="1"/>
  <c r="K9" i="1"/>
  <c r="J9" i="1"/>
  <c r="H9" i="1"/>
  <c r="G9" i="1"/>
  <c r="K8" i="1"/>
  <c r="J8" i="1"/>
  <c r="I8" i="1"/>
  <c r="H8" i="1"/>
  <c r="G8" i="1"/>
  <c r="G7" i="1"/>
  <c r="H7" i="1"/>
  <c r="J7" i="1"/>
  <c r="K7" i="1"/>
  <c r="H5" i="1"/>
  <c r="H6" i="1"/>
  <c r="G6" i="1"/>
  <c r="F6" i="1"/>
  <c r="I12" i="1" l="1"/>
  <c r="B18" i="1" s="1"/>
  <c r="H12" i="1"/>
  <c r="B23" i="1" s="1"/>
  <c r="L12" i="1"/>
  <c r="B20" i="1" s="1"/>
  <c r="L6" i="1"/>
  <c r="K6" i="1"/>
  <c r="J6" i="1"/>
  <c r="K5" i="1"/>
  <c r="K12" i="1" s="1"/>
  <c r="B21" i="1" s="1"/>
  <c r="J5" i="1"/>
  <c r="J12" i="1" s="1"/>
  <c r="B22" i="1" s="1"/>
  <c r="I6" i="1"/>
  <c r="G5" i="1"/>
  <c r="G12" i="1" s="1"/>
  <c r="B24" i="1" s="1"/>
  <c r="B16" i="1" l="1"/>
  <c r="D16" i="1"/>
  <c r="D24" i="1" l="1"/>
  <c r="D20" i="1"/>
  <c r="D18" i="1"/>
  <c r="D23" i="1"/>
  <c r="D19" i="1"/>
  <c r="D21" i="1"/>
  <c r="D22" i="1"/>
</calcChain>
</file>

<file path=xl/sharedStrings.xml><?xml version="1.0" encoding="utf-8"?>
<sst xmlns="http://schemas.openxmlformats.org/spreadsheetml/2006/main" count="36" uniqueCount="29">
  <si>
    <t>Yii</t>
  </si>
  <si>
    <t>CakePHP</t>
  </si>
  <si>
    <t>Symfony</t>
  </si>
  <si>
    <t>CodeIgniter</t>
  </si>
  <si>
    <t>Laravel</t>
  </si>
  <si>
    <t>Phalcon</t>
  </si>
  <si>
    <t>Documentacion</t>
  </si>
  <si>
    <t xml:space="preserve">Popularidad </t>
  </si>
  <si>
    <t>Tendencias</t>
  </si>
  <si>
    <t>(0-100)</t>
  </si>
  <si>
    <t xml:space="preserve">Zend </t>
  </si>
  <si>
    <t>Promedio</t>
  </si>
  <si>
    <t>Seguridad</t>
  </si>
  <si>
    <t>(0-10)</t>
  </si>
  <si>
    <t>Rendimiento</t>
  </si>
  <si>
    <t>0-10</t>
  </si>
  <si>
    <t>Conectividad</t>
  </si>
  <si>
    <t>Usabilidad</t>
  </si>
  <si>
    <t>Desv.Estandar</t>
  </si>
  <si>
    <t>Datos para Normalizar</t>
  </si>
  <si>
    <t xml:space="preserve">Total </t>
  </si>
  <si>
    <t>La campana de Gauss expresa la acumulación de resultados</t>
  </si>
  <si>
    <t xml:space="preserve"> donde se encuentran ubicados los frameWork, la tendencia</t>
  </si>
  <si>
    <t xml:space="preserve">al lado derecho indica las maximas capacdades, por tal motivo </t>
  </si>
  <si>
    <t>accedimos a trabajar con el frameWork CakePHP por ser uno de</t>
  </si>
  <si>
    <t>los mas integros.</t>
  </si>
  <si>
    <t>Tener encuenta que nuestra prioridad fue la documentacion de</t>
  </si>
  <si>
    <t>los frameWork, tomando mas peso para nuestra elección.</t>
  </si>
  <si>
    <t>Los totales se obtuvieron a travez de un procedimiento matematico.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</si>
</sst>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de barras</a:t>
            </a:r>
            <a:r>
              <a:rPr lang="es-CO" baseline="0"/>
              <a:t> de los datos normalizados de cada uno de los FrameWork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Documentacion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Hoja1!$F$4:$L$4</c:f>
              <c:strCache>
                <c:ptCount val="7"/>
                <c:pt idx="0">
                  <c:v>Yii</c:v>
                </c:pt>
                <c:pt idx="1">
                  <c:v>CakePHP</c:v>
                </c:pt>
                <c:pt idx="2">
                  <c:v>Symfony</c:v>
                </c:pt>
                <c:pt idx="3">
                  <c:v>CodeIgniter</c:v>
                </c:pt>
                <c:pt idx="4">
                  <c:v>Zend </c:v>
                </c:pt>
                <c:pt idx="5">
                  <c:v>Laravel</c:v>
                </c:pt>
                <c:pt idx="6">
                  <c:v>Phalcon</c:v>
                </c:pt>
              </c:strCache>
            </c:strRef>
          </c:cat>
          <c:val>
            <c:numRef>
              <c:f>Hoja1!$F$5:$L$5</c:f>
              <c:numCache>
                <c:formatCode>General</c:formatCode>
                <c:ptCount val="7"/>
                <c:pt idx="0">
                  <c:v>6.8181818181818177E-2</c:v>
                </c:pt>
                <c:pt idx="1">
                  <c:v>1</c:v>
                </c:pt>
                <c:pt idx="2">
                  <c:v>0.90909090909090906</c:v>
                </c:pt>
                <c:pt idx="3">
                  <c:v>3.1818181818181815E-2</c:v>
                </c:pt>
                <c:pt idx="4">
                  <c:v>0.72727272727272729</c:v>
                </c:pt>
                <c:pt idx="5">
                  <c:v>1.3636363636363636E-2</c:v>
                </c:pt>
                <c:pt idx="6">
                  <c:v>2.5454545454545455E-2</c:v>
                </c:pt>
              </c:numCache>
            </c:numRef>
          </c:val>
        </c:ser>
        <c:ser>
          <c:idx val="1"/>
          <c:order val="1"/>
          <c:tx>
            <c:strRef>
              <c:f>Hoja1!$E$6</c:f>
              <c:strCache>
                <c:ptCount val="1"/>
                <c:pt idx="0">
                  <c:v>Popularidad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Hoja1!$F$4:$L$4</c:f>
              <c:strCache>
                <c:ptCount val="7"/>
                <c:pt idx="0">
                  <c:v>Yii</c:v>
                </c:pt>
                <c:pt idx="1">
                  <c:v>CakePHP</c:v>
                </c:pt>
                <c:pt idx="2">
                  <c:v>Symfony</c:v>
                </c:pt>
                <c:pt idx="3">
                  <c:v>CodeIgniter</c:v>
                </c:pt>
                <c:pt idx="4">
                  <c:v>Zend </c:v>
                </c:pt>
                <c:pt idx="5">
                  <c:v>Laravel</c:v>
                </c:pt>
                <c:pt idx="6">
                  <c:v>Phalcon</c:v>
                </c:pt>
              </c:strCache>
            </c:strRef>
          </c:cat>
          <c:val>
            <c:numRef>
              <c:f>Hoja1!$F$6:$L$6</c:f>
              <c:numCache>
                <c:formatCode>General</c:formatCode>
                <c:ptCount val="7"/>
                <c:pt idx="0">
                  <c:v>0.29400386847195353</c:v>
                </c:pt>
                <c:pt idx="1">
                  <c:v>0.29052224371373303</c:v>
                </c:pt>
                <c:pt idx="2">
                  <c:v>0.48820116054158602</c:v>
                </c:pt>
                <c:pt idx="3">
                  <c:v>0.29477756286266921</c:v>
                </c:pt>
                <c:pt idx="4">
                  <c:v>0.17446808510638295</c:v>
                </c:pt>
                <c:pt idx="5">
                  <c:v>1</c:v>
                </c:pt>
                <c:pt idx="6">
                  <c:v>0.64719535783365567</c:v>
                </c:pt>
              </c:numCache>
            </c:numRef>
          </c:val>
        </c:ser>
        <c:ser>
          <c:idx val="2"/>
          <c:order val="2"/>
          <c:tx>
            <c:strRef>
              <c:f>Hoja1!$E$7</c:f>
              <c:strCache>
                <c:ptCount val="1"/>
                <c:pt idx="0">
                  <c:v>Tendencias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Hoja1!$F$4:$L$4</c:f>
              <c:strCache>
                <c:ptCount val="7"/>
                <c:pt idx="0">
                  <c:v>Yii</c:v>
                </c:pt>
                <c:pt idx="1">
                  <c:v>CakePHP</c:v>
                </c:pt>
                <c:pt idx="2">
                  <c:v>Symfony</c:v>
                </c:pt>
                <c:pt idx="3">
                  <c:v>CodeIgniter</c:v>
                </c:pt>
                <c:pt idx="4">
                  <c:v>Zend </c:v>
                </c:pt>
                <c:pt idx="5">
                  <c:v>Laravel</c:v>
                </c:pt>
                <c:pt idx="6">
                  <c:v>Phalcon</c:v>
                </c:pt>
              </c:strCache>
            </c:strRef>
          </c:cat>
          <c:val>
            <c:numRef>
              <c:f>Hoja1!$F$7:$L$7</c:f>
              <c:numCache>
                <c:formatCode>General</c:formatCode>
                <c:ptCount val="7"/>
                <c:pt idx="0">
                  <c:v>0.43209876543209874</c:v>
                </c:pt>
                <c:pt idx="1">
                  <c:v>0.66666666666666663</c:v>
                </c:pt>
                <c:pt idx="2">
                  <c:v>0.8271604938271605</c:v>
                </c:pt>
                <c:pt idx="3">
                  <c:v>0.80246913580246915</c:v>
                </c:pt>
                <c:pt idx="4">
                  <c:v>1</c:v>
                </c:pt>
                <c:pt idx="5">
                  <c:v>0.81481481481481477</c:v>
                </c:pt>
                <c:pt idx="6">
                  <c:v>0.18518518518518517</c:v>
                </c:pt>
              </c:numCache>
            </c:numRef>
          </c:val>
        </c:ser>
        <c:ser>
          <c:idx val="3"/>
          <c:order val="3"/>
          <c:tx>
            <c:strRef>
              <c:f>Hoja1!$E$8</c:f>
              <c:strCache>
                <c:ptCount val="1"/>
                <c:pt idx="0">
                  <c:v>Seguridad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Hoja1!$F$4:$L$4</c:f>
              <c:strCache>
                <c:ptCount val="7"/>
                <c:pt idx="0">
                  <c:v>Yii</c:v>
                </c:pt>
                <c:pt idx="1">
                  <c:v>CakePHP</c:v>
                </c:pt>
                <c:pt idx="2">
                  <c:v>Symfony</c:v>
                </c:pt>
                <c:pt idx="3">
                  <c:v>CodeIgniter</c:v>
                </c:pt>
                <c:pt idx="4">
                  <c:v>Zend </c:v>
                </c:pt>
                <c:pt idx="5">
                  <c:v>Laravel</c:v>
                </c:pt>
                <c:pt idx="6">
                  <c:v>Phalcon</c:v>
                </c:pt>
              </c:strCache>
            </c:strRef>
          </c:cat>
          <c:val>
            <c:numRef>
              <c:f>Hoja1!$F$8:$L$8</c:f>
              <c:numCache>
                <c:formatCode>General</c:formatCode>
                <c:ptCount val="7"/>
                <c:pt idx="0">
                  <c:v>0.875</c:v>
                </c:pt>
                <c:pt idx="1">
                  <c:v>1</c:v>
                </c:pt>
                <c:pt idx="2">
                  <c:v>0.75</c:v>
                </c:pt>
                <c:pt idx="3">
                  <c:v>0.625</c:v>
                </c:pt>
                <c:pt idx="4">
                  <c:v>0.5</c:v>
                </c:pt>
                <c:pt idx="5">
                  <c:v>0.875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Hoja1!$E$9</c:f>
              <c:strCache>
                <c:ptCount val="1"/>
                <c:pt idx="0">
                  <c:v>Rendimiento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Hoja1!$F$4:$L$4</c:f>
              <c:strCache>
                <c:ptCount val="7"/>
                <c:pt idx="0">
                  <c:v>Yii</c:v>
                </c:pt>
                <c:pt idx="1">
                  <c:v>CakePHP</c:v>
                </c:pt>
                <c:pt idx="2">
                  <c:v>Symfony</c:v>
                </c:pt>
                <c:pt idx="3">
                  <c:v>CodeIgniter</c:v>
                </c:pt>
                <c:pt idx="4">
                  <c:v>Zend </c:v>
                </c:pt>
                <c:pt idx="5">
                  <c:v>Laravel</c:v>
                </c:pt>
                <c:pt idx="6">
                  <c:v>Phalcon</c:v>
                </c:pt>
              </c:strCache>
            </c:strRef>
          </c:cat>
          <c:val>
            <c:numRef>
              <c:f>Hoja1!$F$9:$L$9</c:f>
              <c:numCache>
                <c:formatCode>General</c:formatCode>
                <c:ptCount val="7"/>
                <c:pt idx="0">
                  <c:v>0.88888888888888884</c:v>
                </c:pt>
                <c:pt idx="1">
                  <c:v>1</c:v>
                </c:pt>
                <c:pt idx="2">
                  <c:v>0.88888888888888884</c:v>
                </c:pt>
                <c:pt idx="3">
                  <c:v>0.88888888888888884</c:v>
                </c:pt>
                <c:pt idx="4">
                  <c:v>1</c:v>
                </c:pt>
                <c:pt idx="5">
                  <c:v>0.77777777777777779</c:v>
                </c:pt>
                <c:pt idx="6">
                  <c:v>0.88888888888888884</c:v>
                </c:pt>
              </c:numCache>
            </c:numRef>
          </c:val>
        </c:ser>
        <c:ser>
          <c:idx val="5"/>
          <c:order val="5"/>
          <c:tx>
            <c:strRef>
              <c:f>Hoja1!$E$10</c:f>
              <c:strCache>
                <c:ptCount val="1"/>
                <c:pt idx="0">
                  <c:v>Usabilidad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Hoja1!$F$4:$L$4</c:f>
              <c:strCache>
                <c:ptCount val="7"/>
                <c:pt idx="0">
                  <c:v>Yii</c:v>
                </c:pt>
                <c:pt idx="1">
                  <c:v>CakePHP</c:v>
                </c:pt>
                <c:pt idx="2">
                  <c:v>Symfony</c:v>
                </c:pt>
                <c:pt idx="3">
                  <c:v>CodeIgniter</c:v>
                </c:pt>
                <c:pt idx="4">
                  <c:v>Zend </c:v>
                </c:pt>
                <c:pt idx="5">
                  <c:v>Laravel</c:v>
                </c:pt>
                <c:pt idx="6">
                  <c:v>Phalcon</c:v>
                </c:pt>
              </c:strCache>
            </c:strRef>
          </c:cat>
          <c:val>
            <c:numRef>
              <c:f>Hoja1!$F$10:$L$10</c:f>
              <c:numCache>
                <c:formatCode>General</c:formatCode>
                <c:ptCount val="7"/>
                <c:pt idx="0">
                  <c:v>0.75</c:v>
                </c:pt>
                <c:pt idx="1">
                  <c:v>0.875</c:v>
                </c:pt>
                <c:pt idx="2">
                  <c:v>0.875</c:v>
                </c:pt>
                <c:pt idx="3">
                  <c:v>0.625</c:v>
                </c:pt>
                <c:pt idx="4">
                  <c:v>0.875</c:v>
                </c:pt>
                <c:pt idx="5">
                  <c:v>0.75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Hoja1!$E$11</c:f>
              <c:strCache>
                <c:ptCount val="1"/>
                <c:pt idx="0">
                  <c:v>Conectividad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Hoja1!$F$4:$L$4</c:f>
              <c:strCache>
                <c:ptCount val="7"/>
                <c:pt idx="0">
                  <c:v>Yii</c:v>
                </c:pt>
                <c:pt idx="1">
                  <c:v>CakePHP</c:v>
                </c:pt>
                <c:pt idx="2">
                  <c:v>Symfony</c:v>
                </c:pt>
                <c:pt idx="3">
                  <c:v>CodeIgniter</c:v>
                </c:pt>
                <c:pt idx="4">
                  <c:v>Zend </c:v>
                </c:pt>
                <c:pt idx="5">
                  <c:v>Laravel</c:v>
                </c:pt>
                <c:pt idx="6">
                  <c:v>Phalcon</c:v>
                </c:pt>
              </c:strCache>
            </c:strRef>
          </c:cat>
          <c:val>
            <c:numRef>
              <c:f>Hoja1!$F$11:$L$11</c:f>
              <c:numCache>
                <c:formatCode>General</c:formatCode>
                <c:ptCount val="7"/>
                <c:pt idx="0">
                  <c:v>0.88888888888888884</c:v>
                </c:pt>
                <c:pt idx="1">
                  <c:v>1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0.88888888888888884</c:v>
                </c:pt>
                <c:pt idx="5">
                  <c:v>0.77777777777777779</c:v>
                </c:pt>
                <c:pt idx="6">
                  <c:v>0.88888888888888884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241472"/>
        <c:axId val="74240912"/>
        <c:axId val="0"/>
      </c:bar3DChart>
      <c:catAx>
        <c:axId val="74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40912"/>
        <c:crosses val="autoZero"/>
        <c:auto val="1"/>
        <c:lblAlgn val="ctr"/>
        <c:lblOffset val="100"/>
        <c:noMultiLvlLbl val="0"/>
      </c:catAx>
      <c:valAx>
        <c:axId val="742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Campana de Gauss para la selección</a:t>
            </a:r>
            <a:r>
              <a:rPr lang="es-CO" baseline="0"/>
              <a:t> de FrameWorrk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0710715891831347E-2"/>
          <c:y val="0.22435168753280596"/>
          <c:w val="0.8784015438118431"/>
          <c:h val="0.6540465336673980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Hoja1!$D$18:$D$24</c:f>
              <c:numCache>
                <c:formatCode>General</c:formatCode>
                <c:ptCount val="7"/>
                <c:pt idx="0">
                  <c:v>1.3273979655346908</c:v>
                </c:pt>
                <c:pt idx="1">
                  <c:v>1.6224783122909945</c:v>
                </c:pt>
                <c:pt idx="2">
                  <c:v>2.2500307268423834</c:v>
                </c:pt>
                <c:pt idx="3">
                  <c:v>2.5102194908905617</c:v>
                </c:pt>
                <c:pt idx="4">
                  <c:v>2.2793814491195916</c:v>
                </c:pt>
                <c:pt idx="5">
                  <c:v>1.4365523719443549</c:v>
                </c:pt>
                <c:pt idx="6">
                  <c:v>1.0428209624348725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9360"/>
        <c:axId val="162990480"/>
      </c:scatterChart>
      <c:valAx>
        <c:axId val="1629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990480"/>
        <c:crosses val="autoZero"/>
        <c:crossBetween val="midCat"/>
      </c:valAx>
      <c:valAx>
        <c:axId val="1629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9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17</xdr:row>
      <xdr:rowOff>142874</xdr:rowOff>
    </xdr:from>
    <xdr:to>
      <xdr:col>21</xdr:col>
      <xdr:colOff>742950</xdr:colOff>
      <xdr:row>43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2644</xdr:colOff>
      <xdr:row>17</xdr:row>
      <xdr:rowOff>133349</xdr:rowOff>
    </xdr:from>
    <xdr:to>
      <xdr:col>10</xdr:col>
      <xdr:colOff>613833</xdr:colOff>
      <xdr:row>32</xdr:row>
      <xdr:rowOff>116416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0"/>
  <sheetViews>
    <sheetView tabSelected="1" zoomScale="90" zoomScaleNormal="90" workbookViewId="0">
      <selection activeCell="F14" sqref="F14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5" max="5" width="16" customWidth="1"/>
    <col min="6" max="6" width="10.28515625" customWidth="1"/>
    <col min="7" max="7" width="10.5703125" customWidth="1"/>
    <col min="8" max="8" width="10.42578125" customWidth="1"/>
    <col min="9" max="10" width="10.5703125" customWidth="1"/>
    <col min="11" max="11" width="9.7109375" customWidth="1"/>
    <col min="12" max="12" width="9.85546875" customWidth="1"/>
    <col min="14" max="16" width="11.85546875" bestFit="1" customWidth="1"/>
  </cols>
  <sheetData>
    <row r="4" spans="2:14" ht="15.75" x14ac:dyDescent="0.25">
      <c r="F4" s="1" t="s">
        <v>0</v>
      </c>
      <c r="G4" s="1" t="s">
        <v>1</v>
      </c>
      <c r="H4" s="1" t="s">
        <v>2</v>
      </c>
      <c r="I4" s="1" t="s">
        <v>3</v>
      </c>
      <c r="J4" s="1" t="s">
        <v>10</v>
      </c>
      <c r="K4" s="1" t="s">
        <v>4</v>
      </c>
      <c r="L4" s="1" t="s">
        <v>5</v>
      </c>
      <c r="N4" s="1" t="s">
        <v>19</v>
      </c>
    </row>
    <row r="5" spans="2:14" ht="15.75" x14ac:dyDescent="0.25">
      <c r="E5" s="1" t="s">
        <v>6</v>
      </c>
      <c r="F5">
        <f>75/N5</f>
        <v>6.8181818181818177E-2</v>
      </c>
      <c r="G5">
        <f>1100/N5</f>
        <v>1</v>
      </c>
      <c r="H5">
        <f>1000/N5</f>
        <v>0.90909090909090906</v>
      </c>
      <c r="I5">
        <f>35/N5</f>
        <v>3.1818181818181815E-2</v>
      </c>
      <c r="J5">
        <f>800/N5</f>
        <v>0.72727272727272729</v>
      </c>
      <c r="K5">
        <f>15/N5</f>
        <v>1.3636363636363636E-2</v>
      </c>
      <c r="L5">
        <f>28/N5</f>
        <v>2.5454545454545455E-2</v>
      </c>
      <c r="N5">
        <v>1100</v>
      </c>
    </row>
    <row r="6" spans="2:14" ht="15.75" x14ac:dyDescent="0.25">
      <c r="E6" s="1" t="s">
        <v>7</v>
      </c>
      <c r="F6">
        <f>7.6/N6</f>
        <v>0.29400386847195353</v>
      </c>
      <c r="G6">
        <f>7.51/N6</f>
        <v>0.29052224371373303</v>
      </c>
      <c r="H6">
        <f>12.62/N6</f>
        <v>0.48820116054158602</v>
      </c>
      <c r="I6">
        <f>7.62/N6</f>
        <v>0.29477756286266921</v>
      </c>
      <c r="J6">
        <f>4.51/N6</f>
        <v>0.17446808510638295</v>
      </c>
      <c r="K6">
        <f>25.85/N6</f>
        <v>1</v>
      </c>
      <c r="L6">
        <f>16.73/N6</f>
        <v>0.64719535783365567</v>
      </c>
      <c r="N6">
        <v>25.85</v>
      </c>
    </row>
    <row r="7" spans="2:14" ht="15.75" x14ac:dyDescent="0.25">
      <c r="E7" s="1" t="s">
        <v>8</v>
      </c>
      <c r="F7">
        <f>35/N7</f>
        <v>0.43209876543209874</v>
      </c>
      <c r="G7">
        <f>54/N7</f>
        <v>0.66666666666666663</v>
      </c>
      <c r="H7">
        <f>67/N7</f>
        <v>0.8271604938271605</v>
      </c>
      <c r="I7">
        <f>65/N7</f>
        <v>0.80246913580246915</v>
      </c>
      <c r="J7">
        <f>81/N7</f>
        <v>1</v>
      </c>
      <c r="K7">
        <f>66/N7</f>
        <v>0.81481481481481477</v>
      </c>
      <c r="L7">
        <f>15/N7</f>
        <v>0.18518518518518517</v>
      </c>
      <c r="M7" t="s">
        <v>9</v>
      </c>
      <c r="N7">
        <v>81</v>
      </c>
    </row>
    <row r="8" spans="2:14" ht="15.75" x14ac:dyDescent="0.25">
      <c r="E8" s="1" t="s">
        <v>12</v>
      </c>
      <c r="F8">
        <f>7/N8</f>
        <v>0.875</v>
      </c>
      <c r="G8">
        <f>8/N8</f>
        <v>1</v>
      </c>
      <c r="H8">
        <f>6/N8</f>
        <v>0.75</v>
      </c>
      <c r="I8">
        <f>5/N8</f>
        <v>0.625</v>
      </c>
      <c r="J8">
        <f>4/N8</f>
        <v>0.5</v>
      </c>
      <c r="K8">
        <f>7/N8</f>
        <v>0.875</v>
      </c>
      <c r="L8">
        <f>8/N8</f>
        <v>1</v>
      </c>
      <c r="M8" t="s">
        <v>13</v>
      </c>
      <c r="N8">
        <v>8</v>
      </c>
    </row>
    <row r="9" spans="2:14" ht="15.75" x14ac:dyDescent="0.25">
      <c r="E9" s="1" t="s">
        <v>14</v>
      </c>
      <c r="F9">
        <f>8/N9</f>
        <v>0.88888888888888884</v>
      </c>
      <c r="G9">
        <f>9/N9</f>
        <v>1</v>
      </c>
      <c r="H9">
        <f>8/N9</f>
        <v>0.88888888888888884</v>
      </c>
      <c r="I9">
        <f>8/N9</f>
        <v>0.88888888888888884</v>
      </c>
      <c r="J9">
        <f>9/N9</f>
        <v>1</v>
      </c>
      <c r="K9">
        <f>7/N9</f>
        <v>0.77777777777777779</v>
      </c>
      <c r="L9">
        <f>8/N9</f>
        <v>0.88888888888888884</v>
      </c>
      <c r="M9" t="s">
        <v>15</v>
      </c>
      <c r="N9">
        <v>9</v>
      </c>
    </row>
    <row r="10" spans="2:14" ht="15.75" x14ac:dyDescent="0.25">
      <c r="E10" s="1" t="s">
        <v>17</v>
      </c>
      <c r="F10">
        <f>6/N10</f>
        <v>0.75</v>
      </c>
      <c r="G10">
        <f>7/N10</f>
        <v>0.875</v>
      </c>
      <c r="H10">
        <f>7/N10</f>
        <v>0.875</v>
      </c>
      <c r="I10">
        <f>5/N10</f>
        <v>0.625</v>
      </c>
      <c r="J10">
        <f>7/N10</f>
        <v>0.875</v>
      </c>
      <c r="K10">
        <f>6/N10</f>
        <v>0.75</v>
      </c>
      <c r="L10">
        <f>8/N10</f>
        <v>1</v>
      </c>
      <c r="N10">
        <v>8</v>
      </c>
    </row>
    <row r="11" spans="2:14" ht="15.75" x14ac:dyDescent="0.25">
      <c r="E11" s="1" t="s">
        <v>16</v>
      </c>
      <c r="F11">
        <f>8/N11</f>
        <v>0.88888888888888884</v>
      </c>
      <c r="G11">
        <f>9/N11</f>
        <v>1</v>
      </c>
      <c r="H11">
        <f>7/N11</f>
        <v>0.77777777777777779</v>
      </c>
      <c r="I11">
        <f>7/N11</f>
        <v>0.77777777777777779</v>
      </c>
      <c r="J11">
        <f>8/N11</f>
        <v>0.88888888888888884</v>
      </c>
      <c r="K11">
        <f>7/N11</f>
        <v>0.77777777777777779</v>
      </c>
      <c r="L11">
        <f>8/N11</f>
        <v>0.88888888888888884</v>
      </c>
      <c r="N11">
        <v>9</v>
      </c>
    </row>
    <row r="12" spans="2:14" ht="15.75" x14ac:dyDescent="0.25">
      <c r="E12" s="1" t="s">
        <v>20</v>
      </c>
      <c r="F12">
        <f t="shared" ref="F12:L12" si="0">(F5*0.3)+(F6*0.15)+(F7*0.1)+(F8*0.1)+(F9*0.1)+(F10*0.15)+(F11*0.1)</f>
        <v>0.48554278004632617</v>
      </c>
      <c r="G12">
        <f t="shared" si="0"/>
        <v>0.8414950032237265</v>
      </c>
      <c r="H12">
        <f t="shared" si="0"/>
        <v>0.8015901628578932</v>
      </c>
      <c r="I12">
        <f t="shared" si="0"/>
        <v>0.45692566922176853</v>
      </c>
      <c r="J12">
        <f t="shared" si="0"/>
        <v>0.71449091983666446</v>
      </c>
      <c r="K12">
        <f t="shared" si="0"/>
        <v>0.59112794612794617</v>
      </c>
      <c r="L12">
        <f t="shared" si="0"/>
        <v>0.55101196360770832</v>
      </c>
    </row>
    <row r="14" spans="2:14" x14ac:dyDescent="0.25">
      <c r="F14" t="s">
        <v>28</v>
      </c>
    </row>
    <row r="15" spans="2:14" x14ac:dyDescent="0.25">
      <c r="B15" s="2" t="s">
        <v>11</v>
      </c>
      <c r="C15" s="2"/>
      <c r="D15" s="2" t="s">
        <v>18</v>
      </c>
    </row>
    <row r="16" spans="2:14" x14ac:dyDescent="0.25">
      <c r="B16">
        <f>AVERAGE(B18:B24)</f>
        <v>0.6345977778460048</v>
      </c>
      <c r="D16">
        <f>STDEVA(B18:B24)</f>
        <v>0.15260887797548434</v>
      </c>
    </row>
    <row r="18" spans="2:4" ht="15.75" x14ac:dyDescent="0.25">
      <c r="B18">
        <f>I12</f>
        <v>0.45692566922176853</v>
      </c>
      <c r="C18" s="1" t="s">
        <v>3</v>
      </c>
      <c r="D18">
        <f>_xlfn.NORM.DIST(B18,B16,D16,FALSE)</f>
        <v>1.3273979655346908</v>
      </c>
    </row>
    <row r="19" spans="2:4" ht="15.75" x14ac:dyDescent="0.25">
      <c r="B19">
        <f>F12</f>
        <v>0.48554278004632617</v>
      </c>
      <c r="C19" s="1" t="s">
        <v>0</v>
      </c>
      <c r="D19">
        <f>_xlfn.NORM.DIST(B19,B16,D16,FALSE)</f>
        <v>1.6224783122909945</v>
      </c>
    </row>
    <row r="20" spans="2:4" ht="15.75" x14ac:dyDescent="0.25">
      <c r="B20">
        <f>L12</f>
        <v>0.55101196360770832</v>
      </c>
      <c r="C20" s="1" t="s">
        <v>5</v>
      </c>
      <c r="D20">
        <f>_xlfn.NORM.DIST(B20,B16,D16,FALSE)</f>
        <v>2.2500307268423834</v>
      </c>
    </row>
    <row r="21" spans="2:4" ht="15.75" x14ac:dyDescent="0.25">
      <c r="B21">
        <f>K12</f>
        <v>0.59112794612794617</v>
      </c>
      <c r="C21" s="1" t="s">
        <v>4</v>
      </c>
      <c r="D21">
        <f>_xlfn.NORM.DIST(B21,B16,D16,FALSE)</f>
        <v>2.5102194908905617</v>
      </c>
    </row>
    <row r="22" spans="2:4" ht="15.75" x14ac:dyDescent="0.25">
      <c r="B22">
        <f>J12</f>
        <v>0.71449091983666446</v>
      </c>
      <c r="C22" s="1" t="s">
        <v>10</v>
      </c>
      <c r="D22">
        <f>_xlfn.NORM.DIST(B22,B16,D16,FALSE)</f>
        <v>2.2793814491195916</v>
      </c>
    </row>
    <row r="23" spans="2:4" ht="15.75" x14ac:dyDescent="0.25">
      <c r="B23">
        <f>H12</f>
        <v>0.8015901628578932</v>
      </c>
      <c r="C23" s="1" t="s">
        <v>2</v>
      </c>
      <c r="D23">
        <f>_xlfn.NORM.DIST(B23,B16,D16,FALSE)</f>
        <v>1.4365523719443549</v>
      </c>
    </row>
    <row r="24" spans="2:4" ht="15.75" x14ac:dyDescent="0.25">
      <c r="B24">
        <f>G12</f>
        <v>0.8414950032237265</v>
      </c>
      <c r="C24" s="1" t="s">
        <v>1</v>
      </c>
      <c r="D24">
        <f>_xlfn.NORM.DIST(B24,B16,D16,FALSE)</f>
        <v>1.0428209624348725</v>
      </c>
    </row>
    <row r="34" spans="6:6" x14ac:dyDescent="0.25">
      <c r="F34" t="s">
        <v>21</v>
      </c>
    </row>
    <row r="35" spans="6:6" x14ac:dyDescent="0.25">
      <c r="F35" t="s">
        <v>22</v>
      </c>
    </row>
    <row r="36" spans="6:6" x14ac:dyDescent="0.25">
      <c r="F36" t="s">
        <v>23</v>
      </c>
    </row>
    <row r="37" spans="6:6" x14ac:dyDescent="0.25">
      <c r="F37" t="s">
        <v>24</v>
      </c>
    </row>
    <row r="38" spans="6:6" x14ac:dyDescent="0.25">
      <c r="F38" t="s">
        <v>25</v>
      </c>
    </row>
    <row r="39" spans="6:6" x14ac:dyDescent="0.25">
      <c r="F39" t="s">
        <v>26</v>
      </c>
    </row>
    <row r="40" spans="6:6" x14ac:dyDescent="0.25">
      <c r="F40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2014-09-02T07:09:23Z</dcterms:created>
  <dcterms:modified xsi:type="dcterms:W3CDTF">2014-09-03T23:30:52Z</dcterms:modified>
</cp:coreProperties>
</file>