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c\Documents\"/>
    </mc:Choice>
  </mc:AlternateContent>
  <xr:revisionPtr revIDLastSave="0" documentId="13_ncr:1_{35A43CA9-1EB4-4C14-80E1-7E7A30C10429}" xr6:coauthVersionLast="43" xr6:coauthVersionMax="43" xr10:uidLastSave="{00000000-0000-0000-0000-000000000000}"/>
  <bookViews>
    <workbookView xWindow="-98" yWindow="-98" windowWidth="20715" windowHeight="13276" activeTab="1" xr2:uid="{ED6CB464-CC4B-4DAC-84B6-0FC8A866D643}"/>
  </bookViews>
  <sheets>
    <sheet name="Gastos Enero Febrero" sheetId="1" r:id="rId1"/>
    <sheet name="Gastos I Ciclo 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2" l="1"/>
  <c r="H9" i="2"/>
  <c r="H8" i="2"/>
  <c r="H6" i="2"/>
  <c r="H5" i="2"/>
  <c r="H10" i="2" l="1"/>
  <c r="I10" i="2" s="1"/>
  <c r="H12" i="1"/>
  <c r="H11" i="1"/>
  <c r="H10" i="1"/>
  <c r="H9" i="1"/>
  <c r="H8" i="1"/>
  <c r="H7" i="1"/>
  <c r="H6" i="1"/>
  <c r="H5" i="1"/>
  <c r="H4" i="1"/>
  <c r="H13" i="2"/>
  <c r="I7" i="2"/>
  <c r="I8" i="2"/>
  <c r="I9" i="2"/>
  <c r="I5" i="2"/>
  <c r="I6" i="2"/>
  <c r="I22" i="2"/>
  <c r="K4" i="2"/>
  <c r="D28" i="2" s="1"/>
  <c r="D26" i="2" l="1"/>
  <c r="I19" i="2"/>
  <c r="I21" i="2"/>
  <c r="I20" i="2"/>
  <c r="D45" i="1"/>
  <c r="I39" i="1"/>
  <c r="I38" i="1"/>
  <c r="G38" i="1"/>
  <c r="F38" i="1"/>
  <c r="C38" i="1"/>
  <c r="B38" i="1"/>
  <c r="C7" i="1"/>
  <c r="I23" i="2" l="1"/>
</calcChain>
</file>

<file path=xl/sharedStrings.xml><?xml version="1.0" encoding="utf-8"?>
<sst xmlns="http://schemas.openxmlformats.org/spreadsheetml/2006/main" count="97" uniqueCount="60">
  <si>
    <t>Ultimo deposito</t>
  </si>
  <si>
    <t>Fecha</t>
  </si>
  <si>
    <t>1 Quincena Dic</t>
  </si>
  <si>
    <t>Monto</t>
  </si>
  <si>
    <t>Teléfono</t>
  </si>
  <si>
    <t>Total</t>
  </si>
  <si>
    <t>Anualidad tarjeta</t>
  </si>
  <si>
    <t>Pago documento para convalidacion en la UNA</t>
  </si>
  <si>
    <t>Gabacha Medicina</t>
  </si>
  <si>
    <t>Comisión ASOCIA Medicina</t>
  </si>
  <si>
    <t>Efectivo</t>
  </si>
  <si>
    <t>Pago Exanen Diagnóstico Ingles</t>
  </si>
  <si>
    <t>Pasajes</t>
  </si>
  <si>
    <t>Motivo</t>
  </si>
  <si>
    <t>Reunion mentores UNA</t>
  </si>
  <si>
    <t>Vueltas de convalidacion (Se tuvo que ir a ambas universidades)</t>
  </si>
  <si>
    <t>Reunion pupilos-mentora en UNA</t>
  </si>
  <si>
    <t>Actividad Inducción primeros ingresos</t>
  </si>
  <si>
    <t>Inducción Medicina</t>
  </si>
  <si>
    <t>Examen diagnostico ingles</t>
  </si>
  <si>
    <t>Inicio de clases</t>
  </si>
  <si>
    <t>Trabajo laboratorio</t>
  </si>
  <si>
    <t>Comida (almuerzos)</t>
  </si>
  <si>
    <t>Terminé todas las vueltas a las 3 pm, no habia almorzado nada</t>
  </si>
  <si>
    <t>Me pidieron ir a empacar unas cosas al lab, me tuve que quedar y ni habia almorzadi</t>
  </si>
  <si>
    <t>Tuve que ir a trabajar al lab, no llevaba almuerzo</t>
  </si>
  <si>
    <t>Gastos Universidad</t>
  </si>
  <si>
    <t>Lunes</t>
  </si>
  <si>
    <t>Martes</t>
  </si>
  <si>
    <t>Miercoles</t>
  </si>
  <si>
    <t>Viernes</t>
  </si>
  <si>
    <t>Sabados</t>
  </si>
  <si>
    <t>Comida</t>
  </si>
  <si>
    <t>Aprox almuerzo por semana</t>
  </si>
  <si>
    <t>Extras</t>
  </si>
  <si>
    <t>Otros</t>
  </si>
  <si>
    <t>Telefono (mensual)</t>
  </si>
  <si>
    <t xml:space="preserve">Dias promedio </t>
  </si>
  <si>
    <t>Semanas promedio</t>
  </si>
  <si>
    <t>Mensual</t>
  </si>
  <si>
    <t>Precio pasajes</t>
  </si>
  <si>
    <t>Heredia-San jose</t>
  </si>
  <si>
    <t>Tibas - San jose</t>
  </si>
  <si>
    <t>San josé - UCR</t>
  </si>
  <si>
    <t>Heredia - UCR</t>
  </si>
  <si>
    <t>Resumen Mensual</t>
  </si>
  <si>
    <t>Telefono</t>
  </si>
  <si>
    <t>Redondeo</t>
  </si>
  <si>
    <t>Miércoles (1 vez al mes)</t>
  </si>
  <si>
    <t>IMPORTANTE: LOS MESES EN LOS QUE NO SE REALICEN DEPÓSITOS, EL ENCARGADO DEBERÁ HACERSE CARGO DE LOS GASTOS DE TÉLEFONO</t>
  </si>
  <si>
    <t>IMPORTANTE 2: DEBIDO A LA FALTA DE INGRESOS EN VACACIONES, SE SOLICITA UN DEPÓSITO POR QUINCENA DE 10,000 COLONES (A PARTE DEL TELÉFONO CELULAR)</t>
  </si>
  <si>
    <t>RESUMEN</t>
  </si>
  <si>
    <t>Anualidad</t>
  </si>
  <si>
    <t>Convalidación</t>
  </si>
  <si>
    <t>Gabacha</t>
  </si>
  <si>
    <t>Asociación</t>
  </si>
  <si>
    <t>Diagnóstico</t>
  </si>
  <si>
    <t>Pasaje</t>
  </si>
  <si>
    <t>Almuerzos</t>
  </si>
  <si>
    <t>Tibás - UCR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</si>
</sst>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₡-140A]#,##0.00"/>
    <numFmt numFmtId="165" formatCode="_-[$₡-140A]* #,##0.00_-;\-[$₡-140A]* #,##0.00_-;_-[$₡-14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5" fontId="0" fillId="3" borderId="0" xfId="0" applyNumberFormat="1" applyFill="1"/>
    <xf numFmtId="165" fontId="0" fillId="4" borderId="0" xfId="0" applyNumberFormat="1" applyFill="1"/>
    <xf numFmtId="0" fontId="0" fillId="5" borderId="0" xfId="0" applyFill="1"/>
    <xf numFmtId="165" fontId="0" fillId="6" borderId="0" xfId="0" applyNumberFormat="1" applyFill="1"/>
    <xf numFmtId="0" fontId="0" fillId="7" borderId="0" xfId="0" applyFill="1"/>
    <xf numFmtId="164" fontId="0" fillId="8" borderId="0" xfId="0" applyNumberFormat="1" applyFill="1"/>
    <xf numFmtId="165" fontId="0" fillId="0" borderId="0" xfId="1" applyNumberFormat="1" applyFont="1"/>
    <xf numFmtId="0" fontId="2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19DE-1BFC-4D83-97C7-7FA1ED65E433}">
  <dimension ref="A1:L45"/>
  <sheetViews>
    <sheetView workbookViewId="0">
      <selection activeCell="I17" sqref="I17"/>
    </sheetView>
  </sheetViews>
  <sheetFormatPr baseColWidth="10" defaultRowHeight="14.25" x14ac:dyDescent="0.45"/>
  <cols>
    <col min="8" max="8" width="10.86328125" bestFit="1" customWidth="1"/>
  </cols>
  <sheetData>
    <row r="1" spans="1:12" x14ac:dyDescent="0.45">
      <c r="C1" t="s">
        <v>1</v>
      </c>
      <c r="D1" t="s">
        <v>3</v>
      </c>
    </row>
    <row r="2" spans="1:12" x14ac:dyDescent="0.45">
      <c r="B2" t="s">
        <v>0</v>
      </c>
      <c r="C2" t="s">
        <v>2</v>
      </c>
      <c r="D2">
        <v>30000</v>
      </c>
    </row>
    <row r="3" spans="1:12" x14ac:dyDescent="0.45">
      <c r="G3" t="s">
        <v>51</v>
      </c>
    </row>
    <row r="4" spans="1:12" x14ac:dyDescent="0.45">
      <c r="B4" t="s">
        <v>4</v>
      </c>
      <c r="G4" t="s">
        <v>46</v>
      </c>
      <c r="H4" s="13">
        <f>C7</f>
        <v>13145</v>
      </c>
    </row>
    <row r="5" spans="1:12" x14ac:dyDescent="0.45">
      <c r="A5" t="s">
        <v>1</v>
      </c>
      <c r="B5" s="1">
        <v>43472</v>
      </c>
      <c r="C5" s="1">
        <v>43500</v>
      </c>
      <c r="G5" t="s">
        <v>52</v>
      </c>
      <c r="H5" s="13">
        <f>B12</f>
        <v>6070</v>
      </c>
      <c r="L5" s="2"/>
    </row>
    <row r="6" spans="1:12" x14ac:dyDescent="0.45">
      <c r="A6" t="s">
        <v>3</v>
      </c>
      <c r="B6" s="2">
        <v>6579.96</v>
      </c>
      <c r="C6" s="2">
        <v>6565.04</v>
      </c>
      <c r="G6" t="s">
        <v>53</v>
      </c>
      <c r="H6" s="13">
        <f>B18</f>
        <v>4005</v>
      </c>
      <c r="L6" s="2"/>
    </row>
    <row r="7" spans="1:12" x14ac:dyDescent="0.45">
      <c r="A7" t="s">
        <v>5</v>
      </c>
      <c r="C7" s="2">
        <f>C6+B6</f>
        <v>13145</v>
      </c>
      <c r="G7" t="s">
        <v>54</v>
      </c>
      <c r="H7" s="13">
        <f>B23</f>
        <v>13000</v>
      </c>
    </row>
    <row r="8" spans="1:12" x14ac:dyDescent="0.45">
      <c r="G8" t="s">
        <v>55</v>
      </c>
      <c r="H8" s="13">
        <f>B28</f>
        <v>3000</v>
      </c>
    </row>
    <row r="9" spans="1:12" x14ac:dyDescent="0.45">
      <c r="B9" t="s">
        <v>6</v>
      </c>
      <c r="G9" t="s">
        <v>56</v>
      </c>
      <c r="H9" s="13">
        <f>B33</f>
        <v>4200</v>
      </c>
    </row>
    <row r="10" spans="1:12" x14ac:dyDescent="0.45">
      <c r="A10" t="s">
        <v>1</v>
      </c>
      <c r="B10" s="1">
        <v>43486</v>
      </c>
      <c r="G10" t="s">
        <v>57</v>
      </c>
      <c r="H10" s="13">
        <f>I39</f>
        <v>9895</v>
      </c>
    </row>
    <row r="11" spans="1:12" x14ac:dyDescent="0.45">
      <c r="A11" t="s">
        <v>3</v>
      </c>
      <c r="B11" s="2">
        <v>6070</v>
      </c>
      <c r="G11" t="s">
        <v>58</v>
      </c>
      <c r="H11" s="13">
        <f>D45</f>
        <v>6100</v>
      </c>
    </row>
    <row r="12" spans="1:12" x14ac:dyDescent="0.45">
      <c r="A12" t="s">
        <v>5</v>
      </c>
      <c r="B12" s="2">
        <v>6070</v>
      </c>
      <c r="G12" t="s">
        <v>5</v>
      </c>
      <c r="H12" s="13">
        <f>SUM(H4:H11)</f>
        <v>59415</v>
      </c>
    </row>
    <row r="15" spans="1:12" x14ac:dyDescent="0.45">
      <c r="B15" t="s">
        <v>7</v>
      </c>
    </row>
    <row r="16" spans="1:12" x14ac:dyDescent="0.45">
      <c r="A16" t="s">
        <v>1</v>
      </c>
      <c r="B16" s="1">
        <v>43494</v>
      </c>
    </row>
    <row r="17" spans="1:3" x14ac:dyDescent="0.45">
      <c r="A17" t="s">
        <v>3</v>
      </c>
      <c r="B17" s="2">
        <v>4005</v>
      </c>
    </row>
    <row r="18" spans="1:3" x14ac:dyDescent="0.45">
      <c r="A18" t="s">
        <v>5</v>
      </c>
      <c r="B18" s="2">
        <v>4005</v>
      </c>
    </row>
    <row r="20" spans="1:3" x14ac:dyDescent="0.45">
      <c r="B20" t="s">
        <v>8</v>
      </c>
    </row>
    <row r="21" spans="1:3" x14ac:dyDescent="0.45">
      <c r="A21" t="s">
        <v>1</v>
      </c>
      <c r="B21" s="1">
        <v>43509</v>
      </c>
    </row>
    <row r="22" spans="1:3" x14ac:dyDescent="0.45">
      <c r="A22" t="s">
        <v>3</v>
      </c>
      <c r="B22" s="2">
        <v>13000</v>
      </c>
    </row>
    <row r="23" spans="1:3" x14ac:dyDescent="0.45">
      <c r="A23" t="s">
        <v>5</v>
      </c>
      <c r="B23" s="2">
        <v>13000</v>
      </c>
    </row>
    <row r="25" spans="1:3" x14ac:dyDescent="0.45">
      <c r="B25" t="s">
        <v>9</v>
      </c>
    </row>
    <row r="26" spans="1:3" x14ac:dyDescent="0.45">
      <c r="A26" t="s">
        <v>1</v>
      </c>
      <c r="B26" s="1">
        <v>43503</v>
      </c>
    </row>
    <row r="27" spans="1:3" x14ac:dyDescent="0.45">
      <c r="A27" t="s">
        <v>3</v>
      </c>
      <c r="B27" s="3">
        <v>3000</v>
      </c>
      <c r="C27" t="s">
        <v>10</v>
      </c>
    </row>
    <row r="28" spans="1:3" x14ac:dyDescent="0.45">
      <c r="A28" t="s">
        <v>5</v>
      </c>
      <c r="B28" s="3">
        <v>3000</v>
      </c>
    </row>
    <row r="30" spans="1:3" x14ac:dyDescent="0.45">
      <c r="B30" t="s">
        <v>11</v>
      </c>
    </row>
    <row r="31" spans="1:3" x14ac:dyDescent="0.45">
      <c r="A31" t="s">
        <v>1</v>
      </c>
      <c r="B31" s="1">
        <v>43488</v>
      </c>
    </row>
    <row r="32" spans="1:3" x14ac:dyDescent="0.45">
      <c r="A32" t="s">
        <v>3</v>
      </c>
      <c r="B32" s="2">
        <v>4200</v>
      </c>
    </row>
    <row r="33" spans="1:9" x14ac:dyDescent="0.45">
      <c r="A33" t="s">
        <v>5</v>
      </c>
      <c r="B33" s="2">
        <v>4200</v>
      </c>
    </row>
    <row r="35" spans="1:9" x14ac:dyDescent="0.45">
      <c r="B35" t="s">
        <v>12</v>
      </c>
    </row>
    <row r="36" spans="1:9" x14ac:dyDescent="0.45">
      <c r="A36" t="s">
        <v>1</v>
      </c>
      <c r="B36" s="1">
        <v>43494</v>
      </c>
      <c r="C36" s="1">
        <v>43497</v>
      </c>
      <c r="D36" s="1">
        <v>43501</v>
      </c>
      <c r="E36" s="1">
        <v>43502</v>
      </c>
      <c r="F36" s="1">
        <v>43503</v>
      </c>
      <c r="G36" s="1">
        <v>43504</v>
      </c>
      <c r="H36" s="1">
        <v>43509</v>
      </c>
      <c r="I36" s="1">
        <v>43510</v>
      </c>
    </row>
    <row r="37" spans="1:9" x14ac:dyDescent="0.45">
      <c r="A37" t="s">
        <v>13</v>
      </c>
      <c r="B37" t="s">
        <v>14</v>
      </c>
      <c r="C37" t="s">
        <v>15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</row>
    <row r="38" spans="1:9" x14ac:dyDescent="0.45">
      <c r="A38" t="s">
        <v>3</v>
      </c>
      <c r="B38">
        <f>465*2</f>
        <v>930</v>
      </c>
      <c r="C38">
        <f>465*2 + 265 + 410 + 410+ 265</f>
        <v>2280</v>
      </c>
      <c r="D38">
        <v>930</v>
      </c>
      <c r="E38">
        <v>930</v>
      </c>
      <c r="F38">
        <f xml:space="preserve"> 410*2 + 265*2</f>
        <v>1350</v>
      </c>
      <c r="G38">
        <f xml:space="preserve"> 410*2 + 265*2</f>
        <v>1350</v>
      </c>
      <c r="H38">
        <v>930</v>
      </c>
      <c r="I38">
        <f>265+465*2</f>
        <v>1195</v>
      </c>
    </row>
    <row r="39" spans="1:9" x14ac:dyDescent="0.45">
      <c r="A39" t="s">
        <v>5</v>
      </c>
      <c r="I39">
        <f>SUM(B38:I38)</f>
        <v>9895</v>
      </c>
    </row>
    <row r="41" spans="1:9" x14ac:dyDescent="0.45">
      <c r="B41" t="s">
        <v>22</v>
      </c>
    </row>
    <row r="42" spans="1:9" x14ac:dyDescent="0.45">
      <c r="A42" t="s">
        <v>1</v>
      </c>
      <c r="B42" s="1">
        <v>43497</v>
      </c>
      <c r="C42" s="1">
        <v>43501</v>
      </c>
      <c r="D42" s="1">
        <v>43510</v>
      </c>
    </row>
    <row r="43" spans="1:9" x14ac:dyDescent="0.45">
      <c r="A43" t="s">
        <v>13</v>
      </c>
      <c r="B43" t="s">
        <v>23</v>
      </c>
      <c r="C43" t="s">
        <v>24</v>
      </c>
      <c r="D43" t="s">
        <v>25</v>
      </c>
    </row>
    <row r="44" spans="1:9" x14ac:dyDescent="0.45">
      <c r="A44" t="s">
        <v>3</v>
      </c>
      <c r="B44" s="2">
        <v>3100</v>
      </c>
      <c r="C44" s="2">
        <v>1700</v>
      </c>
      <c r="D44" s="3">
        <v>1300</v>
      </c>
    </row>
    <row r="45" spans="1:9" x14ac:dyDescent="0.45">
      <c r="A45" t="s">
        <v>5</v>
      </c>
      <c r="D45" s="2">
        <f>D44+C44+B44</f>
        <v>6100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F640-B9BE-4528-95B3-3FFEECE85F27}">
  <dimension ref="B3:M29"/>
  <sheetViews>
    <sheetView tabSelected="1" workbookViewId="0">
      <selection activeCell="I20" sqref="I20"/>
    </sheetView>
  </sheetViews>
  <sheetFormatPr baseColWidth="10" defaultRowHeight="14.25" x14ac:dyDescent="0.45"/>
  <cols>
    <col min="4" max="4" width="10.86328125" bestFit="1" customWidth="1"/>
    <col min="8" max="9" width="10.86328125" bestFit="1" customWidth="1"/>
  </cols>
  <sheetData>
    <row r="3" spans="2:11" x14ac:dyDescent="0.45">
      <c r="B3" t="s">
        <v>26</v>
      </c>
      <c r="J3" t="s">
        <v>37</v>
      </c>
      <c r="K3">
        <v>30.5</v>
      </c>
    </row>
    <row r="4" spans="2:11" x14ac:dyDescent="0.45">
      <c r="B4" s="5" t="s">
        <v>12</v>
      </c>
      <c r="C4" s="5" t="s">
        <v>41</v>
      </c>
      <c r="D4" s="5" t="s">
        <v>42</v>
      </c>
      <c r="E4" s="5" t="s">
        <v>43</v>
      </c>
      <c r="F4" s="5" t="s">
        <v>44</v>
      </c>
      <c r="G4" s="5" t="s">
        <v>59</v>
      </c>
      <c r="H4" s="5"/>
      <c r="I4" s="5" t="s">
        <v>39</v>
      </c>
      <c r="J4" t="s">
        <v>38</v>
      </c>
      <c r="K4">
        <f>K3/7</f>
        <v>4.3571428571428568</v>
      </c>
    </row>
    <row r="5" spans="2:11" x14ac:dyDescent="0.45">
      <c r="B5" s="5" t="s">
        <v>27</v>
      </c>
      <c r="C5" s="6">
        <v>0</v>
      </c>
      <c r="D5" s="6">
        <v>2</v>
      </c>
      <c r="E5" s="6">
        <v>1</v>
      </c>
      <c r="F5" s="6">
        <v>0</v>
      </c>
      <c r="G5" s="6">
        <v>1</v>
      </c>
      <c r="H5" s="7">
        <f>C5*$C$17+D5*$C$18+E5*$C$19+$C$20*F5+G5*$C$21</f>
        <v>1390</v>
      </c>
      <c r="I5" s="7">
        <f>H5*$K$4</f>
        <v>6056.4285714285706</v>
      </c>
    </row>
    <row r="6" spans="2:11" x14ac:dyDescent="0.45">
      <c r="B6" s="5" t="s">
        <v>28</v>
      </c>
      <c r="C6" s="6">
        <v>1</v>
      </c>
      <c r="D6" s="6">
        <v>0</v>
      </c>
      <c r="E6" s="6">
        <v>0</v>
      </c>
      <c r="F6" s="6">
        <v>1</v>
      </c>
      <c r="G6" s="6">
        <v>1</v>
      </c>
      <c r="H6" s="7">
        <f>C6*$C$17+D6*$C$18+E6*$C$19+$C$20*F6+G6*$C$21</f>
        <v>1450</v>
      </c>
      <c r="I6" s="7">
        <f t="shared" ref="I6:I9" si="0">H6*$K$4</f>
        <v>6317.8571428571422</v>
      </c>
    </row>
    <row r="7" spans="2:11" x14ac:dyDescent="0.45">
      <c r="B7" s="5" t="s">
        <v>29</v>
      </c>
      <c r="C7" s="6">
        <v>2</v>
      </c>
      <c r="D7" s="6">
        <v>0</v>
      </c>
      <c r="E7" s="6">
        <v>0</v>
      </c>
      <c r="F7" s="6">
        <v>0</v>
      </c>
      <c r="G7" s="6">
        <v>0</v>
      </c>
      <c r="H7" s="7">
        <f>C7*$C$17+D7*$C$18+E7*$C$19+$C$20*F7+G7*$C$21</f>
        <v>950</v>
      </c>
      <c r="I7" s="7">
        <f t="shared" si="0"/>
        <v>4139.2857142857138</v>
      </c>
    </row>
    <row r="8" spans="2:11" x14ac:dyDescent="0.45">
      <c r="B8" s="5" t="s">
        <v>30</v>
      </c>
      <c r="C8" s="6">
        <v>1</v>
      </c>
      <c r="D8" s="6">
        <v>0</v>
      </c>
      <c r="E8" s="6">
        <v>0</v>
      </c>
      <c r="F8" s="6">
        <v>1</v>
      </c>
      <c r="G8" s="6">
        <v>1</v>
      </c>
      <c r="H8" s="7">
        <f>C8*$C$17+D8*$C$18+E8*$C$19+$C$20*F8+G8*$C$21</f>
        <v>1450</v>
      </c>
      <c r="I8" s="7">
        <f t="shared" si="0"/>
        <v>6317.8571428571422</v>
      </c>
    </row>
    <row r="9" spans="2:11" x14ac:dyDescent="0.45">
      <c r="B9" s="5" t="s">
        <v>31</v>
      </c>
      <c r="C9" s="6">
        <v>2</v>
      </c>
      <c r="D9" s="6">
        <v>0</v>
      </c>
      <c r="E9" s="6">
        <v>0</v>
      </c>
      <c r="F9" s="6">
        <v>0</v>
      </c>
      <c r="G9" s="6">
        <v>0</v>
      </c>
      <c r="H9" s="7">
        <f>C9*$C$17+D9*$C$18+E9*$C$19+$C$20*F9+G9*$C$21</f>
        <v>950</v>
      </c>
      <c r="I9" s="7">
        <f t="shared" si="0"/>
        <v>4139.2857142857138</v>
      </c>
    </row>
    <row r="10" spans="2:11" x14ac:dyDescent="0.45">
      <c r="B10" s="5" t="s">
        <v>5</v>
      </c>
      <c r="C10" s="6"/>
      <c r="D10" s="6"/>
      <c r="E10" s="6"/>
      <c r="F10" s="6"/>
      <c r="G10" s="6"/>
      <c r="H10" s="7">
        <f>SUM(H5:H9)</f>
        <v>6190</v>
      </c>
      <c r="I10" s="8">
        <f>H10*$K$4</f>
        <v>26970.714285714283</v>
      </c>
    </row>
    <row r="13" spans="2:11" x14ac:dyDescent="0.45">
      <c r="B13" s="5" t="s">
        <v>48</v>
      </c>
      <c r="C13" s="6">
        <v>0</v>
      </c>
      <c r="D13" s="6">
        <v>2</v>
      </c>
      <c r="E13" s="6">
        <v>2</v>
      </c>
      <c r="F13" s="6">
        <v>0</v>
      </c>
      <c r="G13" s="6">
        <v>0</v>
      </c>
      <c r="H13" s="7">
        <f>C13*$C$17+D13*$C$18+E13*$C$19+$C$20*F13</f>
        <v>1360</v>
      </c>
      <c r="I13" s="8">
        <v>1350</v>
      </c>
    </row>
    <row r="16" spans="2:11" x14ac:dyDescent="0.45">
      <c r="B16" t="s">
        <v>40</v>
      </c>
    </row>
    <row r="17" spans="2:13" x14ac:dyDescent="0.45">
      <c r="B17" t="s">
        <v>41</v>
      </c>
      <c r="C17" s="4">
        <v>475</v>
      </c>
    </row>
    <row r="18" spans="2:13" ht="14.25" customHeight="1" x14ac:dyDescent="0.45">
      <c r="B18" t="s">
        <v>42</v>
      </c>
      <c r="C18" s="4">
        <v>270</v>
      </c>
      <c r="H18" s="11" t="s">
        <v>45</v>
      </c>
      <c r="I18" s="11"/>
      <c r="K18" s="14" t="s">
        <v>49</v>
      </c>
      <c r="L18" s="14"/>
      <c r="M18" s="14"/>
    </row>
    <row r="19" spans="2:13" x14ac:dyDescent="0.45">
      <c r="B19" t="s">
        <v>43</v>
      </c>
      <c r="C19" s="4">
        <v>410</v>
      </c>
      <c r="H19" s="11" t="s">
        <v>12</v>
      </c>
      <c r="I19" s="12">
        <f>I10+I13</f>
        <v>28320.714285714283</v>
      </c>
      <c r="K19" s="14"/>
      <c r="L19" s="14"/>
      <c r="M19" s="14"/>
    </row>
    <row r="20" spans="2:13" x14ac:dyDescent="0.45">
      <c r="B20" t="s">
        <v>44</v>
      </c>
      <c r="C20" s="4">
        <v>535</v>
      </c>
      <c r="H20" s="11" t="s">
        <v>32</v>
      </c>
      <c r="I20" s="12">
        <f>C26*K4</f>
        <v>15249.999999999998</v>
      </c>
      <c r="K20" s="14"/>
      <c r="L20" s="14"/>
      <c r="M20" s="14"/>
    </row>
    <row r="21" spans="2:13" x14ac:dyDescent="0.45">
      <c r="B21" t="s">
        <v>59</v>
      </c>
      <c r="C21" s="4">
        <v>440</v>
      </c>
      <c r="H21" s="11" t="s">
        <v>34</v>
      </c>
      <c r="I21" s="12">
        <f>C28*K4</f>
        <v>21785.714285714283</v>
      </c>
      <c r="K21" s="14"/>
      <c r="L21" s="14"/>
      <c r="M21" s="14"/>
    </row>
    <row r="22" spans="2:13" x14ac:dyDescent="0.45">
      <c r="H22" s="11" t="s">
        <v>46</v>
      </c>
      <c r="I22" s="12">
        <f>C27</f>
        <v>6700</v>
      </c>
      <c r="K22" s="14"/>
      <c r="L22" s="14"/>
      <c r="M22" s="14"/>
    </row>
    <row r="23" spans="2:13" x14ac:dyDescent="0.45">
      <c r="H23" s="11" t="s">
        <v>5</v>
      </c>
      <c r="I23" s="12">
        <f>SUM(I19:I22)</f>
        <v>72056.428571428565</v>
      </c>
      <c r="K23" s="14"/>
      <c r="L23" s="14"/>
      <c r="M23" s="14"/>
    </row>
    <row r="24" spans="2:13" x14ac:dyDescent="0.45">
      <c r="H24" s="11" t="s">
        <v>47</v>
      </c>
      <c r="I24" s="12">
        <v>75000</v>
      </c>
    </row>
    <row r="25" spans="2:13" x14ac:dyDescent="0.45">
      <c r="B25" s="9" t="s">
        <v>35</v>
      </c>
      <c r="C25" s="9"/>
      <c r="D25" s="9" t="s">
        <v>39</v>
      </c>
      <c r="K25" s="14" t="s">
        <v>50</v>
      </c>
      <c r="L25" s="14"/>
      <c r="M25" s="14"/>
    </row>
    <row r="26" spans="2:13" x14ac:dyDescent="0.45">
      <c r="B26" s="9" t="s">
        <v>33</v>
      </c>
      <c r="C26" s="10">
        <v>3500</v>
      </c>
      <c r="D26" s="10">
        <f>C26*K4</f>
        <v>15249.999999999998</v>
      </c>
      <c r="K26" s="14"/>
      <c r="L26" s="14"/>
      <c r="M26" s="14"/>
    </row>
    <row r="27" spans="2:13" x14ac:dyDescent="0.45">
      <c r="B27" s="9" t="s">
        <v>36</v>
      </c>
      <c r="C27" s="10">
        <v>6700</v>
      </c>
      <c r="D27" s="10">
        <v>6700</v>
      </c>
      <c r="K27" s="14"/>
      <c r="L27" s="14"/>
      <c r="M27" s="14"/>
    </row>
    <row r="28" spans="2:13" x14ac:dyDescent="0.45">
      <c r="B28" s="9" t="s">
        <v>34</v>
      </c>
      <c r="C28" s="10">
        <v>5000</v>
      </c>
      <c r="D28" s="10">
        <f>C28*K4</f>
        <v>21785.714285714283</v>
      </c>
      <c r="K28" s="14"/>
      <c r="L28" s="14"/>
      <c r="M28" s="14"/>
    </row>
    <row r="29" spans="2:13" x14ac:dyDescent="0.45">
      <c r="K29" s="14"/>
      <c r="L29" s="14"/>
      <c r="M29" s="14"/>
    </row>
  </sheetData>
  <mergeCells count="2">
    <mergeCell ref="K18:M23"/>
    <mergeCell ref="K25:M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 Enero Febrero</vt:lpstr>
      <vt:lpstr>Gastos I Ciclo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Meelii CF</dc:creator>
  <cp:lastModifiedBy>Meelii CF</cp:lastModifiedBy>
  <dcterms:created xsi:type="dcterms:W3CDTF">2019-02-14T05:29:26Z</dcterms:created>
  <dcterms:modified xsi:type="dcterms:W3CDTF">2019-05-18T22:12:46Z</dcterms:modified>
</cp:coreProperties>
</file>