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Factures\Factures Cohen GCB\"/>
    </mc:Choice>
  </mc:AlternateContent>
  <bookViews>
    <workbookView xWindow="0" yWindow="60" windowWidth="9660" windowHeight="5430"/>
  </bookViews>
  <sheets>
    <sheet name="Facture" sheetId="1" r:id="rId1"/>
    <sheet name="Tarifs" sheetId="2" r:id="rId2"/>
  </sheets>
  <calcPr calcId="152511"/>
</workbook>
</file>

<file path=xl/calcChain.xml><?xml version="1.0" encoding="utf-8"?>
<calcChain xmlns="http://schemas.openxmlformats.org/spreadsheetml/2006/main">
  <c r="AA19" i="1" l="1"/>
  <c r="AH40" i="1" l="1"/>
  <c r="AH48" i="1"/>
  <c r="T56" i="1"/>
  <c r="T60" i="1" s="1"/>
  <c r="T32" i="1"/>
  <c r="AH34" i="1" s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T29" i="1"/>
  <c r="AH44" i="1" l="1"/>
  <c r="AH52" i="1"/>
  <c r="AH36" i="1"/>
  <c r="AH51" i="1"/>
  <c r="AH47" i="1"/>
  <c r="AH43" i="1"/>
  <c r="AH35" i="1"/>
  <c r="AH53" i="1"/>
  <c r="AH49" i="1"/>
  <c r="AH45" i="1"/>
  <c r="AH41" i="1"/>
  <c r="AH37" i="1"/>
  <c r="AH55" i="1"/>
  <c r="AH39" i="1"/>
  <c r="AH54" i="1"/>
  <c r="AH50" i="1"/>
  <c r="AH46" i="1"/>
  <c r="AH42" i="1"/>
  <c r="AH38" i="1"/>
  <c r="AH29" i="1"/>
  <c r="K37" i="1"/>
  <c r="AH56" i="1" l="1"/>
  <c r="AH60" i="1" s="1"/>
  <c r="AA34" i="1"/>
  <c r="AA35" i="1"/>
  <c r="AA51" i="1"/>
  <c r="AA52" i="1"/>
  <c r="M33" i="1"/>
  <c r="AA37" i="1" s="1"/>
  <c r="M56" i="1"/>
  <c r="AA43" i="1" l="1"/>
  <c r="AA44" i="1"/>
  <c r="AA48" i="1"/>
  <c r="AA40" i="1"/>
  <c r="AA55" i="1"/>
  <c r="AA47" i="1"/>
  <c r="AA39" i="1"/>
  <c r="AA53" i="1"/>
  <c r="AA49" i="1"/>
  <c r="AA45" i="1"/>
  <c r="AA41" i="1"/>
  <c r="AA36" i="1"/>
  <c r="AA54" i="1"/>
  <c r="AA50" i="1"/>
  <c r="AA46" i="1"/>
  <c r="AA42" i="1"/>
  <c r="AA3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A56" i="1" l="1"/>
  <c r="N29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M29" i="1"/>
  <c r="M60" i="1" s="1"/>
  <c r="AA29" i="1" l="1"/>
  <c r="AA60" i="1" s="1"/>
  <c r="H33" i="1"/>
  <c r="H32" i="1"/>
  <c r="H56" i="1"/>
  <c r="H29" i="1"/>
  <c r="V37" i="1" l="1"/>
  <c r="H60" i="1"/>
  <c r="K54" i="1"/>
  <c r="V54" i="1" s="1"/>
  <c r="K55" i="1"/>
  <c r="V55" i="1" s="1"/>
  <c r="K51" i="1" l="1"/>
  <c r="V51" i="1" s="1"/>
  <c r="K50" i="1"/>
  <c r="V50" i="1" s="1"/>
  <c r="K41" i="1"/>
  <c r="V41" i="1" s="1"/>
  <c r="K38" i="1"/>
  <c r="V38" i="1" s="1"/>
  <c r="K39" i="1"/>
  <c r="V39" i="1" s="1"/>
  <c r="K35" i="1"/>
  <c r="V35" i="1" s="1"/>
  <c r="K36" i="1"/>
  <c r="V36" i="1" s="1"/>
  <c r="K40" i="1"/>
  <c r="V40" i="1" s="1"/>
  <c r="K42" i="1"/>
  <c r="V42" i="1" s="1"/>
  <c r="K43" i="1"/>
  <c r="V43" i="1" s="1"/>
  <c r="K44" i="1"/>
  <c r="V44" i="1" s="1"/>
  <c r="K45" i="1"/>
  <c r="V45" i="1" s="1"/>
  <c r="K46" i="1"/>
  <c r="V46" i="1" s="1"/>
  <c r="K47" i="1"/>
  <c r="V47" i="1" s="1"/>
  <c r="K48" i="1"/>
  <c r="V48" i="1" s="1"/>
  <c r="K49" i="1"/>
  <c r="V49" i="1" s="1"/>
  <c r="K52" i="1"/>
  <c r="V52" i="1" s="1"/>
  <c r="K53" i="1"/>
  <c r="V53" i="1" s="1"/>
  <c r="K34" i="1"/>
  <c r="V34" i="1" s="1"/>
  <c r="E56" i="1"/>
  <c r="E60" i="1" s="1"/>
  <c r="I56" i="1"/>
  <c r="J56" i="1"/>
  <c r="L56" i="1"/>
  <c r="N56" i="1"/>
  <c r="O56" i="1"/>
  <c r="P56" i="1"/>
  <c r="Q56" i="1"/>
  <c r="R56" i="1"/>
  <c r="S56" i="1"/>
  <c r="G56" i="1"/>
  <c r="V56" i="1" l="1"/>
  <c r="K56" i="1"/>
  <c r="O32" i="1"/>
  <c r="AC37" i="1" s="1"/>
  <c r="P32" i="1"/>
  <c r="AD37" i="1" s="1"/>
  <c r="Q32" i="1"/>
  <c r="R32" i="1"/>
  <c r="AF37" i="1" s="1"/>
  <c r="S32" i="1"/>
  <c r="AG37" i="1" s="1"/>
  <c r="N32" i="1"/>
  <c r="AB37" i="1" s="1"/>
  <c r="I33" i="1"/>
  <c r="W37" i="1" s="1"/>
  <c r="J33" i="1"/>
  <c r="X37" i="1" s="1"/>
  <c r="K33" i="1"/>
  <c r="Y37" i="1" s="1"/>
  <c r="L33" i="1"/>
  <c r="Z37" i="1" s="1"/>
  <c r="G33" i="1"/>
  <c r="U37" i="1" s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8" i="1"/>
  <c r="AE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8" i="1"/>
  <c r="AE54" i="1" l="1"/>
  <c r="AE37" i="1"/>
  <c r="AI37" i="1" s="1"/>
  <c r="AJ37" i="1" s="1"/>
  <c r="U34" i="1"/>
  <c r="U36" i="1"/>
  <c r="U39" i="1"/>
  <c r="U41" i="1"/>
  <c r="U43" i="1"/>
  <c r="U45" i="1"/>
  <c r="U47" i="1"/>
  <c r="U49" i="1"/>
  <c r="U51" i="1"/>
  <c r="U53" i="1"/>
  <c r="U55" i="1"/>
  <c r="U35" i="1"/>
  <c r="U38" i="1"/>
  <c r="U40" i="1"/>
  <c r="U42" i="1"/>
  <c r="U44" i="1"/>
  <c r="U46" i="1"/>
  <c r="U48" i="1"/>
  <c r="U50" i="1"/>
  <c r="U52" i="1"/>
  <c r="U54" i="1"/>
  <c r="Y51" i="1"/>
  <c r="Y54" i="1"/>
  <c r="Y55" i="1"/>
  <c r="W53" i="1"/>
  <c r="W55" i="1"/>
  <c r="W54" i="1"/>
  <c r="AC54" i="1"/>
  <c r="AC55" i="1"/>
  <c r="AF35" i="1"/>
  <c r="AF38" i="1"/>
  <c r="AF40" i="1"/>
  <c r="AF42" i="1"/>
  <c r="AF44" i="1"/>
  <c r="AF46" i="1"/>
  <c r="AF48" i="1"/>
  <c r="AF50" i="1"/>
  <c r="AF52" i="1"/>
  <c r="AF54" i="1"/>
  <c r="AF36" i="1"/>
  <c r="AF39" i="1"/>
  <c r="AF41" i="1"/>
  <c r="AF43" i="1"/>
  <c r="AF45" i="1"/>
  <c r="AF47" i="1"/>
  <c r="AF49" i="1"/>
  <c r="AF51" i="1"/>
  <c r="AF53" i="1"/>
  <c r="AF55" i="1"/>
  <c r="AG35" i="1"/>
  <c r="AG38" i="1"/>
  <c r="AG40" i="1"/>
  <c r="AG42" i="1"/>
  <c r="AG44" i="1"/>
  <c r="AG46" i="1"/>
  <c r="AG48" i="1"/>
  <c r="AG50" i="1"/>
  <c r="AG52" i="1"/>
  <c r="AG54" i="1"/>
  <c r="AG34" i="1"/>
  <c r="AG36" i="1"/>
  <c r="AG39" i="1"/>
  <c r="AG41" i="1"/>
  <c r="AG43" i="1"/>
  <c r="AG45" i="1"/>
  <c r="AG47" i="1"/>
  <c r="AG49" i="1"/>
  <c r="AG51" i="1"/>
  <c r="AG53" i="1"/>
  <c r="AG55" i="1"/>
  <c r="Z35" i="1"/>
  <c r="Z38" i="1"/>
  <c r="Z40" i="1"/>
  <c r="Z42" i="1"/>
  <c r="Z44" i="1"/>
  <c r="Z46" i="1"/>
  <c r="Z48" i="1"/>
  <c r="Z50" i="1"/>
  <c r="Z52" i="1"/>
  <c r="Z54" i="1"/>
  <c r="Z34" i="1"/>
  <c r="Z36" i="1"/>
  <c r="Z39" i="1"/>
  <c r="Z41" i="1"/>
  <c r="Z43" i="1"/>
  <c r="Z45" i="1"/>
  <c r="Z47" i="1"/>
  <c r="Z49" i="1"/>
  <c r="Z51" i="1"/>
  <c r="Z53" i="1"/>
  <c r="Z55" i="1"/>
  <c r="X35" i="1"/>
  <c r="X38" i="1"/>
  <c r="X40" i="1"/>
  <c r="X42" i="1"/>
  <c r="X44" i="1"/>
  <c r="X46" i="1"/>
  <c r="X48" i="1"/>
  <c r="X50" i="1"/>
  <c r="X52" i="1"/>
  <c r="X54" i="1"/>
  <c r="X55" i="1"/>
  <c r="X36" i="1"/>
  <c r="X39" i="1"/>
  <c r="X41" i="1"/>
  <c r="X43" i="1"/>
  <c r="X45" i="1"/>
  <c r="X47" i="1"/>
  <c r="X49" i="1"/>
  <c r="X51" i="1"/>
  <c r="X53" i="1"/>
  <c r="X34" i="1"/>
  <c r="AB36" i="1"/>
  <c r="AB39" i="1"/>
  <c r="AB41" i="1"/>
  <c r="AB43" i="1"/>
  <c r="AB45" i="1"/>
  <c r="AB47" i="1"/>
  <c r="AB49" i="1"/>
  <c r="AB51" i="1"/>
  <c r="AB53" i="1"/>
  <c r="AB55" i="1"/>
  <c r="AB35" i="1"/>
  <c r="AB38" i="1"/>
  <c r="AB40" i="1"/>
  <c r="AB42" i="1"/>
  <c r="AB44" i="1"/>
  <c r="AB46" i="1"/>
  <c r="AB48" i="1"/>
  <c r="AB50" i="1"/>
  <c r="AB52" i="1"/>
  <c r="AB54" i="1"/>
  <c r="AB34" i="1"/>
  <c r="W35" i="1"/>
  <c r="W39" i="1"/>
  <c r="W41" i="1"/>
  <c r="W43" i="1"/>
  <c r="W45" i="1"/>
  <c r="W47" i="1"/>
  <c r="W49" i="1"/>
  <c r="W51" i="1"/>
  <c r="W36" i="1"/>
  <c r="W38" i="1"/>
  <c r="W40" i="1"/>
  <c r="W42" i="1"/>
  <c r="W44" i="1"/>
  <c r="W46" i="1"/>
  <c r="W48" i="1"/>
  <c r="W50" i="1"/>
  <c r="W52" i="1"/>
  <c r="W34" i="1"/>
  <c r="AE35" i="1"/>
  <c r="AE39" i="1"/>
  <c r="AE41" i="1"/>
  <c r="AE43" i="1"/>
  <c r="AE45" i="1"/>
  <c r="AE47" i="1"/>
  <c r="AE49" i="1"/>
  <c r="AE51" i="1"/>
  <c r="AE53" i="1"/>
  <c r="AE55" i="1"/>
  <c r="AE36" i="1"/>
  <c r="AE38" i="1"/>
  <c r="AE40" i="1"/>
  <c r="AE42" i="1"/>
  <c r="AE44" i="1"/>
  <c r="AE46" i="1"/>
  <c r="AE48" i="1"/>
  <c r="AE50" i="1"/>
  <c r="AE52" i="1"/>
  <c r="AE34" i="1"/>
  <c r="AC35" i="1"/>
  <c r="AC39" i="1"/>
  <c r="AC41" i="1"/>
  <c r="AC43" i="1"/>
  <c r="AC45" i="1"/>
  <c r="AC47" i="1"/>
  <c r="AC49" i="1"/>
  <c r="AC51" i="1"/>
  <c r="AC53" i="1"/>
  <c r="AC34" i="1"/>
  <c r="AC36" i="1"/>
  <c r="AC38" i="1"/>
  <c r="AC40" i="1"/>
  <c r="AC42" i="1"/>
  <c r="AC44" i="1"/>
  <c r="AC46" i="1"/>
  <c r="AC48" i="1"/>
  <c r="AC50" i="1"/>
  <c r="AC52" i="1"/>
  <c r="Y38" i="1"/>
  <c r="Y35" i="1"/>
  <c r="Y42" i="1"/>
  <c r="Y46" i="1"/>
  <c r="Y41" i="1"/>
  <c r="Y36" i="1"/>
  <c r="Y43" i="1"/>
  <c r="Y47" i="1"/>
  <c r="Y52" i="1"/>
  <c r="Y53" i="1"/>
  <c r="AF34" i="1"/>
  <c r="AD35" i="1"/>
  <c r="AD39" i="1"/>
  <c r="AD41" i="1"/>
  <c r="AD43" i="1"/>
  <c r="AD45" i="1"/>
  <c r="AD47" i="1"/>
  <c r="AD49" i="1"/>
  <c r="AD51" i="1"/>
  <c r="AD53" i="1"/>
  <c r="AD55" i="1"/>
  <c r="AD36" i="1"/>
  <c r="AD38" i="1"/>
  <c r="AD40" i="1"/>
  <c r="AD42" i="1"/>
  <c r="AD44" i="1"/>
  <c r="AD46" i="1"/>
  <c r="AD48" i="1"/>
  <c r="AD50" i="1"/>
  <c r="AD52" i="1"/>
  <c r="AD34" i="1"/>
  <c r="Y50" i="1"/>
  <c r="Y44" i="1"/>
  <c r="Y48" i="1"/>
  <c r="Y39" i="1"/>
  <c r="Y40" i="1"/>
  <c r="Y45" i="1"/>
  <c r="Y49" i="1"/>
  <c r="Y34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8" i="1"/>
  <c r="K9" i="1"/>
  <c r="V9" i="1" s="1"/>
  <c r="K10" i="1"/>
  <c r="V10" i="1" s="1"/>
  <c r="K11" i="1"/>
  <c r="V11" i="1" s="1"/>
  <c r="K12" i="1"/>
  <c r="V12" i="1" s="1"/>
  <c r="K13" i="1"/>
  <c r="V13" i="1" s="1"/>
  <c r="K14" i="1"/>
  <c r="V14" i="1" s="1"/>
  <c r="K15" i="1"/>
  <c r="V15" i="1" s="1"/>
  <c r="K16" i="1"/>
  <c r="V16" i="1" s="1"/>
  <c r="K17" i="1"/>
  <c r="V17" i="1" s="1"/>
  <c r="K18" i="1"/>
  <c r="K19" i="1"/>
  <c r="V19" i="1" s="1"/>
  <c r="K20" i="1"/>
  <c r="V20" i="1" s="1"/>
  <c r="K21" i="1"/>
  <c r="V21" i="1" s="1"/>
  <c r="K22" i="1"/>
  <c r="V22" i="1" s="1"/>
  <c r="K23" i="1"/>
  <c r="V23" i="1" s="1"/>
  <c r="K24" i="1"/>
  <c r="V24" i="1" s="1"/>
  <c r="K25" i="1"/>
  <c r="V25" i="1" s="1"/>
  <c r="K26" i="1"/>
  <c r="V26" i="1" s="1"/>
  <c r="K27" i="1"/>
  <c r="V27" i="1" s="1"/>
  <c r="K28" i="1"/>
  <c r="V28" i="1" s="1"/>
  <c r="K8" i="1"/>
  <c r="AB29" i="1"/>
  <c r="AC29" i="1"/>
  <c r="AD29" i="1"/>
  <c r="AE29" i="1"/>
  <c r="AF29" i="1"/>
  <c r="AG29" i="1"/>
  <c r="J29" i="1"/>
  <c r="J60" i="1" s="1"/>
  <c r="L29" i="1"/>
  <c r="L60" i="1" s="1"/>
  <c r="N60" i="1"/>
  <c r="O29" i="1"/>
  <c r="O60" i="1" s="1"/>
  <c r="P29" i="1"/>
  <c r="P60" i="1" s="1"/>
  <c r="Q29" i="1"/>
  <c r="Q60" i="1" s="1"/>
  <c r="R29" i="1"/>
  <c r="R60" i="1" s="1"/>
  <c r="S29" i="1"/>
  <c r="S60" i="1" s="1"/>
  <c r="I29" i="1"/>
  <c r="I60" i="1" s="1"/>
  <c r="G29" i="1"/>
  <c r="G60" i="1" s="1"/>
  <c r="V18" i="1" l="1"/>
  <c r="AI27" i="1"/>
  <c r="AI23" i="1"/>
  <c r="AI26" i="1"/>
  <c r="AI28" i="1"/>
  <c r="AI24" i="1"/>
  <c r="AI22" i="1"/>
  <c r="AI25" i="1"/>
  <c r="AI21" i="1"/>
  <c r="U56" i="1"/>
  <c r="AB56" i="1"/>
  <c r="AB60" i="1" s="1"/>
  <c r="Z8" i="1"/>
  <c r="V8" i="1"/>
  <c r="V29" i="1" s="1"/>
  <c r="V60" i="1" s="1"/>
  <c r="AI54" i="1"/>
  <c r="AJ54" i="1" s="1"/>
  <c r="Z56" i="1"/>
  <c r="X56" i="1"/>
  <c r="AG56" i="1"/>
  <c r="AG60" i="1" s="1"/>
  <c r="Y56" i="1"/>
  <c r="AE56" i="1"/>
  <c r="AE60" i="1" s="1"/>
  <c r="W56" i="1"/>
  <c r="AC56" i="1"/>
  <c r="AC60" i="1" s="1"/>
  <c r="AI55" i="1"/>
  <c r="AJ55" i="1" s="1"/>
  <c r="AI51" i="1"/>
  <c r="AJ51" i="1" s="1"/>
  <c r="AI47" i="1"/>
  <c r="AJ47" i="1" s="1"/>
  <c r="AI43" i="1"/>
  <c r="AJ43" i="1" s="1"/>
  <c r="AI39" i="1"/>
  <c r="AJ39" i="1" s="1"/>
  <c r="AI35" i="1"/>
  <c r="AJ35" i="1" s="1"/>
  <c r="AI50" i="1"/>
  <c r="AJ50" i="1" s="1"/>
  <c r="AI46" i="1"/>
  <c r="AJ46" i="1" s="1"/>
  <c r="AI42" i="1"/>
  <c r="AJ42" i="1" s="1"/>
  <c r="AI38" i="1"/>
  <c r="AD56" i="1"/>
  <c r="AD60" i="1" s="1"/>
  <c r="AF56" i="1"/>
  <c r="AF60" i="1" s="1"/>
  <c r="AI53" i="1"/>
  <c r="AJ53" i="1" s="1"/>
  <c r="AI49" i="1"/>
  <c r="AJ49" i="1" s="1"/>
  <c r="AI45" i="1"/>
  <c r="AJ45" i="1" s="1"/>
  <c r="AI41" i="1"/>
  <c r="AJ41" i="1" s="1"/>
  <c r="AI34" i="1"/>
  <c r="AI52" i="1"/>
  <c r="AJ52" i="1" s="1"/>
  <c r="AI48" i="1"/>
  <c r="AJ48" i="1" s="1"/>
  <c r="AI44" i="1"/>
  <c r="AJ44" i="1" s="1"/>
  <c r="AI40" i="1"/>
  <c r="AJ40" i="1" s="1"/>
  <c r="AI36" i="1"/>
  <c r="AJ36" i="1" s="1"/>
  <c r="Z19" i="1"/>
  <c r="Y19" i="1"/>
  <c r="Z17" i="1"/>
  <c r="Y17" i="1"/>
  <c r="Z15" i="1"/>
  <c r="Y15" i="1"/>
  <c r="Z13" i="1"/>
  <c r="Y13" i="1"/>
  <c r="Z11" i="1"/>
  <c r="Y11" i="1"/>
  <c r="Z9" i="1"/>
  <c r="Y9" i="1"/>
  <c r="Y8" i="1"/>
  <c r="Y20" i="1"/>
  <c r="Z20" i="1"/>
  <c r="Y18" i="1"/>
  <c r="Z18" i="1"/>
  <c r="Y16" i="1"/>
  <c r="Z16" i="1"/>
  <c r="Y14" i="1"/>
  <c r="Z14" i="1"/>
  <c r="Y12" i="1"/>
  <c r="Z12" i="1"/>
  <c r="Y10" i="1"/>
  <c r="Z10" i="1"/>
  <c r="W19" i="1"/>
  <c r="AI19" i="1" s="1"/>
  <c r="X19" i="1"/>
  <c r="W17" i="1"/>
  <c r="AI17" i="1" s="1"/>
  <c r="X17" i="1"/>
  <c r="W15" i="1"/>
  <c r="AI15" i="1" s="1"/>
  <c r="X15" i="1"/>
  <c r="W13" i="1"/>
  <c r="X13" i="1"/>
  <c r="W11" i="1"/>
  <c r="AI11" i="1" s="1"/>
  <c r="X11" i="1"/>
  <c r="W9" i="1"/>
  <c r="X9" i="1"/>
  <c r="K29" i="1"/>
  <c r="K60" i="1" s="1"/>
  <c r="W8" i="1"/>
  <c r="X8" i="1"/>
  <c r="X20" i="1"/>
  <c r="W20" i="1"/>
  <c r="AI20" i="1" s="1"/>
  <c r="X18" i="1"/>
  <c r="W18" i="1"/>
  <c r="X16" i="1"/>
  <c r="W16" i="1"/>
  <c r="AI16" i="1" s="1"/>
  <c r="X14" i="1"/>
  <c r="W14" i="1"/>
  <c r="AI14" i="1" s="1"/>
  <c r="X12" i="1"/>
  <c r="W12" i="1"/>
  <c r="AI12" i="1" s="1"/>
  <c r="X10" i="1"/>
  <c r="W10" i="1"/>
  <c r="AI10" i="1" s="1"/>
  <c r="U29" i="1"/>
  <c r="AI18" i="1" l="1"/>
  <c r="AI9" i="1"/>
  <c r="AJ9" i="1" s="1"/>
  <c r="AI13" i="1"/>
  <c r="AJ13" i="1" s="1"/>
  <c r="AI8" i="1"/>
  <c r="U60" i="1"/>
  <c r="AJ34" i="1"/>
  <c r="AI56" i="1"/>
  <c r="AJ38" i="1"/>
  <c r="AJ10" i="1"/>
  <c r="AJ12" i="1"/>
  <c r="AJ14" i="1"/>
  <c r="AJ16" i="1"/>
  <c r="AJ18" i="1"/>
  <c r="AJ20" i="1"/>
  <c r="AJ11" i="1"/>
  <c r="AJ15" i="1"/>
  <c r="AJ17" i="1"/>
  <c r="AJ19" i="1"/>
  <c r="Y29" i="1"/>
  <c r="Y60" i="1" s="1"/>
  <c r="W29" i="1"/>
  <c r="W60" i="1" s="1"/>
  <c r="Z29" i="1"/>
  <c r="Z60" i="1" s="1"/>
  <c r="X29" i="1"/>
  <c r="X60" i="1" s="1"/>
  <c r="AJ56" i="1" l="1"/>
  <c r="AJ8" i="1"/>
  <c r="AI29" i="1"/>
  <c r="AI60" i="1" l="1"/>
  <c r="AJ60" i="1" s="1"/>
  <c r="AJ29" i="1"/>
</calcChain>
</file>

<file path=xl/sharedStrings.xml><?xml version="1.0" encoding="utf-8"?>
<sst xmlns="http://schemas.openxmlformats.org/spreadsheetml/2006/main" count="283" uniqueCount="174">
  <si>
    <t>facturation</t>
  </si>
  <si>
    <t>dossier</t>
  </si>
  <si>
    <t>cloture</t>
  </si>
  <si>
    <t>responsable</t>
  </si>
  <si>
    <t>regimefiscal</t>
  </si>
  <si>
    <t>cummul</t>
  </si>
  <si>
    <t>tarif_applique</t>
  </si>
  <si>
    <t>prix_210</t>
  </si>
  <si>
    <t>prix_218</t>
  </si>
  <si>
    <t>prix_219</t>
  </si>
  <si>
    <t>prix_220</t>
  </si>
  <si>
    <t>prix_225</t>
  </si>
  <si>
    <t>prix_310</t>
  </si>
  <si>
    <t>prix_332</t>
  </si>
  <si>
    <t>prix_341</t>
  </si>
  <si>
    <t>prix_342</t>
  </si>
  <si>
    <t>prix_351</t>
  </si>
  <si>
    <t>TOTAL</t>
  </si>
  <si>
    <t>PU_LIGNE</t>
  </si>
  <si>
    <t xml:space="preserve">  </t>
  </si>
  <si>
    <t xml:space="preserve">Georges Cohen-Boulakia  </t>
  </si>
  <si>
    <t xml:space="preserve">FANATIQUE_BOIS  </t>
  </si>
  <si>
    <t xml:space="preserve">IS  </t>
  </si>
  <si>
    <t xml:space="preserve">ILL_PROD  </t>
  </si>
  <si>
    <t xml:space="preserve">MECAELECTRO_RECHERCHE_(GARAGE_DES_OISEAUX)  </t>
  </si>
  <si>
    <t xml:space="preserve">   </t>
  </si>
  <si>
    <t xml:space="preserve">TOTAL  </t>
  </si>
  <si>
    <t>Tarification à fin SEPTEMBRE 2016</t>
  </si>
  <si>
    <t>Code Tarif</t>
  </si>
  <si>
    <t>Prestation</t>
  </si>
  <si>
    <t>Unité de prestation</t>
  </si>
  <si>
    <t>PU fixe 2015</t>
  </si>
  <si>
    <t>PU variable 2015</t>
  </si>
  <si>
    <t>Saise de masse</t>
  </si>
  <si>
    <t>Compte</t>
  </si>
  <si>
    <t>saisie des infos supl?mentaire</t>
  </si>
  <si>
    <t>signes</t>
  </si>
  <si>
    <t>Saisie et envoi métadonnées</t>
  </si>
  <si>
    <t>Pièces</t>
  </si>
  <si>
    <t>Saisie des pi?ces</t>
  </si>
  <si>
    <t>lignes écritures</t>
  </si>
  <si>
    <t>Journal de banque import?</t>
  </si>
  <si>
    <t>Autres journaux import?s</t>
  </si>
  <si>
    <t>DRT finale</t>
  </si>
  <si>
    <t>Banques et rappro sup, en sus</t>
  </si>
  <si>
    <t>Heure</t>
  </si>
  <si>
    <t>R?vision 1, rappro de bq, pointage tiers, memo, drt quadrimestre</t>
  </si>
  <si>
    <t>DRT Excedentaire (au dela de 3)</t>
  </si>
  <si>
    <t>unité</t>
  </si>
  <si>
    <t>Pointage et lettrage hors normes</t>
  </si>
  <si>
    <t>Travaux sp?cifiques par responsable</t>
  </si>
  <si>
    <t xml:space="preserve">Interventions directeur, expert comptable </t>
  </si>
  <si>
    <t>Dossier CGA ou AGA</t>
  </si>
  <si>
    <t xml:space="preserve">Etats Financiers </t>
  </si>
  <si>
    <t>declaration année</t>
  </si>
  <si>
    <t>Liasse BIC ou BNC simple</t>
  </si>
  <si>
    <t>liasse</t>
  </si>
  <si>
    <t>Liasse BIC complexe</t>
  </si>
  <si>
    <t>Preparation liasse seule</t>
  </si>
  <si>
    <t>CET CFE CVAE</t>
  </si>
  <si>
    <t>TVTS</t>
  </si>
  <si>
    <t>Acomptes, liquidation IS</t>
  </si>
  <si>
    <t>DAS 2</t>
  </si>
  <si>
    <t>CICE</t>
  </si>
  <si>
    <t>D?claration Dividendes</t>
  </si>
  <si>
    <t>DIS</t>
  </si>
  <si>
    <t>TVA Regime simplifi?</t>
  </si>
  <si>
    <t xml:space="preserve">declaration </t>
  </si>
  <si>
    <t>TVA Regime r?el normal</t>
  </si>
  <si>
    <t>TVA Traitement en urgence (voir note)</t>
  </si>
  <si>
    <t>lignes saisies du mois</t>
  </si>
  <si>
    <t>TVA R?gime r?el complexe (sectorisation)</t>
  </si>
  <si>
    <t>declaration mois</t>
  </si>
  <si>
    <t>Ouverture du compte impots. gouv</t>
  </si>
  <si>
    <t>T?l?d?claration impots.gouv ou entreprises.net</t>
  </si>
  <si>
    <t>Télédéclaration</t>
  </si>
  <si>
    <t>T?l?d?claration TDFC</t>
  </si>
  <si>
    <t>Situation semestre</t>
  </si>
  <si>
    <t>Situation</t>
  </si>
  <si>
    <t>Situation trimestre</t>
  </si>
  <si>
    <t>Situation mois</t>
  </si>
  <si>
    <t>Conseils</t>
  </si>
  <si>
    <t>Elaboration budget simple</t>
  </si>
  <si>
    <t>Autres missions</t>
  </si>
  <si>
    <t>Gestion du planning</t>
  </si>
  <si>
    <t>Planning</t>
  </si>
  <si>
    <t>Saisie autres informations que comptable, par information</t>
  </si>
  <si>
    <t>Echeancier fournisseurs</t>
  </si>
  <si>
    <t>Bon ? payer (selon protocole de v?rification)</t>
  </si>
  <si>
    <t>Facture</t>
  </si>
  <si>
    <t>Tableau de bord : conception</t>
  </si>
  <si>
    <t>Tableau de bord : exploitation</t>
  </si>
  <si>
    <t>unité recurrente</t>
  </si>
  <si>
    <t>Analytique : conception simple</t>
  </si>
  <si>
    <t>Analytique : saisie par axe</t>
  </si>
  <si>
    <t>lignes charges et produits</t>
  </si>
  <si>
    <t>Web conference</t>
  </si>
  <si>
    <t>Assembl?e g?n?rale extraordinaire</t>
  </si>
  <si>
    <t>Rapport de gestion</t>
  </si>
  <si>
    <t xml:space="preserve">Envoi des pièces pour la TVA plus de 7 jours ouvrés avant l`échéance pendant douze mois, remise </t>
  </si>
  <si>
    <t xml:space="preserve">Envoi des pi?ces pour la TVA plus de 7 jours ouvr?s avant l`?ch?ance pendant douze mois, remise </t>
  </si>
  <si>
    <t>Formule</t>
  </si>
  <si>
    <t>Envoi des pièces pour la liasse fiscale plus de 60 jours avant l`échéance remise de fin d`année</t>
  </si>
  <si>
    <t>Envoi des pi?ces pour la liasse fiscale plus de 60 jours avant l`?ch?ance remise de fin d`ann?e</t>
  </si>
  <si>
    <t>Bilan Retraite</t>
  </si>
  <si>
    <t>D?claration RSI</t>
  </si>
  <si>
    <t>Mise a disposition du site Picdata pour le cabinet</t>
  </si>
  <si>
    <t>Pour les clients du cabinet avec num?risation par le client</t>
  </si>
  <si>
    <t>Par client/mois</t>
  </si>
  <si>
    <t>Pour les clients du cabinet sans num?risation par le client</t>
  </si>
  <si>
    <t>Saisie, rappro de banque, bilan, liasse, dos de travail, suivi des deficits</t>
  </si>
  <si>
    <t>TVA</t>
  </si>
  <si>
    <t>Juridique: AGO, rapport de gestion</t>
  </si>
  <si>
    <t>ATELIER_DU_RENOUVEAU</t>
  </si>
  <si>
    <t>BARBAROSSA</t>
  </si>
  <si>
    <t>BEESOFT</t>
  </si>
  <si>
    <t>CHAUFFAGE_WEISS</t>
  </si>
  <si>
    <t>CRESCENCE_YOHAN</t>
  </si>
  <si>
    <t>GeorgesCohen-Boulakia</t>
  </si>
  <si>
    <t>BNC</t>
  </si>
  <si>
    <t>FANATIQUE_BOIS</t>
  </si>
  <si>
    <t>IS</t>
  </si>
  <si>
    <t>GABIN_MECA</t>
  </si>
  <si>
    <t>ILL_PROD</t>
  </si>
  <si>
    <t>JEANVOINE_VERONIQUE</t>
  </si>
  <si>
    <t>KINGDOM_CEC</t>
  </si>
  <si>
    <t>MECAELECTRO_RECHERCHE_(GARAGE_DES_OISEAUX)</t>
  </si>
  <si>
    <t>OLIVIER_RAIMBAUD</t>
  </si>
  <si>
    <t>SCM_JEANVOINE_CRESCENCE</t>
  </si>
  <si>
    <t>IR</t>
  </si>
  <si>
    <t>Prix unitaire</t>
  </si>
  <si>
    <t>Fixe</t>
  </si>
  <si>
    <t>Variable</t>
  </si>
  <si>
    <t>indice Syntec 2016</t>
  </si>
  <si>
    <t>Saisie</t>
  </si>
  <si>
    <t>banq et rappro sup</t>
  </si>
  <si>
    <t>Rev1</t>
  </si>
  <si>
    <t>Revision 2(finale),inventaire,bilan,dossier de travail</t>
  </si>
  <si>
    <t>Rev2</t>
  </si>
  <si>
    <t>TVA RSI</t>
  </si>
  <si>
    <t>TVA RN</t>
  </si>
  <si>
    <t>Impots Gouv</t>
  </si>
  <si>
    <t>TDFC</t>
  </si>
  <si>
    <t>AREA_SARL</t>
  </si>
  <si>
    <t>MENUISERIE_BUCHERT_SEBASTIEN</t>
  </si>
  <si>
    <t>MFR_CONSEIL</t>
  </si>
  <si>
    <t>MFR_FRESH_HAIR</t>
  </si>
  <si>
    <t>MIMI_E_MIMMY_CHURROS</t>
  </si>
  <si>
    <t>MOBI_KIT</t>
  </si>
  <si>
    <t>PAUL_MARCILLY</t>
  </si>
  <si>
    <t>VINZELEC</t>
  </si>
  <si>
    <t xml:space="preserve">ACCURATE_DREAM  </t>
  </si>
  <si>
    <t xml:space="preserve">ALLONS_CONTER_FLEURETTE  </t>
  </si>
  <si>
    <t xml:space="preserve">AREA_SARL  </t>
  </si>
  <si>
    <t xml:space="preserve">31/12/2016  </t>
  </si>
  <si>
    <t xml:space="preserve">GAETAN_MARCILLY  </t>
  </si>
  <si>
    <t xml:space="preserve">MENUISERIE_BUCHERT_SEBASTIEN  </t>
  </si>
  <si>
    <t xml:space="preserve">MFR_CONSEIL  </t>
  </si>
  <si>
    <t xml:space="preserve">MFR_FRESH_HAIR  </t>
  </si>
  <si>
    <t xml:space="preserve">MIMI_E_MIMMY_CHURROS  </t>
  </si>
  <si>
    <t xml:space="preserve">Yves  </t>
  </si>
  <si>
    <t xml:space="preserve">MOBI_KIT  </t>
  </si>
  <si>
    <t xml:space="preserve">URSIN_RENOV  </t>
  </si>
  <si>
    <t xml:space="preserve">W.U_ENERGIE  </t>
  </si>
  <si>
    <t>TOTAL  GENERAL</t>
  </si>
  <si>
    <t>Facturationdesprestationsenfaveurde(GCB_EXPERTISES)arrétées au OCTOBRE 2016</t>
  </si>
  <si>
    <t>DRP</t>
  </si>
  <si>
    <t>prix_217</t>
  </si>
  <si>
    <t>DRP (Demande de Relance de Pièces)</t>
  </si>
  <si>
    <t>Travaux spécifiques par responsable</t>
  </si>
  <si>
    <t>prix_282</t>
  </si>
  <si>
    <t>Assemblée générale ordinaire annuelle</t>
  </si>
  <si>
    <t>prix_510</t>
  </si>
  <si>
    <t>prix_352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</si>
</sst>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8" x14ac:knownFonts="1">
    <font>
      <sz val="10"/>
      <name val="Arial"/>
    </font>
    <font>
      <b/>
      <sz val="12"/>
      <color indexed="8"/>
      <name val="Calibri"/>
      <family val="2"/>
    </font>
    <font>
      <b/>
      <sz val="10"/>
      <color indexed="9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12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Calibri"/>
      <family val="2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Fill="0"/>
  </cellStyleXfs>
  <cellXfs count="73">
    <xf numFmtId="0" fontId="0" fillId="0" borderId="0" xfId="0" applyFill="1"/>
    <xf numFmtId="0" fontId="1" fillId="0" borderId="0" xfId="0" applyFont="1" applyFill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center"/>
    </xf>
    <xf numFmtId="0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center" vertical="center"/>
    </xf>
    <xf numFmtId="3" fontId="15" fillId="5" borderId="1" xfId="0" applyNumberFormat="1" applyFont="1" applyFill="1" applyBorder="1" applyAlignment="1">
      <alignment horizontal="center" vertical="center"/>
    </xf>
    <xf numFmtId="2" fontId="14" fillId="5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/>
    </xf>
    <xf numFmtId="0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3" fontId="15" fillId="5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1" fontId="1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" fontId="16" fillId="5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0" fillId="7" borderId="0" xfId="0" applyFill="1"/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9" fillId="8" borderId="9" xfId="0" applyFont="1" applyFill="1" applyBorder="1"/>
    <xf numFmtId="0" fontId="9" fillId="8" borderId="10" xfId="0" applyFont="1" applyFill="1" applyBorder="1"/>
    <xf numFmtId="165" fontId="9" fillId="8" borderId="7" xfId="0" applyNumberFormat="1" applyFont="1" applyFill="1" applyBorder="1"/>
    <xf numFmtId="0" fontId="8" fillId="7" borderId="5" xfId="0" applyFont="1" applyFill="1" applyBorder="1" applyAlignment="1">
      <alignment horizontal="left"/>
    </xf>
    <xf numFmtId="0" fontId="17" fillId="7" borderId="1" xfId="0" applyFont="1" applyFill="1" applyBorder="1"/>
    <xf numFmtId="1" fontId="17" fillId="7" borderId="6" xfId="0" applyNumberFormat="1" applyFont="1" applyFill="1" applyBorder="1" applyAlignment="1">
      <alignment horizontal="center"/>
    </xf>
    <xf numFmtId="0" fontId="17" fillId="7" borderId="7" xfId="0" applyFont="1" applyFill="1" applyBorder="1"/>
    <xf numFmtId="0" fontId="17" fillId="7" borderId="7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left"/>
    </xf>
    <xf numFmtId="164" fontId="17" fillId="7" borderId="6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/>
    <xf numFmtId="2" fontId="8" fillId="7" borderId="7" xfId="0" applyNumberFormat="1" applyFont="1" applyFill="1" applyBorder="1" applyAlignment="1">
      <alignment horizontal="center"/>
    </xf>
    <xf numFmtId="0" fontId="0" fillId="7" borderId="7" xfId="0" applyFill="1" applyBorder="1"/>
    <xf numFmtId="2" fontId="8" fillId="7" borderId="6" xfId="0" applyNumberFormat="1" applyFont="1" applyFill="1" applyBorder="1" applyAlignment="1">
      <alignment horizontal="center"/>
    </xf>
    <xf numFmtId="2" fontId="8" fillId="7" borderId="1" xfId="0" applyNumberFormat="1" applyFont="1" applyFill="1" applyBorder="1" applyAlignment="1">
      <alignment horizontal="center"/>
    </xf>
    <xf numFmtId="164" fontId="8" fillId="7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showZeros="0" tabSelected="1" topLeftCell="A40" zoomScale="89" zoomScaleNormal="89" workbookViewId="0">
      <selection activeCell="D31" sqref="D31:X33"/>
    </sheetView>
  </sheetViews>
  <sheetFormatPr baseColWidth="10" defaultRowHeight="12.75" x14ac:dyDescent="0.2"/>
  <cols>
    <col min="1" max="1" width="25.7109375" customWidth="1"/>
    <col min="2" max="2" width="7.28515625" customWidth="1"/>
    <col min="3" max="3" width="8.7109375" customWidth="1"/>
    <col min="4" max="6" width="10.7109375" customWidth="1"/>
    <col min="7" max="14" width="6.140625" customWidth="1"/>
    <col min="15" max="15" width="8.7109375" customWidth="1"/>
    <col min="16" max="20" width="6.140625" customWidth="1"/>
    <col min="21" max="34" width="7.42578125" customWidth="1"/>
    <col min="35" max="35" width="9.140625" customWidth="1"/>
    <col min="36" max="36" width="6.140625" customWidth="1"/>
    <col min="37" max="259" width="9.140625" customWidth="1"/>
  </cols>
  <sheetData>
    <row r="1" spans="1:40" ht="15.75" x14ac:dyDescent="0.25">
      <c r="D1" s="1" t="s">
        <v>165</v>
      </c>
    </row>
    <row r="3" spans="1:40" ht="15.75" x14ac:dyDescent="0.25">
      <c r="E3" s="52"/>
      <c r="F3" s="53" t="s">
        <v>130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  <c r="T3" s="55"/>
      <c r="U3" s="52"/>
      <c r="V3" s="56" t="s">
        <v>133</v>
      </c>
      <c r="W3" s="57"/>
      <c r="X3" s="58">
        <v>1.01755</v>
      </c>
      <c r="Y3" s="52"/>
      <c r="Z3" s="52"/>
    </row>
    <row r="4" spans="1:40" x14ac:dyDescent="0.2">
      <c r="E4" s="52"/>
      <c r="F4" s="59" t="s">
        <v>131</v>
      </c>
      <c r="G4" s="60"/>
      <c r="H4" s="61">
        <v>5</v>
      </c>
      <c r="I4" s="62"/>
      <c r="J4" s="62"/>
      <c r="K4" s="62"/>
      <c r="L4" s="62"/>
      <c r="M4" s="63">
        <v>15</v>
      </c>
      <c r="N4" s="61">
        <v>25</v>
      </c>
      <c r="O4" s="61">
        <v>5</v>
      </c>
      <c r="P4" s="61">
        <v>5</v>
      </c>
      <c r="Q4" s="61">
        <v>7</v>
      </c>
      <c r="R4" s="61">
        <v>3</v>
      </c>
      <c r="S4" s="61">
        <v>20</v>
      </c>
      <c r="T4" s="61">
        <v>80</v>
      </c>
      <c r="U4" s="52"/>
      <c r="V4" s="52"/>
      <c r="W4" s="52"/>
      <c r="X4" s="52"/>
      <c r="Y4" s="52"/>
      <c r="Z4" s="52"/>
    </row>
    <row r="5" spans="1:40" x14ac:dyDescent="0.2">
      <c r="E5" s="52"/>
      <c r="F5" s="64" t="s">
        <v>132</v>
      </c>
      <c r="G5" s="65">
        <v>0.08</v>
      </c>
      <c r="H5" s="65">
        <v>2E-3</v>
      </c>
      <c r="I5" s="65">
        <v>1.7999999999999999E-2</v>
      </c>
      <c r="J5" s="65">
        <v>5.0000000000000001E-3</v>
      </c>
      <c r="K5" s="65">
        <v>0.08</v>
      </c>
      <c r="L5" s="65">
        <v>0.03</v>
      </c>
      <c r="M5" s="61">
        <v>0</v>
      </c>
      <c r="N5" s="65"/>
      <c r="O5" s="65"/>
      <c r="P5" s="65"/>
      <c r="Q5" s="65"/>
      <c r="R5" s="65"/>
      <c r="S5" s="65"/>
      <c r="T5" s="65"/>
      <c r="U5" s="52"/>
      <c r="V5" s="52"/>
      <c r="W5" s="52"/>
      <c r="X5" s="52"/>
      <c r="Y5" s="52"/>
      <c r="Z5" s="52"/>
    </row>
    <row r="6" spans="1:40" s="13" customFormat="1" ht="60.75" customHeight="1" x14ac:dyDescent="0.2">
      <c r="A6" s="12"/>
      <c r="B6" s="12"/>
      <c r="C6" s="12"/>
      <c r="D6" s="12"/>
      <c r="E6" s="12"/>
      <c r="F6" s="12"/>
      <c r="G6" s="12" t="s">
        <v>134</v>
      </c>
      <c r="H6" s="12" t="s">
        <v>166</v>
      </c>
      <c r="I6" s="12" t="s">
        <v>135</v>
      </c>
      <c r="J6" s="12" t="s">
        <v>43</v>
      </c>
      <c r="K6" s="12" t="s">
        <v>136</v>
      </c>
      <c r="L6" s="12" t="s">
        <v>138</v>
      </c>
      <c r="M6" s="12" t="s">
        <v>169</v>
      </c>
      <c r="N6" s="12" t="s">
        <v>55</v>
      </c>
      <c r="O6" s="12" t="s">
        <v>61</v>
      </c>
      <c r="P6" s="12" t="s">
        <v>139</v>
      </c>
      <c r="Q6" s="12" t="s">
        <v>140</v>
      </c>
      <c r="R6" s="12" t="s">
        <v>141</v>
      </c>
      <c r="S6" s="12" t="s">
        <v>142</v>
      </c>
      <c r="T6" s="12" t="s">
        <v>171</v>
      </c>
      <c r="U6" s="51" t="s">
        <v>0</v>
      </c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</row>
    <row r="7" spans="1:40" ht="14.25" x14ac:dyDescent="0.2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3">
        <v>210</v>
      </c>
      <c r="H7" s="3">
        <v>217</v>
      </c>
      <c r="I7" s="3">
        <v>219</v>
      </c>
      <c r="J7" s="3">
        <v>218</v>
      </c>
      <c r="K7" s="3">
        <v>220</v>
      </c>
      <c r="L7" s="3">
        <v>225</v>
      </c>
      <c r="M7" s="3">
        <v>282</v>
      </c>
      <c r="N7" s="3">
        <v>310</v>
      </c>
      <c r="O7" s="3">
        <v>332</v>
      </c>
      <c r="P7" s="3">
        <v>341</v>
      </c>
      <c r="Q7" s="3">
        <v>342</v>
      </c>
      <c r="R7" s="3">
        <v>351</v>
      </c>
      <c r="S7" s="3">
        <v>352</v>
      </c>
      <c r="T7" s="3">
        <v>510</v>
      </c>
      <c r="U7" s="4" t="s">
        <v>7</v>
      </c>
      <c r="V7" s="4" t="s">
        <v>167</v>
      </c>
      <c r="W7" s="15" t="s">
        <v>9</v>
      </c>
      <c r="X7" s="4" t="s">
        <v>8</v>
      </c>
      <c r="Y7" s="15" t="s">
        <v>10</v>
      </c>
      <c r="Z7" s="15" t="s">
        <v>11</v>
      </c>
      <c r="AA7" s="15" t="s">
        <v>170</v>
      </c>
      <c r="AB7" s="15" t="s">
        <v>12</v>
      </c>
      <c r="AC7" s="4" t="s">
        <v>13</v>
      </c>
      <c r="AD7" s="4" t="s">
        <v>14</v>
      </c>
      <c r="AE7" s="4" t="s">
        <v>15</v>
      </c>
      <c r="AF7" s="4" t="s">
        <v>16</v>
      </c>
      <c r="AG7" s="4" t="s">
        <v>173</v>
      </c>
      <c r="AH7" s="4" t="s">
        <v>172</v>
      </c>
      <c r="AI7" s="4" t="s">
        <v>17</v>
      </c>
      <c r="AJ7" s="46" t="s">
        <v>18</v>
      </c>
      <c r="AL7" s="13"/>
      <c r="AM7" s="13"/>
      <c r="AN7" s="13"/>
    </row>
    <row r="8" spans="1:40" ht="14.25" x14ac:dyDescent="0.2">
      <c r="A8" s="5" t="s">
        <v>113</v>
      </c>
      <c r="B8" s="11">
        <v>42369</v>
      </c>
      <c r="C8" s="5"/>
      <c r="D8" s="6"/>
      <c r="E8" s="10">
        <v>134</v>
      </c>
      <c r="F8" s="10">
        <v>2015</v>
      </c>
      <c r="G8" s="32">
        <v>394</v>
      </c>
      <c r="H8" s="32">
        <v>5</v>
      </c>
      <c r="I8" s="32"/>
      <c r="J8" s="32">
        <v>1</v>
      </c>
      <c r="K8" s="32">
        <f>G8</f>
        <v>394</v>
      </c>
      <c r="L8" s="32">
        <v>1</v>
      </c>
      <c r="M8" s="32"/>
      <c r="N8" s="32">
        <v>1</v>
      </c>
      <c r="O8" s="33"/>
      <c r="P8" s="32">
        <v>1</v>
      </c>
      <c r="Q8" s="33">
        <v>0</v>
      </c>
      <c r="R8" s="32">
        <v>1</v>
      </c>
      <c r="S8" s="33">
        <v>1</v>
      </c>
      <c r="T8" s="33">
        <v>1</v>
      </c>
      <c r="U8" s="41">
        <f t="shared" ref="U8:U28" si="0">G$5*G8</f>
        <v>31.52</v>
      </c>
      <c r="V8" s="41">
        <f t="shared" ref="V8:V28" si="1">(H$5*K8+H$4)*H8</f>
        <v>28.94</v>
      </c>
      <c r="W8" s="41">
        <f t="shared" ref="W8:W20" si="2">(I$5*K8)*I8</f>
        <v>0</v>
      </c>
      <c r="X8" s="41">
        <f t="shared" ref="X8:X20" si="3">(J$5*K8)*J8</f>
        <v>1.97</v>
      </c>
      <c r="Y8" s="41">
        <f t="shared" ref="Y8:Y20" si="4">K8*K$5</f>
        <v>31.52</v>
      </c>
      <c r="Z8" s="41">
        <f t="shared" ref="Z8:Z20" si="5">(L$5*K8)*L8</f>
        <v>11.82</v>
      </c>
      <c r="AA8" s="41">
        <f t="shared" ref="AA8:AA20" si="6">(M$5*L8)*M8</f>
        <v>0</v>
      </c>
      <c r="AB8" s="41">
        <f t="shared" ref="AB8:AB20" si="7">N8*N$4</f>
        <v>25</v>
      </c>
      <c r="AC8" s="41">
        <f t="shared" ref="AC8:AC20" si="8">O8*O$4</f>
        <v>0</v>
      </c>
      <c r="AD8" s="41">
        <f t="shared" ref="AD8:AD20" si="9">P8*P$4</f>
        <v>5</v>
      </c>
      <c r="AE8" s="41">
        <f t="shared" ref="AE8:AE28" si="10">Q$4*Q8</f>
        <v>0</v>
      </c>
      <c r="AF8" s="41">
        <f t="shared" ref="AF8:AF28" si="11">R8*R$4</f>
        <v>3</v>
      </c>
      <c r="AG8" s="41">
        <f t="shared" ref="AG8:AG28" si="12">S8*S$4</f>
        <v>20</v>
      </c>
      <c r="AH8" s="41">
        <f t="shared" ref="AH8:AH28" si="13">T8*T$4</f>
        <v>80</v>
      </c>
      <c r="AI8" s="42">
        <f>SUM(U8:AH8)</f>
        <v>238.77</v>
      </c>
      <c r="AJ8" s="29">
        <f t="shared" ref="AJ8:AJ20" si="14">AI8/K8</f>
        <v>0.60601522842639599</v>
      </c>
      <c r="AL8" s="13"/>
      <c r="AM8" s="13"/>
      <c r="AN8" s="13"/>
    </row>
    <row r="9" spans="1:40" ht="14.25" x14ac:dyDescent="0.2">
      <c r="A9" s="5" t="s">
        <v>114</v>
      </c>
      <c r="B9" s="11">
        <v>42369</v>
      </c>
      <c r="C9" s="5"/>
      <c r="D9" s="6"/>
      <c r="E9" s="10">
        <v>312</v>
      </c>
      <c r="F9" s="10">
        <v>2015</v>
      </c>
      <c r="G9" s="34">
        <v>2581</v>
      </c>
      <c r="H9" s="34">
        <v>6</v>
      </c>
      <c r="I9" s="34"/>
      <c r="J9" s="34">
        <v>1</v>
      </c>
      <c r="K9" s="32">
        <f t="shared" ref="K9:K28" si="15">G9</f>
        <v>2581</v>
      </c>
      <c r="L9" s="34">
        <v>1</v>
      </c>
      <c r="M9" s="34"/>
      <c r="N9" s="34">
        <v>1</v>
      </c>
      <c r="O9" s="33"/>
      <c r="P9" s="34">
        <v>1</v>
      </c>
      <c r="Q9" s="33"/>
      <c r="R9" s="34">
        <v>1</v>
      </c>
      <c r="S9" s="33">
        <v>1</v>
      </c>
      <c r="T9" s="33"/>
      <c r="U9" s="41">
        <f t="shared" si="0"/>
        <v>206.48000000000002</v>
      </c>
      <c r="V9" s="41">
        <f t="shared" si="1"/>
        <v>60.971999999999994</v>
      </c>
      <c r="W9" s="41">
        <f t="shared" si="2"/>
        <v>0</v>
      </c>
      <c r="X9" s="41">
        <f t="shared" si="3"/>
        <v>12.905000000000001</v>
      </c>
      <c r="Y9" s="41">
        <f t="shared" si="4"/>
        <v>206.48000000000002</v>
      </c>
      <c r="Z9" s="41">
        <f t="shared" si="5"/>
        <v>77.429999999999993</v>
      </c>
      <c r="AA9" s="41">
        <f t="shared" si="6"/>
        <v>0</v>
      </c>
      <c r="AB9" s="41">
        <f t="shared" si="7"/>
        <v>25</v>
      </c>
      <c r="AC9" s="41">
        <f t="shared" si="8"/>
        <v>0</v>
      </c>
      <c r="AD9" s="41">
        <f t="shared" si="9"/>
        <v>5</v>
      </c>
      <c r="AE9" s="41">
        <f t="shared" si="10"/>
        <v>0</v>
      </c>
      <c r="AF9" s="41">
        <f t="shared" si="11"/>
        <v>3</v>
      </c>
      <c r="AG9" s="41">
        <f t="shared" si="12"/>
        <v>20</v>
      </c>
      <c r="AH9" s="41">
        <f t="shared" si="13"/>
        <v>0</v>
      </c>
      <c r="AI9" s="42">
        <f t="shared" ref="AI9:AI28" si="16">SUM(U9:AH9)</f>
        <v>617.26699999999994</v>
      </c>
      <c r="AJ9" s="29">
        <f t="shared" si="14"/>
        <v>0.23915807826423865</v>
      </c>
      <c r="AL9" s="13"/>
      <c r="AM9" s="13"/>
      <c r="AN9" s="13"/>
    </row>
    <row r="10" spans="1:40" ht="14.25" x14ac:dyDescent="0.2">
      <c r="A10" s="5" t="s">
        <v>115</v>
      </c>
      <c r="B10" s="11">
        <v>42369</v>
      </c>
      <c r="C10" s="5"/>
      <c r="D10" s="6"/>
      <c r="E10" s="10">
        <v>1233</v>
      </c>
      <c r="F10" s="10">
        <v>2015</v>
      </c>
      <c r="G10" s="34">
        <v>3241</v>
      </c>
      <c r="H10" s="34">
        <v>4</v>
      </c>
      <c r="I10" s="34"/>
      <c r="J10" s="34">
        <v>1</v>
      </c>
      <c r="K10" s="32">
        <f t="shared" si="15"/>
        <v>3241</v>
      </c>
      <c r="L10" s="34">
        <v>1</v>
      </c>
      <c r="M10" s="34"/>
      <c r="N10" s="34">
        <v>1</v>
      </c>
      <c r="O10" s="33"/>
      <c r="P10" s="34">
        <v>1</v>
      </c>
      <c r="Q10" s="33"/>
      <c r="R10" s="34">
        <v>1</v>
      </c>
      <c r="S10" s="33">
        <v>1</v>
      </c>
      <c r="T10" s="33">
        <v>1</v>
      </c>
      <c r="U10" s="41">
        <f t="shared" si="0"/>
        <v>259.28000000000003</v>
      </c>
      <c r="V10" s="41">
        <f t="shared" si="1"/>
        <v>45.927999999999997</v>
      </c>
      <c r="W10" s="41">
        <f t="shared" si="2"/>
        <v>0</v>
      </c>
      <c r="X10" s="41">
        <f t="shared" si="3"/>
        <v>16.205000000000002</v>
      </c>
      <c r="Y10" s="41">
        <f t="shared" si="4"/>
        <v>259.28000000000003</v>
      </c>
      <c r="Z10" s="41">
        <f t="shared" si="5"/>
        <v>97.22999999999999</v>
      </c>
      <c r="AA10" s="41">
        <f t="shared" si="6"/>
        <v>0</v>
      </c>
      <c r="AB10" s="41">
        <f t="shared" si="7"/>
        <v>25</v>
      </c>
      <c r="AC10" s="41">
        <f t="shared" si="8"/>
        <v>0</v>
      </c>
      <c r="AD10" s="41">
        <f t="shared" si="9"/>
        <v>5</v>
      </c>
      <c r="AE10" s="41">
        <f t="shared" si="10"/>
        <v>0</v>
      </c>
      <c r="AF10" s="41">
        <f t="shared" si="11"/>
        <v>3</v>
      </c>
      <c r="AG10" s="41">
        <f t="shared" si="12"/>
        <v>20</v>
      </c>
      <c r="AH10" s="41">
        <f t="shared" si="13"/>
        <v>80</v>
      </c>
      <c r="AI10" s="42">
        <f t="shared" si="16"/>
        <v>810.923</v>
      </c>
      <c r="AJ10" s="29">
        <f t="shared" si="14"/>
        <v>0.2502076519592718</v>
      </c>
      <c r="AL10" s="13"/>
      <c r="AM10" s="13"/>
      <c r="AN10" s="13"/>
    </row>
    <row r="11" spans="1:40" ht="14.25" x14ac:dyDescent="0.2">
      <c r="A11" s="5" t="s">
        <v>116</v>
      </c>
      <c r="B11" s="11">
        <v>42369</v>
      </c>
      <c r="C11" s="5"/>
      <c r="D11" s="6"/>
      <c r="E11" s="10">
        <v>407</v>
      </c>
      <c r="F11" s="10">
        <v>2015</v>
      </c>
      <c r="G11" s="32">
        <v>235</v>
      </c>
      <c r="H11" s="32">
        <v>6</v>
      </c>
      <c r="I11" s="32"/>
      <c r="J11" s="32">
        <v>1</v>
      </c>
      <c r="K11" s="32">
        <f t="shared" si="15"/>
        <v>235</v>
      </c>
      <c r="L11" s="32">
        <v>1</v>
      </c>
      <c r="M11" s="32"/>
      <c r="N11" s="32">
        <v>1</v>
      </c>
      <c r="O11" s="33"/>
      <c r="P11" s="33"/>
      <c r="Q11" s="32">
        <v>1</v>
      </c>
      <c r="R11" s="32">
        <v>1</v>
      </c>
      <c r="S11" s="33">
        <v>1</v>
      </c>
      <c r="T11" s="33">
        <v>1</v>
      </c>
      <c r="U11" s="41">
        <f t="shared" si="0"/>
        <v>18.8</v>
      </c>
      <c r="V11" s="41">
        <f t="shared" si="1"/>
        <v>32.82</v>
      </c>
      <c r="W11" s="41">
        <f t="shared" si="2"/>
        <v>0</v>
      </c>
      <c r="X11" s="41">
        <f t="shared" si="3"/>
        <v>1.175</v>
      </c>
      <c r="Y11" s="41">
        <f t="shared" si="4"/>
        <v>18.8</v>
      </c>
      <c r="Z11" s="41">
        <f t="shared" si="5"/>
        <v>7.05</v>
      </c>
      <c r="AA11" s="41">
        <f t="shared" si="6"/>
        <v>0</v>
      </c>
      <c r="AB11" s="41">
        <f t="shared" si="7"/>
        <v>25</v>
      </c>
      <c r="AC11" s="41">
        <f t="shared" si="8"/>
        <v>0</v>
      </c>
      <c r="AD11" s="41">
        <f t="shared" si="9"/>
        <v>0</v>
      </c>
      <c r="AE11" s="41">
        <f t="shared" si="10"/>
        <v>7</v>
      </c>
      <c r="AF11" s="41">
        <f t="shared" si="11"/>
        <v>3</v>
      </c>
      <c r="AG11" s="41">
        <f t="shared" si="12"/>
        <v>20</v>
      </c>
      <c r="AH11" s="41">
        <f t="shared" si="13"/>
        <v>80</v>
      </c>
      <c r="AI11" s="42">
        <f t="shared" si="16"/>
        <v>213.64499999999998</v>
      </c>
      <c r="AJ11" s="29">
        <f t="shared" si="14"/>
        <v>0.90912765957446806</v>
      </c>
      <c r="AL11" s="13"/>
      <c r="AM11" s="13"/>
      <c r="AN11" s="13"/>
    </row>
    <row r="12" spans="1:40" ht="14.25" x14ac:dyDescent="0.2">
      <c r="A12" s="47" t="s">
        <v>117</v>
      </c>
      <c r="B12" s="11">
        <v>42369</v>
      </c>
      <c r="C12" s="5" t="s">
        <v>118</v>
      </c>
      <c r="D12" s="6" t="s">
        <v>119</v>
      </c>
      <c r="E12" s="10">
        <v>801</v>
      </c>
      <c r="F12" s="10">
        <v>2015</v>
      </c>
      <c r="G12" s="34">
        <v>1279</v>
      </c>
      <c r="H12" s="34">
        <v>5</v>
      </c>
      <c r="I12" s="34"/>
      <c r="J12" s="34">
        <v>1</v>
      </c>
      <c r="K12" s="32">
        <f t="shared" si="15"/>
        <v>1279</v>
      </c>
      <c r="L12" s="34">
        <v>1</v>
      </c>
      <c r="M12" s="34"/>
      <c r="N12" s="33">
        <v>1</v>
      </c>
      <c r="O12" s="33"/>
      <c r="P12" s="33"/>
      <c r="Q12" s="33"/>
      <c r="R12" s="33"/>
      <c r="S12" s="33">
        <v>1</v>
      </c>
      <c r="T12" s="33"/>
      <c r="U12" s="41">
        <f t="shared" si="0"/>
        <v>102.32000000000001</v>
      </c>
      <c r="V12" s="41">
        <f t="shared" si="1"/>
        <v>37.79</v>
      </c>
      <c r="W12" s="41">
        <f t="shared" si="2"/>
        <v>0</v>
      </c>
      <c r="X12" s="41">
        <f t="shared" si="3"/>
        <v>6.3950000000000005</v>
      </c>
      <c r="Y12" s="41">
        <f t="shared" si="4"/>
        <v>102.32000000000001</v>
      </c>
      <c r="Z12" s="41">
        <f t="shared" si="5"/>
        <v>38.369999999999997</v>
      </c>
      <c r="AA12" s="41">
        <f t="shared" si="6"/>
        <v>0</v>
      </c>
      <c r="AB12" s="41">
        <f t="shared" si="7"/>
        <v>25</v>
      </c>
      <c r="AC12" s="41">
        <f t="shared" si="8"/>
        <v>0</v>
      </c>
      <c r="AD12" s="41">
        <f t="shared" si="9"/>
        <v>0</v>
      </c>
      <c r="AE12" s="41">
        <f t="shared" si="10"/>
        <v>0</v>
      </c>
      <c r="AF12" s="41">
        <f t="shared" si="11"/>
        <v>0</v>
      </c>
      <c r="AG12" s="41">
        <f t="shared" si="12"/>
        <v>20</v>
      </c>
      <c r="AH12" s="41">
        <f t="shared" si="13"/>
        <v>0</v>
      </c>
      <c r="AI12" s="48">
        <f t="shared" si="16"/>
        <v>332.19500000000005</v>
      </c>
      <c r="AJ12" s="29">
        <f t="shared" si="14"/>
        <v>0.25973025801407351</v>
      </c>
      <c r="AL12" s="13"/>
      <c r="AM12" s="13"/>
      <c r="AN12" s="13"/>
    </row>
    <row r="13" spans="1:40" ht="14.25" x14ac:dyDescent="0.2">
      <c r="A13" s="5" t="s">
        <v>120</v>
      </c>
      <c r="B13" s="11">
        <v>42369</v>
      </c>
      <c r="C13" s="5" t="s">
        <v>118</v>
      </c>
      <c r="D13" s="6" t="s">
        <v>121</v>
      </c>
      <c r="E13" s="10">
        <v>485</v>
      </c>
      <c r="F13" s="10">
        <v>2015</v>
      </c>
      <c r="G13" s="34">
        <v>1149</v>
      </c>
      <c r="H13" s="34">
        <v>6</v>
      </c>
      <c r="I13" s="34"/>
      <c r="J13" s="34">
        <v>1</v>
      </c>
      <c r="K13" s="32">
        <f t="shared" si="15"/>
        <v>1149</v>
      </c>
      <c r="L13" s="34">
        <v>1</v>
      </c>
      <c r="M13" s="34"/>
      <c r="N13" s="33">
        <v>1</v>
      </c>
      <c r="O13" s="33"/>
      <c r="P13" s="33"/>
      <c r="Q13" s="32">
        <v>1</v>
      </c>
      <c r="R13" s="34">
        <v>1</v>
      </c>
      <c r="S13" s="33">
        <v>1</v>
      </c>
      <c r="T13" s="33">
        <v>1</v>
      </c>
      <c r="U13" s="41">
        <f t="shared" si="0"/>
        <v>91.92</v>
      </c>
      <c r="V13" s="41">
        <f t="shared" si="1"/>
        <v>43.787999999999997</v>
      </c>
      <c r="W13" s="41">
        <f t="shared" si="2"/>
        <v>0</v>
      </c>
      <c r="X13" s="41">
        <f t="shared" si="3"/>
        <v>5.7450000000000001</v>
      </c>
      <c r="Y13" s="41">
        <f t="shared" si="4"/>
        <v>91.92</v>
      </c>
      <c r="Z13" s="41">
        <f t="shared" si="5"/>
        <v>34.47</v>
      </c>
      <c r="AA13" s="41">
        <f t="shared" si="6"/>
        <v>0</v>
      </c>
      <c r="AB13" s="41">
        <f t="shared" si="7"/>
        <v>25</v>
      </c>
      <c r="AC13" s="41">
        <f t="shared" si="8"/>
        <v>0</v>
      </c>
      <c r="AD13" s="41">
        <f t="shared" si="9"/>
        <v>0</v>
      </c>
      <c r="AE13" s="41">
        <f t="shared" si="10"/>
        <v>7</v>
      </c>
      <c r="AF13" s="41">
        <f t="shared" si="11"/>
        <v>3</v>
      </c>
      <c r="AG13" s="41">
        <f t="shared" si="12"/>
        <v>20</v>
      </c>
      <c r="AH13" s="41">
        <f t="shared" si="13"/>
        <v>80</v>
      </c>
      <c r="AI13" s="42">
        <f t="shared" si="16"/>
        <v>402.84299999999996</v>
      </c>
      <c r="AJ13" s="29">
        <f t="shared" si="14"/>
        <v>0.35060313315926889</v>
      </c>
      <c r="AL13" s="13"/>
      <c r="AM13" s="13"/>
      <c r="AN13" s="13"/>
    </row>
    <row r="14" spans="1:40" ht="14.25" x14ac:dyDescent="0.2">
      <c r="A14" s="5" t="s">
        <v>122</v>
      </c>
      <c r="B14" s="11">
        <v>42369</v>
      </c>
      <c r="C14" s="5" t="s">
        <v>118</v>
      </c>
      <c r="D14" s="6" t="s">
        <v>121</v>
      </c>
      <c r="E14" s="10">
        <v>475</v>
      </c>
      <c r="F14" s="10">
        <v>2015</v>
      </c>
      <c r="G14" s="34">
        <v>2894</v>
      </c>
      <c r="H14" s="34">
        <v>5</v>
      </c>
      <c r="I14" s="34"/>
      <c r="J14" s="34">
        <v>1</v>
      </c>
      <c r="K14" s="32">
        <f t="shared" si="15"/>
        <v>2894</v>
      </c>
      <c r="L14" s="34">
        <v>1</v>
      </c>
      <c r="M14" s="34"/>
      <c r="N14" s="33">
        <v>1</v>
      </c>
      <c r="O14" s="33"/>
      <c r="P14" s="33">
        <v>1</v>
      </c>
      <c r="Q14" s="33"/>
      <c r="R14" s="33">
        <v>1</v>
      </c>
      <c r="S14" s="33">
        <v>1</v>
      </c>
      <c r="T14" s="33"/>
      <c r="U14" s="41">
        <f t="shared" si="0"/>
        <v>231.52</v>
      </c>
      <c r="V14" s="41">
        <f t="shared" si="1"/>
        <v>53.94</v>
      </c>
      <c r="W14" s="41">
        <f t="shared" si="2"/>
        <v>0</v>
      </c>
      <c r="X14" s="41">
        <f t="shared" si="3"/>
        <v>14.47</v>
      </c>
      <c r="Y14" s="41">
        <f t="shared" si="4"/>
        <v>231.52</v>
      </c>
      <c r="Z14" s="41">
        <f t="shared" si="5"/>
        <v>86.82</v>
      </c>
      <c r="AA14" s="41">
        <f t="shared" si="6"/>
        <v>0</v>
      </c>
      <c r="AB14" s="41">
        <f t="shared" si="7"/>
        <v>25</v>
      </c>
      <c r="AC14" s="41">
        <f t="shared" si="8"/>
        <v>0</v>
      </c>
      <c r="AD14" s="41">
        <f t="shared" si="9"/>
        <v>5</v>
      </c>
      <c r="AE14" s="41">
        <f t="shared" si="10"/>
        <v>0</v>
      </c>
      <c r="AF14" s="41">
        <f t="shared" si="11"/>
        <v>3</v>
      </c>
      <c r="AG14" s="41">
        <f t="shared" si="12"/>
        <v>20</v>
      </c>
      <c r="AH14" s="41">
        <f t="shared" si="13"/>
        <v>0</v>
      </c>
      <c r="AI14" s="42">
        <f t="shared" si="16"/>
        <v>671.27</v>
      </c>
      <c r="AJ14" s="29">
        <f t="shared" si="14"/>
        <v>0.23195231513476158</v>
      </c>
      <c r="AL14" s="13"/>
      <c r="AM14" s="13"/>
      <c r="AN14" s="13"/>
    </row>
    <row r="15" spans="1:40" ht="14.25" x14ac:dyDescent="0.2">
      <c r="A15" s="5" t="s">
        <v>123</v>
      </c>
      <c r="B15" s="11">
        <v>42369</v>
      </c>
      <c r="C15" s="5"/>
      <c r="D15" s="6"/>
      <c r="E15" s="10">
        <v>8</v>
      </c>
      <c r="F15" s="10">
        <v>2015</v>
      </c>
      <c r="G15" s="32">
        <v>15</v>
      </c>
      <c r="H15" s="32"/>
      <c r="I15" s="32"/>
      <c r="J15" s="33"/>
      <c r="K15" s="32">
        <f t="shared" si="15"/>
        <v>15</v>
      </c>
      <c r="L15" s="33">
        <v>1</v>
      </c>
      <c r="M15" s="33"/>
      <c r="N15" s="32">
        <v>1</v>
      </c>
      <c r="O15" s="32">
        <v>1</v>
      </c>
      <c r="P15" s="33"/>
      <c r="Q15" s="33"/>
      <c r="R15" s="32">
        <v>1</v>
      </c>
      <c r="S15" s="33">
        <v>1</v>
      </c>
      <c r="T15" s="33">
        <v>1</v>
      </c>
      <c r="U15" s="41">
        <f t="shared" si="0"/>
        <v>1.2</v>
      </c>
      <c r="V15" s="41">
        <f t="shared" si="1"/>
        <v>0</v>
      </c>
      <c r="W15" s="41">
        <f t="shared" si="2"/>
        <v>0</v>
      </c>
      <c r="X15" s="41">
        <f t="shared" si="3"/>
        <v>0</v>
      </c>
      <c r="Y15" s="41">
        <f t="shared" si="4"/>
        <v>1.2</v>
      </c>
      <c r="Z15" s="41">
        <f t="shared" si="5"/>
        <v>0.44999999999999996</v>
      </c>
      <c r="AA15" s="41">
        <f t="shared" si="6"/>
        <v>0</v>
      </c>
      <c r="AB15" s="41">
        <f t="shared" si="7"/>
        <v>25</v>
      </c>
      <c r="AC15" s="41">
        <f t="shared" si="8"/>
        <v>5</v>
      </c>
      <c r="AD15" s="41">
        <f t="shared" si="9"/>
        <v>0</v>
      </c>
      <c r="AE15" s="41">
        <f t="shared" si="10"/>
        <v>0</v>
      </c>
      <c r="AF15" s="41">
        <f t="shared" si="11"/>
        <v>3</v>
      </c>
      <c r="AG15" s="41">
        <f t="shared" si="12"/>
        <v>20</v>
      </c>
      <c r="AH15" s="41">
        <f t="shared" si="13"/>
        <v>80</v>
      </c>
      <c r="AI15" s="42">
        <f t="shared" si="16"/>
        <v>135.85</v>
      </c>
      <c r="AJ15" s="29">
        <f t="shared" si="14"/>
        <v>9.0566666666666666</v>
      </c>
      <c r="AL15" s="13"/>
      <c r="AM15" s="13"/>
      <c r="AN15" s="13"/>
    </row>
    <row r="16" spans="1:40" ht="14.25" x14ac:dyDescent="0.2">
      <c r="A16" s="47" t="s">
        <v>124</v>
      </c>
      <c r="B16" s="11">
        <v>42369</v>
      </c>
      <c r="C16" s="5" t="s">
        <v>118</v>
      </c>
      <c r="D16" s="6" t="s">
        <v>119</v>
      </c>
      <c r="E16" s="10">
        <v>694</v>
      </c>
      <c r="F16" s="10">
        <v>2015</v>
      </c>
      <c r="G16" s="34">
        <v>1371</v>
      </c>
      <c r="H16" s="34">
        <v>5</v>
      </c>
      <c r="I16" s="34"/>
      <c r="J16" s="33">
        <v>1</v>
      </c>
      <c r="K16" s="32">
        <f t="shared" si="15"/>
        <v>1371</v>
      </c>
      <c r="L16" s="34">
        <v>1</v>
      </c>
      <c r="M16" s="34"/>
      <c r="N16" s="34">
        <v>1</v>
      </c>
      <c r="O16" s="33"/>
      <c r="P16" s="33"/>
      <c r="Q16" s="33"/>
      <c r="R16" s="33"/>
      <c r="S16" s="33">
        <v>1</v>
      </c>
      <c r="T16" s="33"/>
      <c r="U16" s="41">
        <f t="shared" si="0"/>
        <v>109.68</v>
      </c>
      <c r="V16" s="41">
        <f t="shared" si="1"/>
        <v>38.71</v>
      </c>
      <c r="W16" s="41">
        <f t="shared" si="2"/>
        <v>0</v>
      </c>
      <c r="X16" s="41">
        <f t="shared" si="3"/>
        <v>6.8550000000000004</v>
      </c>
      <c r="Y16" s="41">
        <f t="shared" si="4"/>
        <v>109.68</v>
      </c>
      <c r="Z16" s="41">
        <f t="shared" si="5"/>
        <v>41.129999999999995</v>
      </c>
      <c r="AA16" s="41">
        <f t="shared" si="6"/>
        <v>0</v>
      </c>
      <c r="AB16" s="41">
        <f t="shared" si="7"/>
        <v>25</v>
      </c>
      <c r="AC16" s="41">
        <f t="shared" si="8"/>
        <v>0</v>
      </c>
      <c r="AD16" s="41">
        <f t="shared" si="9"/>
        <v>0</v>
      </c>
      <c r="AE16" s="41">
        <f t="shared" si="10"/>
        <v>0</v>
      </c>
      <c r="AF16" s="41">
        <f t="shared" si="11"/>
        <v>0</v>
      </c>
      <c r="AG16" s="41">
        <f t="shared" si="12"/>
        <v>20</v>
      </c>
      <c r="AH16" s="41">
        <f t="shared" si="13"/>
        <v>0</v>
      </c>
      <c r="AI16" s="48">
        <f t="shared" si="16"/>
        <v>351.05500000000001</v>
      </c>
      <c r="AJ16" s="29">
        <f t="shared" si="14"/>
        <v>0.2560576221735959</v>
      </c>
      <c r="AL16" s="13"/>
      <c r="AM16" s="13"/>
      <c r="AN16" s="13"/>
    </row>
    <row r="17" spans="1:40" ht="14.25" x14ac:dyDescent="0.2">
      <c r="A17" s="5" t="s">
        <v>125</v>
      </c>
      <c r="B17" s="11">
        <v>42369</v>
      </c>
      <c r="C17" s="5"/>
      <c r="D17" s="6"/>
      <c r="E17" s="10">
        <v>1</v>
      </c>
      <c r="F17" s="10">
        <v>2015</v>
      </c>
      <c r="G17" s="32">
        <v>155</v>
      </c>
      <c r="H17" s="32">
        <v>5</v>
      </c>
      <c r="I17" s="32"/>
      <c r="J17" s="33">
        <v>1</v>
      </c>
      <c r="K17" s="32">
        <f t="shared" si="15"/>
        <v>155</v>
      </c>
      <c r="L17" s="33">
        <v>1</v>
      </c>
      <c r="M17" s="33"/>
      <c r="N17" s="33"/>
      <c r="O17" s="33"/>
      <c r="P17" s="33"/>
      <c r="Q17" s="33"/>
      <c r="R17" s="33"/>
      <c r="S17" s="33"/>
      <c r="T17" s="33"/>
      <c r="U17" s="41">
        <f t="shared" si="0"/>
        <v>12.4</v>
      </c>
      <c r="V17" s="41">
        <f t="shared" si="1"/>
        <v>26.549999999999997</v>
      </c>
      <c r="W17" s="41">
        <f t="shared" si="2"/>
        <v>0</v>
      </c>
      <c r="X17" s="41">
        <f t="shared" si="3"/>
        <v>0.77500000000000002</v>
      </c>
      <c r="Y17" s="41">
        <f t="shared" si="4"/>
        <v>12.4</v>
      </c>
      <c r="Z17" s="41">
        <f t="shared" si="5"/>
        <v>4.6499999999999995</v>
      </c>
      <c r="AA17" s="41">
        <f t="shared" si="6"/>
        <v>0</v>
      </c>
      <c r="AB17" s="41">
        <f t="shared" si="7"/>
        <v>0</v>
      </c>
      <c r="AC17" s="41">
        <f t="shared" si="8"/>
        <v>0</v>
      </c>
      <c r="AD17" s="41">
        <f t="shared" si="9"/>
        <v>0</v>
      </c>
      <c r="AE17" s="41">
        <f t="shared" si="10"/>
        <v>0</v>
      </c>
      <c r="AF17" s="41">
        <f t="shared" si="11"/>
        <v>0</v>
      </c>
      <c r="AG17" s="41">
        <f t="shared" si="12"/>
        <v>0</v>
      </c>
      <c r="AH17" s="41">
        <f t="shared" si="13"/>
        <v>0</v>
      </c>
      <c r="AI17" s="42">
        <f t="shared" si="16"/>
        <v>56.774999999999991</v>
      </c>
      <c r="AJ17" s="29">
        <f t="shared" si="14"/>
        <v>0.36629032258064509</v>
      </c>
      <c r="AL17" s="13"/>
      <c r="AM17" s="13"/>
      <c r="AN17" s="13"/>
    </row>
    <row r="18" spans="1:40" ht="14.25" x14ac:dyDescent="0.2">
      <c r="A18" s="5" t="s">
        <v>126</v>
      </c>
      <c r="B18" s="11">
        <v>42369</v>
      </c>
      <c r="C18" s="5"/>
      <c r="D18" s="6"/>
      <c r="E18" s="10">
        <v>2232</v>
      </c>
      <c r="F18" s="10">
        <v>2015</v>
      </c>
      <c r="G18" s="34">
        <v>11769</v>
      </c>
      <c r="H18" s="34">
        <v>5</v>
      </c>
      <c r="I18" s="34"/>
      <c r="J18" s="33">
        <v>1</v>
      </c>
      <c r="K18" s="32">
        <f t="shared" si="15"/>
        <v>11769</v>
      </c>
      <c r="L18" s="33">
        <v>1</v>
      </c>
      <c r="M18" s="33"/>
      <c r="N18" s="33"/>
      <c r="O18" s="33"/>
      <c r="P18" s="33"/>
      <c r="Q18" s="33"/>
      <c r="R18" s="33"/>
      <c r="S18" s="33"/>
      <c r="T18" s="33">
        <v>1</v>
      </c>
      <c r="U18" s="41">
        <f t="shared" si="0"/>
        <v>941.52</v>
      </c>
      <c r="V18" s="41">
        <f t="shared" si="1"/>
        <v>142.69</v>
      </c>
      <c r="W18" s="41">
        <f t="shared" si="2"/>
        <v>0</v>
      </c>
      <c r="X18" s="41">
        <f t="shared" si="3"/>
        <v>58.844999999999999</v>
      </c>
      <c r="Y18" s="41">
        <f t="shared" si="4"/>
        <v>941.52</v>
      </c>
      <c r="Z18" s="41">
        <f t="shared" si="5"/>
        <v>353.07</v>
      </c>
      <c r="AA18" s="41">
        <f t="shared" si="6"/>
        <v>0</v>
      </c>
      <c r="AB18" s="41">
        <f t="shared" si="7"/>
        <v>0</v>
      </c>
      <c r="AC18" s="41">
        <f t="shared" si="8"/>
        <v>0</v>
      </c>
      <c r="AD18" s="41">
        <f t="shared" si="9"/>
        <v>0</v>
      </c>
      <c r="AE18" s="41">
        <f t="shared" si="10"/>
        <v>0</v>
      </c>
      <c r="AF18" s="41">
        <f t="shared" si="11"/>
        <v>0</v>
      </c>
      <c r="AG18" s="41">
        <f t="shared" si="12"/>
        <v>0</v>
      </c>
      <c r="AH18" s="41">
        <f t="shared" si="13"/>
        <v>80</v>
      </c>
      <c r="AI18" s="42">
        <f t="shared" si="16"/>
        <v>2517.645</v>
      </c>
      <c r="AJ18" s="29">
        <f t="shared" si="14"/>
        <v>0.21392174356359928</v>
      </c>
      <c r="AL18" s="13"/>
      <c r="AM18" s="13"/>
      <c r="AN18" s="13"/>
    </row>
    <row r="19" spans="1:40" ht="14.25" x14ac:dyDescent="0.2">
      <c r="A19" s="5" t="s">
        <v>127</v>
      </c>
      <c r="B19" s="11">
        <v>42369</v>
      </c>
      <c r="C19" s="5"/>
      <c r="D19" s="6"/>
      <c r="E19" s="10">
        <v>411</v>
      </c>
      <c r="F19" s="10">
        <v>2015</v>
      </c>
      <c r="G19" s="34">
        <v>2049</v>
      </c>
      <c r="H19" s="34">
        <v>5</v>
      </c>
      <c r="I19" s="34"/>
      <c r="J19" s="33">
        <v>1</v>
      </c>
      <c r="K19" s="32">
        <f t="shared" si="15"/>
        <v>2049</v>
      </c>
      <c r="L19" s="34">
        <v>1</v>
      </c>
      <c r="M19" s="33">
        <v>1</v>
      </c>
      <c r="N19" s="34">
        <v>1</v>
      </c>
      <c r="O19" s="33"/>
      <c r="P19" s="33"/>
      <c r="Q19" s="33"/>
      <c r="R19" s="33"/>
      <c r="S19" s="33">
        <v>1</v>
      </c>
      <c r="T19" s="33"/>
      <c r="U19" s="41">
        <f t="shared" si="0"/>
        <v>163.92000000000002</v>
      </c>
      <c r="V19" s="41">
        <f t="shared" si="1"/>
        <v>45.489999999999995</v>
      </c>
      <c r="W19" s="41">
        <f t="shared" si="2"/>
        <v>0</v>
      </c>
      <c r="X19" s="41">
        <f t="shared" si="3"/>
        <v>10.245000000000001</v>
      </c>
      <c r="Y19" s="41">
        <f t="shared" si="4"/>
        <v>163.92000000000002</v>
      </c>
      <c r="Z19" s="41">
        <f t="shared" si="5"/>
        <v>61.47</v>
      </c>
      <c r="AA19" s="41">
        <f>M19*M4</f>
        <v>15</v>
      </c>
      <c r="AB19" s="41">
        <f t="shared" si="7"/>
        <v>25</v>
      </c>
      <c r="AC19" s="41">
        <f t="shared" si="8"/>
        <v>0</v>
      </c>
      <c r="AD19" s="41">
        <f t="shared" si="9"/>
        <v>0</v>
      </c>
      <c r="AE19" s="41">
        <f t="shared" si="10"/>
        <v>0</v>
      </c>
      <c r="AF19" s="41">
        <f t="shared" si="11"/>
        <v>0</v>
      </c>
      <c r="AG19" s="41">
        <f t="shared" si="12"/>
        <v>20</v>
      </c>
      <c r="AH19" s="41">
        <f t="shared" si="13"/>
        <v>0</v>
      </c>
      <c r="AI19" s="42">
        <f t="shared" si="16"/>
        <v>505.04500000000007</v>
      </c>
      <c r="AJ19" s="29">
        <f t="shared" si="14"/>
        <v>0.24648365056124943</v>
      </c>
      <c r="AL19" s="13"/>
      <c r="AM19" s="13"/>
      <c r="AN19" s="13"/>
    </row>
    <row r="20" spans="1:40" ht="14.25" x14ac:dyDescent="0.2">
      <c r="A20" s="47" t="s">
        <v>128</v>
      </c>
      <c r="B20" s="11">
        <v>42369</v>
      </c>
      <c r="C20" s="5" t="s">
        <v>118</v>
      </c>
      <c r="D20" s="6" t="s">
        <v>129</v>
      </c>
      <c r="E20" s="10">
        <v>315</v>
      </c>
      <c r="F20" s="10">
        <v>2015</v>
      </c>
      <c r="G20" s="32">
        <v>466</v>
      </c>
      <c r="H20" s="32">
        <v>5</v>
      </c>
      <c r="I20" s="32"/>
      <c r="J20" s="32">
        <v>1</v>
      </c>
      <c r="K20" s="32">
        <f t="shared" si="15"/>
        <v>466</v>
      </c>
      <c r="L20" s="32">
        <v>1</v>
      </c>
      <c r="M20" s="33"/>
      <c r="N20" s="33">
        <v>1</v>
      </c>
      <c r="O20" s="33"/>
      <c r="P20" s="33"/>
      <c r="Q20" s="33"/>
      <c r="R20" s="33"/>
      <c r="S20" s="33">
        <v>1</v>
      </c>
      <c r="T20" s="33"/>
      <c r="U20" s="41">
        <f t="shared" si="0"/>
        <v>37.28</v>
      </c>
      <c r="V20" s="41">
        <f t="shared" si="1"/>
        <v>29.660000000000004</v>
      </c>
      <c r="W20" s="41">
        <f t="shared" si="2"/>
        <v>0</v>
      </c>
      <c r="X20" s="41">
        <f t="shared" si="3"/>
        <v>2.33</v>
      </c>
      <c r="Y20" s="41">
        <f t="shared" si="4"/>
        <v>37.28</v>
      </c>
      <c r="Z20" s="41">
        <f t="shared" si="5"/>
        <v>13.979999999999999</v>
      </c>
      <c r="AA20" s="41">
        <f t="shared" si="6"/>
        <v>0</v>
      </c>
      <c r="AB20" s="41">
        <f t="shared" si="7"/>
        <v>25</v>
      </c>
      <c r="AC20" s="41">
        <f t="shared" si="8"/>
        <v>0</v>
      </c>
      <c r="AD20" s="41">
        <f t="shared" si="9"/>
        <v>0</v>
      </c>
      <c r="AE20" s="41">
        <f t="shared" si="10"/>
        <v>0</v>
      </c>
      <c r="AF20" s="41">
        <f t="shared" si="11"/>
        <v>0</v>
      </c>
      <c r="AG20" s="41">
        <f t="shared" si="12"/>
        <v>20</v>
      </c>
      <c r="AH20" s="41">
        <f t="shared" si="13"/>
        <v>0</v>
      </c>
      <c r="AI20" s="48">
        <f t="shared" si="16"/>
        <v>165.53</v>
      </c>
      <c r="AJ20" s="29">
        <f t="shared" si="14"/>
        <v>0.35521459227467811</v>
      </c>
      <c r="AL20" s="13"/>
      <c r="AM20" s="13"/>
      <c r="AN20" s="13"/>
    </row>
    <row r="21" spans="1:40" ht="14.25" x14ac:dyDescent="0.2">
      <c r="A21" s="14" t="s">
        <v>143</v>
      </c>
      <c r="B21" s="11"/>
      <c r="C21" s="5"/>
      <c r="D21" s="6"/>
      <c r="E21" s="10"/>
      <c r="F21" s="10">
        <v>2015</v>
      </c>
      <c r="G21" s="32">
        <v>0</v>
      </c>
      <c r="H21" s="32"/>
      <c r="I21" s="32">
        <v>0</v>
      </c>
      <c r="J21" s="32">
        <v>0</v>
      </c>
      <c r="K21" s="32">
        <f t="shared" si="15"/>
        <v>0</v>
      </c>
      <c r="L21" s="32">
        <v>0</v>
      </c>
      <c r="M21" s="32">
        <v>0</v>
      </c>
      <c r="N21" s="32">
        <v>0</v>
      </c>
      <c r="O21" s="32">
        <v>0</v>
      </c>
      <c r="P21" s="33"/>
      <c r="Q21" s="33">
        <v>1</v>
      </c>
      <c r="R21" s="33">
        <v>1</v>
      </c>
      <c r="S21" s="33"/>
      <c r="T21" s="33"/>
      <c r="U21" s="41">
        <f t="shared" si="0"/>
        <v>0</v>
      </c>
      <c r="V21" s="41">
        <f t="shared" si="1"/>
        <v>0</v>
      </c>
      <c r="W21" s="41"/>
      <c r="X21" s="41"/>
      <c r="Y21" s="41"/>
      <c r="Z21" s="41"/>
      <c r="AA21" s="41"/>
      <c r="AB21" s="41"/>
      <c r="AC21" s="41"/>
      <c r="AD21" s="41">
        <f t="shared" ref="AD21:AD28" si="17">P21*P$4</f>
        <v>0</v>
      </c>
      <c r="AE21" s="41">
        <f t="shared" si="10"/>
        <v>7</v>
      </c>
      <c r="AF21" s="41">
        <f t="shared" si="11"/>
        <v>3</v>
      </c>
      <c r="AG21" s="41">
        <f t="shared" si="12"/>
        <v>0</v>
      </c>
      <c r="AH21" s="41">
        <f t="shared" si="13"/>
        <v>0</v>
      </c>
      <c r="AI21" s="42">
        <f t="shared" si="16"/>
        <v>10</v>
      </c>
      <c r="AJ21" s="29"/>
      <c r="AL21" s="13"/>
      <c r="AM21" s="13"/>
      <c r="AN21" s="13"/>
    </row>
    <row r="22" spans="1:40" ht="14.25" x14ac:dyDescent="0.2">
      <c r="A22" s="14" t="s">
        <v>144</v>
      </c>
      <c r="B22" s="11"/>
      <c r="C22" s="5"/>
      <c r="D22" s="6"/>
      <c r="E22" s="10">
        <v>94</v>
      </c>
      <c r="F22" s="10">
        <v>2015</v>
      </c>
      <c r="G22" s="32">
        <v>0</v>
      </c>
      <c r="H22" s="32"/>
      <c r="I22" s="32">
        <v>0</v>
      </c>
      <c r="J22" s="32">
        <v>0</v>
      </c>
      <c r="K22" s="32">
        <f t="shared" si="15"/>
        <v>0</v>
      </c>
      <c r="L22" s="32">
        <v>0</v>
      </c>
      <c r="M22" s="32">
        <v>0</v>
      </c>
      <c r="N22" s="32">
        <v>0</v>
      </c>
      <c r="O22" s="32">
        <v>0</v>
      </c>
      <c r="P22" s="33"/>
      <c r="Q22" s="33">
        <v>1</v>
      </c>
      <c r="R22" s="33">
        <v>1</v>
      </c>
      <c r="S22" s="33"/>
      <c r="T22" s="33"/>
      <c r="U22" s="41">
        <f t="shared" si="0"/>
        <v>0</v>
      </c>
      <c r="V22" s="41">
        <f t="shared" si="1"/>
        <v>0</v>
      </c>
      <c r="W22" s="41"/>
      <c r="X22" s="41"/>
      <c r="Y22" s="41"/>
      <c r="Z22" s="41"/>
      <c r="AA22" s="41"/>
      <c r="AB22" s="41"/>
      <c r="AC22" s="41"/>
      <c r="AD22" s="41">
        <f t="shared" si="17"/>
        <v>0</v>
      </c>
      <c r="AE22" s="41">
        <f t="shared" si="10"/>
        <v>7</v>
      </c>
      <c r="AF22" s="41">
        <f t="shared" si="11"/>
        <v>3</v>
      </c>
      <c r="AG22" s="41">
        <f t="shared" si="12"/>
        <v>0</v>
      </c>
      <c r="AH22" s="41">
        <f t="shared" si="13"/>
        <v>0</v>
      </c>
      <c r="AI22" s="42">
        <f t="shared" si="16"/>
        <v>10</v>
      </c>
      <c r="AJ22" s="29"/>
      <c r="AL22" s="13"/>
      <c r="AM22" s="13"/>
      <c r="AN22" s="13"/>
    </row>
    <row r="23" spans="1:40" ht="14.25" x14ac:dyDescent="0.2">
      <c r="A23" s="14" t="s">
        <v>145</v>
      </c>
      <c r="B23" s="11"/>
      <c r="C23" s="5"/>
      <c r="D23" s="6"/>
      <c r="E23" s="10"/>
      <c r="F23" s="10">
        <v>2015</v>
      </c>
      <c r="G23" s="32">
        <v>0</v>
      </c>
      <c r="H23" s="32"/>
      <c r="I23" s="32">
        <v>0</v>
      </c>
      <c r="J23" s="32">
        <v>0</v>
      </c>
      <c r="K23" s="32">
        <f t="shared" si="15"/>
        <v>0</v>
      </c>
      <c r="L23" s="32">
        <v>0</v>
      </c>
      <c r="M23" s="32">
        <v>0</v>
      </c>
      <c r="N23" s="32">
        <v>0</v>
      </c>
      <c r="O23" s="32">
        <v>0</v>
      </c>
      <c r="P23" s="33">
        <v>1</v>
      </c>
      <c r="Q23" s="33"/>
      <c r="R23" s="33">
        <v>1</v>
      </c>
      <c r="S23" s="33"/>
      <c r="T23" s="33"/>
      <c r="U23" s="41">
        <f t="shared" si="0"/>
        <v>0</v>
      </c>
      <c r="V23" s="41">
        <f t="shared" si="1"/>
        <v>0</v>
      </c>
      <c r="W23" s="41"/>
      <c r="X23" s="41"/>
      <c r="Y23" s="41"/>
      <c r="Z23" s="41"/>
      <c r="AA23" s="41"/>
      <c r="AB23" s="41"/>
      <c r="AC23" s="41"/>
      <c r="AD23" s="41">
        <f t="shared" si="17"/>
        <v>5</v>
      </c>
      <c r="AE23" s="41">
        <f t="shared" si="10"/>
        <v>0</v>
      </c>
      <c r="AF23" s="41">
        <f t="shared" si="11"/>
        <v>3</v>
      </c>
      <c r="AG23" s="41">
        <f t="shared" si="12"/>
        <v>0</v>
      </c>
      <c r="AH23" s="41">
        <f t="shared" si="13"/>
        <v>0</v>
      </c>
      <c r="AI23" s="42">
        <f t="shared" si="16"/>
        <v>8</v>
      </c>
      <c r="AJ23" s="29"/>
      <c r="AL23" s="13"/>
      <c r="AM23" s="13"/>
      <c r="AN23" s="13"/>
    </row>
    <row r="24" spans="1:40" ht="14.25" x14ac:dyDescent="0.2">
      <c r="A24" s="14" t="s">
        <v>146</v>
      </c>
      <c r="B24" s="11"/>
      <c r="C24" s="5"/>
      <c r="D24" s="6"/>
      <c r="E24" s="10">
        <v>2</v>
      </c>
      <c r="F24" s="10">
        <v>2015</v>
      </c>
      <c r="G24" s="32">
        <v>0</v>
      </c>
      <c r="H24" s="32"/>
      <c r="I24" s="32">
        <v>0</v>
      </c>
      <c r="J24" s="32">
        <v>0</v>
      </c>
      <c r="K24" s="32">
        <f t="shared" si="15"/>
        <v>0</v>
      </c>
      <c r="L24" s="32">
        <v>0</v>
      </c>
      <c r="M24" s="32">
        <v>0</v>
      </c>
      <c r="N24" s="32">
        <v>0</v>
      </c>
      <c r="O24" s="32">
        <v>0</v>
      </c>
      <c r="P24" s="33">
        <v>1</v>
      </c>
      <c r="Q24" s="33"/>
      <c r="R24" s="33">
        <v>1</v>
      </c>
      <c r="S24" s="33"/>
      <c r="T24" s="33"/>
      <c r="U24" s="41">
        <f t="shared" si="0"/>
        <v>0</v>
      </c>
      <c r="V24" s="41">
        <f t="shared" si="1"/>
        <v>0</v>
      </c>
      <c r="W24" s="41"/>
      <c r="X24" s="41"/>
      <c r="Y24" s="41"/>
      <c r="Z24" s="41"/>
      <c r="AA24" s="41"/>
      <c r="AB24" s="41"/>
      <c r="AC24" s="41"/>
      <c r="AD24" s="41">
        <f t="shared" si="17"/>
        <v>5</v>
      </c>
      <c r="AE24" s="41">
        <f t="shared" si="10"/>
        <v>0</v>
      </c>
      <c r="AF24" s="41">
        <f t="shared" si="11"/>
        <v>3</v>
      </c>
      <c r="AG24" s="41">
        <f t="shared" si="12"/>
        <v>0</v>
      </c>
      <c r="AH24" s="41">
        <f t="shared" si="13"/>
        <v>0</v>
      </c>
      <c r="AI24" s="42">
        <f t="shared" si="16"/>
        <v>8</v>
      </c>
      <c r="AJ24" s="29"/>
      <c r="AL24" s="13"/>
      <c r="AM24" s="13"/>
      <c r="AN24" s="13"/>
    </row>
    <row r="25" spans="1:40" ht="14.25" x14ac:dyDescent="0.2">
      <c r="A25" s="14" t="s">
        <v>147</v>
      </c>
      <c r="B25" s="6"/>
      <c r="C25" s="5"/>
      <c r="D25" s="6"/>
      <c r="E25" s="6">
        <v>128</v>
      </c>
      <c r="F25" s="10">
        <v>2015</v>
      </c>
      <c r="G25" s="32">
        <v>0</v>
      </c>
      <c r="H25" s="32"/>
      <c r="I25" s="32">
        <v>0</v>
      </c>
      <c r="J25" s="32">
        <v>0</v>
      </c>
      <c r="K25" s="32">
        <f t="shared" si="15"/>
        <v>0</v>
      </c>
      <c r="L25" s="32">
        <v>0</v>
      </c>
      <c r="M25" s="32">
        <v>0</v>
      </c>
      <c r="N25" s="32">
        <v>0</v>
      </c>
      <c r="O25" s="32">
        <v>0</v>
      </c>
      <c r="P25" s="33">
        <v>1</v>
      </c>
      <c r="Q25" s="33"/>
      <c r="R25" s="33">
        <v>1</v>
      </c>
      <c r="S25" s="33"/>
      <c r="T25" s="33"/>
      <c r="U25" s="41">
        <f t="shared" si="0"/>
        <v>0</v>
      </c>
      <c r="V25" s="41">
        <f t="shared" si="1"/>
        <v>0</v>
      </c>
      <c r="W25" s="41"/>
      <c r="X25" s="41"/>
      <c r="Y25" s="41"/>
      <c r="Z25" s="41"/>
      <c r="AA25" s="41"/>
      <c r="AB25" s="41"/>
      <c r="AC25" s="41"/>
      <c r="AD25" s="41">
        <f t="shared" si="17"/>
        <v>5</v>
      </c>
      <c r="AE25" s="41">
        <f t="shared" si="10"/>
        <v>0</v>
      </c>
      <c r="AF25" s="41">
        <f t="shared" si="11"/>
        <v>3</v>
      </c>
      <c r="AG25" s="41">
        <f t="shared" si="12"/>
        <v>0</v>
      </c>
      <c r="AH25" s="41">
        <f t="shared" si="13"/>
        <v>0</v>
      </c>
      <c r="AI25" s="42">
        <f t="shared" si="16"/>
        <v>8</v>
      </c>
      <c r="AJ25" s="29"/>
      <c r="AL25" s="13"/>
      <c r="AM25" s="13"/>
      <c r="AN25" s="13"/>
    </row>
    <row r="26" spans="1:40" ht="14.25" x14ac:dyDescent="0.2">
      <c r="A26" s="14" t="s">
        <v>148</v>
      </c>
      <c r="B26" s="6"/>
      <c r="C26" s="5"/>
      <c r="D26" s="6"/>
      <c r="E26" s="6"/>
      <c r="F26" s="10">
        <v>2015</v>
      </c>
      <c r="G26" s="32">
        <v>0</v>
      </c>
      <c r="H26" s="32"/>
      <c r="I26" s="32">
        <v>0</v>
      </c>
      <c r="J26" s="32">
        <v>0</v>
      </c>
      <c r="K26" s="32">
        <f t="shared" si="15"/>
        <v>0</v>
      </c>
      <c r="L26" s="32">
        <v>0</v>
      </c>
      <c r="M26" s="32">
        <v>0</v>
      </c>
      <c r="N26" s="32">
        <v>0</v>
      </c>
      <c r="O26" s="32">
        <v>0</v>
      </c>
      <c r="P26" s="33">
        <v>1</v>
      </c>
      <c r="Q26" s="33"/>
      <c r="R26" s="33">
        <v>1</v>
      </c>
      <c r="S26" s="33"/>
      <c r="T26" s="33"/>
      <c r="U26" s="41">
        <f t="shared" si="0"/>
        <v>0</v>
      </c>
      <c r="V26" s="41">
        <f t="shared" si="1"/>
        <v>0</v>
      </c>
      <c r="W26" s="41"/>
      <c r="X26" s="41"/>
      <c r="Y26" s="41"/>
      <c r="Z26" s="41"/>
      <c r="AA26" s="41"/>
      <c r="AB26" s="41"/>
      <c r="AC26" s="41"/>
      <c r="AD26" s="41">
        <f t="shared" si="17"/>
        <v>5</v>
      </c>
      <c r="AE26" s="41">
        <f t="shared" si="10"/>
        <v>0</v>
      </c>
      <c r="AF26" s="41">
        <f t="shared" si="11"/>
        <v>3</v>
      </c>
      <c r="AG26" s="41">
        <f t="shared" si="12"/>
        <v>0</v>
      </c>
      <c r="AH26" s="41">
        <f t="shared" si="13"/>
        <v>0</v>
      </c>
      <c r="AI26" s="42">
        <f t="shared" si="16"/>
        <v>8</v>
      </c>
      <c r="AJ26" s="29"/>
      <c r="AL26" s="13"/>
      <c r="AM26" s="13"/>
      <c r="AN26" s="13"/>
    </row>
    <row r="27" spans="1:40" ht="14.25" x14ac:dyDescent="0.2">
      <c r="A27" s="14" t="s">
        <v>149</v>
      </c>
      <c r="B27" s="6"/>
      <c r="C27" s="5"/>
      <c r="D27" s="6"/>
      <c r="E27" s="6">
        <v>140</v>
      </c>
      <c r="F27" s="10">
        <v>2015</v>
      </c>
      <c r="G27" s="32">
        <v>0</v>
      </c>
      <c r="H27" s="32"/>
      <c r="I27" s="32">
        <v>0</v>
      </c>
      <c r="J27" s="32">
        <v>0</v>
      </c>
      <c r="K27" s="32">
        <f t="shared" si="15"/>
        <v>0</v>
      </c>
      <c r="L27" s="32">
        <v>0</v>
      </c>
      <c r="M27" s="32">
        <v>0</v>
      </c>
      <c r="N27" s="32">
        <v>0</v>
      </c>
      <c r="O27" s="32">
        <v>0</v>
      </c>
      <c r="P27" s="33"/>
      <c r="Q27" s="33">
        <v>1</v>
      </c>
      <c r="R27" s="33">
        <v>1</v>
      </c>
      <c r="S27" s="33"/>
      <c r="T27" s="33"/>
      <c r="U27" s="41">
        <f t="shared" si="0"/>
        <v>0</v>
      </c>
      <c r="V27" s="41">
        <f t="shared" si="1"/>
        <v>0</v>
      </c>
      <c r="W27" s="41"/>
      <c r="X27" s="41"/>
      <c r="Y27" s="41"/>
      <c r="Z27" s="41"/>
      <c r="AA27" s="41"/>
      <c r="AB27" s="41"/>
      <c r="AC27" s="41"/>
      <c r="AD27" s="41">
        <f t="shared" si="17"/>
        <v>0</v>
      </c>
      <c r="AE27" s="41">
        <f t="shared" si="10"/>
        <v>7</v>
      </c>
      <c r="AF27" s="41">
        <f t="shared" si="11"/>
        <v>3</v>
      </c>
      <c r="AG27" s="41">
        <f t="shared" si="12"/>
        <v>0</v>
      </c>
      <c r="AH27" s="41">
        <f t="shared" si="13"/>
        <v>0</v>
      </c>
      <c r="AI27" s="42">
        <f t="shared" si="16"/>
        <v>10</v>
      </c>
      <c r="AJ27" s="29"/>
      <c r="AL27" s="13"/>
      <c r="AM27" s="13"/>
      <c r="AN27" s="13"/>
    </row>
    <row r="28" spans="1:40" ht="14.25" x14ac:dyDescent="0.2">
      <c r="A28" s="14" t="s">
        <v>150</v>
      </c>
      <c r="B28" s="6"/>
      <c r="C28" s="5"/>
      <c r="D28" s="6"/>
      <c r="E28" s="6">
        <v>367</v>
      </c>
      <c r="F28" s="10">
        <v>2015</v>
      </c>
      <c r="G28" s="32">
        <v>0</v>
      </c>
      <c r="H28" s="32"/>
      <c r="I28" s="32">
        <v>0</v>
      </c>
      <c r="J28" s="32">
        <v>0</v>
      </c>
      <c r="K28" s="32">
        <f t="shared" si="15"/>
        <v>0</v>
      </c>
      <c r="L28" s="32">
        <v>0</v>
      </c>
      <c r="M28" s="32">
        <v>0</v>
      </c>
      <c r="N28" s="32">
        <v>0</v>
      </c>
      <c r="O28" s="32">
        <v>0</v>
      </c>
      <c r="P28" s="33"/>
      <c r="Q28" s="33">
        <v>1</v>
      </c>
      <c r="R28" s="33">
        <v>1</v>
      </c>
      <c r="S28" s="33"/>
      <c r="T28" s="33"/>
      <c r="U28" s="41">
        <f t="shared" si="0"/>
        <v>0</v>
      </c>
      <c r="V28" s="41">
        <f t="shared" si="1"/>
        <v>0</v>
      </c>
      <c r="W28" s="41"/>
      <c r="X28" s="41"/>
      <c r="Y28" s="41"/>
      <c r="Z28" s="41"/>
      <c r="AA28" s="41"/>
      <c r="AB28" s="41"/>
      <c r="AC28" s="41"/>
      <c r="AD28" s="41">
        <f t="shared" si="17"/>
        <v>0</v>
      </c>
      <c r="AE28" s="41">
        <f t="shared" si="10"/>
        <v>7</v>
      </c>
      <c r="AF28" s="41">
        <f t="shared" si="11"/>
        <v>3</v>
      </c>
      <c r="AG28" s="41">
        <f t="shared" si="12"/>
        <v>0</v>
      </c>
      <c r="AH28" s="41">
        <f t="shared" si="13"/>
        <v>0</v>
      </c>
      <c r="AI28" s="42">
        <f t="shared" si="16"/>
        <v>10</v>
      </c>
      <c r="AJ28" s="29"/>
      <c r="AL28" s="13"/>
      <c r="AM28" s="13"/>
      <c r="AN28" s="13"/>
    </row>
    <row r="29" spans="1:40" x14ac:dyDescent="0.2">
      <c r="A29" s="16"/>
      <c r="B29" s="17" t="s">
        <v>17</v>
      </c>
      <c r="C29" s="16"/>
      <c r="D29" s="17"/>
      <c r="E29" s="18">
        <v>7508</v>
      </c>
      <c r="F29" s="17">
        <v>2015</v>
      </c>
      <c r="G29" s="35">
        <f t="shared" ref="G29:L29" si="18">SUM(G8:G28)</f>
        <v>27598</v>
      </c>
      <c r="H29" s="35">
        <f t="shared" si="18"/>
        <v>62</v>
      </c>
      <c r="I29" s="35">
        <f t="shared" si="18"/>
        <v>0</v>
      </c>
      <c r="J29" s="35">
        <f t="shared" si="18"/>
        <v>12</v>
      </c>
      <c r="K29" s="35">
        <f t="shared" si="18"/>
        <v>27598</v>
      </c>
      <c r="L29" s="35">
        <f t="shared" si="18"/>
        <v>13</v>
      </c>
      <c r="M29" s="35">
        <f t="shared" ref="M29" si="19">SUM(M8:M28)</f>
        <v>1</v>
      </c>
      <c r="N29" s="35">
        <f t="shared" ref="N29:S29" si="20">SUM(N8:N28)</f>
        <v>11</v>
      </c>
      <c r="O29" s="35">
        <f t="shared" si="20"/>
        <v>1</v>
      </c>
      <c r="P29" s="35">
        <f t="shared" si="20"/>
        <v>8</v>
      </c>
      <c r="Q29" s="35">
        <f t="shared" si="20"/>
        <v>6</v>
      </c>
      <c r="R29" s="35">
        <f t="shared" si="20"/>
        <v>15</v>
      </c>
      <c r="S29" s="35">
        <f t="shared" si="20"/>
        <v>11</v>
      </c>
      <c r="T29" s="35">
        <f t="shared" ref="T29" si="21">SUM(T8:T28)</f>
        <v>6</v>
      </c>
      <c r="U29" s="35">
        <f t="shared" ref="U29:AI29" si="22">SUM(U8:U28)</f>
        <v>2207.84</v>
      </c>
      <c r="V29" s="35">
        <f t="shared" si="22"/>
        <v>587.27799999999991</v>
      </c>
      <c r="W29" s="35">
        <f t="shared" si="22"/>
        <v>0</v>
      </c>
      <c r="X29" s="35">
        <f t="shared" si="22"/>
        <v>137.91500000000002</v>
      </c>
      <c r="Y29" s="35">
        <f t="shared" si="22"/>
        <v>2207.84</v>
      </c>
      <c r="Z29" s="35">
        <f t="shared" si="22"/>
        <v>827.94</v>
      </c>
      <c r="AA29" s="35">
        <f t="shared" si="22"/>
        <v>15</v>
      </c>
      <c r="AB29" s="35">
        <f t="shared" si="22"/>
        <v>275</v>
      </c>
      <c r="AC29" s="35">
        <f t="shared" si="22"/>
        <v>5</v>
      </c>
      <c r="AD29" s="35">
        <f t="shared" si="22"/>
        <v>40</v>
      </c>
      <c r="AE29" s="35">
        <f t="shared" si="22"/>
        <v>42</v>
      </c>
      <c r="AF29" s="35">
        <f t="shared" si="22"/>
        <v>45</v>
      </c>
      <c r="AG29" s="35">
        <f t="shared" si="22"/>
        <v>220</v>
      </c>
      <c r="AH29" s="35">
        <f t="shared" si="22"/>
        <v>480</v>
      </c>
      <c r="AI29" s="35">
        <f t="shared" si="22"/>
        <v>7090.8129999999992</v>
      </c>
      <c r="AJ29" s="30">
        <f>AI29/K29</f>
        <v>0.25693213276324367</v>
      </c>
    </row>
    <row r="30" spans="1:40" x14ac:dyDescent="0.2"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40" ht="15.75" x14ac:dyDescent="0.25">
      <c r="D31" s="52"/>
      <c r="E31" s="52"/>
      <c r="F31" s="53" t="s">
        <v>130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5"/>
      <c r="T31" s="55"/>
      <c r="U31" s="66"/>
      <c r="V31" s="66"/>
      <c r="W31" s="66"/>
      <c r="X31" s="66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40" x14ac:dyDescent="0.2">
      <c r="D32" s="52"/>
      <c r="E32" s="52"/>
      <c r="F32" s="59" t="s">
        <v>131</v>
      </c>
      <c r="G32" s="67"/>
      <c r="H32" s="68">
        <f>H4*$X$3</f>
        <v>5.0877499999999998</v>
      </c>
      <c r="I32" s="69"/>
      <c r="J32" s="69"/>
      <c r="K32" s="69"/>
      <c r="L32" s="69"/>
      <c r="M32" s="69"/>
      <c r="N32" s="70">
        <f t="shared" ref="N32:S32" si="23">N4*$X$3</f>
        <v>25.438749999999999</v>
      </c>
      <c r="O32" s="70">
        <f t="shared" si="23"/>
        <v>5.0877499999999998</v>
      </c>
      <c r="P32" s="70">
        <f t="shared" si="23"/>
        <v>5.0877499999999998</v>
      </c>
      <c r="Q32" s="70">
        <f t="shared" si="23"/>
        <v>7.1228499999999997</v>
      </c>
      <c r="R32" s="70">
        <f t="shared" si="23"/>
        <v>3.0526499999999999</v>
      </c>
      <c r="S32" s="71">
        <f t="shared" si="23"/>
        <v>20.350999999999999</v>
      </c>
      <c r="T32" s="68">
        <f t="shared" ref="T32" si="24">T4*$X$3</f>
        <v>81.403999999999996</v>
      </c>
      <c r="U32" s="66"/>
      <c r="V32" s="66"/>
      <c r="W32" s="66"/>
      <c r="X32" s="66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6" x14ac:dyDescent="0.2">
      <c r="D33" s="52"/>
      <c r="E33" s="52"/>
      <c r="F33" s="64" t="s">
        <v>132</v>
      </c>
      <c r="G33" s="72">
        <f>G5*$X$3</f>
        <v>8.1404000000000004E-2</v>
      </c>
      <c r="H33" s="72">
        <f>H5*$X$3</f>
        <v>2.0350999999999998E-3</v>
      </c>
      <c r="I33" s="72">
        <f>I5*$X$3</f>
        <v>1.8315899999999996E-2</v>
      </c>
      <c r="J33" s="72">
        <f>J5*$X$3</f>
        <v>5.0877500000000003E-3</v>
      </c>
      <c r="K33" s="72">
        <f>K5*$X$3</f>
        <v>8.1404000000000004E-2</v>
      </c>
      <c r="L33" s="72">
        <f>L5*$X$3</f>
        <v>3.0526499999999998E-2</v>
      </c>
      <c r="M33" s="72">
        <f>M5*$X$3</f>
        <v>0</v>
      </c>
      <c r="N33" s="72"/>
      <c r="O33" s="72"/>
      <c r="P33" s="72"/>
      <c r="Q33" s="72"/>
      <c r="R33" s="72"/>
      <c r="S33" s="72"/>
      <c r="T33" s="72"/>
      <c r="U33" s="66"/>
      <c r="V33" s="66"/>
      <c r="W33" s="66"/>
      <c r="X33" s="66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6" x14ac:dyDescent="0.2">
      <c r="A34" s="14" t="s">
        <v>151</v>
      </c>
      <c r="B34" s="36">
        <v>42735</v>
      </c>
      <c r="C34" s="14" t="s">
        <v>19</v>
      </c>
      <c r="D34" s="19" t="s">
        <v>19</v>
      </c>
      <c r="E34" s="20">
        <v>162</v>
      </c>
      <c r="F34" s="20">
        <v>2016</v>
      </c>
      <c r="G34" s="37">
        <v>910</v>
      </c>
      <c r="H34" s="37">
        <v>5</v>
      </c>
      <c r="I34" s="38"/>
      <c r="J34" s="38">
        <v>0</v>
      </c>
      <c r="K34" s="38">
        <f>G34</f>
        <v>910</v>
      </c>
      <c r="L34" s="38"/>
      <c r="M34" s="38"/>
      <c r="N34" s="38"/>
      <c r="O34" s="37">
        <v>2</v>
      </c>
      <c r="P34" s="37">
        <v>1</v>
      </c>
      <c r="Q34" s="38">
        <v>0</v>
      </c>
      <c r="R34" s="37">
        <v>3</v>
      </c>
      <c r="S34" s="37"/>
      <c r="T34" s="37"/>
      <c r="U34" s="42">
        <f t="shared" ref="U34:U55" si="25">G$33*G34</f>
        <v>74.077640000000002</v>
      </c>
      <c r="V34" s="42">
        <f t="shared" ref="V34:V55" si="26">(H$33*K34+H$32)*H34</f>
        <v>34.698454999999996</v>
      </c>
      <c r="W34" s="42">
        <f t="shared" ref="W34:W55" si="27">(I$33*K34)*I34</f>
        <v>0</v>
      </c>
      <c r="X34" s="42">
        <f t="shared" ref="X34:X55" si="28">(J$33*K34)*J34</f>
        <v>0</v>
      </c>
      <c r="Y34" s="42">
        <f t="shared" ref="Y34:Y55" si="29">K34*K$33</f>
        <v>74.077640000000002</v>
      </c>
      <c r="Z34" s="42">
        <f t="shared" ref="Z34:Z55" si="30">(L$33*K34)*L34</f>
        <v>0</v>
      </c>
      <c r="AA34" s="42">
        <f t="shared" ref="AA34:AA55" si="31">(M$33*L34)*M34</f>
        <v>0</v>
      </c>
      <c r="AB34" s="42">
        <f t="shared" ref="AB34:AB55" si="32">N34*N$32</f>
        <v>0</v>
      </c>
      <c r="AC34" s="42">
        <f t="shared" ref="AC34:AC55" si="33">O34*O$32</f>
        <v>10.1755</v>
      </c>
      <c r="AD34" s="42">
        <f t="shared" ref="AD34:AD53" si="34">P$32*P34</f>
        <v>5.0877499999999998</v>
      </c>
      <c r="AE34" s="42">
        <f t="shared" ref="AE34:AE55" si="35">Q34*Q$32</f>
        <v>0</v>
      </c>
      <c r="AF34" s="42">
        <f t="shared" ref="AF34:AF55" si="36">R34*R$32</f>
        <v>9.1579499999999996</v>
      </c>
      <c r="AG34" s="42">
        <f t="shared" ref="AG34:AG55" si="37">S34*S$32</f>
        <v>0</v>
      </c>
      <c r="AH34" s="42">
        <f t="shared" ref="AH34:AH55" si="38">T34*T$32</f>
        <v>0</v>
      </c>
      <c r="AI34" s="42">
        <f t="shared" ref="AI34:AI55" si="39">SUM(U34:AG34)</f>
        <v>207.274935</v>
      </c>
      <c r="AJ34" s="31">
        <f t="shared" ref="AJ34:AJ56" si="40">AI34/K34</f>
        <v>0.22777465384615384</v>
      </c>
    </row>
    <row r="35" spans="1:36" x14ac:dyDescent="0.2">
      <c r="A35" s="14" t="s">
        <v>152</v>
      </c>
      <c r="B35" s="36">
        <v>42735</v>
      </c>
      <c r="C35" s="14" t="s">
        <v>19</v>
      </c>
      <c r="D35" s="19" t="s">
        <v>19</v>
      </c>
      <c r="E35" s="20">
        <v>691</v>
      </c>
      <c r="F35" s="20">
        <v>2016</v>
      </c>
      <c r="G35" s="39">
        <v>3391</v>
      </c>
      <c r="H35" s="39">
        <v>4</v>
      </c>
      <c r="I35" s="38"/>
      <c r="J35" s="38">
        <v>0</v>
      </c>
      <c r="K35" s="38">
        <f t="shared" ref="K35:K55" si="41">G35</f>
        <v>3391</v>
      </c>
      <c r="L35" s="39"/>
      <c r="M35" s="39"/>
      <c r="N35" s="39"/>
      <c r="O35" s="39">
        <v>3</v>
      </c>
      <c r="P35" s="39">
        <v>1</v>
      </c>
      <c r="Q35" s="38">
        <v>0</v>
      </c>
      <c r="R35" s="39">
        <v>4</v>
      </c>
      <c r="S35" s="39"/>
      <c r="T35" s="39"/>
      <c r="U35" s="42">
        <f t="shared" si="25"/>
        <v>276.04096400000003</v>
      </c>
      <c r="V35" s="42">
        <f t="shared" si="26"/>
        <v>47.955096399999995</v>
      </c>
      <c r="W35" s="42">
        <f t="shared" si="27"/>
        <v>0</v>
      </c>
      <c r="X35" s="42">
        <f t="shared" si="28"/>
        <v>0</v>
      </c>
      <c r="Y35" s="42">
        <f t="shared" si="29"/>
        <v>276.04096400000003</v>
      </c>
      <c r="Z35" s="42">
        <f t="shared" si="30"/>
        <v>0</v>
      </c>
      <c r="AA35" s="42">
        <f t="shared" si="31"/>
        <v>0</v>
      </c>
      <c r="AB35" s="42">
        <f t="shared" si="32"/>
        <v>0</v>
      </c>
      <c r="AC35" s="42">
        <f t="shared" si="33"/>
        <v>15.263249999999999</v>
      </c>
      <c r="AD35" s="42">
        <f t="shared" si="34"/>
        <v>5.0877499999999998</v>
      </c>
      <c r="AE35" s="42">
        <f t="shared" si="35"/>
        <v>0</v>
      </c>
      <c r="AF35" s="42">
        <f t="shared" si="36"/>
        <v>12.210599999999999</v>
      </c>
      <c r="AG35" s="42">
        <f t="shared" si="37"/>
        <v>0</v>
      </c>
      <c r="AH35" s="42">
        <f t="shared" si="38"/>
        <v>0</v>
      </c>
      <c r="AI35" s="42">
        <f t="shared" si="39"/>
        <v>632.59862440000006</v>
      </c>
      <c r="AJ35" s="31">
        <f t="shared" si="40"/>
        <v>0.18655223367738133</v>
      </c>
    </row>
    <row r="36" spans="1:36" x14ac:dyDescent="0.2">
      <c r="A36" s="14" t="s">
        <v>153</v>
      </c>
      <c r="B36" s="36">
        <v>42735</v>
      </c>
      <c r="C36" s="14" t="s">
        <v>19</v>
      </c>
      <c r="D36" s="19" t="s">
        <v>19</v>
      </c>
      <c r="E36" s="20">
        <v>285</v>
      </c>
      <c r="F36" s="20">
        <v>2016</v>
      </c>
      <c r="G36" s="39">
        <v>2434</v>
      </c>
      <c r="H36" s="39">
        <v>5</v>
      </c>
      <c r="I36" s="38"/>
      <c r="J36" s="38">
        <v>0</v>
      </c>
      <c r="K36" s="38">
        <f t="shared" si="41"/>
        <v>2434</v>
      </c>
      <c r="L36" s="38"/>
      <c r="M36" s="38"/>
      <c r="N36" s="38"/>
      <c r="O36" s="39">
        <v>3</v>
      </c>
      <c r="P36" s="38">
        <v>0</v>
      </c>
      <c r="Q36" s="37">
        <v>10</v>
      </c>
      <c r="R36" s="39">
        <v>13</v>
      </c>
      <c r="S36" s="39"/>
      <c r="T36" s="39"/>
      <c r="U36" s="42">
        <f t="shared" si="25"/>
        <v>198.137336</v>
      </c>
      <c r="V36" s="42">
        <f t="shared" si="26"/>
        <v>50.205916999999999</v>
      </c>
      <c r="W36" s="42">
        <f t="shared" si="27"/>
        <v>0</v>
      </c>
      <c r="X36" s="42">
        <f t="shared" si="28"/>
        <v>0</v>
      </c>
      <c r="Y36" s="42">
        <f t="shared" si="29"/>
        <v>198.137336</v>
      </c>
      <c r="Z36" s="42">
        <f t="shared" si="30"/>
        <v>0</v>
      </c>
      <c r="AA36" s="42">
        <f t="shared" si="31"/>
        <v>0</v>
      </c>
      <c r="AB36" s="42">
        <f t="shared" si="32"/>
        <v>0</v>
      </c>
      <c r="AC36" s="42">
        <f t="shared" si="33"/>
        <v>15.263249999999999</v>
      </c>
      <c r="AD36" s="42">
        <f t="shared" si="34"/>
        <v>0</v>
      </c>
      <c r="AE36" s="42">
        <f t="shared" si="35"/>
        <v>71.228499999999997</v>
      </c>
      <c r="AF36" s="42">
        <f t="shared" si="36"/>
        <v>39.684449999999998</v>
      </c>
      <c r="AG36" s="42">
        <f t="shared" si="37"/>
        <v>0</v>
      </c>
      <c r="AH36" s="42">
        <f t="shared" si="38"/>
        <v>0</v>
      </c>
      <c r="AI36" s="42">
        <f t="shared" si="39"/>
        <v>572.65678899999989</v>
      </c>
      <c r="AJ36" s="31">
        <f t="shared" si="40"/>
        <v>0.23527394782251435</v>
      </c>
    </row>
    <row r="37" spans="1:36" x14ac:dyDescent="0.2">
      <c r="A37" s="14" t="s">
        <v>113</v>
      </c>
      <c r="B37" s="36">
        <v>42736</v>
      </c>
      <c r="C37" s="14" t="s">
        <v>19</v>
      </c>
      <c r="D37" s="19" t="s">
        <v>19</v>
      </c>
      <c r="E37" s="20">
        <v>285</v>
      </c>
      <c r="F37" s="20">
        <v>2016</v>
      </c>
      <c r="G37" s="39">
        <v>195</v>
      </c>
      <c r="H37" s="39"/>
      <c r="I37" s="38"/>
      <c r="J37" s="38">
        <v>0</v>
      </c>
      <c r="K37" s="38">
        <f t="shared" ref="K37" si="42">G37</f>
        <v>195</v>
      </c>
      <c r="L37" s="38"/>
      <c r="M37" s="38"/>
      <c r="N37" s="38"/>
      <c r="O37" s="39">
        <v>0</v>
      </c>
      <c r="P37" s="38">
        <v>0</v>
      </c>
      <c r="Q37" s="37">
        <v>0</v>
      </c>
      <c r="R37" s="39">
        <v>0</v>
      </c>
      <c r="S37" s="39"/>
      <c r="T37" s="39"/>
      <c r="U37" s="42">
        <f t="shared" si="25"/>
        <v>15.87378</v>
      </c>
      <c r="V37" s="42">
        <f t="shared" si="26"/>
        <v>0</v>
      </c>
      <c r="W37" s="42">
        <f t="shared" si="27"/>
        <v>0</v>
      </c>
      <c r="X37" s="42">
        <f t="shared" si="28"/>
        <v>0</v>
      </c>
      <c r="Y37" s="42">
        <f t="shared" si="29"/>
        <v>15.87378</v>
      </c>
      <c r="Z37" s="42">
        <f t="shared" si="30"/>
        <v>0</v>
      </c>
      <c r="AA37" s="42">
        <f t="shared" si="31"/>
        <v>0</v>
      </c>
      <c r="AB37" s="42">
        <f t="shared" si="32"/>
        <v>0</v>
      </c>
      <c r="AC37" s="42">
        <f t="shared" si="33"/>
        <v>0</v>
      </c>
      <c r="AD37" s="42">
        <f t="shared" si="34"/>
        <v>0</v>
      </c>
      <c r="AE37" s="42">
        <f t="shared" si="35"/>
        <v>0</v>
      </c>
      <c r="AF37" s="42">
        <f t="shared" si="36"/>
        <v>0</v>
      </c>
      <c r="AG37" s="42">
        <f t="shared" si="37"/>
        <v>0</v>
      </c>
      <c r="AH37" s="42">
        <f t="shared" si="38"/>
        <v>0</v>
      </c>
      <c r="AI37" s="42">
        <f t="shared" si="39"/>
        <v>31.74756</v>
      </c>
      <c r="AJ37" s="31">
        <f t="shared" si="40"/>
        <v>0.16280800000000001</v>
      </c>
    </row>
    <row r="38" spans="1:36" x14ac:dyDescent="0.2">
      <c r="A38" s="14" t="s">
        <v>114</v>
      </c>
      <c r="B38" s="19"/>
      <c r="C38" s="14"/>
      <c r="D38" s="19"/>
      <c r="E38" s="20">
        <v>73</v>
      </c>
      <c r="F38" s="20">
        <v>2016</v>
      </c>
      <c r="G38" s="37">
        <v>6</v>
      </c>
      <c r="H38" s="37"/>
      <c r="I38" s="38"/>
      <c r="J38" s="38">
        <v>0</v>
      </c>
      <c r="K38" s="38">
        <f t="shared" si="41"/>
        <v>6</v>
      </c>
      <c r="L38" s="37"/>
      <c r="M38" s="37"/>
      <c r="N38" s="37"/>
      <c r="O38" s="37">
        <v>1</v>
      </c>
      <c r="P38" s="37"/>
      <c r="Q38" s="38">
        <v>0</v>
      </c>
      <c r="R38" s="37">
        <v>1</v>
      </c>
      <c r="S38" s="37"/>
      <c r="T38" s="37"/>
      <c r="U38" s="42">
        <f t="shared" si="25"/>
        <v>0.48842400000000002</v>
      </c>
      <c r="V38" s="42">
        <f t="shared" si="26"/>
        <v>0</v>
      </c>
      <c r="W38" s="42">
        <f t="shared" si="27"/>
        <v>0</v>
      </c>
      <c r="X38" s="42">
        <f t="shared" si="28"/>
        <v>0</v>
      </c>
      <c r="Y38" s="42">
        <f t="shared" si="29"/>
        <v>0.48842400000000002</v>
      </c>
      <c r="Z38" s="42">
        <f t="shared" si="30"/>
        <v>0</v>
      </c>
      <c r="AA38" s="42">
        <f t="shared" si="31"/>
        <v>0</v>
      </c>
      <c r="AB38" s="42">
        <f t="shared" si="32"/>
        <v>0</v>
      </c>
      <c r="AC38" s="42">
        <f t="shared" si="33"/>
        <v>5.0877499999999998</v>
      </c>
      <c r="AD38" s="42">
        <f t="shared" si="34"/>
        <v>0</v>
      </c>
      <c r="AE38" s="42">
        <f t="shared" si="35"/>
        <v>0</v>
      </c>
      <c r="AF38" s="42">
        <f t="shared" si="36"/>
        <v>3.0526499999999999</v>
      </c>
      <c r="AG38" s="42">
        <f t="shared" si="37"/>
        <v>0</v>
      </c>
      <c r="AH38" s="42">
        <f t="shared" si="38"/>
        <v>0</v>
      </c>
      <c r="AI38" s="42">
        <f t="shared" si="39"/>
        <v>9.117248</v>
      </c>
      <c r="AJ38" s="31">
        <f t="shared" si="40"/>
        <v>1.5195413333333334</v>
      </c>
    </row>
    <row r="39" spans="1:36" x14ac:dyDescent="0.2">
      <c r="A39" s="14" t="s">
        <v>116</v>
      </c>
      <c r="B39" s="19"/>
      <c r="C39" s="14"/>
      <c r="D39" s="19"/>
      <c r="E39" s="20">
        <v>88</v>
      </c>
      <c r="F39" s="20">
        <v>2016</v>
      </c>
      <c r="G39" s="37">
        <v>263</v>
      </c>
      <c r="H39" s="37">
        <v>4</v>
      </c>
      <c r="I39" s="38"/>
      <c r="J39" s="38">
        <v>0</v>
      </c>
      <c r="K39" s="38">
        <f t="shared" si="41"/>
        <v>263</v>
      </c>
      <c r="L39" s="37"/>
      <c r="M39" s="37"/>
      <c r="N39" s="37"/>
      <c r="O39" s="37">
        <v>3</v>
      </c>
      <c r="P39" s="37">
        <v>0</v>
      </c>
      <c r="Q39" s="38">
        <v>3</v>
      </c>
      <c r="R39" s="37">
        <v>6</v>
      </c>
      <c r="S39" s="37"/>
      <c r="T39" s="37"/>
      <c r="U39" s="42">
        <f t="shared" si="25"/>
        <v>21.409252000000002</v>
      </c>
      <c r="V39" s="42">
        <f t="shared" si="26"/>
        <v>22.491925199999997</v>
      </c>
      <c r="W39" s="42">
        <f t="shared" si="27"/>
        <v>0</v>
      </c>
      <c r="X39" s="42">
        <f t="shared" si="28"/>
        <v>0</v>
      </c>
      <c r="Y39" s="42">
        <f t="shared" si="29"/>
        <v>21.409252000000002</v>
      </c>
      <c r="Z39" s="42">
        <f t="shared" si="30"/>
        <v>0</v>
      </c>
      <c r="AA39" s="42">
        <f t="shared" si="31"/>
        <v>0</v>
      </c>
      <c r="AB39" s="42">
        <f t="shared" si="32"/>
        <v>0</v>
      </c>
      <c r="AC39" s="42">
        <f t="shared" si="33"/>
        <v>15.263249999999999</v>
      </c>
      <c r="AD39" s="42">
        <f t="shared" si="34"/>
        <v>0</v>
      </c>
      <c r="AE39" s="42">
        <f t="shared" si="35"/>
        <v>21.368549999999999</v>
      </c>
      <c r="AF39" s="42">
        <f t="shared" si="36"/>
        <v>18.315899999999999</v>
      </c>
      <c r="AG39" s="42">
        <f t="shared" si="37"/>
        <v>0</v>
      </c>
      <c r="AH39" s="42">
        <f t="shared" si="38"/>
        <v>0</v>
      </c>
      <c r="AI39" s="42">
        <f t="shared" si="39"/>
        <v>120.2581292</v>
      </c>
      <c r="AJ39" s="31">
        <f t="shared" si="40"/>
        <v>0.4572552441064639</v>
      </c>
    </row>
    <row r="40" spans="1:36" x14ac:dyDescent="0.2">
      <c r="A40" s="14" t="s">
        <v>21</v>
      </c>
      <c r="B40" s="19" t="s">
        <v>154</v>
      </c>
      <c r="C40" s="14" t="s">
        <v>20</v>
      </c>
      <c r="D40" s="19" t="s">
        <v>22</v>
      </c>
      <c r="E40" s="20">
        <v>430</v>
      </c>
      <c r="F40" s="20">
        <v>2016</v>
      </c>
      <c r="G40" s="39">
        <v>1365</v>
      </c>
      <c r="H40" s="39">
        <v>4</v>
      </c>
      <c r="I40" s="38"/>
      <c r="J40" s="38">
        <v>0</v>
      </c>
      <c r="K40" s="38">
        <f t="shared" si="41"/>
        <v>1365</v>
      </c>
      <c r="L40" s="39"/>
      <c r="M40" s="39"/>
      <c r="N40" s="39"/>
      <c r="O40" s="39">
        <v>3</v>
      </c>
      <c r="P40" s="38">
        <v>0</v>
      </c>
      <c r="Q40" s="37">
        <v>3</v>
      </c>
      <c r="R40" s="39">
        <v>6</v>
      </c>
      <c r="S40" s="39"/>
      <c r="T40" s="39"/>
      <c r="U40" s="42">
        <f t="shared" si="25"/>
        <v>111.11646</v>
      </c>
      <c r="V40" s="42">
        <f t="shared" si="26"/>
        <v>31.462645999999999</v>
      </c>
      <c r="W40" s="42">
        <f t="shared" si="27"/>
        <v>0</v>
      </c>
      <c r="X40" s="42">
        <f t="shared" si="28"/>
        <v>0</v>
      </c>
      <c r="Y40" s="42">
        <f t="shared" si="29"/>
        <v>111.11646</v>
      </c>
      <c r="Z40" s="42">
        <f t="shared" si="30"/>
        <v>0</v>
      </c>
      <c r="AA40" s="42">
        <f t="shared" si="31"/>
        <v>0</v>
      </c>
      <c r="AB40" s="42">
        <f t="shared" si="32"/>
        <v>0</v>
      </c>
      <c r="AC40" s="42">
        <f t="shared" si="33"/>
        <v>15.263249999999999</v>
      </c>
      <c r="AD40" s="42">
        <f t="shared" si="34"/>
        <v>0</v>
      </c>
      <c r="AE40" s="42">
        <f t="shared" si="35"/>
        <v>21.368549999999999</v>
      </c>
      <c r="AF40" s="42">
        <f t="shared" si="36"/>
        <v>18.315899999999999</v>
      </c>
      <c r="AG40" s="42">
        <f t="shared" si="37"/>
        <v>0</v>
      </c>
      <c r="AH40" s="42">
        <f t="shared" si="38"/>
        <v>0</v>
      </c>
      <c r="AI40" s="42">
        <f t="shared" si="39"/>
        <v>308.64326599999998</v>
      </c>
      <c r="AJ40" s="31">
        <f t="shared" si="40"/>
        <v>0.22611228278388276</v>
      </c>
    </row>
    <row r="41" spans="1:36" x14ac:dyDescent="0.2">
      <c r="A41" s="14" t="s">
        <v>122</v>
      </c>
      <c r="B41" s="19"/>
      <c r="C41" s="14"/>
      <c r="D41" s="19"/>
      <c r="E41" s="20">
        <v>16</v>
      </c>
      <c r="F41" s="20">
        <v>2016</v>
      </c>
      <c r="G41" s="39">
        <v>85</v>
      </c>
      <c r="H41" s="39">
        <v>4</v>
      </c>
      <c r="I41" s="38"/>
      <c r="J41" s="39">
        <v>1</v>
      </c>
      <c r="K41" s="38">
        <f t="shared" si="41"/>
        <v>85</v>
      </c>
      <c r="L41" s="39">
        <v>1</v>
      </c>
      <c r="M41" s="39"/>
      <c r="N41" s="39">
        <v>1</v>
      </c>
      <c r="O41" s="39">
        <v>2</v>
      </c>
      <c r="P41" s="38">
        <v>0</v>
      </c>
      <c r="Q41" s="37">
        <v>0</v>
      </c>
      <c r="R41" s="39">
        <v>2</v>
      </c>
      <c r="S41" s="39">
        <v>1</v>
      </c>
      <c r="T41" s="39"/>
      <c r="U41" s="42">
        <f t="shared" si="25"/>
        <v>6.91934</v>
      </c>
      <c r="V41" s="42">
        <f t="shared" si="26"/>
        <v>21.042933999999999</v>
      </c>
      <c r="W41" s="42">
        <f t="shared" si="27"/>
        <v>0</v>
      </c>
      <c r="X41" s="42">
        <f t="shared" si="28"/>
        <v>0.43245875</v>
      </c>
      <c r="Y41" s="42">
        <f t="shared" si="29"/>
        <v>6.91934</v>
      </c>
      <c r="Z41" s="42">
        <f t="shared" si="30"/>
        <v>2.5947524999999998</v>
      </c>
      <c r="AA41" s="42">
        <f t="shared" si="31"/>
        <v>0</v>
      </c>
      <c r="AB41" s="42">
        <f t="shared" si="32"/>
        <v>25.438749999999999</v>
      </c>
      <c r="AC41" s="42">
        <f t="shared" si="33"/>
        <v>10.1755</v>
      </c>
      <c r="AD41" s="42">
        <f t="shared" si="34"/>
        <v>0</v>
      </c>
      <c r="AE41" s="42">
        <f t="shared" si="35"/>
        <v>0</v>
      </c>
      <c r="AF41" s="42">
        <f t="shared" si="36"/>
        <v>6.1052999999999997</v>
      </c>
      <c r="AG41" s="42">
        <f t="shared" si="37"/>
        <v>20.350999999999999</v>
      </c>
      <c r="AH41" s="42">
        <f t="shared" si="38"/>
        <v>0</v>
      </c>
      <c r="AI41" s="42">
        <f t="shared" si="39"/>
        <v>99.979375250000004</v>
      </c>
      <c r="AJ41" s="31">
        <f t="shared" si="40"/>
        <v>1.1762279441176471</v>
      </c>
    </row>
    <row r="42" spans="1:36" x14ac:dyDescent="0.2">
      <c r="A42" s="14" t="s">
        <v>155</v>
      </c>
      <c r="B42" s="19" t="s">
        <v>154</v>
      </c>
      <c r="C42" s="14" t="s">
        <v>19</v>
      </c>
      <c r="D42" s="19" t="s">
        <v>19</v>
      </c>
      <c r="E42" s="20">
        <v>279</v>
      </c>
      <c r="F42" s="20">
        <v>2016</v>
      </c>
      <c r="G42" s="37">
        <v>765</v>
      </c>
      <c r="H42" s="37">
        <v>4</v>
      </c>
      <c r="I42" s="38"/>
      <c r="J42" s="38">
        <v>0</v>
      </c>
      <c r="K42" s="38">
        <f t="shared" si="41"/>
        <v>765</v>
      </c>
      <c r="L42" s="37"/>
      <c r="M42" s="37"/>
      <c r="N42" s="37"/>
      <c r="O42" s="38"/>
      <c r="P42" s="38">
        <v>0</v>
      </c>
      <c r="Q42" s="37">
        <v>1</v>
      </c>
      <c r="R42" s="37">
        <v>1</v>
      </c>
      <c r="S42" s="37"/>
      <c r="T42" s="37"/>
      <c r="U42" s="42">
        <f t="shared" si="25"/>
        <v>62.274060000000006</v>
      </c>
      <c r="V42" s="42">
        <f t="shared" si="26"/>
        <v>26.578405999999998</v>
      </c>
      <c r="W42" s="42">
        <f t="shared" si="27"/>
        <v>0</v>
      </c>
      <c r="X42" s="42">
        <f t="shared" si="28"/>
        <v>0</v>
      </c>
      <c r="Y42" s="42">
        <f t="shared" si="29"/>
        <v>62.274060000000006</v>
      </c>
      <c r="Z42" s="42">
        <f t="shared" si="30"/>
        <v>0</v>
      </c>
      <c r="AA42" s="42">
        <f t="shared" si="31"/>
        <v>0</v>
      </c>
      <c r="AB42" s="42">
        <f t="shared" si="32"/>
        <v>0</v>
      </c>
      <c r="AC42" s="42">
        <f t="shared" si="33"/>
        <v>0</v>
      </c>
      <c r="AD42" s="42">
        <f t="shared" si="34"/>
        <v>0</v>
      </c>
      <c r="AE42" s="42">
        <f t="shared" si="35"/>
        <v>7.1228499999999997</v>
      </c>
      <c r="AF42" s="42">
        <f t="shared" si="36"/>
        <v>3.0526499999999999</v>
      </c>
      <c r="AG42" s="42">
        <f t="shared" si="37"/>
        <v>0</v>
      </c>
      <c r="AH42" s="42">
        <f t="shared" si="38"/>
        <v>0</v>
      </c>
      <c r="AI42" s="42">
        <f t="shared" si="39"/>
        <v>161.30202600000001</v>
      </c>
      <c r="AJ42" s="31">
        <f t="shared" si="40"/>
        <v>0.21085232156862746</v>
      </c>
    </row>
    <row r="43" spans="1:36" x14ac:dyDescent="0.2">
      <c r="A43" s="14" t="s">
        <v>23</v>
      </c>
      <c r="B43" s="19" t="s">
        <v>154</v>
      </c>
      <c r="C43" s="14" t="s">
        <v>19</v>
      </c>
      <c r="D43" s="19" t="s">
        <v>19</v>
      </c>
      <c r="E43" s="20">
        <v>218</v>
      </c>
      <c r="F43" s="20">
        <v>2016</v>
      </c>
      <c r="G43" s="37">
        <v>924</v>
      </c>
      <c r="H43" s="37"/>
      <c r="I43" s="38"/>
      <c r="J43" s="38">
        <v>0</v>
      </c>
      <c r="K43" s="38">
        <f t="shared" si="41"/>
        <v>924</v>
      </c>
      <c r="L43" s="37"/>
      <c r="M43" s="37"/>
      <c r="N43" s="37"/>
      <c r="O43" s="37">
        <v>2</v>
      </c>
      <c r="P43" s="37">
        <v>1</v>
      </c>
      <c r="Q43" s="38">
        <v>0</v>
      </c>
      <c r="R43" s="37">
        <v>3</v>
      </c>
      <c r="S43" s="37"/>
      <c r="T43" s="37"/>
      <c r="U43" s="42">
        <f t="shared" si="25"/>
        <v>75.217296000000005</v>
      </c>
      <c r="V43" s="42">
        <f t="shared" si="26"/>
        <v>0</v>
      </c>
      <c r="W43" s="42">
        <f t="shared" si="27"/>
        <v>0</v>
      </c>
      <c r="X43" s="42">
        <f t="shared" si="28"/>
        <v>0</v>
      </c>
      <c r="Y43" s="42">
        <f t="shared" si="29"/>
        <v>75.217296000000005</v>
      </c>
      <c r="Z43" s="42">
        <f t="shared" si="30"/>
        <v>0</v>
      </c>
      <c r="AA43" s="42">
        <f t="shared" si="31"/>
        <v>0</v>
      </c>
      <c r="AB43" s="42">
        <f t="shared" si="32"/>
        <v>0</v>
      </c>
      <c r="AC43" s="42">
        <f t="shared" si="33"/>
        <v>10.1755</v>
      </c>
      <c r="AD43" s="42">
        <f t="shared" si="34"/>
        <v>5.0877499999999998</v>
      </c>
      <c r="AE43" s="42">
        <f t="shared" si="35"/>
        <v>0</v>
      </c>
      <c r="AF43" s="42">
        <f t="shared" si="36"/>
        <v>9.1579499999999996</v>
      </c>
      <c r="AG43" s="42">
        <f t="shared" si="37"/>
        <v>0</v>
      </c>
      <c r="AH43" s="42">
        <f t="shared" si="38"/>
        <v>0</v>
      </c>
      <c r="AI43" s="42">
        <f t="shared" si="39"/>
        <v>174.85579200000001</v>
      </c>
      <c r="AJ43" s="31">
        <f t="shared" si="40"/>
        <v>0.18923787012987014</v>
      </c>
    </row>
    <row r="44" spans="1:36" x14ac:dyDescent="0.2">
      <c r="A44" s="14" t="s">
        <v>24</v>
      </c>
      <c r="B44" s="19" t="s">
        <v>154</v>
      </c>
      <c r="C44" s="14" t="s">
        <v>19</v>
      </c>
      <c r="D44" s="19" t="s">
        <v>19</v>
      </c>
      <c r="E44" s="20">
        <v>139</v>
      </c>
      <c r="F44" s="20">
        <v>2016</v>
      </c>
      <c r="G44" s="37">
        <v>54</v>
      </c>
      <c r="H44" s="37"/>
      <c r="I44" s="38"/>
      <c r="J44" s="38">
        <v>0</v>
      </c>
      <c r="K44" s="38">
        <f t="shared" si="41"/>
        <v>54</v>
      </c>
      <c r="L44" s="37"/>
      <c r="M44" s="37"/>
      <c r="N44" s="37"/>
      <c r="O44" s="38">
        <v>0</v>
      </c>
      <c r="P44" s="38">
        <v>0</v>
      </c>
      <c r="Q44" s="38">
        <v>0</v>
      </c>
      <c r="R44" s="38">
        <v>0</v>
      </c>
      <c r="S44" s="38"/>
      <c r="T44" s="38"/>
      <c r="U44" s="42">
        <f t="shared" si="25"/>
        <v>4.3958159999999999</v>
      </c>
      <c r="V44" s="42">
        <f t="shared" si="26"/>
        <v>0</v>
      </c>
      <c r="W44" s="42">
        <f t="shared" si="27"/>
        <v>0</v>
      </c>
      <c r="X44" s="42">
        <f t="shared" si="28"/>
        <v>0</v>
      </c>
      <c r="Y44" s="42">
        <f t="shared" si="29"/>
        <v>4.3958159999999999</v>
      </c>
      <c r="Z44" s="42">
        <f t="shared" si="30"/>
        <v>0</v>
      </c>
      <c r="AA44" s="42">
        <f t="shared" si="31"/>
        <v>0</v>
      </c>
      <c r="AB44" s="42">
        <f t="shared" si="32"/>
        <v>0</v>
      </c>
      <c r="AC44" s="42">
        <f t="shared" si="33"/>
        <v>0</v>
      </c>
      <c r="AD44" s="42">
        <f t="shared" si="34"/>
        <v>0</v>
      </c>
      <c r="AE44" s="42">
        <f t="shared" si="35"/>
        <v>0</v>
      </c>
      <c r="AF44" s="42">
        <f t="shared" si="36"/>
        <v>0</v>
      </c>
      <c r="AG44" s="42">
        <f t="shared" si="37"/>
        <v>0</v>
      </c>
      <c r="AH44" s="42">
        <f t="shared" si="38"/>
        <v>0</v>
      </c>
      <c r="AI44" s="42">
        <f t="shared" si="39"/>
        <v>8.7916319999999999</v>
      </c>
      <c r="AJ44" s="31">
        <f t="shared" si="40"/>
        <v>0.16280800000000001</v>
      </c>
    </row>
    <row r="45" spans="1:36" x14ac:dyDescent="0.2">
      <c r="A45" s="14" t="s">
        <v>156</v>
      </c>
      <c r="B45" s="19" t="s">
        <v>154</v>
      </c>
      <c r="C45" s="14" t="s">
        <v>19</v>
      </c>
      <c r="D45" s="19" t="s">
        <v>19</v>
      </c>
      <c r="E45" s="20">
        <v>176</v>
      </c>
      <c r="F45" s="20">
        <v>2016</v>
      </c>
      <c r="G45" s="37">
        <v>774</v>
      </c>
      <c r="H45" s="37">
        <v>4</v>
      </c>
      <c r="I45" s="38"/>
      <c r="J45" s="38">
        <v>0</v>
      </c>
      <c r="K45" s="38">
        <f t="shared" si="41"/>
        <v>774</v>
      </c>
      <c r="L45" s="38"/>
      <c r="M45" s="38"/>
      <c r="N45" s="38"/>
      <c r="O45" s="37">
        <v>3</v>
      </c>
      <c r="P45" s="38">
        <v>0</v>
      </c>
      <c r="Q45" s="37">
        <v>3</v>
      </c>
      <c r="R45" s="37">
        <v>6</v>
      </c>
      <c r="S45" s="37"/>
      <c r="T45" s="37"/>
      <c r="U45" s="42">
        <f t="shared" si="25"/>
        <v>63.006696000000005</v>
      </c>
      <c r="V45" s="42">
        <f t="shared" si="26"/>
        <v>26.651669599999998</v>
      </c>
      <c r="W45" s="42">
        <f t="shared" si="27"/>
        <v>0</v>
      </c>
      <c r="X45" s="42">
        <f t="shared" si="28"/>
        <v>0</v>
      </c>
      <c r="Y45" s="42">
        <f t="shared" si="29"/>
        <v>63.006696000000005</v>
      </c>
      <c r="Z45" s="42">
        <f t="shared" si="30"/>
        <v>0</v>
      </c>
      <c r="AA45" s="42">
        <f t="shared" si="31"/>
        <v>0</v>
      </c>
      <c r="AB45" s="42">
        <f t="shared" si="32"/>
        <v>0</v>
      </c>
      <c r="AC45" s="42">
        <f t="shared" si="33"/>
        <v>15.263249999999999</v>
      </c>
      <c r="AD45" s="42">
        <f t="shared" si="34"/>
        <v>0</v>
      </c>
      <c r="AE45" s="42">
        <f t="shared" si="35"/>
        <v>21.368549999999999</v>
      </c>
      <c r="AF45" s="42">
        <f t="shared" si="36"/>
        <v>18.315899999999999</v>
      </c>
      <c r="AG45" s="42">
        <f t="shared" si="37"/>
        <v>0</v>
      </c>
      <c r="AH45" s="42">
        <f t="shared" si="38"/>
        <v>0</v>
      </c>
      <c r="AI45" s="42">
        <f t="shared" si="39"/>
        <v>207.6127616</v>
      </c>
      <c r="AJ45" s="31">
        <f t="shared" si="40"/>
        <v>0.26823354211886302</v>
      </c>
    </row>
    <row r="46" spans="1:36" x14ac:dyDescent="0.2">
      <c r="A46" s="14" t="s">
        <v>157</v>
      </c>
      <c r="B46" s="19" t="s">
        <v>154</v>
      </c>
      <c r="C46" s="14" t="s">
        <v>19</v>
      </c>
      <c r="D46" s="19" t="s">
        <v>19</v>
      </c>
      <c r="E46" s="20">
        <v>97</v>
      </c>
      <c r="F46" s="20">
        <v>2016</v>
      </c>
      <c r="G46" s="37">
        <v>52</v>
      </c>
      <c r="H46" s="37"/>
      <c r="I46" s="38"/>
      <c r="J46" s="38">
        <v>0</v>
      </c>
      <c r="K46" s="38">
        <f t="shared" si="41"/>
        <v>52</v>
      </c>
      <c r="L46" s="38"/>
      <c r="M46" s="38"/>
      <c r="N46" s="38"/>
      <c r="O46" s="37">
        <v>2</v>
      </c>
      <c r="P46" s="37">
        <v>1</v>
      </c>
      <c r="Q46" s="38">
        <v>0</v>
      </c>
      <c r="R46" s="37">
        <v>3</v>
      </c>
      <c r="S46" s="37"/>
      <c r="T46" s="37"/>
      <c r="U46" s="42">
        <f t="shared" si="25"/>
        <v>4.2330079999999999</v>
      </c>
      <c r="V46" s="42">
        <f t="shared" si="26"/>
        <v>0</v>
      </c>
      <c r="W46" s="42">
        <f t="shared" si="27"/>
        <v>0</v>
      </c>
      <c r="X46" s="42">
        <f t="shared" si="28"/>
        <v>0</v>
      </c>
      <c r="Y46" s="42">
        <f t="shared" si="29"/>
        <v>4.2330079999999999</v>
      </c>
      <c r="Z46" s="42">
        <f t="shared" si="30"/>
        <v>0</v>
      </c>
      <c r="AA46" s="42">
        <f t="shared" si="31"/>
        <v>0</v>
      </c>
      <c r="AB46" s="42">
        <f t="shared" si="32"/>
        <v>0</v>
      </c>
      <c r="AC46" s="42">
        <f t="shared" si="33"/>
        <v>10.1755</v>
      </c>
      <c r="AD46" s="42">
        <f t="shared" si="34"/>
        <v>5.0877499999999998</v>
      </c>
      <c r="AE46" s="42">
        <f t="shared" si="35"/>
        <v>0</v>
      </c>
      <c r="AF46" s="42">
        <f t="shared" si="36"/>
        <v>9.1579499999999996</v>
      </c>
      <c r="AG46" s="42">
        <f t="shared" si="37"/>
        <v>0</v>
      </c>
      <c r="AH46" s="42">
        <f t="shared" si="38"/>
        <v>0</v>
      </c>
      <c r="AI46" s="42">
        <f t="shared" si="39"/>
        <v>32.887215999999995</v>
      </c>
      <c r="AJ46" s="31">
        <f t="shared" si="40"/>
        <v>0.6324464615384614</v>
      </c>
    </row>
    <row r="47" spans="1:36" x14ac:dyDescent="0.2">
      <c r="A47" s="14" t="s">
        <v>158</v>
      </c>
      <c r="B47" s="19" t="s">
        <v>154</v>
      </c>
      <c r="C47" s="14" t="s">
        <v>20</v>
      </c>
      <c r="D47" s="19" t="s">
        <v>22</v>
      </c>
      <c r="E47" s="20">
        <v>309</v>
      </c>
      <c r="F47" s="20">
        <v>2016</v>
      </c>
      <c r="G47" s="37">
        <v>2189</v>
      </c>
      <c r="H47" s="37"/>
      <c r="I47" s="38"/>
      <c r="J47" s="38">
        <v>0</v>
      </c>
      <c r="K47" s="38">
        <f t="shared" si="41"/>
        <v>2189</v>
      </c>
      <c r="L47" s="37"/>
      <c r="M47" s="37"/>
      <c r="N47" s="37"/>
      <c r="O47" s="37">
        <v>2</v>
      </c>
      <c r="P47" s="37">
        <v>1</v>
      </c>
      <c r="Q47" s="38">
        <v>0</v>
      </c>
      <c r="R47" s="37">
        <v>3</v>
      </c>
      <c r="S47" s="37"/>
      <c r="T47" s="37"/>
      <c r="U47" s="42">
        <f t="shared" si="25"/>
        <v>178.19335600000002</v>
      </c>
      <c r="V47" s="42">
        <f t="shared" si="26"/>
        <v>0</v>
      </c>
      <c r="W47" s="42">
        <f t="shared" si="27"/>
        <v>0</v>
      </c>
      <c r="X47" s="42">
        <f t="shared" si="28"/>
        <v>0</v>
      </c>
      <c r="Y47" s="42">
        <f t="shared" si="29"/>
        <v>178.19335600000002</v>
      </c>
      <c r="Z47" s="42">
        <f t="shared" si="30"/>
        <v>0</v>
      </c>
      <c r="AA47" s="42">
        <f t="shared" si="31"/>
        <v>0</v>
      </c>
      <c r="AB47" s="42">
        <f t="shared" si="32"/>
        <v>0</v>
      </c>
      <c r="AC47" s="42">
        <f t="shared" si="33"/>
        <v>10.1755</v>
      </c>
      <c r="AD47" s="42">
        <f t="shared" si="34"/>
        <v>5.0877499999999998</v>
      </c>
      <c r="AE47" s="42">
        <f t="shared" si="35"/>
        <v>0</v>
      </c>
      <c r="AF47" s="42">
        <f t="shared" si="36"/>
        <v>9.1579499999999996</v>
      </c>
      <c r="AG47" s="42">
        <f t="shared" si="37"/>
        <v>0</v>
      </c>
      <c r="AH47" s="42">
        <f t="shared" si="38"/>
        <v>0</v>
      </c>
      <c r="AI47" s="42">
        <f t="shared" si="39"/>
        <v>380.8079120000001</v>
      </c>
      <c r="AJ47" s="31">
        <f t="shared" si="40"/>
        <v>0.17396432708999549</v>
      </c>
    </row>
    <row r="48" spans="1:36" x14ac:dyDescent="0.2">
      <c r="A48" s="14" t="s">
        <v>159</v>
      </c>
      <c r="B48" s="19" t="s">
        <v>154</v>
      </c>
      <c r="C48" s="14" t="s">
        <v>160</v>
      </c>
      <c r="D48" s="19" t="s">
        <v>19</v>
      </c>
      <c r="E48" s="20">
        <v>191</v>
      </c>
      <c r="F48" s="20">
        <v>2016</v>
      </c>
      <c r="G48" s="39">
        <v>2174</v>
      </c>
      <c r="H48" s="39"/>
      <c r="I48" s="38"/>
      <c r="J48" s="38">
        <v>0</v>
      </c>
      <c r="K48" s="38">
        <f t="shared" si="41"/>
        <v>2174</v>
      </c>
      <c r="L48" s="39"/>
      <c r="M48" s="39"/>
      <c r="N48" s="39"/>
      <c r="O48" s="39">
        <v>2</v>
      </c>
      <c r="P48" s="39">
        <v>1</v>
      </c>
      <c r="Q48" s="38">
        <v>0</v>
      </c>
      <c r="R48" s="39">
        <v>3</v>
      </c>
      <c r="S48" s="39"/>
      <c r="T48" s="39"/>
      <c r="U48" s="42">
        <f t="shared" si="25"/>
        <v>176.972296</v>
      </c>
      <c r="V48" s="42">
        <f t="shared" si="26"/>
        <v>0</v>
      </c>
      <c r="W48" s="42">
        <f t="shared" si="27"/>
        <v>0</v>
      </c>
      <c r="X48" s="42">
        <f t="shared" si="28"/>
        <v>0</v>
      </c>
      <c r="Y48" s="42">
        <f t="shared" si="29"/>
        <v>176.972296</v>
      </c>
      <c r="Z48" s="42">
        <f t="shared" si="30"/>
        <v>0</v>
      </c>
      <c r="AA48" s="42">
        <f t="shared" si="31"/>
        <v>0</v>
      </c>
      <c r="AB48" s="42">
        <f t="shared" si="32"/>
        <v>0</v>
      </c>
      <c r="AC48" s="42">
        <f t="shared" si="33"/>
        <v>10.1755</v>
      </c>
      <c r="AD48" s="42">
        <f t="shared" si="34"/>
        <v>5.0877499999999998</v>
      </c>
      <c r="AE48" s="42">
        <f t="shared" si="35"/>
        <v>0</v>
      </c>
      <c r="AF48" s="42">
        <f t="shared" si="36"/>
        <v>9.1579499999999996</v>
      </c>
      <c r="AG48" s="42">
        <f t="shared" si="37"/>
        <v>0</v>
      </c>
      <c r="AH48" s="42">
        <f t="shared" si="38"/>
        <v>0</v>
      </c>
      <c r="AI48" s="42">
        <f t="shared" si="39"/>
        <v>378.36579200000006</v>
      </c>
      <c r="AJ48" s="31">
        <f t="shared" si="40"/>
        <v>0.17404130266789331</v>
      </c>
    </row>
    <row r="49" spans="1:36" x14ac:dyDescent="0.2">
      <c r="A49" s="14" t="s">
        <v>161</v>
      </c>
      <c r="B49" s="19" t="s">
        <v>154</v>
      </c>
      <c r="C49" s="14" t="s">
        <v>19</v>
      </c>
      <c r="D49" s="19" t="s">
        <v>19</v>
      </c>
      <c r="E49" s="20">
        <v>1324</v>
      </c>
      <c r="F49" s="20">
        <v>2016</v>
      </c>
      <c r="G49" s="39">
        <v>2923</v>
      </c>
      <c r="H49" s="39"/>
      <c r="I49" s="38"/>
      <c r="J49" s="38">
        <v>0</v>
      </c>
      <c r="K49" s="38">
        <f t="shared" si="41"/>
        <v>2923</v>
      </c>
      <c r="L49" s="38"/>
      <c r="M49" s="38"/>
      <c r="N49" s="38"/>
      <c r="O49" s="39">
        <v>2</v>
      </c>
      <c r="P49" s="39">
        <v>1</v>
      </c>
      <c r="Q49" s="38">
        <v>0</v>
      </c>
      <c r="R49" s="39">
        <v>3</v>
      </c>
      <c r="S49" s="39"/>
      <c r="T49" s="39"/>
      <c r="U49" s="42">
        <f t="shared" si="25"/>
        <v>237.94389200000001</v>
      </c>
      <c r="V49" s="42">
        <f t="shared" si="26"/>
        <v>0</v>
      </c>
      <c r="W49" s="42">
        <f t="shared" si="27"/>
        <v>0</v>
      </c>
      <c r="X49" s="42">
        <f t="shared" si="28"/>
        <v>0</v>
      </c>
      <c r="Y49" s="42">
        <f t="shared" si="29"/>
        <v>237.94389200000001</v>
      </c>
      <c r="Z49" s="42">
        <f t="shared" si="30"/>
        <v>0</v>
      </c>
      <c r="AA49" s="42">
        <f t="shared" si="31"/>
        <v>0</v>
      </c>
      <c r="AB49" s="42">
        <f t="shared" si="32"/>
        <v>0</v>
      </c>
      <c r="AC49" s="42">
        <f t="shared" si="33"/>
        <v>10.1755</v>
      </c>
      <c r="AD49" s="42">
        <f t="shared" si="34"/>
        <v>5.0877499999999998</v>
      </c>
      <c r="AE49" s="42">
        <f t="shared" si="35"/>
        <v>0</v>
      </c>
      <c r="AF49" s="42">
        <f t="shared" si="36"/>
        <v>9.1579499999999996</v>
      </c>
      <c r="AG49" s="42">
        <f t="shared" si="37"/>
        <v>0</v>
      </c>
      <c r="AH49" s="42">
        <f t="shared" si="38"/>
        <v>0</v>
      </c>
      <c r="AI49" s="42">
        <f t="shared" si="39"/>
        <v>500.30898400000001</v>
      </c>
      <c r="AJ49" s="31">
        <f t="shared" si="40"/>
        <v>0.17116284091686623</v>
      </c>
    </row>
    <row r="50" spans="1:36" x14ac:dyDescent="0.2">
      <c r="A50" s="14" t="s">
        <v>127</v>
      </c>
      <c r="B50" s="19"/>
      <c r="C50" s="14"/>
      <c r="D50" s="19"/>
      <c r="E50" s="20">
        <v>25</v>
      </c>
      <c r="F50" s="20">
        <v>2016</v>
      </c>
      <c r="G50" s="39">
        <v>19</v>
      </c>
      <c r="H50" s="39"/>
      <c r="I50" s="38"/>
      <c r="J50" s="38">
        <v>0</v>
      </c>
      <c r="K50" s="38">
        <f t="shared" si="41"/>
        <v>19</v>
      </c>
      <c r="L50" s="38"/>
      <c r="M50" s="38"/>
      <c r="N50" s="38"/>
      <c r="O50" s="39"/>
      <c r="P50" s="39"/>
      <c r="Q50" s="38">
        <v>0</v>
      </c>
      <c r="R50" s="39">
        <v>0</v>
      </c>
      <c r="S50" s="39"/>
      <c r="T50" s="39"/>
      <c r="U50" s="42">
        <f t="shared" si="25"/>
        <v>1.5466760000000002</v>
      </c>
      <c r="V50" s="42">
        <f t="shared" si="26"/>
        <v>0</v>
      </c>
      <c r="W50" s="42">
        <f t="shared" si="27"/>
        <v>0</v>
      </c>
      <c r="X50" s="42">
        <f t="shared" si="28"/>
        <v>0</v>
      </c>
      <c r="Y50" s="42">
        <f t="shared" si="29"/>
        <v>1.5466760000000002</v>
      </c>
      <c r="Z50" s="42">
        <f t="shared" si="30"/>
        <v>0</v>
      </c>
      <c r="AA50" s="42">
        <f t="shared" si="31"/>
        <v>0</v>
      </c>
      <c r="AB50" s="42">
        <f t="shared" si="32"/>
        <v>0</v>
      </c>
      <c r="AC50" s="42">
        <f t="shared" si="33"/>
        <v>0</v>
      </c>
      <c r="AD50" s="42">
        <f t="shared" si="34"/>
        <v>0</v>
      </c>
      <c r="AE50" s="42">
        <f t="shared" si="35"/>
        <v>0</v>
      </c>
      <c r="AF50" s="42">
        <f t="shared" si="36"/>
        <v>0</v>
      </c>
      <c r="AG50" s="42">
        <f t="shared" si="37"/>
        <v>0</v>
      </c>
      <c r="AH50" s="42">
        <f t="shared" si="38"/>
        <v>0</v>
      </c>
      <c r="AI50" s="42">
        <f t="shared" si="39"/>
        <v>3.0933520000000003</v>
      </c>
      <c r="AJ50" s="31">
        <f t="shared" si="40"/>
        <v>0.16280800000000001</v>
      </c>
    </row>
    <row r="51" spans="1:36" x14ac:dyDescent="0.2">
      <c r="A51" s="14" t="s">
        <v>149</v>
      </c>
      <c r="B51" s="19"/>
      <c r="C51" s="14"/>
      <c r="D51" s="19"/>
      <c r="E51" s="20">
        <v>610</v>
      </c>
      <c r="F51" s="20">
        <v>2016</v>
      </c>
      <c r="G51" s="39">
        <v>2593</v>
      </c>
      <c r="H51" s="39">
        <v>5</v>
      </c>
      <c r="I51" s="38"/>
      <c r="J51" s="38">
        <v>0</v>
      </c>
      <c r="K51" s="38">
        <f t="shared" si="41"/>
        <v>2593</v>
      </c>
      <c r="L51" s="38"/>
      <c r="M51" s="38"/>
      <c r="N51" s="38"/>
      <c r="O51" s="39">
        <v>3</v>
      </c>
      <c r="P51" s="39"/>
      <c r="Q51" s="38">
        <v>3</v>
      </c>
      <c r="R51" s="39">
        <v>6</v>
      </c>
      <c r="S51" s="39"/>
      <c r="T51" s="39"/>
      <c r="U51" s="42">
        <f t="shared" si="25"/>
        <v>211.08057200000002</v>
      </c>
      <c r="V51" s="42">
        <f t="shared" si="26"/>
        <v>51.823821499999994</v>
      </c>
      <c r="W51" s="42">
        <f t="shared" si="27"/>
        <v>0</v>
      </c>
      <c r="X51" s="42">
        <f t="shared" si="28"/>
        <v>0</v>
      </c>
      <c r="Y51" s="42">
        <f t="shared" si="29"/>
        <v>211.08057200000002</v>
      </c>
      <c r="Z51" s="42">
        <f t="shared" si="30"/>
        <v>0</v>
      </c>
      <c r="AA51" s="42">
        <f t="shared" si="31"/>
        <v>0</v>
      </c>
      <c r="AB51" s="42">
        <f t="shared" si="32"/>
        <v>0</v>
      </c>
      <c r="AC51" s="42">
        <f t="shared" si="33"/>
        <v>15.263249999999999</v>
      </c>
      <c r="AD51" s="42">
        <f t="shared" si="34"/>
        <v>0</v>
      </c>
      <c r="AE51" s="42">
        <f t="shared" si="35"/>
        <v>21.368549999999999</v>
      </c>
      <c r="AF51" s="42">
        <f t="shared" si="36"/>
        <v>18.315899999999999</v>
      </c>
      <c r="AG51" s="42">
        <f t="shared" si="37"/>
        <v>0</v>
      </c>
      <c r="AH51" s="42">
        <f t="shared" si="38"/>
        <v>0</v>
      </c>
      <c r="AI51" s="42">
        <f t="shared" si="39"/>
        <v>528.93266549999998</v>
      </c>
      <c r="AJ51" s="31">
        <f t="shared" si="40"/>
        <v>0.20398483050520633</v>
      </c>
    </row>
    <row r="52" spans="1:36" x14ac:dyDescent="0.2">
      <c r="A52" s="14" t="s">
        <v>162</v>
      </c>
      <c r="B52" s="19" t="s">
        <v>154</v>
      </c>
      <c r="C52" s="14" t="s">
        <v>20</v>
      </c>
      <c r="D52" s="19" t="s">
        <v>22</v>
      </c>
      <c r="E52" s="20">
        <v>175</v>
      </c>
      <c r="F52" s="20">
        <v>2016</v>
      </c>
      <c r="G52" s="37">
        <v>411</v>
      </c>
      <c r="H52" s="37">
        <v>5</v>
      </c>
      <c r="I52" s="38"/>
      <c r="J52" s="38">
        <v>0</v>
      </c>
      <c r="K52" s="38">
        <f t="shared" si="41"/>
        <v>411</v>
      </c>
      <c r="L52" s="38"/>
      <c r="M52" s="38"/>
      <c r="N52" s="38"/>
      <c r="O52" s="37">
        <v>3</v>
      </c>
      <c r="P52" s="38">
        <v>0</v>
      </c>
      <c r="Q52" s="37">
        <v>9</v>
      </c>
      <c r="R52" s="37">
        <v>12</v>
      </c>
      <c r="S52" s="37"/>
      <c r="T52" s="37"/>
      <c r="U52" s="42">
        <f t="shared" si="25"/>
        <v>33.457044000000003</v>
      </c>
      <c r="V52" s="42">
        <f t="shared" si="26"/>
        <v>29.620880499999998</v>
      </c>
      <c r="W52" s="42">
        <f t="shared" si="27"/>
        <v>0</v>
      </c>
      <c r="X52" s="42">
        <f t="shared" si="28"/>
        <v>0</v>
      </c>
      <c r="Y52" s="42">
        <f t="shared" si="29"/>
        <v>33.457044000000003</v>
      </c>
      <c r="Z52" s="42">
        <f t="shared" si="30"/>
        <v>0</v>
      </c>
      <c r="AA52" s="42">
        <f t="shared" si="31"/>
        <v>0</v>
      </c>
      <c r="AB52" s="42">
        <f t="shared" si="32"/>
        <v>0</v>
      </c>
      <c r="AC52" s="42">
        <f t="shared" si="33"/>
        <v>15.263249999999999</v>
      </c>
      <c r="AD52" s="42">
        <f t="shared" si="34"/>
        <v>0</v>
      </c>
      <c r="AE52" s="42">
        <f t="shared" si="35"/>
        <v>64.105649999999997</v>
      </c>
      <c r="AF52" s="42">
        <f t="shared" si="36"/>
        <v>36.631799999999998</v>
      </c>
      <c r="AG52" s="42">
        <f t="shared" si="37"/>
        <v>0</v>
      </c>
      <c r="AH52" s="42">
        <f t="shared" si="38"/>
        <v>0</v>
      </c>
      <c r="AI52" s="42">
        <f t="shared" si="39"/>
        <v>212.53566849999999</v>
      </c>
      <c r="AJ52" s="31">
        <f t="shared" si="40"/>
        <v>0.51711841484184906</v>
      </c>
    </row>
    <row r="53" spans="1:36" x14ac:dyDescent="0.2">
      <c r="A53" s="14" t="s">
        <v>163</v>
      </c>
      <c r="B53" s="19" t="s">
        <v>154</v>
      </c>
      <c r="C53" s="14" t="s">
        <v>19</v>
      </c>
      <c r="D53" s="19" t="s">
        <v>19</v>
      </c>
      <c r="E53" s="20">
        <v>41</v>
      </c>
      <c r="F53" s="20">
        <v>2016</v>
      </c>
      <c r="G53" s="39">
        <v>113</v>
      </c>
      <c r="H53" s="39"/>
      <c r="I53" s="38"/>
      <c r="J53" s="38">
        <v>0</v>
      </c>
      <c r="K53" s="38">
        <f t="shared" si="41"/>
        <v>113</v>
      </c>
      <c r="L53" s="39"/>
      <c r="M53" s="39"/>
      <c r="N53" s="39"/>
      <c r="O53" s="39">
        <v>2</v>
      </c>
      <c r="P53" s="38">
        <v>0</v>
      </c>
      <c r="Q53" s="39">
        <v>6</v>
      </c>
      <c r="R53" s="39">
        <v>8</v>
      </c>
      <c r="S53" s="39"/>
      <c r="T53" s="39"/>
      <c r="U53" s="42">
        <f t="shared" si="25"/>
        <v>9.1986520000000009</v>
      </c>
      <c r="V53" s="42">
        <f t="shared" si="26"/>
        <v>0</v>
      </c>
      <c r="W53" s="42">
        <f t="shared" si="27"/>
        <v>0</v>
      </c>
      <c r="X53" s="42">
        <f t="shared" si="28"/>
        <v>0</v>
      </c>
      <c r="Y53" s="42">
        <f t="shared" si="29"/>
        <v>9.1986520000000009</v>
      </c>
      <c r="Z53" s="42">
        <f t="shared" si="30"/>
        <v>0</v>
      </c>
      <c r="AA53" s="42">
        <f t="shared" si="31"/>
        <v>0</v>
      </c>
      <c r="AB53" s="42">
        <f t="shared" si="32"/>
        <v>0</v>
      </c>
      <c r="AC53" s="42">
        <f t="shared" si="33"/>
        <v>10.1755</v>
      </c>
      <c r="AD53" s="42">
        <f t="shared" si="34"/>
        <v>0</v>
      </c>
      <c r="AE53" s="42">
        <f t="shared" si="35"/>
        <v>42.737099999999998</v>
      </c>
      <c r="AF53" s="42">
        <f t="shared" si="36"/>
        <v>24.421199999999999</v>
      </c>
      <c r="AG53" s="42">
        <f t="shared" si="37"/>
        <v>0</v>
      </c>
      <c r="AH53" s="42">
        <f t="shared" si="38"/>
        <v>0</v>
      </c>
      <c r="AI53" s="42">
        <f t="shared" si="39"/>
        <v>95.731104000000002</v>
      </c>
      <c r="AJ53" s="31">
        <f t="shared" si="40"/>
        <v>0.84717791150442479</v>
      </c>
    </row>
    <row r="54" spans="1:36" x14ac:dyDescent="0.2">
      <c r="A54" s="14" t="s">
        <v>150</v>
      </c>
      <c r="B54" s="19"/>
      <c r="C54" s="14"/>
      <c r="D54" s="19"/>
      <c r="E54" s="20">
        <v>753</v>
      </c>
      <c r="F54" s="20">
        <v>2016</v>
      </c>
      <c r="G54" s="39">
        <v>3141</v>
      </c>
      <c r="H54" s="39">
        <v>4</v>
      </c>
      <c r="I54" s="38"/>
      <c r="J54" s="38">
        <v>0</v>
      </c>
      <c r="K54" s="38">
        <f t="shared" si="41"/>
        <v>3141</v>
      </c>
      <c r="L54" s="39"/>
      <c r="M54" s="39"/>
      <c r="N54" s="39"/>
      <c r="O54" s="39">
        <v>3</v>
      </c>
      <c r="P54" s="38"/>
      <c r="Q54" s="39">
        <v>7</v>
      </c>
      <c r="R54" s="39">
        <v>10</v>
      </c>
      <c r="S54" s="39"/>
      <c r="T54" s="39"/>
      <c r="U54" s="42">
        <f t="shared" si="25"/>
        <v>255.689964</v>
      </c>
      <c r="V54" s="42">
        <f t="shared" si="26"/>
        <v>45.919996399999995</v>
      </c>
      <c r="W54" s="42">
        <f t="shared" si="27"/>
        <v>0</v>
      </c>
      <c r="X54" s="42">
        <f t="shared" si="28"/>
        <v>0</v>
      </c>
      <c r="Y54" s="42">
        <f t="shared" si="29"/>
        <v>255.689964</v>
      </c>
      <c r="Z54" s="42">
        <f t="shared" si="30"/>
        <v>0</v>
      </c>
      <c r="AA54" s="42">
        <f t="shared" si="31"/>
        <v>0</v>
      </c>
      <c r="AB54" s="42">
        <f t="shared" si="32"/>
        <v>0</v>
      </c>
      <c r="AC54" s="42">
        <f t="shared" si="33"/>
        <v>15.263249999999999</v>
      </c>
      <c r="AD54" s="42"/>
      <c r="AE54" s="42">
        <f t="shared" si="35"/>
        <v>49.859949999999998</v>
      </c>
      <c r="AF54" s="42">
        <f t="shared" si="36"/>
        <v>30.526499999999999</v>
      </c>
      <c r="AG54" s="42">
        <f t="shared" si="37"/>
        <v>0</v>
      </c>
      <c r="AH54" s="42">
        <f t="shared" si="38"/>
        <v>0</v>
      </c>
      <c r="AI54" s="42">
        <f t="shared" si="39"/>
        <v>652.94962439999995</v>
      </c>
      <c r="AJ54" s="31">
        <f t="shared" si="40"/>
        <v>0.20787953658070676</v>
      </c>
    </row>
    <row r="55" spans="1:36" x14ac:dyDescent="0.2">
      <c r="A55" s="14" t="s">
        <v>125</v>
      </c>
      <c r="B55" s="19" t="s">
        <v>25</v>
      </c>
      <c r="C55" s="14" t="s">
        <v>19</v>
      </c>
      <c r="D55" s="19" t="s">
        <v>19</v>
      </c>
      <c r="E55" s="19">
        <v>43</v>
      </c>
      <c r="F55" s="19">
        <v>2016</v>
      </c>
      <c r="G55" s="38">
        <v>8</v>
      </c>
      <c r="H55" s="38"/>
      <c r="I55" s="38"/>
      <c r="J55" s="38">
        <v>0</v>
      </c>
      <c r="K55" s="38">
        <f t="shared" si="41"/>
        <v>8</v>
      </c>
      <c r="L55" s="38"/>
      <c r="M55" s="38"/>
      <c r="N55" s="38"/>
      <c r="O55" s="38">
        <v>2</v>
      </c>
      <c r="P55" s="38">
        <v>1</v>
      </c>
      <c r="Q55" s="38">
        <v>0</v>
      </c>
      <c r="R55" s="38">
        <v>3</v>
      </c>
      <c r="S55" s="38"/>
      <c r="T55" s="38"/>
      <c r="U55" s="42">
        <f t="shared" si="25"/>
        <v>0.65123200000000003</v>
      </c>
      <c r="V55" s="42">
        <f t="shared" si="26"/>
        <v>0</v>
      </c>
      <c r="W55" s="42">
        <f t="shared" si="27"/>
        <v>0</v>
      </c>
      <c r="X55" s="42">
        <f t="shared" si="28"/>
        <v>0</v>
      </c>
      <c r="Y55" s="42">
        <f t="shared" si="29"/>
        <v>0.65123200000000003</v>
      </c>
      <c r="Z55" s="42">
        <f t="shared" si="30"/>
        <v>0</v>
      </c>
      <c r="AA55" s="42">
        <f t="shared" si="31"/>
        <v>0</v>
      </c>
      <c r="AB55" s="42">
        <f t="shared" si="32"/>
        <v>0</v>
      </c>
      <c r="AC55" s="42">
        <f t="shared" si="33"/>
        <v>10.1755</v>
      </c>
      <c r="AD55" s="42">
        <f>P$32*P55</f>
        <v>5.0877499999999998</v>
      </c>
      <c r="AE55" s="42">
        <f t="shared" si="35"/>
        <v>0</v>
      </c>
      <c r="AF55" s="42">
        <f t="shared" si="36"/>
        <v>9.1579499999999996</v>
      </c>
      <c r="AG55" s="42">
        <f t="shared" si="37"/>
        <v>0</v>
      </c>
      <c r="AH55" s="42">
        <f t="shared" si="38"/>
        <v>0</v>
      </c>
      <c r="AI55" s="42">
        <f t="shared" si="39"/>
        <v>25.723663999999999</v>
      </c>
      <c r="AJ55" s="31">
        <f t="shared" si="40"/>
        <v>3.2154579999999999</v>
      </c>
    </row>
    <row r="56" spans="1:36" x14ac:dyDescent="0.2">
      <c r="A56" s="21" t="s">
        <v>25</v>
      </c>
      <c r="B56" s="22" t="s">
        <v>26</v>
      </c>
      <c r="C56" s="21" t="s">
        <v>19</v>
      </c>
      <c r="D56" s="22"/>
      <c r="E56" s="23">
        <f>SUM(E34:E55)</f>
        <v>6410</v>
      </c>
      <c r="F56" s="22">
        <v>2016</v>
      </c>
      <c r="G56" s="40">
        <f t="shared" ref="G56:L56" si="43">SUM(G34:G55)</f>
        <v>24789</v>
      </c>
      <c r="H56" s="40">
        <f t="shared" si="43"/>
        <v>48</v>
      </c>
      <c r="I56" s="40">
        <f t="shared" si="43"/>
        <v>0</v>
      </c>
      <c r="J56" s="40">
        <f t="shared" si="43"/>
        <v>1</v>
      </c>
      <c r="K56" s="40">
        <f t="shared" si="43"/>
        <v>24789</v>
      </c>
      <c r="L56" s="40">
        <f t="shared" si="43"/>
        <v>1</v>
      </c>
      <c r="M56" s="40">
        <f t="shared" ref="M56" si="44">SUM(M34:M55)</f>
        <v>0</v>
      </c>
      <c r="N56" s="40">
        <f t="shared" ref="N56:T56" si="45">SUM(N34:N55)</f>
        <v>1</v>
      </c>
      <c r="O56" s="40">
        <f t="shared" si="45"/>
        <v>43</v>
      </c>
      <c r="P56" s="40">
        <f t="shared" si="45"/>
        <v>8</v>
      </c>
      <c r="Q56" s="40">
        <f t="shared" si="45"/>
        <v>45</v>
      </c>
      <c r="R56" s="40">
        <f t="shared" si="45"/>
        <v>96</v>
      </c>
      <c r="S56" s="40">
        <f t="shared" si="45"/>
        <v>1</v>
      </c>
      <c r="T56" s="40">
        <f t="shared" si="45"/>
        <v>0</v>
      </c>
      <c r="U56" s="43">
        <f>SUM(U34:U55)</f>
        <v>2017.9237559999999</v>
      </c>
      <c r="V56" s="43">
        <f>SUM(V34:V55)</f>
        <v>388.45174760000003</v>
      </c>
      <c r="W56" s="43">
        <f>SUM(W34:W55)</f>
        <v>0</v>
      </c>
      <c r="X56" s="43">
        <f>SUM(X34:X55)</f>
        <v>0.43245875</v>
      </c>
      <c r="Y56" s="43">
        <f t="shared" ref="Y56:AG56" si="46">SUM(Y34:Y55)</f>
        <v>2017.9237559999999</v>
      </c>
      <c r="Z56" s="43">
        <f t="shared" si="46"/>
        <v>2.5947524999999998</v>
      </c>
      <c r="AA56" s="43">
        <f t="shared" si="46"/>
        <v>0</v>
      </c>
      <c r="AB56" s="43">
        <f t="shared" si="46"/>
        <v>25.438749999999999</v>
      </c>
      <c r="AC56" s="43">
        <f t="shared" si="46"/>
        <v>218.77324999999999</v>
      </c>
      <c r="AD56" s="43">
        <f t="shared" si="46"/>
        <v>40.701999999999998</v>
      </c>
      <c r="AE56" s="43">
        <f t="shared" si="46"/>
        <v>320.52824999999996</v>
      </c>
      <c r="AF56" s="43">
        <f t="shared" si="46"/>
        <v>293.05439999999999</v>
      </c>
      <c r="AG56" s="43">
        <f t="shared" si="46"/>
        <v>20.350999999999999</v>
      </c>
      <c r="AH56" s="43">
        <f t="shared" ref="AH56" si="47">SUM(AH34:AH55)</f>
        <v>0</v>
      </c>
      <c r="AI56" s="43">
        <f>SUM(AI34:AI55)</f>
        <v>5346.1741208500007</v>
      </c>
      <c r="AJ56" s="27">
        <f t="shared" si="40"/>
        <v>0.21566719596796968</v>
      </c>
    </row>
    <row r="57" spans="1:36" x14ac:dyDescent="0.2"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</row>
    <row r="58" spans="1:36" x14ac:dyDescent="0.2"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</row>
    <row r="59" spans="1:36" x14ac:dyDescent="0.2"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</row>
    <row r="60" spans="1:36" s="28" customFormat="1" x14ac:dyDescent="0.2">
      <c r="A60" s="24" t="s">
        <v>25</v>
      </c>
      <c r="B60" s="49" t="s">
        <v>164</v>
      </c>
      <c r="C60" s="50"/>
      <c r="D60" s="24"/>
      <c r="E60" s="25">
        <f>E56+E29</f>
        <v>13918</v>
      </c>
      <c r="F60" s="24">
        <v>2016</v>
      </c>
      <c r="G60" s="26">
        <f t="shared" ref="G60:M60" si="48">G56+G29</f>
        <v>52387</v>
      </c>
      <c r="H60" s="26">
        <f t="shared" si="48"/>
        <v>110</v>
      </c>
      <c r="I60" s="26">
        <f t="shared" si="48"/>
        <v>0</v>
      </c>
      <c r="J60" s="26">
        <f t="shared" si="48"/>
        <v>13</v>
      </c>
      <c r="K60" s="26">
        <f t="shared" si="48"/>
        <v>52387</v>
      </c>
      <c r="L60" s="26">
        <f t="shared" si="48"/>
        <v>14</v>
      </c>
      <c r="M60" s="26">
        <f t="shared" si="48"/>
        <v>1</v>
      </c>
      <c r="N60" s="26">
        <f t="shared" ref="N60:T60" si="49">N56+N29</f>
        <v>12</v>
      </c>
      <c r="O60" s="26">
        <f t="shared" si="49"/>
        <v>44</v>
      </c>
      <c r="P60" s="26">
        <f t="shared" si="49"/>
        <v>16</v>
      </c>
      <c r="Q60" s="26">
        <f t="shared" si="49"/>
        <v>51</v>
      </c>
      <c r="R60" s="26">
        <f t="shared" si="49"/>
        <v>111</v>
      </c>
      <c r="S60" s="26">
        <f t="shared" si="49"/>
        <v>12</v>
      </c>
      <c r="T60" s="26">
        <f t="shared" si="49"/>
        <v>6</v>
      </c>
      <c r="U60" s="43">
        <f t="shared" ref="U60:AI60" si="50">U56+U29</f>
        <v>4225.7637560000003</v>
      </c>
      <c r="V60" s="43">
        <f t="shared" si="50"/>
        <v>975.72974759999988</v>
      </c>
      <c r="W60" s="43">
        <f t="shared" si="50"/>
        <v>0</v>
      </c>
      <c r="X60" s="43">
        <f t="shared" si="50"/>
        <v>138.34745875000002</v>
      </c>
      <c r="Y60" s="43">
        <f t="shared" si="50"/>
        <v>4225.7637560000003</v>
      </c>
      <c r="Z60" s="43">
        <f t="shared" si="50"/>
        <v>830.53475250000008</v>
      </c>
      <c r="AA60" s="43">
        <f t="shared" si="50"/>
        <v>15</v>
      </c>
      <c r="AB60" s="43">
        <f t="shared" si="50"/>
        <v>300.43875000000003</v>
      </c>
      <c r="AC60" s="43">
        <f t="shared" si="50"/>
        <v>223.77324999999999</v>
      </c>
      <c r="AD60" s="43">
        <f t="shared" si="50"/>
        <v>80.701999999999998</v>
      </c>
      <c r="AE60" s="43">
        <f t="shared" si="50"/>
        <v>362.52824999999996</v>
      </c>
      <c r="AF60" s="43">
        <f t="shared" si="50"/>
        <v>338.05439999999999</v>
      </c>
      <c r="AG60" s="43">
        <f t="shared" si="50"/>
        <v>240.351</v>
      </c>
      <c r="AH60" s="43">
        <f t="shared" si="50"/>
        <v>480</v>
      </c>
      <c r="AI60" s="45">
        <f t="shared" si="50"/>
        <v>12436.987120850001</v>
      </c>
      <c r="AJ60" s="27">
        <f>AI60/K60</f>
        <v>0.23740598088934278</v>
      </c>
    </row>
  </sheetData>
  <mergeCells count="4">
    <mergeCell ref="B60:C60"/>
    <mergeCell ref="F31:R31"/>
    <mergeCell ref="F3:R3"/>
    <mergeCell ref="U6:AH6"/>
  </mergeCells>
  <printOptions gridLines="1" gridLinesSet="0"/>
  <pageMargins left="0.75" right="0.75" top="1" bottom="1" header="0.5" footer="0.5"/>
  <pageSetup paperSize="9" fitToWidth="0" fitToHeight="0" orientation="portrait" r:id="rId1"/>
  <headerFooter alignWithMargins="0"/>
  <ignoredErrors>
    <ignoredError sqref="G29:H29 I29:L29 L56 G56 M29:T29" formulaRange="1"/>
    <ignoredError sqref="AE8:AE28 AD34:AD55 AA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7" workbookViewId="0">
      <selection activeCell="B37" sqref="B37"/>
    </sheetView>
  </sheetViews>
  <sheetFormatPr baseColWidth="10" defaultRowHeight="12.75" x14ac:dyDescent="0.2"/>
  <cols>
    <col min="1" max="1" width="15.7109375" customWidth="1"/>
    <col min="2" max="3" width="40.7109375" customWidth="1"/>
    <col min="4" max="5" width="20.7109375" customWidth="1"/>
    <col min="6" max="256" width="9.140625" customWidth="1"/>
  </cols>
  <sheetData>
    <row r="1" spans="1:5" x14ac:dyDescent="0.2">
      <c r="A1" s="7" t="s">
        <v>27</v>
      </c>
    </row>
    <row r="4" spans="1:5" x14ac:dyDescent="0.2">
      <c r="A4" s="8" t="s">
        <v>28</v>
      </c>
      <c r="B4" s="7" t="s">
        <v>29</v>
      </c>
      <c r="C4" s="7" t="s">
        <v>30</v>
      </c>
      <c r="D4" s="8" t="s">
        <v>31</v>
      </c>
      <c r="E4" s="8" t="s">
        <v>32</v>
      </c>
    </row>
    <row r="5" spans="1:5" x14ac:dyDescent="0.2">
      <c r="A5" s="9">
        <v>100</v>
      </c>
      <c r="B5" s="5" t="s">
        <v>33</v>
      </c>
      <c r="C5" s="5" t="s">
        <v>34</v>
      </c>
      <c r="D5" s="9"/>
      <c r="E5" s="9"/>
    </row>
    <row r="6" spans="1:5" x14ac:dyDescent="0.2">
      <c r="A6" s="9">
        <v>110</v>
      </c>
      <c r="B6" s="5" t="s">
        <v>35</v>
      </c>
      <c r="C6" s="5" t="s">
        <v>36</v>
      </c>
      <c r="D6" s="9"/>
      <c r="E6" s="9">
        <v>2E-3</v>
      </c>
    </row>
    <row r="7" spans="1:5" x14ac:dyDescent="0.2">
      <c r="A7" s="9">
        <v>120</v>
      </c>
      <c r="B7" s="5" t="s">
        <v>37</v>
      </c>
      <c r="C7" s="5" t="s">
        <v>38</v>
      </c>
      <c r="D7" s="9"/>
      <c r="E7" s="9"/>
    </row>
    <row r="8" spans="1:5" x14ac:dyDescent="0.2">
      <c r="A8" s="9">
        <v>210</v>
      </c>
      <c r="B8" s="5" t="s">
        <v>39</v>
      </c>
      <c r="C8" s="5" t="s">
        <v>40</v>
      </c>
      <c r="D8" s="9"/>
      <c r="E8" s="9">
        <v>0.08</v>
      </c>
    </row>
    <row r="9" spans="1:5" x14ac:dyDescent="0.2">
      <c r="A9" s="9">
        <v>215</v>
      </c>
      <c r="B9" s="5" t="s">
        <v>41</v>
      </c>
      <c r="C9" s="5" t="s">
        <v>40</v>
      </c>
      <c r="D9" s="9"/>
      <c r="E9" s="9">
        <v>0.02</v>
      </c>
    </row>
    <row r="10" spans="1:5" x14ac:dyDescent="0.2">
      <c r="A10" s="9">
        <v>216</v>
      </c>
      <c r="B10" s="5" t="s">
        <v>42</v>
      </c>
      <c r="C10" s="5" t="s">
        <v>40</v>
      </c>
      <c r="D10" s="9"/>
      <c r="E10" s="9">
        <v>0.02</v>
      </c>
    </row>
    <row r="11" spans="1:5" x14ac:dyDescent="0.2">
      <c r="A11" s="9">
        <v>217</v>
      </c>
      <c r="B11" s="14" t="s">
        <v>168</v>
      </c>
      <c r="C11" s="5" t="s">
        <v>40</v>
      </c>
      <c r="D11" s="9">
        <v>5</v>
      </c>
      <c r="E11" s="9">
        <v>2E-3</v>
      </c>
    </row>
    <row r="12" spans="1:5" x14ac:dyDescent="0.2">
      <c r="A12" s="9">
        <v>218</v>
      </c>
      <c r="B12" s="5" t="s">
        <v>43</v>
      </c>
      <c r="C12" s="5" t="s">
        <v>40</v>
      </c>
      <c r="D12" s="9"/>
      <c r="E12" s="9">
        <v>5.0000000000000001E-3</v>
      </c>
    </row>
    <row r="13" spans="1:5" x14ac:dyDescent="0.2">
      <c r="A13" s="9">
        <v>219</v>
      </c>
      <c r="B13" s="5" t="s">
        <v>44</v>
      </c>
      <c r="C13" s="5" t="s">
        <v>40</v>
      </c>
      <c r="D13" s="9"/>
      <c r="E13" s="9">
        <v>1.7999999999999999E-2</v>
      </c>
    </row>
    <row r="14" spans="1:5" x14ac:dyDescent="0.2">
      <c r="A14" s="9">
        <v>220</v>
      </c>
      <c r="B14" s="5" t="s">
        <v>46</v>
      </c>
      <c r="C14" s="5" t="s">
        <v>40</v>
      </c>
      <c r="D14" s="9"/>
      <c r="E14" s="9">
        <v>0.11</v>
      </c>
    </row>
    <row r="15" spans="1:5" x14ac:dyDescent="0.2">
      <c r="A15" s="9">
        <v>225</v>
      </c>
      <c r="B15" s="5" t="s">
        <v>137</v>
      </c>
      <c r="C15" s="5" t="s">
        <v>40</v>
      </c>
      <c r="D15" s="9"/>
      <c r="E15" s="9">
        <v>0.03</v>
      </c>
    </row>
    <row r="16" spans="1:5" x14ac:dyDescent="0.2">
      <c r="A16" s="9">
        <v>280</v>
      </c>
      <c r="B16" s="5" t="s">
        <v>47</v>
      </c>
      <c r="C16" s="5" t="s">
        <v>48</v>
      </c>
      <c r="D16" s="9">
        <v>15</v>
      </c>
      <c r="E16" s="9"/>
    </row>
    <row r="17" spans="1:5" x14ac:dyDescent="0.2">
      <c r="A17" s="9">
        <v>281</v>
      </c>
      <c r="B17" s="5" t="s">
        <v>49</v>
      </c>
      <c r="C17" s="5" t="s">
        <v>45</v>
      </c>
      <c r="D17" s="9"/>
      <c r="E17" s="9">
        <v>9</v>
      </c>
    </row>
    <row r="18" spans="1:5" x14ac:dyDescent="0.2">
      <c r="A18" s="9">
        <v>282</v>
      </c>
      <c r="B18" s="5" t="s">
        <v>50</v>
      </c>
      <c r="C18" s="5" t="s">
        <v>45</v>
      </c>
      <c r="D18" s="9"/>
      <c r="E18" s="9">
        <v>15</v>
      </c>
    </row>
    <row r="19" spans="1:5" x14ac:dyDescent="0.2">
      <c r="A19" s="9">
        <v>283</v>
      </c>
      <c r="B19" s="5" t="s">
        <v>51</v>
      </c>
      <c r="C19" s="5" t="s">
        <v>45</v>
      </c>
      <c r="D19" s="9"/>
      <c r="E19" s="9">
        <v>80</v>
      </c>
    </row>
    <row r="20" spans="1:5" x14ac:dyDescent="0.2">
      <c r="A20" s="9">
        <v>284</v>
      </c>
      <c r="B20" s="5" t="s">
        <v>52</v>
      </c>
      <c r="C20" s="5" t="s">
        <v>1</v>
      </c>
      <c r="D20" s="9"/>
      <c r="E20" s="9">
        <v>20</v>
      </c>
    </row>
    <row r="21" spans="1:5" x14ac:dyDescent="0.2">
      <c r="A21" s="9">
        <v>290</v>
      </c>
      <c r="B21" s="5" t="s">
        <v>53</v>
      </c>
      <c r="C21" s="5" t="s">
        <v>54</v>
      </c>
      <c r="D21" s="9">
        <v>10</v>
      </c>
      <c r="E21" s="9">
        <v>3.0000000000000001E-3</v>
      </c>
    </row>
    <row r="22" spans="1:5" x14ac:dyDescent="0.2">
      <c r="A22" s="9">
        <v>310</v>
      </c>
      <c r="B22" s="5" t="s">
        <v>55</v>
      </c>
      <c r="C22" s="5" t="s">
        <v>56</v>
      </c>
      <c r="D22" s="9">
        <v>25</v>
      </c>
      <c r="E22" s="9"/>
    </row>
    <row r="23" spans="1:5" x14ac:dyDescent="0.2">
      <c r="A23" s="9">
        <v>311</v>
      </c>
      <c r="B23" s="5" t="s">
        <v>57</v>
      </c>
      <c r="C23" s="5" t="s">
        <v>56</v>
      </c>
      <c r="D23" s="9">
        <v>30</v>
      </c>
      <c r="E23" s="9"/>
    </row>
    <row r="24" spans="1:5" x14ac:dyDescent="0.2">
      <c r="A24" s="9">
        <v>312</v>
      </c>
      <c r="B24" s="5" t="s">
        <v>58</v>
      </c>
      <c r="C24" s="5" t="s">
        <v>45</v>
      </c>
      <c r="D24" s="9">
        <v>20</v>
      </c>
      <c r="E24" s="9"/>
    </row>
    <row r="25" spans="1:5" x14ac:dyDescent="0.2">
      <c r="A25" s="9">
        <v>330</v>
      </c>
      <c r="B25" s="5" t="s">
        <v>59</v>
      </c>
      <c r="C25" s="5" t="s">
        <v>54</v>
      </c>
      <c r="D25" s="9">
        <v>13</v>
      </c>
      <c r="E25" s="9"/>
    </row>
    <row r="26" spans="1:5" x14ac:dyDescent="0.2">
      <c r="A26" s="9">
        <v>331</v>
      </c>
      <c r="B26" s="5" t="s">
        <v>60</v>
      </c>
      <c r="C26" s="5" t="s">
        <v>54</v>
      </c>
      <c r="D26" s="9">
        <v>8</v>
      </c>
      <c r="E26" s="9"/>
    </row>
    <row r="27" spans="1:5" x14ac:dyDescent="0.2">
      <c r="A27" s="9">
        <v>332</v>
      </c>
      <c r="B27" s="5" t="s">
        <v>61</v>
      </c>
      <c r="C27" s="5" t="s">
        <v>54</v>
      </c>
      <c r="D27" s="9">
        <v>16</v>
      </c>
      <c r="E27" s="9"/>
    </row>
    <row r="28" spans="1:5" x14ac:dyDescent="0.2">
      <c r="A28" s="9">
        <v>335</v>
      </c>
      <c r="B28" s="5" t="s">
        <v>62</v>
      </c>
      <c r="C28" s="5" t="s">
        <v>54</v>
      </c>
      <c r="D28" s="9">
        <v>5</v>
      </c>
      <c r="E28" s="9"/>
    </row>
    <row r="29" spans="1:5" x14ac:dyDescent="0.2">
      <c r="A29" s="9">
        <v>336</v>
      </c>
      <c r="B29" s="5" t="s">
        <v>63</v>
      </c>
      <c r="C29" s="5" t="s">
        <v>54</v>
      </c>
      <c r="D29" s="9">
        <v>8</v>
      </c>
      <c r="E29" s="9"/>
    </row>
    <row r="30" spans="1:5" x14ac:dyDescent="0.2">
      <c r="A30" s="9">
        <v>337</v>
      </c>
      <c r="B30" s="5" t="s">
        <v>64</v>
      </c>
      <c r="C30" s="5" t="s">
        <v>54</v>
      </c>
      <c r="D30" s="9">
        <v>10</v>
      </c>
      <c r="E30" s="9"/>
    </row>
    <row r="31" spans="1:5" x14ac:dyDescent="0.2">
      <c r="A31" s="9">
        <v>338</v>
      </c>
      <c r="B31" s="5" t="s">
        <v>65</v>
      </c>
      <c r="C31" s="5" t="s">
        <v>54</v>
      </c>
      <c r="D31" s="9">
        <v>8</v>
      </c>
      <c r="E31" s="9"/>
    </row>
    <row r="32" spans="1:5" x14ac:dyDescent="0.2">
      <c r="A32" s="9">
        <v>341</v>
      </c>
      <c r="B32" s="5" t="s">
        <v>66</v>
      </c>
      <c r="C32" s="5" t="s">
        <v>67</v>
      </c>
      <c r="D32" s="9">
        <v>5</v>
      </c>
      <c r="E32" s="9"/>
    </row>
    <row r="33" spans="1:5" x14ac:dyDescent="0.2">
      <c r="A33" s="9">
        <v>342</v>
      </c>
      <c r="B33" s="5" t="s">
        <v>68</v>
      </c>
      <c r="C33" s="5" t="s">
        <v>67</v>
      </c>
      <c r="D33" s="9">
        <v>7</v>
      </c>
      <c r="E33" s="9"/>
    </row>
    <row r="34" spans="1:5" x14ac:dyDescent="0.2">
      <c r="A34" s="9">
        <v>343</v>
      </c>
      <c r="B34" s="5" t="s">
        <v>69</v>
      </c>
      <c r="C34" s="5" t="s">
        <v>70</v>
      </c>
      <c r="D34" s="9"/>
      <c r="E34" s="9">
        <v>0.09</v>
      </c>
    </row>
    <row r="35" spans="1:5" x14ac:dyDescent="0.2">
      <c r="A35" s="9">
        <v>344</v>
      </c>
      <c r="B35" s="5" t="s">
        <v>71</v>
      </c>
      <c r="C35" s="5" t="s">
        <v>72</v>
      </c>
      <c r="D35" s="9">
        <v>18</v>
      </c>
      <c r="E35" s="9"/>
    </row>
    <row r="36" spans="1:5" x14ac:dyDescent="0.2">
      <c r="A36" s="9">
        <v>350</v>
      </c>
      <c r="B36" s="5" t="s">
        <v>73</v>
      </c>
      <c r="C36" s="5" t="s">
        <v>34</v>
      </c>
      <c r="D36" s="9">
        <v>15</v>
      </c>
      <c r="E36" s="9"/>
    </row>
    <row r="37" spans="1:5" x14ac:dyDescent="0.2">
      <c r="A37" s="9">
        <v>351</v>
      </c>
      <c r="B37" s="5" t="s">
        <v>74</v>
      </c>
      <c r="C37" s="5" t="s">
        <v>75</v>
      </c>
      <c r="D37" s="9">
        <v>3</v>
      </c>
      <c r="E37" s="9"/>
    </row>
    <row r="38" spans="1:5" x14ac:dyDescent="0.2">
      <c r="A38" s="9">
        <v>352</v>
      </c>
      <c r="B38" s="5" t="s">
        <v>76</v>
      </c>
      <c r="C38" s="5" t="s">
        <v>75</v>
      </c>
      <c r="D38" s="9">
        <v>20</v>
      </c>
      <c r="E38" s="9"/>
    </row>
    <row r="39" spans="1:5" x14ac:dyDescent="0.2">
      <c r="A39" s="9">
        <v>410</v>
      </c>
      <c r="B39" s="5" t="s">
        <v>77</v>
      </c>
      <c r="C39" s="5" t="s">
        <v>78</v>
      </c>
      <c r="D39" s="9">
        <v>30</v>
      </c>
      <c r="E39" s="9">
        <v>8.9999999999999993E-3</v>
      </c>
    </row>
    <row r="40" spans="1:5" x14ac:dyDescent="0.2">
      <c r="A40" s="9">
        <v>411</v>
      </c>
      <c r="B40" s="5" t="s">
        <v>79</v>
      </c>
      <c r="C40" s="5" t="s">
        <v>78</v>
      </c>
      <c r="D40" s="9">
        <v>20</v>
      </c>
      <c r="E40" s="9">
        <v>8.9999999999999993E-3</v>
      </c>
    </row>
    <row r="41" spans="1:5" x14ac:dyDescent="0.2">
      <c r="A41" s="9">
        <v>412</v>
      </c>
      <c r="B41" s="5" t="s">
        <v>80</v>
      </c>
      <c r="C41" s="5" t="s">
        <v>78</v>
      </c>
      <c r="D41" s="9">
        <v>15</v>
      </c>
      <c r="E41" s="9">
        <v>8.9999999999999993E-3</v>
      </c>
    </row>
    <row r="42" spans="1:5" x14ac:dyDescent="0.2">
      <c r="A42" s="9">
        <v>415</v>
      </c>
      <c r="B42" s="5" t="s">
        <v>81</v>
      </c>
      <c r="C42" s="5" t="s">
        <v>45</v>
      </c>
      <c r="D42" s="9"/>
      <c r="E42" s="9"/>
    </row>
    <row r="43" spans="1:5" x14ac:dyDescent="0.2">
      <c r="A43" s="9">
        <v>420</v>
      </c>
      <c r="B43" s="5" t="s">
        <v>82</v>
      </c>
      <c r="C43" s="5" t="s">
        <v>1</v>
      </c>
      <c r="D43" s="9">
        <v>204.5</v>
      </c>
      <c r="E43" s="9"/>
    </row>
    <row r="44" spans="1:5" x14ac:dyDescent="0.2">
      <c r="A44" s="9">
        <v>430</v>
      </c>
      <c r="B44" s="5" t="s">
        <v>83</v>
      </c>
      <c r="C44" s="5" t="s">
        <v>45</v>
      </c>
      <c r="D44" s="9">
        <v>30.67</v>
      </c>
      <c r="E44" s="9"/>
    </row>
    <row r="45" spans="1:5" x14ac:dyDescent="0.2">
      <c r="A45" s="9">
        <v>435</v>
      </c>
      <c r="B45" s="5" t="s">
        <v>84</v>
      </c>
      <c r="C45" s="5" t="s">
        <v>45</v>
      </c>
      <c r="D45" s="9"/>
      <c r="E45" s="9"/>
    </row>
    <row r="46" spans="1:5" x14ac:dyDescent="0.2">
      <c r="A46" s="9">
        <v>435</v>
      </c>
      <c r="B46" s="5" t="s">
        <v>85</v>
      </c>
      <c r="C46" s="5" t="s">
        <v>1</v>
      </c>
      <c r="D46" s="9"/>
      <c r="E46" s="9"/>
    </row>
    <row r="47" spans="1:5" x14ac:dyDescent="0.2">
      <c r="A47" s="9">
        <v>440</v>
      </c>
      <c r="B47" s="5" t="s">
        <v>86</v>
      </c>
      <c r="C47" s="5" t="s">
        <v>38</v>
      </c>
      <c r="D47" s="9"/>
      <c r="E47" s="9">
        <v>0.05</v>
      </c>
    </row>
    <row r="48" spans="1:5" x14ac:dyDescent="0.2">
      <c r="A48" s="9">
        <v>445</v>
      </c>
      <c r="B48" s="5" t="s">
        <v>87</v>
      </c>
      <c r="C48" s="5"/>
      <c r="D48" s="9">
        <v>50</v>
      </c>
      <c r="E48" s="9"/>
    </row>
    <row r="49" spans="1:5" x14ac:dyDescent="0.2">
      <c r="A49" s="9">
        <v>450</v>
      </c>
      <c r="B49" s="5" t="s">
        <v>88</v>
      </c>
      <c r="C49" s="5" t="s">
        <v>89</v>
      </c>
      <c r="D49" s="9"/>
      <c r="E49" s="9"/>
    </row>
    <row r="50" spans="1:5" x14ac:dyDescent="0.2">
      <c r="A50" s="9">
        <v>461</v>
      </c>
      <c r="B50" s="5" t="s">
        <v>90</v>
      </c>
      <c r="C50" s="5" t="s">
        <v>1</v>
      </c>
      <c r="D50" s="9">
        <v>40</v>
      </c>
      <c r="E50" s="9"/>
    </row>
    <row r="51" spans="1:5" x14ac:dyDescent="0.2">
      <c r="A51" s="9">
        <v>462</v>
      </c>
      <c r="B51" s="5" t="s">
        <v>91</v>
      </c>
      <c r="C51" s="5" t="s">
        <v>92</v>
      </c>
      <c r="D51" s="9">
        <v>10</v>
      </c>
      <c r="E51" s="9"/>
    </row>
    <row r="52" spans="1:5" x14ac:dyDescent="0.2">
      <c r="A52" s="9">
        <v>470</v>
      </c>
      <c r="B52" s="5" t="s">
        <v>93</v>
      </c>
      <c r="C52" s="5" t="s">
        <v>1</v>
      </c>
      <c r="D52" s="9">
        <v>150</v>
      </c>
      <c r="E52" s="9"/>
    </row>
    <row r="53" spans="1:5" x14ac:dyDescent="0.2">
      <c r="A53" s="9">
        <v>471</v>
      </c>
      <c r="B53" s="5" t="s">
        <v>94</v>
      </c>
      <c r="C53" s="5" t="s">
        <v>95</v>
      </c>
      <c r="D53" s="9"/>
      <c r="E53" s="9">
        <v>0.02</v>
      </c>
    </row>
    <row r="54" spans="1:5" x14ac:dyDescent="0.2">
      <c r="A54" s="9">
        <v>480</v>
      </c>
      <c r="B54" s="5" t="s">
        <v>96</v>
      </c>
      <c r="C54" s="5" t="s">
        <v>45</v>
      </c>
      <c r="D54" s="9"/>
      <c r="E54" s="9"/>
    </row>
    <row r="55" spans="1:5" x14ac:dyDescent="0.2">
      <c r="A55" s="9">
        <v>510</v>
      </c>
      <c r="B55" s="5" t="s">
        <v>171</v>
      </c>
      <c r="C55" s="5" t="s">
        <v>48</v>
      </c>
      <c r="D55" s="9">
        <v>80</v>
      </c>
      <c r="E55" s="9"/>
    </row>
    <row r="56" spans="1:5" x14ac:dyDescent="0.2">
      <c r="A56" s="9">
        <v>520</v>
      </c>
      <c r="B56" s="5" t="s">
        <v>97</v>
      </c>
      <c r="C56" s="5" t="s">
        <v>48</v>
      </c>
      <c r="D56" s="9">
        <v>55</v>
      </c>
      <c r="E56" s="9"/>
    </row>
    <row r="57" spans="1:5" x14ac:dyDescent="0.2">
      <c r="A57" s="9">
        <v>550</v>
      </c>
      <c r="B57" s="5" t="s">
        <v>98</v>
      </c>
      <c r="C57" s="5" t="s">
        <v>48</v>
      </c>
      <c r="D57" s="9">
        <v>25</v>
      </c>
      <c r="E57" s="9"/>
    </row>
    <row r="58" spans="1:5" x14ac:dyDescent="0.2">
      <c r="A58" s="9">
        <v>610</v>
      </c>
      <c r="B58" s="5" t="s">
        <v>99</v>
      </c>
      <c r="C58" s="5" t="s">
        <v>40</v>
      </c>
      <c r="D58" s="9"/>
      <c r="E58" s="9"/>
    </row>
    <row r="59" spans="1:5" x14ac:dyDescent="0.2">
      <c r="A59" s="9">
        <v>610</v>
      </c>
      <c r="B59" s="5" t="s">
        <v>100</v>
      </c>
      <c r="C59" s="5" t="s">
        <v>101</v>
      </c>
      <c r="D59" s="9"/>
      <c r="E59" s="9"/>
    </row>
    <row r="60" spans="1:5" x14ac:dyDescent="0.2">
      <c r="A60" s="9">
        <v>620</v>
      </c>
      <c r="B60" s="5" t="s">
        <v>102</v>
      </c>
      <c r="C60" s="5" t="s">
        <v>40</v>
      </c>
      <c r="D60" s="9"/>
      <c r="E60" s="9"/>
    </row>
    <row r="61" spans="1:5" x14ac:dyDescent="0.2">
      <c r="A61" s="9">
        <v>620</v>
      </c>
      <c r="B61" s="5" t="s">
        <v>103</v>
      </c>
      <c r="C61" s="5" t="s">
        <v>101</v>
      </c>
      <c r="D61" s="9"/>
      <c r="E61" s="9"/>
    </row>
    <row r="62" spans="1:5" x14ac:dyDescent="0.2">
      <c r="A62" s="9">
        <v>710</v>
      </c>
      <c r="B62" s="5" t="s">
        <v>104</v>
      </c>
      <c r="C62" s="5" t="s">
        <v>48</v>
      </c>
      <c r="D62" s="9"/>
      <c r="E62" s="9"/>
    </row>
    <row r="63" spans="1:5" x14ac:dyDescent="0.2">
      <c r="A63" s="9">
        <v>720</v>
      </c>
      <c r="B63" s="5" t="s">
        <v>105</v>
      </c>
      <c r="C63" s="5" t="s">
        <v>67</v>
      </c>
      <c r="D63" s="9"/>
      <c r="E63" s="9"/>
    </row>
    <row r="64" spans="1:5" x14ac:dyDescent="0.2">
      <c r="A64" s="9">
        <v>810</v>
      </c>
      <c r="B64" s="5" t="s">
        <v>106</v>
      </c>
      <c r="C64" s="5" t="s">
        <v>48</v>
      </c>
      <c r="D64" s="9"/>
      <c r="E64" s="9"/>
    </row>
    <row r="65" spans="1:5" x14ac:dyDescent="0.2">
      <c r="A65" s="9">
        <v>820</v>
      </c>
      <c r="B65" s="5" t="s">
        <v>107</v>
      </c>
      <c r="C65" s="5" t="s">
        <v>108</v>
      </c>
      <c r="D65" s="9"/>
      <c r="E65" s="9"/>
    </row>
    <row r="66" spans="1:5" x14ac:dyDescent="0.2">
      <c r="A66" s="9">
        <v>830</v>
      </c>
      <c r="B66" s="5" t="s">
        <v>109</v>
      </c>
      <c r="C66" s="5" t="s">
        <v>108</v>
      </c>
      <c r="D66" s="9"/>
      <c r="E66" s="9"/>
    </row>
    <row r="67" spans="1:5" x14ac:dyDescent="0.2">
      <c r="A67" s="9">
        <v>910</v>
      </c>
      <c r="B67" s="5" t="s">
        <v>110</v>
      </c>
      <c r="C67" s="5" t="s">
        <v>48</v>
      </c>
      <c r="D67" s="9"/>
      <c r="E67" s="9"/>
    </row>
    <row r="68" spans="1:5" x14ac:dyDescent="0.2">
      <c r="A68" s="9">
        <v>920</v>
      </c>
      <c r="B68" s="5" t="s">
        <v>111</v>
      </c>
      <c r="C68" s="5" t="s">
        <v>48</v>
      </c>
      <c r="D68" s="9"/>
      <c r="E68" s="9"/>
    </row>
    <row r="69" spans="1:5" x14ac:dyDescent="0.2">
      <c r="A69" s="9">
        <v>930</v>
      </c>
      <c r="B69" s="5" t="s">
        <v>112</v>
      </c>
      <c r="C69" s="5" t="s">
        <v>48</v>
      </c>
      <c r="D69" s="9"/>
      <c r="E69" s="9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Facture</vt:lpstr>
      <vt:lpstr>Tarifs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</dc:creator>
  <cp:lastModifiedBy>SCRIPTURA</cp:lastModifiedBy>
  <dcterms:created xsi:type="dcterms:W3CDTF">2016-10-13T10:12:05Z</dcterms:created>
  <dcterms:modified xsi:type="dcterms:W3CDTF">2017-01-27T12:16:04Z</dcterms:modified>
</cp:coreProperties>
</file>