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<sst xmlns="http://schemas.openxmlformats.org/spreadsheetml/2006/main" count="3175" uniqueCount="62">
  <si>
    <t>Апрель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</si>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</sst>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1" numFmtId="2" xfId="0" applyAlignment="1" applyFont="1" applyNumberFormat="1">
      <alignment readingOrder="0"/>
    </xf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141.0</v>
      </c>
      <c r="D3" s="3">
        <v>142.0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8099.0</v>
      </c>
      <c r="D4" s="3">
        <v>8169.0</v>
      </c>
      <c r="E4" s="3" t="str">
        <f t="shared" si="1"/>
        <v>359.80</v>
      </c>
      <c r="F4" s="3" t="str">
        <f t="shared" si="2"/>
        <v>70.00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435.0</v>
      </c>
      <c r="D6" s="3">
        <v>436.0</v>
      </c>
      <c r="E6" s="3" t="str">
        <f t="shared" ref="E6:E7" si="3">F6*B6</f>
        <v>21.65</v>
      </c>
      <c r="F6" s="3" t="str">
        <f>D6-C6</f>
        <v>1.00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101.04</v>
      </c>
      <c r="F7" s="3" t="str">
        <f>F6+F9</f>
        <v>4.00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252.0</v>
      </c>
      <c r="D9" s="3">
        <v>255.0</v>
      </c>
      <c r="E9" s="3" t="str">
        <f>B9*F9</f>
        <v>393.45</v>
      </c>
      <c r="F9" s="3" t="str">
        <f>D9-C9</f>
        <v>3.00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1111.29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5">
        <v>50.0</v>
      </c>
      <c r="F12" s="1"/>
      <c r="G12" s="5">
        <v>55.0</v>
      </c>
      <c r="H12" s="1"/>
      <c r="I12" s="1"/>
      <c r="J12" s="1"/>
      <c r="K12" s="3"/>
      <c r="L12" s="3"/>
      <c r="M12" s="3"/>
      <c r="N12" s="3"/>
      <c r="O12" s="1"/>
      <c r="P12" s="3"/>
    </row>
    <row r="13">
      <c r="A13" s="6" t="s">
        <v>16</v>
      </c>
      <c r="B13" s="6"/>
      <c r="C13" s="6"/>
      <c r="D13" s="6"/>
      <c r="E13" s="7" t="str">
        <f>SUM(E3:E12)</f>
        <v>4696.03</v>
      </c>
      <c r="F13" s="1"/>
      <c r="G13" s="3" t="str">
        <f>E13+14000</f>
        <v>18696.03</v>
      </c>
      <c r="H13" s="3"/>
      <c r="I13" s="1"/>
      <c r="J13" s="6"/>
      <c r="K13" s="6"/>
      <c r="L13" s="6"/>
      <c r="M13" s="6"/>
      <c r="N13" s="7"/>
      <c r="O13" s="1"/>
      <c r="P13" s="3"/>
    </row>
    <row r="14" ht="12.75" customHeight="1">
      <c r="A14" s="8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140.0</v>
      </c>
      <c r="D17" s="3">
        <v>141.0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8048.0</v>
      </c>
      <c r="D18" s="3">
        <v>8099.0</v>
      </c>
      <c r="E18" s="3" t="str">
        <f t="shared" si="4"/>
        <v>262.14</v>
      </c>
      <c r="F18" s="3" t="str">
        <f t="shared" si="5"/>
        <v>51.00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430.0</v>
      </c>
      <c r="D20" s="3">
        <v>435.0</v>
      </c>
      <c r="E20" s="3" t="str">
        <f t="shared" ref="E20:E21" si="6">F20*B20</f>
        <v>108.25</v>
      </c>
      <c r="F20" s="3" t="str">
        <f>D20-C20</f>
        <v>5.00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202.08</v>
      </c>
      <c r="F21" s="3" t="str">
        <f>F20+F23</f>
        <v>8.00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249.0</v>
      </c>
      <c r="D23" s="3">
        <v>252.0</v>
      </c>
      <c r="E23" s="3" t="str">
        <f>B23*F23</f>
        <v>393.45</v>
      </c>
      <c r="F23" s="3" t="str">
        <f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1111.99</v>
      </c>
      <c r="F24" s="1"/>
      <c r="G24" s="4">
        <v>1111.29</v>
      </c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>
        <v>547.0</v>
      </c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6" t="s">
        <v>16</v>
      </c>
      <c r="B27" s="6"/>
      <c r="C27" s="6"/>
      <c r="D27" s="6"/>
      <c r="E27" s="7" t="str">
        <f>SUM(E17:E26)</f>
        <v>4758.30</v>
      </c>
      <c r="F27" s="1"/>
      <c r="G27" s="3" t="str">
        <f>E27+14000</f>
        <v>18758.30</v>
      </c>
      <c r="H27" s="3"/>
      <c r="I27" s="1"/>
      <c r="J27" s="6"/>
      <c r="K27" s="6"/>
      <c r="L27" s="6"/>
      <c r="M27" s="6"/>
      <c r="N27" s="7"/>
      <c r="O27" s="1"/>
      <c r="P27" s="3"/>
    </row>
    <row r="28" ht="12.75" customHeight="1">
      <c r="A28" s="8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139.0</v>
      </c>
      <c r="D31" s="3">
        <v>140.0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7993.0</v>
      </c>
      <c r="D32" s="3">
        <v>8048.0</v>
      </c>
      <c r="E32" s="3" t="str">
        <f t="shared" si="7"/>
        <v>282.70</v>
      </c>
      <c r="F32" s="3" t="str">
        <f t="shared" si="8"/>
        <v>55.00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427.0</v>
      </c>
      <c r="D34" s="3">
        <v>430.0</v>
      </c>
      <c r="E34" s="3" t="str">
        <f t="shared" ref="E34:E35" si="9">F34*B34</f>
        <v>64.95</v>
      </c>
      <c r="F34" s="3" t="str">
        <f>D34-C34</f>
        <v>3.00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151.56</v>
      </c>
      <c r="F35" s="3" t="str">
        <f>F34+F37</f>
        <v>6.00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246.0</v>
      </c>
      <c r="D37" s="3">
        <v>249.0</v>
      </c>
      <c r="E37" s="3" t="str">
        <f>B37*F37</f>
        <v>393.45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>
        <v>1111.29</v>
      </c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6" t="s">
        <v>16</v>
      </c>
      <c r="B41" s="6"/>
      <c r="C41" s="6"/>
      <c r="D41" s="6"/>
      <c r="E41" s="7" t="str">
        <f>SUM(E31:E40)</f>
        <v>4572.57</v>
      </c>
      <c r="F41" s="1"/>
      <c r="G41" s="3" t="str">
        <f>E41+14000</f>
        <v>18572.57</v>
      </c>
      <c r="H41" s="3"/>
      <c r="I41" s="1"/>
      <c r="J41" s="6"/>
      <c r="K41" s="6"/>
      <c r="L41" s="6"/>
      <c r="M41" s="6"/>
      <c r="N41" s="7"/>
      <c r="O41" s="1"/>
      <c r="P41" s="3"/>
    </row>
    <row r="42" ht="12.75" customHeight="1">
      <c r="A42" s="8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138.0</v>
      </c>
      <c r="D45" s="3">
        <v>139.0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7931.0</v>
      </c>
      <c r="D46" s="3">
        <v>7993.0</v>
      </c>
      <c r="E46" s="3" t="str">
        <f t="shared" si="10"/>
        <v>318.68</v>
      </c>
      <c r="F46" s="3" t="str">
        <f t="shared" si="11"/>
        <v>62.00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423.0</v>
      </c>
      <c r="D48" s="3">
        <v>427.0</v>
      </c>
      <c r="E48" s="3" t="str">
        <f t="shared" ref="E48:E49" si="12">F48*B48</f>
        <v>86.60</v>
      </c>
      <c r="F48" s="3" t="str">
        <f>D48-C48</f>
        <v>4.00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176.82</v>
      </c>
      <c r="F49" s="3" t="str">
        <f>F48+F51</f>
        <v>7.00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243.0</v>
      </c>
      <c r="D51" s="3">
        <v>246.0</v>
      </c>
      <c r="E51" s="3" t="str">
        <f>B51*F51</f>
        <v>393.45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6" t="s">
        <v>16</v>
      </c>
      <c r="B55" s="6"/>
      <c r="C55" s="6"/>
      <c r="D55" s="6"/>
      <c r="E55" s="7" t="str">
        <f>SUM(E45:E54)</f>
        <v>4655.46</v>
      </c>
      <c r="F55" s="1"/>
      <c r="G55" s="3" t="str">
        <f>E55+14000</f>
        <v>18655.46</v>
      </c>
      <c r="H55" s="3"/>
      <c r="I55" s="1"/>
      <c r="J55" s="6"/>
      <c r="K55" s="6"/>
      <c r="L55" s="6"/>
      <c r="M55" s="6"/>
      <c r="N55" s="7"/>
      <c r="O55" s="1"/>
      <c r="P55" s="3"/>
    </row>
    <row r="56" ht="12.75" customHeight="1">
      <c r="A56" s="8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136.0</v>
      </c>
      <c r="D59" s="3">
        <v>138.0</v>
      </c>
      <c r="E59" s="3" t="str">
        <f t="shared" ref="E59:E60" si="13">F59*B59</f>
        <v>231.72</v>
      </c>
      <c r="F59" s="3" t="str">
        <f t="shared" ref="F59:F60" si="14">D59-C59</f>
        <v>2.00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7883.0</v>
      </c>
      <c r="D60" s="3">
        <v>7931.0</v>
      </c>
      <c r="E60" s="3" t="str">
        <f t="shared" si="13"/>
        <v>246.72</v>
      </c>
      <c r="F60" s="3" t="str">
        <f t="shared" si="14"/>
        <v>48.00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419.0</v>
      </c>
      <c r="D62" s="3">
        <v>423.0</v>
      </c>
      <c r="E62" s="3" t="str">
        <f t="shared" ref="E62:E63" si="15">F62*B62</f>
        <v>86.60</v>
      </c>
      <c r="F62" s="3" t="str">
        <f>D62-C62</f>
        <v>4.00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202.08</v>
      </c>
      <c r="F63" s="3" t="str">
        <f>F62+F65</f>
        <v>8.00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239.0</v>
      </c>
      <c r="D65" s="3">
        <v>243.0</v>
      </c>
      <c r="E65" s="3" t="str">
        <f>B65*F65</f>
        <v>524.60</v>
      </c>
      <c r="F65" s="3" t="str">
        <f>D65-C65</f>
        <v>4.00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6" t="s">
        <v>16</v>
      </c>
      <c r="B69" s="6"/>
      <c r="C69" s="6"/>
      <c r="D69" s="6"/>
      <c r="E69" s="7" t="str">
        <f>SUM(E59:E68)</f>
        <v>4855.77</v>
      </c>
      <c r="F69" s="1"/>
      <c r="G69" s="3" t="str">
        <f>E69+14000</f>
        <v>18855.77</v>
      </c>
      <c r="H69" s="3"/>
      <c r="I69" s="1"/>
      <c r="J69" s="6"/>
      <c r="K69" s="6"/>
      <c r="L69" s="6"/>
      <c r="M69" s="6"/>
      <c r="N69" s="7"/>
      <c r="O69" s="1"/>
      <c r="P69" s="3"/>
    </row>
    <row r="70" ht="12.75" customHeight="1">
      <c r="A70" s="8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135.0</v>
      </c>
      <c r="D73" s="3">
        <v>136.0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7825.0</v>
      </c>
      <c r="D74" s="3">
        <v>7883.0</v>
      </c>
      <c r="E74" s="3" t="str">
        <f t="shared" si="16"/>
        <v>298.12</v>
      </c>
      <c r="F74" s="3" t="str">
        <f t="shared" si="17"/>
        <v>58.00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416.0</v>
      </c>
      <c r="D76" s="3">
        <v>419.0</v>
      </c>
      <c r="E76" s="3" t="str">
        <f t="shared" ref="E76:E77" si="18">F76*B76</f>
        <v>64.95</v>
      </c>
      <c r="F76" s="3" t="str">
        <f>D76-C76</f>
        <v>3.00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126.30</v>
      </c>
      <c r="F77" s="3" t="str">
        <f>F76+F79</f>
        <v>5.00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237.0</v>
      </c>
      <c r="D79" s="3">
        <v>239.0</v>
      </c>
      <c r="E79" s="3" t="str">
        <f>B79*F79</f>
        <v>262.30</v>
      </c>
      <c r="F79" s="3" t="str">
        <f>D79-C79</f>
        <v>2.00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6" t="s">
        <v>16</v>
      </c>
      <c r="B83" s="6"/>
      <c r="C83" s="6"/>
      <c r="D83" s="6"/>
      <c r="E83" s="7" t="str">
        <f>SUM(E73:E82)</f>
        <v>4431.58</v>
      </c>
      <c r="F83" s="1"/>
      <c r="G83" s="3" t="str">
        <f>E83+14000</f>
        <v>18431.58</v>
      </c>
      <c r="H83" s="3"/>
      <c r="I83" s="1"/>
      <c r="J83" s="6"/>
      <c r="K83" s="6"/>
      <c r="L83" s="6"/>
      <c r="M83" s="6"/>
      <c r="N83" s="7"/>
      <c r="O83" s="1"/>
      <c r="P83" s="3"/>
    </row>
    <row r="84" ht="12.75" customHeight="1">
      <c r="A84" s="8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134.0</v>
      </c>
      <c r="D87" s="3">
        <v>135.0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7774.0</v>
      </c>
      <c r="D88" s="3">
        <v>7825.0</v>
      </c>
      <c r="E88" s="3" t="str">
        <f t="shared" si="19"/>
        <v>262.14</v>
      </c>
      <c r="F88" s="3" t="str">
        <f t="shared" si="20"/>
        <v>51.00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411.0</v>
      </c>
      <c r="D90" s="3">
        <v>416.0</v>
      </c>
      <c r="E90" s="3" t="str">
        <f t="shared" ref="E90:E91" si="21">F90*B90</f>
        <v>108.25</v>
      </c>
      <c r="F90" s="3" t="str">
        <f>D90-C90</f>
        <v>5.00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202.08</v>
      </c>
      <c r="F91" s="3" t="str">
        <f>F90+F93</f>
        <v>8.00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234.0</v>
      </c>
      <c r="D93" s="3">
        <v>237.0</v>
      </c>
      <c r="E93" s="3" t="str">
        <f>B93*F93</f>
        <v>393.45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6" t="s">
        <v>16</v>
      </c>
      <c r="B97" s="6"/>
      <c r="C97" s="6"/>
      <c r="D97" s="6"/>
      <c r="E97" s="7" t="str">
        <f>SUM(E87:E96)</f>
        <v>4645.83</v>
      </c>
      <c r="F97" s="1"/>
      <c r="G97" s="3" t="str">
        <f>E97+13000</f>
        <v>17645.83</v>
      </c>
      <c r="H97" s="3"/>
      <c r="I97" s="1"/>
      <c r="J97" s="6"/>
      <c r="K97" s="6"/>
      <c r="L97" s="6"/>
      <c r="M97" s="6"/>
      <c r="N97" s="7"/>
      <c r="O97" s="1"/>
      <c r="P97" s="3"/>
    </row>
    <row r="98" ht="12.75" customHeight="1">
      <c r="A98" s="8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133.0</v>
      </c>
      <c r="D101" s="3">
        <v>134.0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7730.0</v>
      </c>
      <c r="D102" s="3">
        <v>7774.0</v>
      </c>
      <c r="E102" s="3" t="str">
        <f t="shared" si="22"/>
        <v>226.16</v>
      </c>
      <c r="F102" s="3" t="str">
        <f t="shared" si="23"/>
        <v>44.00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409.0</v>
      </c>
      <c r="D104" s="3">
        <v>411.0</v>
      </c>
      <c r="E104" s="3" t="str">
        <f t="shared" ref="E104:E105" si="24">F104*B104</f>
        <v>43.30</v>
      </c>
      <c r="F104" s="3" t="str">
        <f>D104-C104</f>
        <v>2.00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101.04</v>
      </c>
      <c r="F105" s="3" t="str">
        <f>F104+F107</f>
        <v>4.00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232.0</v>
      </c>
      <c r="D107" s="3">
        <v>234.0</v>
      </c>
      <c r="E107" s="3" t="str">
        <f>B107*F107</f>
        <v>262.30</v>
      </c>
      <c r="F107" s="3" t="str">
        <f>D107-C107</f>
        <v>2.00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6" t="s">
        <v>16</v>
      </c>
      <c r="B111" s="6"/>
      <c r="C111" s="6"/>
      <c r="D111" s="6"/>
      <c r="E111" s="7" t="str">
        <f>SUM(E101:E110)</f>
        <v>4312.71</v>
      </c>
      <c r="F111" s="1"/>
      <c r="G111" s="3" t="str">
        <f>E111+13000</f>
        <v>17312.71</v>
      </c>
      <c r="H111" s="3"/>
      <c r="I111" s="1"/>
      <c r="J111" s="6"/>
      <c r="K111" s="6"/>
      <c r="L111" s="6"/>
      <c r="M111" s="6"/>
      <c r="N111" s="7"/>
      <c r="O111" s="1"/>
      <c r="P111" s="3"/>
    </row>
    <row r="112" ht="12.75" customHeight="1">
      <c r="A112" s="8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132.0</v>
      </c>
      <c r="D115" s="3">
        <v>133.0</v>
      </c>
      <c r="E115" s="3" t="str">
        <f t="shared" ref="E115:E116" si="25">F115*B115</f>
        <v>115.86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7681.0</v>
      </c>
      <c r="D116" s="3">
        <v>7730.0</v>
      </c>
      <c r="E116" s="3" t="str">
        <f t="shared" si="25"/>
        <v>251.86</v>
      </c>
      <c r="F116" s="3" t="str">
        <f t="shared" si="26"/>
        <v>49.00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406.0</v>
      </c>
      <c r="D118" s="3">
        <v>409.0</v>
      </c>
      <c r="E118" s="3" t="str">
        <f t="shared" ref="E118:E119" si="27">F118*B118</f>
        <v>64.95</v>
      </c>
      <c r="F118" s="3" t="str">
        <f>D118-C118</f>
        <v>3.00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101.04</v>
      </c>
      <c r="F119" s="3" t="str">
        <f>F118+F121</f>
        <v>4.00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231.0</v>
      </c>
      <c r="D121" s="3">
        <v>232.0</v>
      </c>
      <c r="E121" s="3" t="str">
        <f>B121*F121</f>
        <v>131.15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6" t="s">
        <v>16</v>
      </c>
      <c r="B125" s="6"/>
      <c r="C125" s="6"/>
      <c r="D125" s="6"/>
      <c r="E125" s="7" t="str">
        <f>SUM(E115:E124)</f>
        <v>4228.91</v>
      </c>
      <c r="F125" s="1"/>
      <c r="G125" s="3" t="str">
        <f>E125+13000</f>
        <v>17228.91</v>
      </c>
      <c r="H125" s="3"/>
      <c r="I125" s="1"/>
      <c r="J125" s="6"/>
      <c r="K125" s="6"/>
      <c r="L125" s="6"/>
      <c r="M125" s="6"/>
      <c r="N125" s="7"/>
      <c r="O125" s="1"/>
      <c r="P125" s="3"/>
    </row>
    <row r="126" ht="12.75" customHeight="1">
      <c r="A126" s="8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132.0</v>
      </c>
      <c r="D129" s="3">
        <v>132.0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7640.0</v>
      </c>
      <c r="D130" s="3">
        <v>7681.0</v>
      </c>
      <c r="E130" s="3" t="str">
        <f t="shared" si="28"/>
        <v>210.74</v>
      </c>
      <c r="F130" s="3" t="str">
        <f t="shared" si="29"/>
        <v>41.00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403.0</v>
      </c>
      <c r="D132" s="3">
        <v>406.0</v>
      </c>
      <c r="E132" s="3" t="str">
        <f t="shared" ref="E132:E133" si="30">F132*B132</f>
        <v>64.95</v>
      </c>
      <c r="F132" s="3" t="str">
        <f>D132-C132</f>
        <v>3.00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101.04</v>
      </c>
      <c r="F133" s="3" t="str">
        <f>F132+F135</f>
        <v>4.00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230.0</v>
      </c>
      <c r="D135" s="3">
        <v>231.0</v>
      </c>
      <c r="E135" s="3" t="str">
        <f>B135*F135</f>
        <v>131.15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6" t="s">
        <v>16</v>
      </c>
      <c r="B139" s="6"/>
      <c r="C139" s="6"/>
      <c r="D139" s="6"/>
      <c r="E139" s="7" t="str">
        <f>SUM(E129:E138)</f>
        <v>4071.93</v>
      </c>
      <c r="F139" s="1"/>
      <c r="G139" s="3" t="str">
        <f>E139+13000</f>
        <v>17071.93</v>
      </c>
      <c r="H139" s="3"/>
      <c r="I139" s="1"/>
      <c r="J139" s="6"/>
      <c r="K139" s="6"/>
      <c r="L139" s="6"/>
      <c r="M139" s="6"/>
      <c r="N139" s="7"/>
      <c r="O139" s="1"/>
      <c r="P139" s="3"/>
    </row>
    <row r="140" ht="12.75" customHeight="1">
      <c r="A140" s="8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132.0</v>
      </c>
      <c r="D143" s="3">
        <v>132.0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7599.0</v>
      </c>
      <c r="D144" s="3">
        <v>7640.0</v>
      </c>
      <c r="E144" s="3" t="str">
        <f t="shared" si="31"/>
        <v>210.74</v>
      </c>
      <c r="F144" s="3" t="str">
        <f t="shared" si="32"/>
        <v>41.00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401.0</v>
      </c>
      <c r="D146" s="3">
        <v>403.0</v>
      </c>
      <c r="E146" s="3" t="str">
        <f t="shared" ref="E146:E147" si="33">F146*B146</f>
        <v>43.30</v>
      </c>
      <c r="F146" s="3" t="str">
        <f>D146-C146</f>
        <v>2.00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126.30</v>
      </c>
      <c r="F147" s="3" t="str">
        <f>F146+F149</f>
        <v>5.00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227.0</v>
      </c>
      <c r="D149" s="3">
        <v>230.0</v>
      </c>
      <c r="E149" s="3" t="str">
        <f>B149*F149</f>
        <v>393.45</v>
      </c>
      <c r="F149" s="3" t="str">
        <f>D149-C149</f>
        <v>3.00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6" t="s">
        <v>16</v>
      </c>
      <c r="B153" s="6"/>
      <c r="C153" s="6"/>
      <c r="D153" s="6"/>
      <c r="E153" s="7" t="str">
        <f>SUM(E143:E152)</f>
        <v>4337.84</v>
      </c>
      <c r="F153" s="1"/>
      <c r="G153" s="3" t="str">
        <f>E153+13000</f>
        <v>17337.84</v>
      </c>
      <c r="H153" s="3"/>
      <c r="I153" s="1"/>
      <c r="J153" s="6"/>
      <c r="K153" s="6"/>
      <c r="L153" s="6"/>
      <c r="M153" s="6"/>
      <c r="N153" s="7"/>
      <c r="O153" s="1"/>
      <c r="P153" s="3"/>
    </row>
    <row r="154" ht="12.75" customHeight="1">
      <c r="A154" s="8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131.0</v>
      </c>
      <c r="D157" s="3">
        <v>132.0</v>
      </c>
      <c r="E157" s="3" t="str">
        <f t="shared" ref="E157:E158" si="34">F157*B157</f>
        <v>115.86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7563.0</v>
      </c>
      <c r="D158" s="3">
        <v>7599.0</v>
      </c>
      <c r="E158" s="3" t="str">
        <f t="shared" si="34"/>
        <v>185.04</v>
      </c>
      <c r="F158" s="3" t="str">
        <f t="shared" si="35"/>
        <v>36.00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399.0</v>
      </c>
      <c r="D160" s="3">
        <v>401.0</v>
      </c>
      <c r="E160" s="3" t="str">
        <f t="shared" ref="E160:E161" si="36">F160*B160</f>
        <v>43.30</v>
      </c>
      <c r="F160" s="3" t="str">
        <f>D160-C160</f>
        <v>2.00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50.52</v>
      </c>
      <c r="F161" s="3" t="str">
        <f>F160+F163</f>
        <v>2.00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227.0</v>
      </c>
      <c r="D163" s="3">
        <v>227.0</v>
      </c>
      <c r="E163" s="3" t="str">
        <f>B163*F163</f>
        <v>0.00</v>
      </c>
      <c r="F163" s="3" t="str">
        <f>D163-C163</f>
        <v>0.00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 t="s">
        <v>29</v>
      </c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6" t="s">
        <v>16</v>
      </c>
      <c r="B167" s="6"/>
      <c r="C167" s="6"/>
      <c r="D167" s="6"/>
      <c r="E167" s="7" t="str">
        <f>SUM(E157:E166)</f>
        <v>3958.77</v>
      </c>
      <c r="F167" s="1"/>
      <c r="G167" s="3" t="str">
        <f>E167+13000</f>
        <v>16958.77</v>
      </c>
      <c r="H167" s="3" t="str">
        <f>G167-48</f>
        <v>16910.77</v>
      </c>
      <c r="I167" s="1"/>
      <c r="J167" s="6"/>
      <c r="K167" s="6"/>
      <c r="L167" s="6"/>
      <c r="M167" s="6"/>
      <c r="N167" s="7"/>
      <c r="O167" s="1"/>
      <c r="P167" s="3"/>
    </row>
    <row r="168" ht="12.75" customHeight="1">
      <c r="A168" s="8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131.0</v>
      </c>
      <c r="D171" s="3">
        <v>131.0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7527.0</v>
      </c>
      <c r="D172" s="3">
        <v>7563.0</v>
      </c>
      <c r="E172" s="3" t="str">
        <f t="shared" si="37"/>
        <v>185.04</v>
      </c>
      <c r="F172" s="3" t="str">
        <f t="shared" si="38"/>
        <v>36.00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398.0</v>
      </c>
      <c r="D174" s="3">
        <v>399.0</v>
      </c>
      <c r="E174" s="3" t="str">
        <f t="shared" ref="E174:E175" si="39">F174*B174</f>
        <v>21.65</v>
      </c>
      <c r="F174" s="3" t="str">
        <f>D174-C174</f>
        <v>1.00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50.52</v>
      </c>
      <c r="F175" s="3" t="str">
        <f>F174+F177</f>
        <v>2.00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226.0</v>
      </c>
      <c r="D177" s="3">
        <v>227.0</v>
      </c>
      <c r="E177" s="3" t="str">
        <f>B177*F177</f>
        <v>131.15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 t="s">
        <v>29</v>
      </c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6" t="s">
        <v>16</v>
      </c>
      <c r="B181" s="6"/>
      <c r="C181" s="6"/>
      <c r="D181" s="6"/>
      <c r="E181" s="7" t="str">
        <f>SUM(E171:E180)</f>
        <v>3952.41</v>
      </c>
      <c r="F181" s="1"/>
      <c r="G181" s="3" t="str">
        <f>E181+13000</f>
        <v>16952.41</v>
      </c>
      <c r="H181" s="3"/>
      <c r="I181" s="1"/>
      <c r="J181" s="6"/>
      <c r="K181" s="6"/>
      <c r="L181" s="6"/>
      <c r="M181" s="6"/>
      <c r="N181" s="7"/>
      <c r="O181" s="1"/>
      <c r="P181" s="3"/>
    </row>
    <row r="182" ht="12.75" customHeight="1">
      <c r="A182" s="8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130.0</v>
      </c>
      <c r="D185" s="3">
        <v>131.0</v>
      </c>
      <c r="E185" s="3" t="str">
        <f t="shared" ref="E185:E186" si="40">F185*B185</f>
        <v>115.86</v>
      </c>
      <c r="F185" s="3" t="str">
        <f t="shared" ref="F185:F186" si="41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7490.0</v>
      </c>
      <c r="D186" s="3">
        <v>7527.0</v>
      </c>
      <c r="E186" s="3" t="str">
        <f t="shared" si="40"/>
        <v>190.18</v>
      </c>
      <c r="F186" s="3" t="str">
        <f t="shared" si="41"/>
        <v>37.00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396.0</v>
      </c>
      <c r="D188" s="3">
        <v>398.0</v>
      </c>
      <c r="E188" s="3" t="str">
        <f t="shared" ref="E188:E189" si="42">F188*B188</f>
        <v>43.30</v>
      </c>
      <c r="F188" s="3" t="str">
        <f>D188-C188</f>
        <v>2.00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75.78</v>
      </c>
      <c r="F189" s="3" t="str">
        <f>F188+F191</f>
        <v>3.00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225.0</v>
      </c>
      <c r="D191" s="3">
        <v>226.0</v>
      </c>
      <c r="E191" s="3" t="str">
        <f>B191*F191</f>
        <v>131.15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6" t="s">
        <v>16</v>
      </c>
      <c r="B195" s="6"/>
      <c r="C195" s="6"/>
      <c r="D195" s="6"/>
      <c r="E195" s="7" t="str">
        <f>SUM(E185:E194)</f>
        <v>4120.32</v>
      </c>
      <c r="F195" s="1"/>
      <c r="G195" s="3" t="str">
        <f>E195+13000</f>
        <v>17120.32</v>
      </c>
      <c r="H195" s="3"/>
      <c r="I195" s="1"/>
      <c r="J195" s="6"/>
      <c r="K195" s="6"/>
      <c r="L195" s="6"/>
      <c r="M195" s="6"/>
      <c r="N195" s="7"/>
      <c r="O195" s="1"/>
      <c r="P195" s="3"/>
    </row>
    <row r="196" ht="12.75" customHeight="1">
      <c r="A196" s="8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130.0</v>
      </c>
      <c r="D199" s="3">
        <v>130.0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7451.0</v>
      </c>
      <c r="D200" s="3">
        <v>7490.0</v>
      </c>
      <c r="E200" s="3" t="str">
        <f t="shared" si="43"/>
        <v>200.46</v>
      </c>
      <c r="F200" s="3" t="str">
        <f t="shared" si="44"/>
        <v>39.00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394.0</v>
      </c>
      <c r="D202" s="3">
        <v>396.0</v>
      </c>
      <c r="E202" s="3" t="str">
        <f t="shared" ref="E202:E203" si="45">F202*B202</f>
        <v>43.30</v>
      </c>
      <c r="F202" s="3" t="str">
        <f>D202-C202</f>
        <v>2.00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75.78</v>
      </c>
      <c r="F203" s="3" t="str">
        <f>F202+F205</f>
        <v>3.00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224.0</v>
      </c>
      <c r="D205" s="3">
        <v>225.0</v>
      </c>
      <c r="E205" s="3" t="str">
        <f>B205*F205</f>
        <v>131.15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6" t="s">
        <v>16</v>
      </c>
      <c r="B209" s="6"/>
      <c r="C209" s="6"/>
      <c r="D209" s="6"/>
      <c r="E209" s="7" t="str">
        <f>SUM(E199:E208)</f>
        <v>4014.74</v>
      </c>
      <c r="F209" s="1"/>
      <c r="G209" s="3" t="str">
        <f>E209+13000</f>
        <v>17014.74</v>
      </c>
      <c r="H209" s="3"/>
      <c r="I209" s="1"/>
      <c r="J209" s="6"/>
      <c r="K209" s="6"/>
      <c r="L209" s="6"/>
      <c r="M209" s="6"/>
      <c r="N209" s="7"/>
      <c r="O209" s="1"/>
      <c r="P209" s="3"/>
    </row>
    <row r="210" ht="12.75" customHeight="1">
      <c r="A210" s="8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129.0</v>
      </c>
      <c r="D213" s="3">
        <v>130.0</v>
      </c>
      <c r="E213" s="3" t="str">
        <f t="shared" ref="E213:E214" si="46">F213*B213</f>
        <v>115.86</v>
      </c>
      <c r="F213" s="3" t="str">
        <f t="shared" ref="F213:F214" si="47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7413.0</v>
      </c>
      <c r="D214" s="3">
        <v>7451.0</v>
      </c>
      <c r="E214" s="3" t="str">
        <f t="shared" si="46"/>
        <v>195.32</v>
      </c>
      <c r="F214" s="3" t="str">
        <f t="shared" si="47"/>
        <v>38.00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392.0</v>
      </c>
      <c r="D216" s="3">
        <v>394.0</v>
      </c>
      <c r="E216" s="3" t="str">
        <f t="shared" ref="E216:E217" si="48">F216*B216</f>
        <v>43.30</v>
      </c>
      <c r="F216" s="3" t="str">
        <f>D216-C216</f>
        <v>2.00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101.04</v>
      </c>
      <c r="F217" s="3" t="str">
        <f>F216+F219</f>
        <v>4.00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222.0</v>
      </c>
      <c r="D219" s="3">
        <v>224.0</v>
      </c>
      <c r="E219" s="3" t="str">
        <f>B219*F219</f>
        <v>262.30</v>
      </c>
      <c r="F219" s="3" t="str">
        <f>D219-C219</f>
        <v>2.00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895.26</v>
      </c>
      <c r="F220" s="1"/>
      <c r="G220" s="4">
        <v>999.52</v>
      </c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3" t="str">
        <f>1019.22-E221</f>
        <v>518.59</v>
      </c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6" t="s">
        <v>16</v>
      </c>
      <c r="B223" s="6"/>
      <c r="C223" s="6"/>
      <c r="D223" s="6"/>
      <c r="E223" s="7" t="str">
        <f>SUM(E213:E222)</f>
        <v>4159.65</v>
      </c>
      <c r="F223" s="1"/>
      <c r="G223" s="3" t="str">
        <f>E223+13000</f>
        <v>17159.65</v>
      </c>
      <c r="H223" s="3"/>
      <c r="I223" s="1"/>
      <c r="J223" s="6"/>
      <c r="K223" s="6"/>
      <c r="L223" s="6"/>
      <c r="M223" s="6"/>
      <c r="N223" s="7"/>
      <c r="O223" s="1"/>
      <c r="P223" s="3"/>
    </row>
    <row r="224" ht="12.75" customHeight="1">
      <c r="A224" s="8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106.56</v>
      </c>
      <c r="C227" s="3">
        <v>128.0</v>
      </c>
      <c r="D227" s="3">
        <v>129.0</v>
      </c>
      <c r="E227" s="3" t="str">
        <f t="shared" ref="E227:E228" si="49">F227*B227</f>
        <v>106.56</v>
      </c>
      <c r="F227" s="3" t="str">
        <f t="shared" ref="F227:F228" si="50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4.72</v>
      </c>
      <c r="C228" s="3">
        <v>7384.0</v>
      </c>
      <c r="D228" s="3">
        <v>7413.0</v>
      </c>
      <c r="E228" s="3" t="str">
        <f t="shared" si="49"/>
        <v>136.88</v>
      </c>
      <c r="F228" s="3" t="str">
        <f t="shared" si="50"/>
        <v>29.00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110.42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19.87</v>
      </c>
      <c r="C230" s="3">
        <v>390.0</v>
      </c>
      <c r="D230" s="3">
        <v>392.0</v>
      </c>
      <c r="E230" s="3" t="str">
        <f t="shared" ref="E230:E231" si="51">F230*B230</f>
        <v>39.74</v>
      </c>
      <c r="F230" s="3" t="str">
        <f>D230-C230</f>
        <v>2.00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23.18</v>
      </c>
      <c r="C231" s="3"/>
      <c r="D231" s="3"/>
      <c r="E231" s="3" t="str">
        <f t="shared" si="51"/>
        <v>69.54</v>
      </c>
      <c r="F231" s="3" t="str">
        <f>F230+F233</f>
        <v>3.00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1720.73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121.13</v>
      </c>
      <c r="C233" s="3">
        <v>221.0</v>
      </c>
      <c r="D233" s="3">
        <v>222.0</v>
      </c>
      <c r="E233" s="3" t="str">
        <f>B233*F233</f>
        <v>121.13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895.26</v>
      </c>
      <c r="F234" s="1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500.63</v>
      </c>
      <c r="F235" s="1"/>
      <c r="G235" s="1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6" t="s">
        <v>16</v>
      </c>
      <c r="B237" s="6"/>
      <c r="C237" s="6"/>
      <c r="D237" s="6"/>
      <c r="E237" s="7" t="str">
        <f>SUM(E227:E236)</f>
        <v>3750.89</v>
      </c>
      <c r="F237" s="1"/>
      <c r="G237" s="3" t="str">
        <f>E237+13000</f>
        <v>16750.89</v>
      </c>
      <c r="H237" s="3" t="str">
        <f>G237-12</f>
        <v>16738.89</v>
      </c>
      <c r="I237" s="1"/>
      <c r="J237" s="6"/>
      <c r="K237" s="6"/>
      <c r="L237" s="6"/>
      <c r="M237" s="6"/>
      <c r="N237" s="7"/>
      <c r="O237" s="1"/>
      <c r="P237" s="3"/>
    </row>
    <row r="238" ht="12.75" customHeight="1">
      <c r="A238" s="8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106.56</v>
      </c>
      <c r="C241" s="3">
        <v>128.0</v>
      </c>
      <c r="D241" s="3">
        <v>128.0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4.72</v>
      </c>
      <c r="C242" s="3">
        <v>7349.0</v>
      </c>
      <c r="D242" s="3">
        <v>7384.0</v>
      </c>
      <c r="E242" s="3" t="str">
        <f t="shared" si="52"/>
        <v>165.20</v>
      </c>
      <c r="F242" s="3" t="str">
        <f t="shared" si="53"/>
        <v>35.00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>
        <v>110.42</v>
      </c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19.87</v>
      </c>
      <c r="C244" s="3">
        <v>389.0</v>
      </c>
      <c r="D244" s="3">
        <v>390.0</v>
      </c>
      <c r="E244" s="3" t="str">
        <f t="shared" ref="E244:E245" si="54">F244*B244</f>
        <v>19.87</v>
      </c>
      <c r="F244" s="3" t="str">
        <f>D244-C244</f>
        <v>1.00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23.18</v>
      </c>
      <c r="C245" s="3"/>
      <c r="D245" s="3"/>
      <c r="E245" s="3" t="str">
        <f t="shared" si="54"/>
        <v>46.36</v>
      </c>
      <c r="F245" s="3" t="str">
        <f>F244+F247</f>
        <v>2.00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3">
        <v>1634.13</v>
      </c>
      <c r="F246" s="1"/>
      <c r="G246" s="1">
        <v>1720.73</v>
      </c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121.13</v>
      </c>
      <c r="C247" s="3">
        <v>220.0</v>
      </c>
      <c r="D247" s="3">
        <v>221.0</v>
      </c>
      <c r="E247" s="3" t="str">
        <f>B247*F247</f>
        <v>121.13</v>
      </c>
      <c r="F247" s="3" t="str">
        <f>D247-C247</f>
        <v>1.00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3">
        <v>948.71</v>
      </c>
      <c r="F248" s="1"/>
      <c r="G248" s="1">
        <v>895.26</v>
      </c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500.63</v>
      </c>
      <c r="F249" s="1"/>
      <c r="G249" s="1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 t="s">
        <v>36</v>
      </c>
      <c r="H250" s="1" t="str">
        <f>16600-16588</f>
        <v>12</v>
      </c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6" t="s">
        <v>16</v>
      </c>
      <c r="B251" s="6"/>
      <c r="C251" s="6"/>
      <c r="D251" s="6"/>
      <c r="E251" s="7" t="str">
        <f>SUM(E241:E250)</f>
        <v>3588.65</v>
      </c>
      <c r="F251" s="1"/>
      <c r="G251" s="3" t="str">
        <f>E251+13000</f>
        <v>16588.65</v>
      </c>
      <c r="H251" s="3"/>
      <c r="I251" s="1"/>
      <c r="J251" s="6"/>
      <c r="K251" s="6"/>
      <c r="L251" s="6"/>
      <c r="M251" s="6"/>
      <c r="N251" s="7"/>
      <c r="O251" s="1"/>
      <c r="P251" s="3"/>
    </row>
    <row r="252" ht="12.75" customHeight="1">
      <c r="A252" s="8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106.56</v>
      </c>
      <c r="C255" s="3">
        <v>127.0</v>
      </c>
      <c r="D255" s="3">
        <v>128.0</v>
      </c>
      <c r="E255" s="3" t="str">
        <f t="shared" ref="E255:E256" si="55">F255*B255</f>
        <v>106.56</v>
      </c>
      <c r="F255" s="3" t="str">
        <f t="shared" ref="F255:F256" si="56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4.72</v>
      </c>
      <c r="C256" s="3">
        <v>7308.0</v>
      </c>
      <c r="D256" s="3">
        <v>7349.0</v>
      </c>
      <c r="E256" s="3" t="str">
        <f t="shared" si="55"/>
        <v>193.52</v>
      </c>
      <c r="F256" s="3" t="str">
        <f t="shared" si="56"/>
        <v>41.00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19.87</v>
      </c>
      <c r="C258" s="3">
        <v>388.0</v>
      </c>
      <c r="D258" s="3">
        <v>389.0</v>
      </c>
      <c r="E258" s="3" t="str">
        <f t="shared" ref="E258:E259" si="57">F258*B258</f>
        <v>19.87</v>
      </c>
      <c r="F258" s="3" t="str">
        <f>D258-C258</f>
        <v>1.00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23.18</v>
      </c>
      <c r="C259" s="3"/>
      <c r="D259" s="3"/>
      <c r="E259" s="3" t="str">
        <f t="shared" si="57"/>
        <v>46.36</v>
      </c>
      <c r="F259" s="3" t="str">
        <f>F258+F261</f>
        <v>2.00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3">
        <v>1634.13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121.13</v>
      </c>
      <c r="C261" s="3">
        <v>219.0</v>
      </c>
      <c r="D261" s="3">
        <v>220.0</v>
      </c>
      <c r="E261" s="3" t="str">
        <f>B261*F261</f>
        <v>121.13</v>
      </c>
      <c r="F261" s="3" t="str">
        <f>D261-C261</f>
        <v>1.00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3">
        <v>948.71</v>
      </c>
      <c r="F262" s="1"/>
      <c r="G262" s="1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1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6" t="s">
        <v>16</v>
      </c>
      <c r="B265" s="6"/>
      <c r="C265" s="6"/>
      <c r="D265" s="6"/>
      <c r="E265" s="7" t="str">
        <f>SUM(E255:E264)</f>
        <v>3723.53</v>
      </c>
      <c r="F265" s="1"/>
      <c r="G265" s="3" t="str">
        <f>E265+13000</f>
        <v>16723.53</v>
      </c>
      <c r="H265" s="3"/>
      <c r="I265" s="1"/>
      <c r="J265" s="6"/>
      <c r="K265" s="6"/>
      <c r="L265" s="6"/>
      <c r="M265" s="6"/>
      <c r="N265" s="7"/>
      <c r="O265" s="1"/>
      <c r="P265" s="3"/>
    </row>
    <row r="266" ht="12.75" customHeight="1">
      <c r="A266" s="8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106.56</v>
      </c>
      <c r="C269" s="3">
        <v>126.0</v>
      </c>
      <c r="D269" s="3">
        <v>127.0</v>
      </c>
      <c r="E269" s="3" t="str">
        <f t="shared" ref="E269:E270" si="58">F269*B269</f>
        <v>106.56</v>
      </c>
      <c r="F269" s="3" t="str">
        <f t="shared" ref="F269:F270" si="59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4.72</v>
      </c>
      <c r="C270" s="3">
        <v>7274.0</v>
      </c>
      <c r="D270" s="3">
        <v>7308.0</v>
      </c>
      <c r="E270" s="3" t="str">
        <f t="shared" si="58"/>
        <v>160.48</v>
      </c>
      <c r="F270" s="3" t="str">
        <f t="shared" si="59"/>
        <v>34.00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19.87</v>
      </c>
      <c r="C272" s="3">
        <v>386.0</v>
      </c>
      <c r="D272" s="3">
        <v>388.0</v>
      </c>
      <c r="E272" s="3" t="str">
        <f t="shared" ref="E272:E273" si="60">F272*B272</f>
        <v>39.74</v>
      </c>
      <c r="F272" s="3" t="str">
        <f>D272-C272</f>
        <v>2.00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23.18</v>
      </c>
      <c r="C273" s="3"/>
      <c r="D273" s="3"/>
      <c r="E273" s="3" t="str">
        <f t="shared" si="60"/>
        <v>69.54</v>
      </c>
      <c r="F273" s="3" t="str">
        <f>F272+F275</f>
        <v>3.00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3">
        <v>1634.13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121.13</v>
      </c>
      <c r="C275" s="3">
        <v>218.0</v>
      </c>
      <c r="D275" s="3">
        <v>219.0</v>
      </c>
      <c r="E275" s="3" t="str">
        <f>B275*F275</f>
        <v>121.13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3">
        <v>948.71</v>
      </c>
      <c r="F276" s="1"/>
      <c r="G276" s="1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6" t="s">
        <v>16</v>
      </c>
      <c r="B279" s="6"/>
      <c r="C279" s="6"/>
      <c r="D279" s="6"/>
      <c r="E279" s="7" t="str">
        <f>SUM(E269:E278)</f>
        <v>3733.54</v>
      </c>
      <c r="F279" s="1"/>
      <c r="G279" s="3" t="str">
        <f>E279+13000</f>
        <v>16733.54</v>
      </c>
      <c r="H279" s="3"/>
      <c r="I279" s="1"/>
      <c r="J279" s="6"/>
      <c r="K279" s="6"/>
      <c r="L279" s="6"/>
      <c r="M279" s="6"/>
      <c r="N279" s="7"/>
      <c r="O279" s="1"/>
      <c r="P279" s="3"/>
    </row>
    <row r="280" ht="12.75" customHeight="1">
      <c r="A280" s="8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106.56</v>
      </c>
      <c r="C283" s="3">
        <v>126.0</v>
      </c>
      <c r="D283" s="3">
        <v>126.0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4.72</v>
      </c>
      <c r="C284" s="3">
        <v>7236.0</v>
      </c>
      <c r="D284" s="3">
        <v>7274.0</v>
      </c>
      <c r="E284" s="3" t="str">
        <f t="shared" si="61"/>
        <v>179.36</v>
      </c>
      <c r="F284" s="3" t="str">
        <f t="shared" si="62"/>
        <v>38.00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19.87</v>
      </c>
      <c r="C286" s="3">
        <v>383.0</v>
      </c>
      <c r="D286" s="3">
        <v>386.0</v>
      </c>
      <c r="E286" s="3" t="str">
        <f t="shared" ref="E286:E287" si="63">F286*B286</f>
        <v>59.61</v>
      </c>
      <c r="F286" s="3" t="str">
        <f>D286-C286</f>
        <v>3.00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92.72</v>
      </c>
      <c r="F287" s="3" t="str">
        <f>F286+F289</f>
        <v>4.00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3">
        <v>1634.13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121.13</v>
      </c>
      <c r="C289" s="3">
        <v>217.0</v>
      </c>
      <c r="D289" s="3">
        <v>218.0</v>
      </c>
      <c r="E289" s="3" t="str">
        <f>B289*F289</f>
        <v>121.13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3">
        <v>948.71</v>
      </c>
      <c r="F290" s="1"/>
      <c r="G290" s="1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6" t="s">
        <v>16</v>
      </c>
      <c r="B293" s="6"/>
      <c r="C293" s="6"/>
      <c r="D293" s="6"/>
      <c r="E293" s="7" t="str">
        <f>SUM(E283:E292)</f>
        <v>3688.91</v>
      </c>
      <c r="F293" s="1"/>
      <c r="G293" s="3" t="str">
        <f>E293+13000</f>
        <v>16688.91</v>
      </c>
      <c r="H293" s="3"/>
      <c r="I293" s="1"/>
      <c r="J293" s="6"/>
      <c r="K293" s="6"/>
      <c r="L293" s="6"/>
      <c r="M293" s="6"/>
      <c r="N293" s="7"/>
      <c r="O293" s="1"/>
      <c r="P293" s="3"/>
    </row>
    <row r="294" ht="12.75" customHeight="1">
      <c r="A294" s="8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106.56</v>
      </c>
      <c r="C297" s="3">
        <v>125.0</v>
      </c>
      <c r="D297" s="3">
        <v>126.0</v>
      </c>
      <c r="E297" s="3" t="str">
        <f t="shared" ref="E297:E298" si="64">F297*B297</f>
        <v>106.56</v>
      </c>
      <c r="F297" s="3" t="str">
        <f t="shared" ref="F297:F298" si="65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4.48</v>
      </c>
      <c r="C298" s="3">
        <v>7181.0</v>
      </c>
      <c r="D298" s="3">
        <v>7236.0</v>
      </c>
      <c r="E298" s="3" t="str">
        <f t="shared" si="64"/>
        <v>246.40</v>
      </c>
      <c r="F298" s="3" t="str">
        <f t="shared" si="65"/>
        <v>55.00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18.88</v>
      </c>
      <c r="C300" s="3">
        <v>378.0</v>
      </c>
      <c r="D300" s="3">
        <v>383.0</v>
      </c>
      <c r="E300" s="3" t="str">
        <f t="shared" ref="E300:E301" si="66">F300*B300</f>
        <v>94.40</v>
      </c>
      <c r="F300" s="3" t="str">
        <f>D300-C300</f>
        <v>5.00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22.03</v>
      </c>
      <c r="C301" s="3"/>
      <c r="D301" s="3"/>
      <c r="E301" s="3" t="str">
        <f t="shared" si="66"/>
        <v>154.21</v>
      </c>
      <c r="F301" s="3" t="str">
        <f>F300+F303</f>
        <v>7.00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3">
        <v>1634.13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114.27</v>
      </c>
      <c r="C303" s="3">
        <v>215.0</v>
      </c>
      <c r="D303" s="3">
        <v>217.0</v>
      </c>
      <c r="E303" s="3" t="str">
        <f>B303*F303</f>
        <v>228.54</v>
      </c>
      <c r="F303" s="3" t="str">
        <f>D303-C303</f>
        <v>2.00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3">
        <v>946.07</v>
      </c>
      <c r="F304" s="1"/>
      <c r="G304" s="1"/>
      <c r="H304" s="1">
        <v>948.71</v>
      </c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3"/>
      <c r="H306" s="1">
        <v>50.0</v>
      </c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6" t="s">
        <v>16</v>
      </c>
      <c r="B307" s="6"/>
      <c r="C307" s="6"/>
      <c r="D307" s="6"/>
      <c r="E307" s="7" t="str">
        <f>SUM(E297:E306)</f>
        <v>4058.56</v>
      </c>
      <c r="F307" s="1"/>
      <c r="G307" s="3" t="str">
        <f>E307+13000</f>
        <v>17058.56</v>
      </c>
      <c r="H307" s="3"/>
      <c r="I307" s="1"/>
      <c r="J307" s="6"/>
      <c r="K307" s="6"/>
      <c r="L307" s="6"/>
      <c r="M307" s="6"/>
      <c r="N307" s="7"/>
      <c r="O307" s="1"/>
      <c r="P307" s="3"/>
    </row>
    <row r="308" ht="12.75" customHeight="1">
      <c r="A308" s="8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101.2</v>
      </c>
      <c r="C311" s="3">
        <v>125.0</v>
      </c>
      <c r="D311" s="3">
        <v>125.0</v>
      </c>
      <c r="E311" s="3" t="str">
        <f t="shared" ref="E311:E312" si="67">F311*B311</f>
        <v>0.00</v>
      </c>
      <c r="F311" s="3" t="str">
        <f t="shared" ref="F311:F312" si="68">D311-C311</f>
        <v>0.00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4.48</v>
      </c>
      <c r="C312" s="3">
        <v>7145.0</v>
      </c>
      <c r="D312" s="3">
        <v>7181.0</v>
      </c>
      <c r="E312" s="3" t="str">
        <f t="shared" si="67"/>
        <v>161.28</v>
      </c>
      <c r="F312" s="3" t="str">
        <f t="shared" si="68"/>
        <v>36.00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 t="str">
        <f>6000-4675</f>
        <v>1325</v>
      </c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18.88</v>
      </c>
      <c r="C314" s="3">
        <v>377.0</v>
      </c>
      <c r="D314" s="3">
        <v>378.0</v>
      </c>
      <c r="E314" s="3" t="str">
        <f t="shared" ref="E314:E315" si="69">F314*B314</f>
        <v>18.88</v>
      </c>
      <c r="F314" s="3" t="str">
        <f>D314-C314</f>
        <v>1.00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22.03</v>
      </c>
      <c r="C315" s="3"/>
      <c r="D315" s="3"/>
      <c r="E315" s="3" t="str">
        <f t="shared" si="69"/>
        <v>22.03</v>
      </c>
      <c r="F315" s="3" t="str">
        <f>F314+F317</f>
        <v>1.00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3">
        <v>1634.13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114.27</v>
      </c>
      <c r="C317" s="3">
        <v>215.0</v>
      </c>
      <c r="D317" s="3">
        <v>215.0</v>
      </c>
      <c r="E317" s="3" t="str">
        <f>B317*F317</f>
        <v>0.00</v>
      </c>
      <c r="F317" s="3" t="str">
        <f>D317-C317</f>
        <v>0.00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3">
        <v>946.07</v>
      </c>
      <c r="F318" s="1"/>
      <c r="G318" s="1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6" t="s">
        <v>16</v>
      </c>
      <c r="B321" s="6"/>
      <c r="C321" s="6"/>
      <c r="D321" s="6"/>
      <c r="E321" s="7" t="str">
        <f>SUM(E311:E320)</f>
        <v>3430.64</v>
      </c>
      <c r="F321" s="1"/>
      <c r="G321" s="3" t="str">
        <f>E321+13000</f>
        <v>16430.64</v>
      </c>
      <c r="H321" s="3"/>
      <c r="I321" s="1"/>
      <c r="J321" s="6"/>
      <c r="K321" s="6"/>
      <c r="L321" s="6"/>
      <c r="M321" s="6"/>
      <c r="N321" s="7"/>
      <c r="O321" s="1"/>
      <c r="P321" s="3"/>
    </row>
    <row r="322" ht="12.75" customHeight="1">
      <c r="A322" s="8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101.2</v>
      </c>
      <c r="C325" s="3">
        <v>124.0</v>
      </c>
      <c r="D325" s="3">
        <v>124.0</v>
      </c>
      <c r="E325" s="3" t="str">
        <f t="shared" ref="E325:E326" si="70">F325*B325</f>
        <v>0.00</v>
      </c>
      <c r="F325" s="3" t="str">
        <f t="shared" ref="F325:F326" si="71">D325-C325</f>
        <v>0.00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4.48</v>
      </c>
      <c r="C326" s="3">
        <v>7140.0</v>
      </c>
      <c r="D326" s="3">
        <v>7142.0</v>
      </c>
      <c r="E326" s="3" t="str">
        <f t="shared" si="70"/>
        <v>8.96</v>
      </c>
      <c r="F326" s="3" t="str">
        <f t="shared" si="71"/>
        <v>2.00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 t="str">
        <f>6000-4675</f>
        <v>1325</v>
      </c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18.88</v>
      </c>
      <c r="C328" s="3">
        <v>376.0</v>
      </c>
      <c r="D328" s="3">
        <v>377.0</v>
      </c>
      <c r="E328" s="3" t="str">
        <f t="shared" ref="E328:E329" si="72">F328*B328</f>
        <v>18.88</v>
      </c>
      <c r="F328" s="3" t="str">
        <f>D328-C328</f>
        <v>1.00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22.03</v>
      </c>
      <c r="C329" s="3"/>
      <c r="D329" s="3"/>
      <c r="E329" s="3" t="str">
        <f t="shared" si="72"/>
        <v>44.06</v>
      </c>
      <c r="F329" s="3" t="str">
        <f>F328+F331</f>
        <v>2.00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3">
        <v>1634.13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114.27</v>
      </c>
      <c r="C331" s="3">
        <v>214.0</v>
      </c>
      <c r="D331" s="3">
        <v>215.0</v>
      </c>
      <c r="E331" s="3" t="str">
        <f>B331*F331</f>
        <v>114.27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3">
        <v>946.07</v>
      </c>
      <c r="F332" s="1"/>
      <c r="G332" s="1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45.0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6" t="s">
        <v>16</v>
      </c>
      <c r="B335" s="6"/>
      <c r="C335" s="6"/>
      <c r="D335" s="6"/>
      <c r="E335" s="7" t="str">
        <f>SUM(E325:E334)</f>
        <v>3414.62</v>
      </c>
      <c r="F335" s="1"/>
      <c r="G335" s="3" t="str">
        <f>E335+14000</f>
        <v>17414.62</v>
      </c>
      <c r="H335" s="3"/>
      <c r="I335" s="1"/>
      <c r="J335" s="6"/>
      <c r="K335" s="6"/>
      <c r="L335" s="6"/>
      <c r="M335" s="6"/>
      <c r="N335" s="7"/>
      <c r="O335" s="1"/>
      <c r="P335" s="3"/>
    </row>
    <row r="336" ht="12.75" customHeight="1">
      <c r="A336" s="8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101.2</v>
      </c>
      <c r="C339" s="3">
        <v>123.0</v>
      </c>
      <c r="D339" s="3">
        <v>124.0</v>
      </c>
      <c r="E339" s="3" t="str">
        <f t="shared" ref="E339:E340" si="73">F339*B339</f>
        <v>101.20</v>
      </c>
      <c r="F339" s="3" t="str">
        <f t="shared" ref="F339:F340" si="74">D339-C339</f>
        <v>1.00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4.48</v>
      </c>
      <c r="C340" s="3">
        <v>7077.0</v>
      </c>
      <c r="D340" s="3">
        <v>7140.0</v>
      </c>
      <c r="E340" s="3" t="str">
        <f t="shared" si="73"/>
        <v>282.24</v>
      </c>
      <c r="F340" s="3" t="str">
        <f t="shared" si="74"/>
        <v>63.00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 t="str">
        <f>6000-4675</f>
        <v>1325</v>
      </c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18.88</v>
      </c>
      <c r="C342" s="3">
        <v>370.0</v>
      </c>
      <c r="D342" s="3">
        <v>376.0</v>
      </c>
      <c r="E342" s="3" t="str">
        <f t="shared" ref="E342:E343" si="75">F342*B342</f>
        <v>113.28</v>
      </c>
      <c r="F342" s="3" t="str">
        <f>D342-C342</f>
        <v>6.00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22.03</v>
      </c>
      <c r="C343" s="3"/>
      <c r="D343" s="3"/>
      <c r="E343" s="3" t="str">
        <f t="shared" si="75"/>
        <v>264.36</v>
      </c>
      <c r="F343" s="3" t="str">
        <f>F342+F345</f>
        <v>12.00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3">
        <v>1634.13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114.27</v>
      </c>
      <c r="C345" s="3">
        <v>208.0</v>
      </c>
      <c r="D345" s="3">
        <v>214.0</v>
      </c>
      <c r="E345" s="3" t="str">
        <f>B345*F345</f>
        <v>685.62</v>
      </c>
      <c r="F345" s="3" t="str">
        <f>D345-C345</f>
        <v>6.00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3">
        <v>946.07</v>
      </c>
      <c r="F346" s="1"/>
      <c r="G346" s="1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45.0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6" t="s">
        <v>16</v>
      </c>
      <c r="B349" s="6"/>
      <c r="C349" s="6"/>
      <c r="D349" s="6"/>
      <c r="E349" s="7" t="str">
        <f>SUM(E339:E348)</f>
        <v>4675.15</v>
      </c>
      <c r="F349" s="1"/>
      <c r="G349" s="3" t="str">
        <f>E349+14000</f>
        <v>18675.15</v>
      </c>
      <c r="H349" s="3"/>
      <c r="I349" s="1"/>
      <c r="J349" s="6"/>
      <c r="K349" s="6"/>
      <c r="L349" s="6"/>
      <c r="M349" s="6"/>
      <c r="N349" s="7"/>
      <c r="O349" s="1"/>
      <c r="P349" s="3"/>
    </row>
    <row r="350" ht="12.75" customHeight="1">
      <c r="A350" s="8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101.2</v>
      </c>
      <c r="C353" s="3">
        <v>123.0</v>
      </c>
      <c r="D353" s="3">
        <v>123.0</v>
      </c>
      <c r="E353" s="3" t="str">
        <f t="shared" ref="E353:E354" si="76">F353*B353</f>
        <v>0.00</v>
      </c>
      <c r="F353" s="3" t="str">
        <f t="shared" ref="F353:F354" si="77">D353-C353</f>
        <v>0.00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4.48</v>
      </c>
      <c r="C354" s="3">
        <v>7034.0</v>
      </c>
      <c r="D354" s="3">
        <v>7077.0</v>
      </c>
      <c r="E354" s="3" t="str">
        <f t="shared" si="76"/>
        <v>192.64</v>
      </c>
      <c r="F354" s="3" t="str">
        <f t="shared" si="77"/>
        <v>43.00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18.88</v>
      </c>
      <c r="C356" s="3">
        <v>365.0</v>
      </c>
      <c r="D356" s="3">
        <v>370.0</v>
      </c>
      <c r="E356" s="3" t="str">
        <f t="shared" ref="E356:E357" si="78">F356*B356</f>
        <v>94.40</v>
      </c>
      <c r="F356" s="3" t="str">
        <f>D356-C356</f>
        <v>5.00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220.30</v>
      </c>
      <c r="F357" s="3" t="str">
        <f>F356+F359</f>
        <v>10.00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114.27</v>
      </c>
      <c r="C359" s="3">
        <v>203.0</v>
      </c>
      <c r="D359" s="3">
        <v>208.0</v>
      </c>
      <c r="E359" s="3" t="str">
        <f>B359*F359</f>
        <v>571.35</v>
      </c>
      <c r="F359" s="3" t="str">
        <f>D359-C359</f>
        <v>5.00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946.07</v>
      </c>
      <c r="F360" s="1"/>
      <c r="G360" s="1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45.0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6" t="s">
        <v>16</v>
      </c>
      <c r="B363" s="6"/>
      <c r="C363" s="6"/>
      <c r="D363" s="6"/>
      <c r="E363" s="7" t="str">
        <f>SUM(E353:E362)</f>
        <v>4307.14</v>
      </c>
      <c r="F363" s="1"/>
      <c r="G363" s="3" t="str">
        <f>E363+14000</f>
        <v>18307.14</v>
      </c>
      <c r="H363" s="3"/>
      <c r="I363" s="1"/>
      <c r="J363" s="6"/>
      <c r="K363" s="6"/>
      <c r="L363" s="6"/>
      <c r="M363" s="6"/>
      <c r="N363" s="7"/>
      <c r="O363" s="1"/>
      <c r="P363" s="3"/>
    </row>
    <row r="364" ht="12.75" customHeight="1">
      <c r="A364" s="8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101.2</v>
      </c>
      <c r="C367" s="3">
        <v>121.0</v>
      </c>
      <c r="D367" s="3">
        <v>121.0</v>
      </c>
      <c r="E367" s="3" t="str">
        <f t="shared" ref="E367:E368" si="79">F367*B367</f>
        <v>0.00</v>
      </c>
      <c r="F367" s="3" t="str">
        <f t="shared" ref="F367:F368" si="80">D367-C367</f>
        <v>0.00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4.48</v>
      </c>
      <c r="C368" s="3">
        <v>6988.0</v>
      </c>
      <c r="D368" s="3">
        <v>6988.0</v>
      </c>
      <c r="E368" s="3" t="str">
        <f t="shared" si="79"/>
        <v>0.00</v>
      </c>
      <c r="F368" s="3" t="str">
        <f t="shared" si="80"/>
        <v>0.00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18.88</v>
      </c>
      <c r="C370" s="3">
        <v>363.0</v>
      </c>
      <c r="D370" s="3">
        <v>363.0</v>
      </c>
      <c r="E370" s="3" t="str">
        <f t="shared" ref="E370:E371" si="81">F370*B370</f>
        <v>0.00</v>
      </c>
      <c r="F370" s="3" t="str">
        <f>D370-C370</f>
        <v>0.00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1"/>
        <v>0.00</v>
      </c>
      <c r="F371" s="3" t="str">
        <f>F370+F373</f>
        <v>0.00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3">
        <v>1634.13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114.27</v>
      </c>
      <c r="C373" s="3">
        <v>202.0</v>
      </c>
      <c r="D373" s="3">
        <v>202.0</v>
      </c>
      <c r="E373" s="3" t="str">
        <f>B373*F373</f>
        <v>0.00</v>
      </c>
      <c r="F373" s="3" t="str">
        <f>D373-C373</f>
        <v>0.00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3">
        <v>946.07</v>
      </c>
      <c r="F374" s="1"/>
      <c r="G374" s="1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45.0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6" t="s">
        <v>16</v>
      </c>
      <c r="B377" s="6"/>
      <c r="C377" s="6"/>
      <c r="D377" s="6"/>
      <c r="E377" s="7" t="str">
        <f>SUM(E367:E376)</f>
        <v>3228.45</v>
      </c>
      <c r="F377" s="1"/>
      <c r="G377" s="3" t="str">
        <f>E377+14000</f>
        <v>17228.45</v>
      </c>
      <c r="H377" s="3"/>
      <c r="I377" s="1"/>
      <c r="J377" s="6"/>
      <c r="K377" s="6"/>
      <c r="L377" s="6"/>
      <c r="M377" s="6"/>
      <c r="N377" s="7"/>
      <c r="O377" s="1"/>
      <c r="P377" s="3"/>
    </row>
    <row r="378" ht="12.75" customHeight="1">
      <c r="A378" s="8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101.2</v>
      </c>
      <c r="C381" s="3">
        <v>121.0</v>
      </c>
      <c r="D381" s="3">
        <v>121.0</v>
      </c>
      <c r="E381" s="3" t="str">
        <f t="shared" ref="E381:E382" si="82">F381*B381</f>
        <v>0.00</v>
      </c>
      <c r="F381" s="3" t="str">
        <f t="shared" ref="F381:F382" si="83">D381-C381</f>
        <v>0.00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4.48</v>
      </c>
      <c r="C382" s="3">
        <v>6980.0</v>
      </c>
      <c r="D382" s="3">
        <v>6988.0</v>
      </c>
      <c r="E382" s="3" t="str">
        <f t="shared" si="82"/>
        <v>35.84</v>
      </c>
      <c r="F382" s="3" t="str">
        <f t="shared" si="83"/>
        <v>8.00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18.88</v>
      </c>
      <c r="C384" s="3">
        <v>362.0</v>
      </c>
      <c r="D384" s="3">
        <v>363.0</v>
      </c>
      <c r="E384" s="3" t="str">
        <f t="shared" ref="E384:E385" si="84">F384*B384</f>
        <v>18.88</v>
      </c>
      <c r="F384" s="3" t="str">
        <f>D384-C384</f>
        <v>1.00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4"/>
        <v>44.06</v>
      </c>
      <c r="F385" s="3" t="str">
        <f>F384+F387</f>
        <v>2.00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114.27</v>
      </c>
      <c r="C387" s="3">
        <v>201.0</v>
      </c>
      <c r="D387" s="3">
        <v>202.0</v>
      </c>
      <c r="E387" s="3" t="str">
        <f>B387*F387</f>
        <v>114.27</v>
      </c>
      <c r="F387" s="3" t="str">
        <f>D387-C387</f>
        <v>1.00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946.07</v>
      </c>
      <c r="F388" s="1"/>
      <c r="G388" s="1">
        <v>946.07</v>
      </c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293.46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45.0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6" t="s">
        <v>16</v>
      </c>
      <c r="B391" s="6"/>
      <c r="C391" s="6"/>
      <c r="D391" s="6"/>
      <c r="E391" s="7" t="str">
        <f>SUM(E381:E390)</f>
        <v>3234.33</v>
      </c>
      <c r="F391" s="1"/>
      <c r="G391" s="3" t="str">
        <f>E391+14000</f>
        <v>17234.33</v>
      </c>
      <c r="H391" s="3"/>
      <c r="I391" s="1"/>
      <c r="J391" s="6"/>
      <c r="K391" s="6"/>
      <c r="L391" s="6"/>
      <c r="M391" s="6"/>
      <c r="N391" s="7"/>
      <c r="O391" s="1"/>
      <c r="P391" s="3"/>
    </row>
    <row r="392" ht="12.75" customHeight="1">
      <c r="A392" s="8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6"/>
      <c r="B405" s="6"/>
      <c r="C405" s="6"/>
      <c r="D405" s="6"/>
      <c r="E405" s="7"/>
      <c r="F405" s="1"/>
      <c r="G405" s="3"/>
      <c r="H405" s="1"/>
      <c r="I405" s="1"/>
      <c r="J405" s="1"/>
      <c r="K405" s="1"/>
    </row>
    <row r="406" ht="12.75" customHeight="1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6"/>
      <c r="B419" s="6"/>
      <c r="C419" s="6"/>
      <c r="D419" s="6"/>
      <c r="E419" s="7"/>
      <c r="F419" s="1"/>
      <c r="G419" s="3"/>
      <c r="H419" s="1"/>
      <c r="I419" s="1"/>
      <c r="J419" s="1"/>
      <c r="K419" s="1"/>
    </row>
    <row r="420" ht="12.75" customHeight="1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6"/>
      <c r="B433" s="6"/>
      <c r="C433" s="6"/>
      <c r="D433" s="6"/>
      <c r="E433" s="7"/>
      <c r="F433" s="1"/>
      <c r="G433" s="3"/>
      <c r="H433" s="1"/>
      <c r="I433" s="1"/>
      <c r="J433" s="1"/>
      <c r="K433" s="1"/>
    </row>
    <row r="434" ht="12.75" customHeight="1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6"/>
      <c r="B447" s="6"/>
      <c r="C447" s="6"/>
      <c r="D447" s="6"/>
      <c r="E447" s="7"/>
      <c r="F447" s="1"/>
      <c r="G447" s="3"/>
      <c r="H447" s="1"/>
      <c r="I447" s="1"/>
      <c r="J447" s="1"/>
      <c r="K447" s="1"/>
    </row>
    <row r="448" ht="12.75" customHeight="1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6"/>
      <c r="B461" s="6"/>
      <c r="C461" s="6"/>
      <c r="D461" s="6"/>
      <c r="E461" s="7"/>
      <c r="F461" s="1"/>
      <c r="G461" s="3"/>
      <c r="H461" s="1"/>
      <c r="I461" s="1"/>
      <c r="J461" s="1"/>
      <c r="K461" s="1"/>
    </row>
    <row r="462" ht="12.75" customHeight="1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6"/>
      <c r="B475" s="6"/>
      <c r="C475" s="6"/>
      <c r="D475" s="6"/>
      <c r="E475" s="7"/>
      <c r="F475" s="1"/>
      <c r="G475" s="3"/>
      <c r="H475" s="1"/>
      <c r="I475" s="1"/>
      <c r="J475" s="1"/>
      <c r="K475" s="1"/>
    </row>
    <row r="476" ht="12.75" customHeight="1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6"/>
      <c r="B489" s="6"/>
      <c r="C489" s="6"/>
      <c r="D489" s="6"/>
      <c r="E489" s="7"/>
      <c r="F489" s="1"/>
      <c r="G489" s="3"/>
      <c r="H489" s="1"/>
      <c r="I489" s="1"/>
      <c r="J489" s="1"/>
      <c r="K489" s="1"/>
    </row>
    <row r="490" ht="12.75" customHeight="1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6"/>
      <c r="B503" s="6"/>
      <c r="C503" s="6"/>
      <c r="D503" s="6"/>
      <c r="E503" s="7"/>
      <c r="F503" s="1"/>
      <c r="G503" s="3"/>
      <c r="H503" s="1"/>
      <c r="I503" s="1"/>
      <c r="J503" s="1"/>
      <c r="K503" s="1"/>
    </row>
    <row r="504" ht="12.75" customHeight="1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6"/>
      <c r="B517" s="6"/>
      <c r="C517" s="6"/>
      <c r="D517" s="6"/>
      <c r="E517" s="7"/>
      <c r="F517" s="1"/>
      <c r="G517" s="1"/>
      <c r="H517" s="1"/>
      <c r="I517" s="1"/>
      <c r="J517" s="1"/>
      <c r="K517" s="1"/>
    </row>
    <row r="518" ht="12.75" customHeight="1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6"/>
      <c r="B531" s="6"/>
      <c r="C531" s="6"/>
      <c r="D531" s="6"/>
      <c r="E531" s="7"/>
      <c r="F531" s="1"/>
      <c r="G531" s="1"/>
      <c r="H531" s="1"/>
      <c r="I531" s="1"/>
      <c r="J531" s="1"/>
      <c r="K531" s="1"/>
    </row>
    <row r="532" ht="12.75" customHeight="1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6"/>
      <c r="B545" s="6"/>
      <c r="C545" s="6"/>
      <c r="D545" s="6"/>
      <c r="E545" s="7"/>
      <c r="F545" s="1"/>
      <c r="G545" s="1"/>
      <c r="H545" s="1"/>
      <c r="I545" s="1"/>
      <c r="J545" s="1"/>
      <c r="K545" s="1"/>
    </row>
    <row r="546" ht="12.75" customHeight="1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6"/>
      <c r="B559" s="6"/>
      <c r="C559" s="6"/>
      <c r="D559" s="6"/>
      <c r="E559" s="7"/>
      <c r="F559" s="1"/>
      <c r="G559" s="1"/>
      <c r="H559" s="1"/>
      <c r="I559" s="1"/>
      <c r="J559" s="1"/>
      <c r="K559" s="1"/>
    </row>
    <row r="560" ht="12.75" customHeight="1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6"/>
      <c r="B573" s="6"/>
      <c r="C573" s="6"/>
      <c r="D573" s="6"/>
      <c r="E573" s="7"/>
      <c r="F573" s="1"/>
      <c r="G573" s="1"/>
      <c r="H573" s="1"/>
      <c r="I573" s="1"/>
      <c r="J573" s="1"/>
      <c r="K573" s="1"/>
    </row>
    <row r="574" ht="12.75" customHeight="1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6"/>
      <c r="B587" s="6"/>
      <c r="C587" s="6"/>
      <c r="D587" s="6"/>
      <c r="E587" s="7"/>
      <c r="F587" s="1"/>
      <c r="G587" s="1"/>
      <c r="H587" s="1"/>
      <c r="I587" s="1"/>
      <c r="J587" s="1"/>
      <c r="K587" s="1"/>
    </row>
    <row r="588" ht="12.75" customHeight="1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</sheetData>
  <mergeCells count="43">
    <mergeCell ref="B421:D421"/>
    <mergeCell ref="B435:D435"/>
    <mergeCell ref="B323:D323"/>
    <mergeCell ref="B393:D393"/>
    <mergeCell ref="B337:D337"/>
    <mergeCell ref="B365:D365"/>
    <mergeCell ref="B379:D379"/>
    <mergeCell ref="B351:D351"/>
    <mergeCell ref="B407:D407"/>
    <mergeCell ref="B505:D505"/>
    <mergeCell ref="B491:D491"/>
    <mergeCell ref="B575:D575"/>
    <mergeCell ref="B589:D589"/>
    <mergeCell ref="B561:D561"/>
    <mergeCell ref="B547:D547"/>
    <mergeCell ref="B519:D519"/>
    <mergeCell ref="B533:D533"/>
    <mergeCell ref="B449:D449"/>
    <mergeCell ref="B155:D155"/>
    <mergeCell ref="B141:D141"/>
    <mergeCell ref="B183:D183"/>
    <mergeCell ref="B169:D169"/>
    <mergeCell ref="B71:D71"/>
    <mergeCell ref="B29:D29"/>
    <mergeCell ref="B57:D57"/>
    <mergeCell ref="B43:D43"/>
    <mergeCell ref="B15:D15"/>
    <mergeCell ref="B1:D1"/>
    <mergeCell ref="B197:D197"/>
    <mergeCell ref="B239:D239"/>
    <mergeCell ref="B211:D211"/>
    <mergeCell ref="B225:D225"/>
    <mergeCell ref="B253:D253"/>
    <mergeCell ref="B267:D267"/>
    <mergeCell ref="B99:D99"/>
    <mergeCell ref="B85:D85"/>
    <mergeCell ref="B127:D127"/>
    <mergeCell ref="B113:D113"/>
    <mergeCell ref="B309:D309"/>
    <mergeCell ref="B281:D281"/>
    <mergeCell ref="B295:D295"/>
    <mergeCell ref="B463:D463"/>
    <mergeCell ref="B477:D47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132.0</v>
      </c>
      <c r="D3" s="3">
        <v>133.0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6801.0</v>
      </c>
      <c r="D4" s="3">
        <v>6917.0</v>
      </c>
      <c r="E4" s="3" t="str">
        <f t="shared" si="1"/>
        <v>596.24</v>
      </c>
      <c r="F4" s="3" t="str">
        <f t="shared" si="2"/>
        <v>116.00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547.0</v>
      </c>
      <c r="D6" s="3">
        <v>556.0</v>
      </c>
      <c r="E6" s="3" t="str">
        <f t="shared" ref="E6:E7" si="3">F6*B6</f>
        <v>194.85</v>
      </c>
      <c r="F6" s="3" t="str">
        <f>D6-C6</f>
        <v>9.00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404.16</v>
      </c>
      <c r="F7" s="3" t="str">
        <f>F6+F9</f>
        <v>16.00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251.0</v>
      </c>
      <c r="D9" s="3">
        <v>258.0</v>
      </c>
      <c r="E9" s="3" t="str">
        <f>F9*B9</f>
        <v>918.05</v>
      </c>
      <c r="F9" s="3" t="str">
        <f>D9-C9</f>
        <v>7.00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9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47</v>
      </c>
      <c r="B13" s="3"/>
      <c r="C13" s="3"/>
      <c r="D13" s="3"/>
      <c r="E13" s="3">
        <v>0.0</v>
      </c>
      <c r="F13" s="1"/>
      <c r="G13" s="3"/>
      <c r="H13" s="1" t="s">
        <v>48</v>
      </c>
      <c r="I13" s="1"/>
      <c r="J13" s="1"/>
      <c r="K13" s="1"/>
      <c r="L13" s="1"/>
      <c r="M13" s="1"/>
      <c r="N13" s="1"/>
      <c r="O13" s="1"/>
      <c r="P13" s="1"/>
    </row>
    <row r="14">
      <c r="A14" s="6" t="s">
        <v>16</v>
      </c>
      <c r="B14" s="6"/>
      <c r="C14" s="6"/>
      <c r="D14" s="6"/>
      <c r="E14" s="7" t="str">
        <f>SUM(E3:E13)</f>
        <v>5782.76</v>
      </c>
      <c r="F14" s="6"/>
      <c r="G14" s="3" t="str">
        <f>E14+14000</f>
        <v>19782.76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8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132.0</v>
      </c>
      <c r="D18" s="3">
        <v>132.0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6748.0</v>
      </c>
      <c r="D19" s="3">
        <v>6801.0</v>
      </c>
      <c r="E19" s="3" t="str">
        <f t="shared" si="4"/>
        <v>272.42</v>
      </c>
      <c r="F19" s="3" t="str">
        <f t="shared" si="5"/>
        <v>53.00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541.0</v>
      </c>
      <c r="D21" s="3">
        <v>547.0</v>
      </c>
      <c r="E21" s="3" t="str">
        <f t="shared" ref="E21:E22" si="6">F21*B21</f>
        <v>129.90</v>
      </c>
      <c r="F21" s="3" t="str">
        <f>D21-C21</f>
        <v>6.00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252.60</v>
      </c>
      <c r="F22" s="3" t="str">
        <f>F21+F24</f>
        <v>10.00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247.0</v>
      </c>
      <c r="D24" s="3">
        <v>251.0</v>
      </c>
      <c r="E24" s="3" t="str">
        <f>F24*B24</f>
        <v>524.60</v>
      </c>
      <c r="F24" s="3" t="str">
        <f>D24-C24</f>
        <v>4.00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47</v>
      </c>
      <c r="B28" s="3"/>
      <c r="C28" s="3"/>
      <c r="D28" s="3"/>
      <c r="E28" s="3">
        <v>0.0</v>
      </c>
      <c r="F28" s="1"/>
      <c r="G28" s="3"/>
      <c r="H28" s="1" t="s">
        <v>48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6" t="s">
        <v>16</v>
      </c>
      <c r="B29" s="6"/>
      <c r="C29" s="6"/>
      <c r="D29" s="6"/>
      <c r="E29" s="7" t="str">
        <f>SUM(E18:E28)</f>
        <v>4733.12</v>
      </c>
      <c r="F29" s="6"/>
      <c r="G29" s="3" t="str">
        <f>E29+14000</f>
        <v>18733.12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8" t="s">
        <v>49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131.0</v>
      </c>
      <c r="D33" s="3">
        <v>132.0</v>
      </c>
      <c r="E33" s="3" t="str">
        <f t="shared" ref="E33:E34" si="7">F33*B33</f>
        <v>115.86</v>
      </c>
      <c r="F33" s="3" t="str">
        <f t="shared" ref="F33:F34" si="8">D33-C33</f>
        <v>1.00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6674.0</v>
      </c>
      <c r="D34" s="3">
        <v>6748.0</v>
      </c>
      <c r="E34" s="3" t="str">
        <f t="shared" si="7"/>
        <v>380.36</v>
      </c>
      <c r="F34" s="3" t="str">
        <f t="shared" si="8"/>
        <v>74.00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539.0</v>
      </c>
      <c r="D36" s="3">
        <v>541.0</v>
      </c>
      <c r="E36" s="3" t="str">
        <f t="shared" ref="E36:E37" si="9">F36*B36</f>
        <v>43.30</v>
      </c>
      <c r="F36" s="3" t="str">
        <f>D36-C36</f>
        <v>2.00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75.78</v>
      </c>
      <c r="F37" s="3" t="str">
        <f>F36+F39</f>
        <v>3.00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246.0</v>
      </c>
      <c r="D39" s="3">
        <v>247.0</v>
      </c>
      <c r="E39" s="3" t="str">
        <f>F39*B39</f>
        <v>131.15</v>
      </c>
      <c r="F39" s="3" t="str">
        <f>D39-C39</f>
        <v>1.00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>
        <v>980.23</v>
      </c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>
        <v>537.43</v>
      </c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47</v>
      </c>
      <c r="B43" s="3"/>
      <c r="C43" s="3"/>
      <c r="D43" s="3"/>
      <c r="E43" s="3">
        <v>0.0</v>
      </c>
      <c r="F43" s="1"/>
      <c r="G43" s="3"/>
      <c r="H43" s="1" t="s">
        <v>48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6" t="s">
        <v>16</v>
      </c>
      <c r="B44" s="6"/>
      <c r="C44" s="6"/>
      <c r="D44" s="6"/>
      <c r="E44" s="7" t="str">
        <f>SUM(E33:E43)</f>
        <v>4279.02</v>
      </c>
      <c r="F44" s="6"/>
      <c r="G44" s="3" t="str">
        <f>E44+14000</f>
        <v>18279.02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8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130.0</v>
      </c>
      <c r="D48" s="3">
        <v>131.0</v>
      </c>
      <c r="E48" s="3" t="str">
        <f t="shared" ref="E48:E49" si="10">F48*B48</f>
        <v>115.86</v>
      </c>
      <c r="F48" s="3" t="str">
        <f t="shared" ref="F48:F49" si="11">D48-C48</f>
        <v>1.00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6616.0</v>
      </c>
      <c r="D49" s="3">
        <v>6674.0</v>
      </c>
      <c r="E49" s="3" t="str">
        <f t="shared" si="10"/>
        <v>298.12</v>
      </c>
      <c r="F49" s="3" t="str">
        <f t="shared" si="11"/>
        <v>58.00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536.0</v>
      </c>
      <c r="D51" s="3">
        <v>539.0</v>
      </c>
      <c r="E51" s="3" t="str">
        <f t="shared" ref="E51:E52" si="12">F51*B51</f>
        <v>64.95</v>
      </c>
      <c r="F51" s="3" t="str">
        <f>D51-C51</f>
        <v>3.00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126.30</v>
      </c>
      <c r="F52" s="3" t="str">
        <f>F51+F54</f>
        <v>5.00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244.0</v>
      </c>
      <c r="D54" s="3">
        <v>246.0</v>
      </c>
      <c r="E54" s="3" t="str">
        <f>F54*B54</f>
        <v>262.30</v>
      </c>
      <c r="F54" s="3" t="str">
        <f>D54-C54</f>
        <v>2.00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47</v>
      </c>
      <c r="B58" s="3"/>
      <c r="C58" s="3"/>
      <c r="D58" s="3"/>
      <c r="E58" s="3">
        <v>0.0</v>
      </c>
      <c r="F58" s="1"/>
      <c r="G58" s="3"/>
      <c r="H58" s="1" t="s">
        <v>48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6" t="s">
        <v>16</v>
      </c>
      <c r="B59" s="6"/>
      <c r="C59" s="6"/>
      <c r="D59" s="6"/>
      <c r="E59" s="7" t="str">
        <f>SUM(E48:E58)</f>
        <v>4400.10</v>
      </c>
      <c r="F59" s="6"/>
      <c r="G59" s="3" t="str">
        <f>E59+14000</f>
        <v>18400.10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8" t="s">
        <v>49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130.0</v>
      </c>
      <c r="D63" s="3">
        <v>130.0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6536.0</v>
      </c>
      <c r="D64" s="3">
        <v>6616.0</v>
      </c>
      <c r="E64" s="3" t="str">
        <f t="shared" si="13"/>
        <v>411.20</v>
      </c>
      <c r="F64" s="3" t="str">
        <f t="shared" si="14"/>
        <v>80.00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529.0</v>
      </c>
      <c r="D66" s="3">
        <v>536.0</v>
      </c>
      <c r="E66" s="3" t="str">
        <f t="shared" ref="E66:E67" si="15">F66*B66</f>
        <v>151.55</v>
      </c>
      <c r="F66" s="3" t="str">
        <f>D66-C66</f>
        <v>7.00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328.38</v>
      </c>
      <c r="F67" s="3" t="str">
        <f>F66+F69</f>
        <v>13.00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238.0</v>
      </c>
      <c r="D69" s="3">
        <v>244.0</v>
      </c>
      <c r="E69" s="3" t="str">
        <f>F69*B69</f>
        <v>786.90</v>
      </c>
      <c r="F69" s="3" t="str">
        <f>D69-C69</f>
        <v>6.00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47</v>
      </c>
      <c r="B73" s="3"/>
      <c r="C73" s="3"/>
      <c r="D73" s="3"/>
      <c r="E73" s="3">
        <v>0.0</v>
      </c>
      <c r="F73" s="1"/>
      <c r="G73" s="3"/>
      <c r="H73" s="1" t="s">
        <v>48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6" t="s">
        <v>16</v>
      </c>
      <c r="B74" s="6"/>
      <c r="C74" s="6"/>
      <c r="D74" s="6"/>
      <c r="E74" s="7" t="str">
        <f>SUM(E63:E73)</f>
        <v>5210.60</v>
      </c>
      <c r="F74" s="6"/>
      <c r="G74" s="3" t="str">
        <f>E74+14000</f>
        <v>19210.60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8" t="s">
        <v>49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129.0</v>
      </c>
      <c r="D78" s="3">
        <v>130.0</v>
      </c>
      <c r="E78" s="3" t="str">
        <f t="shared" ref="E78:E79" si="16">F78*B78</f>
        <v>115.86</v>
      </c>
      <c r="F78" s="3" t="str">
        <f t="shared" ref="F78:F79" si="17">D78-C78</f>
        <v>1.00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6447.0</v>
      </c>
      <c r="D79" s="3">
        <v>6536.0</v>
      </c>
      <c r="E79" s="3" t="str">
        <f t="shared" si="16"/>
        <v>457.46</v>
      </c>
      <c r="F79" s="3" t="str">
        <f t="shared" si="17"/>
        <v>89.00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523.0</v>
      </c>
      <c r="D81" s="3">
        <v>529.0</v>
      </c>
      <c r="E81" s="3" t="str">
        <f t="shared" ref="E81:E82" si="18">F81*B81</f>
        <v>129.90</v>
      </c>
      <c r="F81" s="3" t="str">
        <f>D81-C81</f>
        <v>6.00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252.60</v>
      </c>
      <c r="F82" s="3" t="str">
        <f>F81+F84</f>
        <v>10.00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234.0</v>
      </c>
      <c r="D84" s="3">
        <v>238.0</v>
      </c>
      <c r="E84" s="3" t="str">
        <f>F84*B84</f>
        <v>524.60</v>
      </c>
      <c r="F84" s="3" t="str">
        <f>D84-C84</f>
        <v>4.00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47</v>
      </c>
      <c r="B88" s="3"/>
      <c r="C88" s="3"/>
      <c r="D88" s="3"/>
      <c r="E88" s="3">
        <v>0.0</v>
      </c>
      <c r="F88" s="1"/>
      <c r="G88" s="3"/>
      <c r="H88" s="1" t="s">
        <v>48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6" t="s">
        <v>16</v>
      </c>
      <c r="B89" s="6"/>
      <c r="C89" s="6"/>
      <c r="D89" s="6"/>
      <c r="E89" s="7" t="str">
        <f>SUM(E78:E88)</f>
        <v>5012.99</v>
      </c>
      <c r="F89" s="6"/>
      <c r="G89" s="3" t="str">
        <f>E89+14000</f>
        <v>19012.99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8" t="s">
        <v>49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129.0</v>
      </c>
      <c r="D93" s="3">
        <v>129.0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6382.0</v>
      </c>
      <c r="D94" s="3">
        <v>6447.0</v>
      </c>
      <c r="E94" s="3" t="str">
        <f t="shared" si="19"/>
        <v>334.10</v>
      </c>
      <c r="F94" s="3" t="str">
        <f t="shared" si="20"/>
        <v>65.00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520.0</v>
      </c>
      <c r="D96" s="3">
        <v>523.0</v>
      </c>
      <c r="E96" s="3" t="str">
        <f t="shared" ref="E96:E97" si="21">F96*B96</f>
        <v>64.95</v>
      </c>
      <c r="F96" s="3" t="str">
        <f>D96-C96</f>
        <v>3.00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126.30</v>
      </c>
      <c r="F97" s="3" t="str">
        <f>F96+F99</f>
        <v>5.00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232.0</v>
      </c>
      <c r="D99" s="3">
        <v>234.0</v>
      </c>
      <c r="E99" s="3" t="str">
        <f>F99*B99</f>
        <v>262.30</v>
      </c>
      <c r="F99" s="3" t="str">
        <f>D99-C99</f>
        <v>2.00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47</v>
      </c>
      <c r="B103" s="3"/>
      <c r="C103" s="3"/>
      <c r="D103" s="3"/>
      <c r="E103" s="3">
        <v>0.0</v>
      </c>
      <c r="F103" s="1"/>
      <c r="G103" s="3"/>
      <c r="H103" s="1" t="s">
        <v>48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6" t="s">
        <v>16</v>
      </c>
      <c r="B104" s="6"/>
      <c r="C104" s="6"/>
      <c r="D104" s="6"/>
      <c r="E104" s="7" t="str">
        <f>SUM(E93:E103)</f>
        <v>4320.22</v>
      </c>
      <c r="F104" s="6"/>
      <c r="G104" s="3" t="str">
        <f>E104+14000</f>
        <v>18320.22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8" t="s">
        <v>49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129.0</v>
      </c>
      <c r="D108" s="3">
        <v>129.0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6345.0</v>
      </c>
      <c r="D109" s="3">
        <v>6382.0</v>
      </c>
      <c r="E109" s="3" t="str">
        <f t="shared" si="22"/>
        <v>190.18</v>
      </c>
      <c r="F109" s="3" t="str">
        <f t="shared" si="23"/>
        <v>37.00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519.0</v>
      </c>
      <c r="D111" s="3">
        <v>520.0</v>
      </c>
      <c r="E111" s="3" t="str">
        <f t="shared" ref="E111:E112" si="24">F111*B111</f>
        <v>21.65</v>
      </c>
      <c r="F111" s="3" t="str">
        <f>D111-C111</f>
        <v>1.00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25.26</v>
      </c>
      <c r="F112" s="3" t="str">
        <f>F111+F114</f>
        <v>1.00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232.0</v>
      </c>
      <c r="D114" s="3">
        <v>232.0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47</v>
      </c>
      <c r="B118" s="3"/>
      <c r="C118" s="3"/>
      <c r="D118" s="3"/>
      <c r="E118" s="3">
        <v>0.0</v>
      </c>
      <c r="F118" s="1"/>
      <c r="G118" s="3" t="str">
        <f>E119+500</f>
        <v>4269.66</v>
      </c>
      <c r="H118" s="1" t="s">
        <v>48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6" t="s">
        <v>16</v>
      </c>
      <c r="B119" s="6"/>
      <c r="C119" s="6"/>
      <c r="D119" s="6"/>
      <c r="E119" s="7" t="str">
        <f>SUM(E108:E118)</f>
        <v>3769.66</v>
      </c>
      <c r="F119" s="6"/>
      <c r="G119" s="3" t="str">
        <f>E119+14000</f>
        <v>17769.66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8" t="s">
        <v>49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129.0</v>
      </c>
      <c r="D123" s="3">
        <v>129.0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6292.0</v>
      </c>
      <c r="D124" s="3">
        <v>6345.0</v>
      </c>
      <c r="E124" s="3" t="str">
        <f t="shared" si="25"/>
        <v>272.42</v>
      </c>
      <c r="F124" s="3" t="str">
        <f t="shared" si="26"/>
        <v>53.00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517.0</v>
      </c>
      <c r="D126" s="3">
        <v>519.0</v>
      </c>
      <c r="E126" s="3" t="str">
        <f t="shared" ref="E126:E127" si="27">F126*B126</f>
        <v>43.30</v>
      </c>
      <c r="F126" s="3" t="str">
        <f>D126-C126</f>
        <v>2.00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75.78</v>
      </c>
      <c r="F127" s="3" t="str">
        <f>F126+F129</f>
        <v>3.00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231.0</v>
      </c>
      <c r="D129" s="3">
        <v>232.0</v>
      </c>
      <c r="E129" s="3" t="str">
        <f>F129*B129</f>
        <v>131.15</v>
      </c>
      <c r="F129" s="3" t="str">
        <f>D129-C129</f>
        <v>1.00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47</v>
      </c>
      <c r="B133" s="3"/>
      <c r="C133" s="3"/>
      <c r="D133" s="3"/>
      <c r="E133" s="3">
        <v>0.0</v>
      </c>
      <c r="F133" s="1"/>
      <c r="G133" s="1"/>
      <c r="H133" s="1" t="s">
        <v>48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6" t="s">
        <v>16</v>
      </c>
      <c r="B134" s="6"/>
      <c r="C134" s="6"/>
      <c r="D134" s="6"/>
      <c r="E134" s="7" t="str">
        <f>SUM(E123:E133)</f>
        <v>4055.22</v>
      </c>
      <c r="F134" s="6"/>
      <c r="G134" s="3" t="str">
        <f>E134+14000</f>
        <v>18055.22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8" t="s">
        <v>49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129.0</v>
      </c>
      <c r="D138" s="3">
        <v>129.0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6256.0</v>
      </c>
      <c r="D139" s="3">
        <v>6292.0</v>
      </c>
      <c r="E139" s="3" t="str">
        <f t="shared" si="28"/>
        <v>185.04</v>
      </c>
      <c r="F139" s="3" t="str">
        <f t="shared" si="29"/>
        <v>36.00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516.0</v>
      </c>
      <c r="D141" s="3">
        <v>517.0</v>
      </c>
      <c r="E141" s="3" t="str">
        <f t="shared" ref="E141:E142" si="30">F141*B141</f>
        <v>21.65</v>
      </c>
      <c r="F141" s="3" t="str">
        <f>D141-C141</f>
        <v>1.00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50.52</v>
      </c>
      <c r="F142" s="3" t="str">
        <f>F141+F144</f>
        <v>2.00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230.0</v>
      </c>
      <c r="D144" s="3">
        <v>231.0</v>
      </c>
      <c r="E144" s="3" t="str">
        <f>F144*B144</f>
        <v>131.15</v>
      </c>
      <c r="F144" s="3" t="str">
        <f>D144-C144</f>
        <v>1.00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47</v>
      </c>
      <c r="B148" s="3"/>
      <c r="C148" s="3"/>
      <c r="D148" s="3"/>
      <c r="E148" s="3">
        <v>0.0</v>
      </c>
      <c r="F148" s="1"/>
      <c r="G148" s="1"/>
      <c r="H148" s="1" t="s">
        <v>48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6" t="s">
        <v>16</v>
      </c>
      <c r="B149" s="6"/>
      <c r="C149" s="6"/>
      <c r="D149" s="6"/>
      <c r="E149" s="7" t="str">
        <f>SUM(E138:E148)</f>
        <v>3920.93</v>
      </c>
      <c r="F149" s="6"/>
      <c r="G149" s="3" t="str">
        <f>E149+14000</f>
        <v>17920.93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8" t="s">
        <v>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128.0</v>
      </c>
      <c r="D153" s="3">
        <v>129.0</v>
      </c>
      <c r="E153" s="3" t="str">
        <f t="shared" ref="E153:E154" si="31">F153*B153</f>
        <v>115.86</v>
      </c>
      <c r="F153" s="3" t="str">
        <f t="shared" ref="F153:F154" si="32">D153-C153</f>
        <v>1.00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6235.0</v>
      </c>
      <c r="D154" s="3">
        <v>6256.0</v>
      </c>
      <c r="E154" s="3" t="str">
        <f t="shared" si="31"/>
        <v>107.94</v>
      </c>
      <c r="F154" s="3" t="str">
        <f t="shared" si="32"/>
        <v>21.00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515.0</v>
      </c>
      <c r="D156" s="3">
        <v>516.0</v>
      </c>
      <c r="E156" s="3" t="str">
        <f t="shared" ref="E156:E157" si="33">F156*B156</f>
        <v>21.65</v>
      </c>
      <c r="F156" s="3" t="str">
        <f>D156-C156</f>
        <v>1.00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50.52</v>
      </c>
      <c r="F157" s="3" t="str">
        <f>F156+F159</f>
        <v>2.00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229.0</v>
      </c>
      <c r="D159" s="3">
        <v>230.0</v>
      </c>
      <c r="E159" s="3" t="str">
        <f>F159*B159</f>
        <v>131.15</v>
      </c>
      <c r="F159" s="3" t="str">
        <f>D159-C159</f>
        <v>1.00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47</v>
      </c>
      <c r="B163" s="3"/>
      <c r="C163" s="3"/>
      <c r="D163" s="3"/>
      <c r="E163" s="3">
        <v>0.0</v>
      </c>
      <c r="F163" s="1"/>
      <c r="G163" s="1"/>
      <c r="H163" s="1" t="s">
        <v>48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6" t="s">
        <v>16</v>
      </c>
      <c r="B164" s="6"/>
      <c r="C164" s="6"/>
      <c r="D164" s="6"/>
      <c r="E164" s="7" t="str">
        <f>SUM(E153:E163)</f>
        <v>3959.69</v>
      </c>
      <c r="F164" s="6"/>
      <c r="G164" s="3" t="str">
        <f>E164+14000</f>
        <v>17959.69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8" t="s">
        <v>49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128.0</v>
      </c>
      <c r="D168" s="3">
        <v>128.0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6200.0</v>
      </c>
      <c r="D169" s="3">
        <v>6235.0</v>
      </c>
      <c r="E169" s="3" t="str">
        <f t="shared" si="34"/>
        <v>179.90</v>
      </c>
      <c r="F169" s="3" t="str">
        <f t="shared" si="35"/>
        <v>35.00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514.0</v>
      </c>
      <c r="D171" s="3">
        <v>515.0</v>
      </c>
      <c r="E171" s="3" t="str">
        <f t="shared" ref="E171:E172" si="36">F171*B171</f>
        <v>21.65</v>
      </c>
      <c r="F171" s="3" t="str">
        <f>D171-C171</f>
        <v>1.00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50.52</v>
      </c>
      <c r="F172" s="3" t="str">
        <f>F171+F174</f>
        <v>2.00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228.0</v>
      </c>
      <c r="D174" s="3">
        <v>229.0</v>
      </c>
      <c r="E174" s="3" t="str">
        <f>F174*B174</f>
        <v>131.15</v>
      </c>
      <c r="F174" s="3" t="str">
        <f>D174-C174</f>
        <v>1.00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47</v>
      </c>
      <c r="B178" s="3"/>
      <c r="C178" s="3"/>
      <c r="D178" s="3"/>
      <c r="E178" s="3">
        <v>0.0</v>
      </c>
      <c r="F178" s="1"/>
      <c r="G178" s="1"/>
      <c r="H178" s="1" t="s">
        <v>48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6" t="s">
        <v>16</v>
      </c>
      <c r="B179" s="6"/>
      <c r="C179" s="6"/>
      <c r="D179" s="6"/>
      <c r="E179" s="7" t="str">
        <f>SUM(E168:E178)</f>
        <v>3915.79</v>
      </c>
      <c r="F179" s="6"/>
      <c r="G179" s="3" t="str">
        <f>E179+14000</f>
        <v>17915.79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8" t="s">
        <v>49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128.0</v>
      </c>
      <c r="D183" s="3">
        <v>128.0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6164.0</v>
      </c>
      <c r="D184" s="3">
        <v>6200.0</v>
      </c>
      <c r="E184" s="3" t="str">
        <f t="shared" si="37"/>
        <v>185.04</v>
      </c>
      <c r="F184" s="3" t="str">
        <f t="shared" si="38"/>
        <v>36.00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512.0</v>
      </c>
      <c r="D186" s="3">
        <v>514.0</v>
      </c>
      <c r="E186" s="3" t="str">
        <f t="shared" ref="E186:E187" si="39">F186*B186</f>
        <v>43.30</v>
      </c>
      <c r="F186" s="3" t="str">
        <f>D186-C186</f>
        <v>2.00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50.52</v>
      </c>
      <c r="F187" s="3" t="str">
        <f>F186+F189</f>
        <v>2.00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228.0</v>
      </c>
      <c r="D189" s="3">
        <v>228.0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47</v>
      </c>
      <c r="B193" s="3"/>
      <c r="C193" s="3"/>
      <c r="D193" s="3"/>
      <c r="E193" s="3">
        <v>0.0</v>
      </c>
      <c r="F193" s="1"/>
      <c r="G193" s="1"/>
      <c r="H193" s="1" t="s">
        <v>48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6" t="s">
        <v>16</v>
      </c>
      <c r="B194" s="6"/>
      <c r="C194" s="6"/>
      <c r="D194" s="6"/>
      <c r="E194" s="7" t="str">
        <f>SUM(E183:E193)</f>
        <v>3811.43</v>
      </c>
      <c r="F194" s="6"/>
      <c r="G194" s="3" t="str">
        <f>E194+14000</f>
        <v>17811.43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8" t="s">
        <v>49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128.0</v>
      </c>
      <c r="D198" s="3">
        <v>128.0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6140.0</v>
      </c>
      <c r="D199" s="3">
        <v>6164.0</v>
      </c>
      <c r="E199" s="3" t="str">
        <f t="shared" si="40"/>
        <v>123.36</v>
      </c>
      <c r="F199" s="3" t="str">
        <f t="shared" si="41"/>
        <v>24.00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511.0</v>
      </c>
      <c r="D201" s="3">
        <v>512.0</v>
      </c>
      <c r="E201" s="3" t="str">
        <f t="shared" ref="E201:E202" si="42">F201*B201</f>
        <v>21.65</v>
      </c>
      <c r="F201" s="3" t="str">
        <f>D201-C201</f>
        <v>1.00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50.52</v>
      </c>
      <c r="F202" s="3" t="str">
        <f>F201+F204</f>
        <v>2.00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227.0</v>
      </c>
      <c r="D204" s="3">
        <v>228.0</v>
      </c>
      <c r="E204" s="3" t="str">
        <f>F204*B204</f>
        <v>131.15</v>
      </c>
      <c r="F204" s="3" t="str">
        <f>D204-C204</f>
        <v>1.00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47</v>
      </c>
      <c r="B208" s="3"/>
      <c r="C208" s="3"/>
      <c r="D208" s="3"/>
      <c r="E208" s="3">
        <v>0.0</v>
      </c>
      <c r="F208" s="1"/>
      <c r="G208" s="1"/>
      <c r="H208" s="1" t="s">
        <v>48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6" t="s">
        <v>16</v>
      </c>
      <c r="B209" s="6"/>
      <c r="C209" s="6"/>
      <c r="D209" s="6"/>
      <c r="E209" s="7" t="str">
        <f>SUM(E198:E208)</f>
        <v>3859.25</v>
      </c>
      <c r="F209" s="6"/>
      <c r="G209" s="3" t="str">
        <f>E209+14000</f>
        <v>17859.25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8" t="s">
        <v>49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128.0</v>
      </c>
      <c r="D213" s="3">
        <v>128.0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6116.0</v>
      </c>
      <c r="D214" s="3">
        <v>6140.0</v>
      </c>
      <c r="E214" s="3" t="str">
        <f t="shared" si="43"/>
        <v>123.36</v>
      </c>
      <c r="F214" s="3" t="str">
        <f t="shared" si="44"/>
        <v>24.00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511.0</v>
      </c>
      <c r="D216" s="3">
        <v>511.0</v>
      </c>
      <c r="E216" s="3" t="str">
        <f t="shared" ref="E216:E217" si="45">F216*B216</f>
        <v>0.00</v>
      </c>
      <c r="F216" s="3" t="str">
        <f>D216-C216</f>
        <v>0.00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0.00</v>
      </c>
      <c r="F217" s="3" t="str">
        <f>F216+F219</f>
        <v>0.00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227.0</v>
      </c>
      <c r="D219" s="3">
        <v>227.0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47</v>
      </c>
      <c r="B223" s="3"/>
      <c r="C223" s="3"/>
      <c r="D223" s="3"/>
      <c r="E223" s="3">
        <v>0.0</v>
      </c>
      <c r="F223" s="1"/>
      <c r="G223" s="1"/>
      <c r="H223" s="1" t="s">
        <v>48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6" t="s">
        <v>16</v>
      </c>
      <c r="B224" s="6"/>
      <c r="C224" s="6"/>
      <c r="D224" s="6"/>
      <c r="E224" s="7" t="str">
        <f>SUM(E213:E223)</f>
        <v>3655.93</v>
      </c>
      <c r="F224" s="6"/>
      <c r="G224" s="3" t="str">
        <f>E224+14000</f>
        <v>17655.93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8" t="s">
        <v>49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127.0</v>
      </c>
      <c r="D228" s="3">
        <v>128.0</v>
      </c>
      <c r="E228" s="3" t="str">
        <f t="shared" ref="E228:E229" si="46">F228*B228</f>
        <v>115.86</v>
      </c>
      <c r="F228" s="3" t="str">
        <f t="shared" ref="F228:F229" si="47">D228-C228</f>
        <v>1.00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6078.0</v>
      </c>
      <c r="D229" s="3">
        <v>6116.0</v>
      </c>
      <c r="E229" s="3" t="str">
        <f t="shared" si="46"/>
        <v>195.32</v>
      </c>
      <c r="F229" s="3" t="str">
        <f t="shared" si="47"/>
        <v>38.00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510.0</v>
      </c>
      <c r="D231" s="3">
        <v>511.0</v>
      </c>
      <c r="E231" s="3" t="str">
        <f t="shared" ref="E231:E232" si="48">F231*B231</f>
        <v>21.65</v>
      </c>
      <c r="F231" s="3" t="str">
        <f>D231-C231</f>
        <v>1.00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50.52</v>
      </c>
      <c r="F232" s="3" t="str">
        <f>F231+F234</f>
        <v>2.00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226.0</v>
      </c>
      <c r="D234" s="3">
        <v>227.0</v>
      </c>
      <c r="E234" s="3" t="str">
        <f>F234*B234</f>
        <v>131.15</v>
      </c>
      <c r="F234" s="3" t="str">
        <f>D234-C234</f>
        <v>1.00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887.83+42.05</f>
        <v>929.88</v>
      </c>
      <c r="F235" s="1"/>
      <c r="G235" s="1">
        <v>978.04</v>
      </c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500.63</v>
      </c>
      <c r="F236" s="1"/>
      <c r="G236" s="3" t="str">
        <f>1019.22-E236</f>
        <v>518.59</v>
      </c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47</v>
      </c>
      <c r="B238" s="3"/>
      <c r="C238" s="3"/>
      <c r="D238" s="3"/>
      <c r="E238" s="3">
        <v>0.0</v>
      </c>
      <c r="F238" s="1"/>
      <c r="G238" s="1"/>
      <c r="H238" s="1" t="s">
        <v>48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6" t="s">
        <v>16</v>
      </c>
      <c r="B239" s="6"/>
      <c r="C239" s="6"/>
      <c r="D239" s="6"/>
      <c r="E239" s="7" t="str">
        <f>SUM(E228:E238)</f>
        <v>3980.95</v>
      </c>
      <c r="F239" s="6"/>
      <c r="G239" s="3" t="str">
        <f>E239+14000</f>
        <v>17980.95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8" t="s">
        <v>49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106.56</v>
      </c>
      <c r="C243" s="3">
        <v>126.0</v>
      </c>
      <c r="D243" s="3">
        <v>127.0</v>
      </c>
      <c r="E243" s="3" t="str">
        <f t="shared" ref="E243:E244" si="49">F243*B243</f>
        <v>106.56</v>
      </c>
      <c r="F243" s="3" t="str">
        <f t="shared" ref="F243:F244" si="50">D243-C243</f>
        <v>1.00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4.72</v>
      </c>
      <c r="C244" s="3">
        <v>6024.0</v>
      </c>
      <c r="D244" s="3">
        <v>6078.0</v>
      </c>
      <c r="E244" s="3" t="str">
        <f t="shared" si="49"/>
        <v>254.88</v>
      </c>
      <c r="F244" s="3" t="str">
        <f t="shared" si="50"/>
        <v>54.00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110.42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19.87</v>
      </c>
      <c r="C246" s="3">
        <v>505.0</v>
      </c>
      <c r="D246" s="3">
        <v>510.0</v>
      </c>
      <c r="E246" s="3" t="str">
        <f t="shared" ref="E246:E247" si="51">F246*B246</f>
        <v>99.35</v>
      </c>
      <c r="F246" s="3" t="str">
        <f>D246-C246</f>
        <v>5.00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23.18</v>
      </c>
      <c r="C247" s="3"/>
      <c r="D247" s="3"/>
      <c r="E247" s="3" t="str">
        <f t="shared" si="51"/>
        <v>208.62</v>
      </c>
      <c r="F247" s="3" t="str">
        <f>F246+F249</f>
        <v>9.00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1720.73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121.13</v>
      </c>
      <c r="C249" s="3">
        <v>222.0</v>
      </c>
      <c r="D249" s="3">
        <v>226.0</v>
      </c>
      <c r="E249" s="3" t="str">
        <f>F249*B249</f>
        <v>484.52</v>
      </c>
      <c r="F249" s="3" t="str">
        <f>D249-C249</f>
        <v>4.00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887.83+42.05</f>
        <v>929.88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500.63</v>
      </c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47</v>
      </c>
      <c r="B253" s="3"/>
      <c r="C253" s="3"/>
      <c r="D253" s="3"/>
      <c r="E253" s="3">
        <v>0.0</v>
      </c>
      <c r="F253" s="1"/>
      <c r="G253" s="1"/>
      <c r="H253" s="1" t="s">
        <v>48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6" t="s">
        <v>16</v>
      </c>
      <c r="B254" s="6"/>
      <c r="C254" s="6"/>
      <c r="D254" s="6"/>
      <c r="E254" s="7" t="str">
        <f>SUM(E243:E253)</f>
        <v>4455.59</v>
      </c>
      <c r="F254" s="6"/>
      <c r="G254" s="3" t="str">
        <f>E254+14000</f>
        <v>18455.59</v>
      </c>
      <c r="H254" s="3" t="str">
        <f>G254-7</f>
        <v>18448.59</v>
      </c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8" t="s">
        <v>49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106.56</v>
      </c>
      <c r="C258" s="3">
        <v>126.0</v>
      </c>
      <c r="D258" s="3">
        <v>126.0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4.72</v>
      </c>
      <c r="C259" s="3">
        <v>5980.0</v>
      </c>
      <c r="D259" s="3">
        <v>6024.0</v>
      </c>
      <c r="E259" s="3" t="str">
        <f t="shared" si="52"/>
        <v>207.68</v>
      </c>
      <c r="F259" s="3" t="str">
        <f t="shared" si="53"/>
        <v>44.00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110.42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19.87</v>
      </c>
      <c r="C261" s="3">
        <v>503.0</v>
      </c>
      <c r="D261" s="3">
        <v>505.0</v>
      </c>
      <c r="E261" s="3" t="str">
        <f t="shared" ref="E261:E262" si="54">F261*B261</f>
        <v>39.74</v>
      </c>
      <c r="F261" s="3" t="str">
        <f>D261-C261</f>
        <v>2.00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23.18</v>
      </c>
      <c r="C262" s="3"/>
      <c r="D262" s="3"/>
      <c r="E262" s="3" t="str">
        <f t="shared" si="54"/>
        <v>69.54</v>
      </c>
      <c r="F262" s="3" t="str">
        <f>F261+F264</f>
        <v>3.00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1732.08</v>
      </c>
      <c r="F263" s="1"/>
      <c r="G263" s="1">
        <v>1720.73</v>
      </c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121.13</v>
      </c>
      <c r="C264" s="3">
        <v>221.0</v>
      </c>
      <c r="D264" s="3">
        <v>222.0</v>
      </c>
      <c r="E264" s="3" t="str">
        <f>F264*B264</f>
        <v>121.13</v>
      </c>
      <c r="F264" s="3" t="str">
        <f>D264-C264</f>
        <v>1.00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>
        <v>929.88</v>
      </c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500.63</v>
      </c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47</v>
      </c>
      <c r="B268" s="3"/>
      <c r="C268" s="3"/>
      <c r="D268" s="3"/>
      <c r="E268" s="3">
        <v>0.0</v>
      </c>
      <c r="F268" s="1"/>
      <c r="G268" s="1" t="s">
        <v>50</v>
      </c>
      <c r="H268" s="1" t="s">
        <v>48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6" t="s">
        <v>16</v>
      </c>
      <c r="B269" s="6"/>
      <c r="C269" s="6"/>
      <c r="D269" s="6"/>
      <c r="E269" s="7" t="str">
        <f>SUM(E258:E268)</f>
        <v>3743.22</v>
      </c>
      <c r="F269" s="6"/>
      <c r="G269" s="3" t="str">
        <f>E269+14000</f>
        <v>17743.22</v>
      </c>
      <c r="H269" s="3" t="str">
        <f>G269-54</f>
        <v>17689.22</v>
      </c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8" t="s">
        <v>49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106.56</v>
      </c>
      <c r="C273" s="3">
        <v>126.0</v>
      </c>
      <c r="D273" s="3">
        <v>126.0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4.72</v>
      </c>
      <c r="C274" s="3">
        <v>5964.0</v>
      </c>
      <c r="D274" s="3">
        <v>5980.0</v>
      </c>
      <c r="E274" s="3" t="str">
        <f t="shared" si="55"/>
        <v>75.52</v>
      </c>
      <c r="F274" s="3" t="str">
        <f t="shared" si="56"/>
        <v>16.00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110.42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19.87</v>
      </c>
      <c r="C276" s="3">
        <v>502.0</v>
      </c>
      <c r="D276" s="3">
        <v>503.0</v>
      </c>
      <c r="E276" s="3" t="str">
        <f t="shared" ref="E276:E277" si="57">F276*B276</f>
        <v>19.87</v>
      </c>
      <c r="F276" s="3" t="str">
        <f>D276-C276</f>
        <v>1.00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57"/>
        <v>46.36</v>
      </c>
      <c r="F277" s="3" t="str">
        <f>F276+F279</f>
        <v>2.00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1732.08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121.13</v>
      </c>
      <c r="C279" s="3">
        <v>220.0</v>
      </c>
      <c r="D279" s="3">
        <v>221.0</v>
      </c>
      <c r="E279" s="3" t="str">
        <f>F279*B279</f>
        <v>121.13</v>
      </c>
      <c r="F279" s="3" t="str">
        <f>D279-C279</f>
        <v>1.00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47</v>
      </c>
      <c r="B283" s="3"/>
      <c r="C283" s="3"/>
      <c r="D283" s="3"/>
      <c r="E283" s="3">
        <v>0.0</v>
      </c>
      <c r="F283" s="1"/>
      <c r="G283" s="1" t="s">
        <v>51</v>
      </c>
      <c r="H283" s="1" t="s">
        <v>48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6" t="s">
        <v>16</v>
      </c>
      <c r="B284" s="6"/>
      <c r="C284" s="6"/>
      <c r="D284" s="6"/>
      <c r="E284" s="7" t="str">
        <f>SUM(E273:E283)</f>
        <v>3568.01</v>
      </c>
      <c r="F284" s="6"/>
      <c r="G284" s="3" t="str">
        <f>E284+14000</f>
        <v>17568.01</v>
      </c>
      <c r="H284" s="3" t="str">
        <f>G284-54</f>
        <v>17514.01</v>
      </c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8" t="s">
        <v>49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106.56</v>
      </c>
      <c r="C288" s="3">
        <v>126.0</v>
      </c>
      <c r="D288" s="3">
        <v>126.0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4.72</v>
      </c>
      <c r="C289" s="3">
        <v>5934.0</v>
      </c>
      <c r="D289" s="3">
        <v>5964.0</v>
      </c>
      <c r="E289" s="3" t="str">
        <f t="shared" si="58"/>
        <v>141.60</v>
      </c>
      <c r="F289" s="3" t="str">
        <f t="shared" si="59"/>
        <v>30.00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110.42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19.87</v>
      </c>
      <c r="C291" s="3">
        <v>502.0</v>
      </c>
      <c r="D291" s="3">
        <v>502.0</v>
      </c>
      <c r="E291" s="3" t="str">
        <f t="shared" ref="E291:E292" si="60">F291*B291</f>
        <v>0.00</v>
      </c>
      <c r="F291" s="3" t="str">
        <f>D291-C291</f>
        <v>0.00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60"/>
        <v>0.00</v>
      </c>
      <c r="F292" s="3" t="str">
        <f>F291+F294</f>
        <v>0.00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1732.08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121.13</v>
      </c>
      <c r="C294" s="3">
        <v>220.0</v>
      </c>
      <c r="D294" s="3">
        <v>220.0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47</v>
      </c>
      <c r="B298" s="3"/>
      <c r="C298" s="3"/>
      <c r="D298" s="3"/>
      <c r="E298" s="3">
        <v>0.0</v>
      </c>
      <c r="F298" s="1"/>
      <c r="G298" s="1" t="s">
        <v>51</v>
      </c>
      <c r="H298" s="1" t="s">
        <v>48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6" t="s">
        <v>16</v>
      </c>
      <c r="B299" s="6"/>
      <c r="C299" s="6"/>
      <c r="D299" s="6"/>
      <c r="E299" s="7" t="str">
        <f>SUM(E288:E298)</f>
        <v>3446.73</v>
      </c>
      <c r="F299" s="6"/>
      <c r="G299" s="3" t="str">
        <f>E299+14000</f>
        <v>17446.73</v>
      </c>
      <c r="H299" s="3" t="str">
        <f>G299-60</f>
        <v>17386.73</v>
      </c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8" t="s">
        <v>49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106.56</v>
      </c>
      <c r="C303" s="3">
        <v>126.0</v>
      </c>
      <c r="D303" s="3">
        <v>126.0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4.72</v>
      </c>
      <c r="C304" s="3">
        <v>5902.0</v>
      </c>
      <c r="D304" s="3">
        <v>5934.0</v>
      </c>
      <c r="E304" s="3" t="str">
        <f t="shared" si="61"/>
        <v>151.04</v>
      </c>
      <c r="F304" s="3" t="str">
        <f t="shared" si="62"/>
        <v>32.00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110.42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19.87</v>
      </c>
      <c r="C306" s="3">
        <v>500.0</v>
      </c>
      <c r="D306" s="3">
        <v>502.0</v>
      </c>
      <c r="E306" s="3" t="str">
        <f t="shared" ref="E306:E307" si="63">F306*B306</f>
        <v>39.74</v>
      </c>
      <c r="F306" s="3" t="str">
        <f>D306-C306</f>
        <v>2.00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46.36</v>
      </c>
      <c r="F307" s="3" t="str">
        <f>F306+F309</f>
        <v>2.00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1732.08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121.13</v>
      </c>
      <c r="C309" s="3">
        <v>220.0</v>
      </c>
      <c r="D309" s="3">
        <v>220.0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47</v>
      </c>
      <c r="B313" s="3"/>
      <c r="C313" s="3"/>
      <c r="D313" s="3"/>
      <c r="E313" s="3">
        <v>0.0</v>
      </c>
      <c r="F313" s="1"/>
      <c r="G313" s="1"/>
      <c r="H313" s="1" t="s">
        <v>48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6" t="s">
        <v>16</v>
      </c>
      <c r="B314" s="6"/>
      <c r="C314" s="6"/>
      <c r="D314" s="6"/>
      <c r="E314" s="7" t="str">
        <f>SUM(E303:E313)</f>
        <v>3542.27</v>
      </c>
      <c r="F314" s="6"/>
      <c r="G314" s="3" t="str">
        <f>E314+14000</f>
        <v>17542.27</v>
      </c>
      <c r="H314" s="3" t="str">
        <f>G314-60</f>
        <v>17482.27</v>
      </c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8" t="s">
        <v>49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106.56</v>
      </c>
      <c r="C318" s="3">
        <v>126.0</v>
      </c>
      <c r="D318" s="3">
        <v>126.0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4.48</v>
      </c>
      <c r="C319" s="3">
        <v>5893.0</v>
      </c>
      <c r="D319" s="3">
        <v>5902.0</v>
      </c>
      <c r="E319" s="3" t="str">
        <f t="shared" si="64"/>
        <v>40.32</v>
      </c>
      <c r="F319" s="3" t="str">
        <f t="shared" si="65"/>
        <v>9.00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18.88</v>
      </c>
      <c r="C321" s="3">
        <v>500.0</v>
      </c>
      <c r="D321" s="3">
        <v>500.0</v>
      </c>
      <c r="E321" s="3" t="str">
        <f t="shared" ref="E321:E322" si="66">F321*B321</f>
        <v>0.00</v>
      </c>
      <c r="F321" s="3" t="str">
        <f>D321-C321</f>
        <v>0.00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0.00</v>
      </c>
      <c r="F322" s="3" t="str">
        <f>F321+F324</f>
        <v>0.00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1634.13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114.27</v>
      </c>
      <c r="C324" s="3">
        <v>220.0</v>
      </c>
      <c r="D324" s="3">
        <v>220.0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47</v>
      </c>
      <c r="B328" s="3"/>
      <c r="C328" s="3"/>
      <c r="D328" s="3"/>
      <c r="E328" s="3">
        <v>0.0</v>
      </c>
      <c r="F328" s="1"/>
      <c r="G328" s="1" t="s">
        <v>52</v>
      </c>
      <c r="H328" s="1" t="s">
        <v>48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6" t="s">
        <v>16</v>
      </c>
      <c r="B329" s="6"/>
      <c r="C329" s="6"/>
      <c r="D329" s="6"/>
      <c r="E329" s="7" t="str">
        <f>SUM(E318:E328)</f>
        <v>3239.70</v>
      </c>
      <c r="F329" s="6"/>
      <c r="G329" s="3" t="str">
        <f>E329+14000</f>
        <v>17239.70</v>
      </c>
      <c r="H329" s="1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8" t="s">
        <v>49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101.2</v>
      </c>
      <c r="C333" s="3">
        <v>123.0</v>
      </c>
      <c r="D333" s="3">
        <v>126.0</v>
      </c>
      <c r="E333" s="3" t="str">
        <f t="shared" ref="E333:E334" si="67">F333*B333</f>
        <v>303.60</v>
      </c>
      <c r="F333" s="3" t="str">
        <f t="shared" ref="F333:F334" si="68">D333-C333</f>
        <v>3.00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4.48</v>
      </c>
      <c r="C334" s="3">
        <v>5818.0</v>
      </c>
      <c r="D334" s="3">
        <v>5893.0</v>
      </c>
      <c r="E334" s="3" t="str">
        <f t="shared" si="67"/>
        <v>336.00</v>
      </c>
      <c r="F334" s="3" t="str">
        <f t="shared" si="68"/>
        <v>75.00</v>
      </c>
      <c r="G334" s="1"/>
      <c r="H334" s="1">
        <v>3200.0</v>
      </c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 t="str">
        <f>H334/2</f>
        <v>1600</v>
      </c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18.88</v>
      </c>
      <c r="C336" s="3">
        <v>488.0</v>
      </c>
      <c r="D336" s="3">
        <v>500.0</v>
      </c>
      <c r="E336" s="3" t="str">
        <f t="shared" ref="E336:E337" si="69">F336*B336</f>
        <v>226.56</v>
      </c>
      <c r="F336" s="3" t="str">
        <f>D336-C336</f>
        <v>12.00</v>
      </c>
      <c r="G336" s="1"/>
      <c r="H336" s="3" t="str">
        <f>E333+E334+E336+E339</f>
        <v>2123.13</v>
      </c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506.69</v>
      </c>
      <c r="F337" s="3" t="str">
        <f>F336+F339</f>
        <v>23.00</v>
      </c>
      <c r="G337" s="1"/>
      <c r="H337" s="1" t="str">
        <f>15000/2</f>
        <v>7500</v>
      </c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1634.13</v>
      </c>
      <c r="F338" s="1"/>
      <c r="G338" s="1"/>
      <c r="H338" s="3" t="str">
        <f>H335+H336+H337</f>
        <v>11223.13</v>
      </c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114.27</v>
      </c>
      <c r="C339" s="3">
        <v>209.0</v>
      </c>
      <c r="D339" s="3">
        <v>220.0</v>
      </c>
      <c r="E339" s="3" t="str">
        <f>F339*B339</f>
        <v>1256.97</v>
      </c>
      <c r="F339" s="3" t="str">
        <f>D339-C339</f>
        <v>11.00</v>
      </c>
      <c r="G339" s="1"/>
      <c r="H339" s="1" t="str">
        <f>5528+7500</f>
        <v>13028</v>
      </c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3" t="str">
        <f>12000-H338</f>
        <v>776.87</v>
      </c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47</v>
      </c>
      <c r="B343" s="3"/>
      <c r="C343" s="3"/>
      <c r="D343" s="3"/>
      <c r="E343" s="3">
        <v>0.0</v>
      </c>
      <c r="F343" s="1"/>
      <c r="G343" s="1"/>
      <c r="H343" s="1" t="s">
        <v>48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6" t="s">
        <v>16</v>
      </c>
      <c r="B344" s="6"/>
      <c r="C344" s="6"/>
      <c r="D344" s="6"/>
      <c r="E344" s="7" t="str">
        <f>SUM(E333:E343)</f>
        <v>5829.20</v>
      </c>
      <c r="F344" s="6"/>
      <c r="G344" s="3" t="str">
        <f>E344+15000</f>
        <v>20829.20</v>
      </c>
      <c r="H344" s="1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8" t="s">
        <v>49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101.2</v>
      </c>
      <c r="C348" s="3">
        <v>123.0</v>
      </c>
      <c r="D348" s="3">
        <v>123.0</v>
      </c>
      <c r="E348" s="3" t="str">
        <f t="shared" ref="E348:E349" si="70">F348*B348</f>
        <v>0.00</v>
      </c>
      <c r="F348" s="3" t="str">
        <f t="shared" ref="F348:F349" si="71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4.48</v>
      </c>
      <c r="C349" s="3">
        <v>5796.0</v>
      </c>
      <c r="D349" s="3">
        <v>5818.0</v>
      </c>
      <c r="E349" s="3" t="str">
        <f t="shared" si="70"/>
        <v>98.56</v>
      </c>
      <c r="F349" s="3" t="str">
        <f t="shared" si="71"/>
        <v>22.00</v>
      </c>
      <c r="G349" s="1"/>
      <c r="H349" s="1">
        <v>5672.0</v>
      </c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18.88</v>
      </c>
      <c r="C351" s="3">
        <v>487.0</v>
      </c>
      <c r="D351" s="3">
        <v>488.0</v>
      </c>
      <c r="E351" s="3" t="str">
        <f t="shared" ref="E351:E352" si="72">F351*B351</f>
        <v>18.88</v>
      </c>
      <c r="F351" s="3" t="str">
        <f>D351-C351</f>
        <v>1.00</v>
      </c>
      <c r="G351" s="1"/>
      <c r="H351" s="1">
        <v>471.0</v>
      </c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22.03</v>
      </c>
      <c r="F352" s="3" t="str">
        <f>F351+F354</f>
        <v>1.00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1634.13</v>
      </c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114.27</v>
      </c>
      <c r="C354" s="3">
        <v>209.0</v>
      </c>
      <c r="D354" s="3">
        <v>209.0</v>
      </c>
      <c r="E354" s="3" t="str">
        <f>F354*B354</f>
        <v>0.00</v>
      </c>
      <c r="F354" s="3" t="str">
        <f>D354-C354</f>
        <v>0.00</v>
      </c>
      <c r="G354" s="1"/>
      <c r="H354" s="1">
        <v>297.0</v>
      </c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47</v>
      </c>
      <c r="B358" s="3"/>
      <c r="C358" s="3"/>
      <c r="D358" s="3"/>
      <c r="E358" s="3">
        <v>0.0</v>
      </c>
      <c r="F358" s="1"/>
      <c r="G358" s="1"/>
      <c r="H358" s="1" t="s">
        <v>48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6" t="s">
        <v>16</v>
      </c>
      <c r="B359" s="6"/>
      <c r="C359" s="6"/>
      <c r="D359" s="6"/>
      <c r="E359" s="7" t="str">
        <f>SUM(E348:E358)</f>
        <v>3338.85</v>
      </c>
      <c r="F359" s="6"/>
      <c r="G359" s="3" t="str">
        <f>E359+15000</f>
        <v>18338.85</v>
      </c>
      <c r="H359" s="1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8" t="s">
        <v>49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101.2</v>
      </c>
      <c r="C363" s="3">
        <v>123.0</v>
      </c>
      <c r="D363" s="3">
        <v>123.0</v>
      </c>
      <c r="E363" s="3" t="str">
        <f t="shared" ref="E363:E364" si="73">F363*B363</f>
        <v>0.00</v>
      </c>
      <c r="F363" s="3" t="str">
        <f t="shared" ref="F363:F364" si="74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4.48</v>
      </c>
      <c r="C364" s="3">
        <v>5754.0</v>
      </c>
      <c r="D364" s="3">
        <v>5796.0</v>
      </c>
      <c r="E364" s="3" t="str">
        <f t="shared" si="73"/>
        <v>188.16</v>
      </c>
      <c r="F364" s="3" t="str">
        <f t="shared" si="74"/>
        <v>42.00</v>
      </c>
      <c r="G364" s="1"/>
      <c r="H364" s="1">
        <v>5672.0</v>
      </c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18.88</v>
      </c>
      <c r="C366" s="3">
        <v>473.0</v>
      </c>
      <c r="D366" s="3">
        <v>487.0</v>
      </c>
      <c r="E366" s="3" t="str">
        <f t="shared" ref="E366:E367" si="75">F366*B366</f>
        <v>264.32</v>
      </c>
      <c r="F366" s="3" t="str">
        <f>D366-C366</f>
        <v>14.00</v>
      </c>
      <c r="G366" s="1"/>
      <c r="H366" s="1">
        <v>471.0</v>
      </c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330.45</v>
      </c>
      <c r="F367" s="3" t="str">
        <f>F366+F369</f>
        <v>15.00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1634.13</v>
      </c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114.27</v>
      </c>
      <c r="C369" s="3">
        <v>208.0</v>
      </c>
      <c r="D369" s="3">
        <v>209.0</v>
      </c>
      <c r="E369" s="3" t="str">
        <f>F369*B369</f>
        <v>114.27</v>
      </c>
      <c r="F369" s="3" t="str">
        <f>D369-C369</f>
        <v>1.00</v>
      </c>
      <c r="G369" s="1"/>
      <c r="H369" s="1">
        <v>297.0</v>
      </c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887.83+34.17</f>
        <v>922.00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47</v>
      </c>
      <c r="B373" s="3"/>
      <c r="C373" s="3"/>
      <c r="D373" s="3"/>
      <c r="E373" s="3">
        <v>0.0</v>
      </c>
      <c r="F373" s="1"/>
      <c r="G373" s="1"/>
      <c r="H373" s="1" t="s">
        <v>48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6" t="s">
        <v>16</v>
      </c>
      <c r="B374" s="6"/>
      <c r="C374" s="6"/>
      <c r="D374" s="6"/>
      <c r="E374" s="7" t="str">
        <f>SUM(E363:E373)</f>
        <v>4096.58</v>
      </c>
      <c r="F374" s="6"/>
      <c r="G374" s="3" t="str">
        <f>E374+15000</f>
        <v>19096.58</v>
      </c>
      <c r="H374" s="1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8" t="s">
        <v>49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101.2</v>
      </c>
      <c r="C378" s="3">
        <v>123.0</v>
      </c>
      <c r="D378" s="3">
        <v>123.0</v>
      </c>
      <c r="E378" s="3" t="str">
        <f t="shared" ref="E378:E379" si="76">F378*B378</f>
        <v>0.00</v>
      </c>
      <c r="F378" s="3" t="str">
        <f t="shared" ref="F378:F379" si="77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4.48</v>
      </c>
      <c r="C379" s="3">
        <v>5722.0</v>
      </c>
      <c r="D379" s="3">
        <v>5754.0</v>
      </c>
      <c r="E379" s="3" t="str">
        <f t="shared" si="76"/>
        <v>143.36</v>
      </c>
      <c r="F379" s="3" t="str">
        <f t="shared" si="77"/>
        <v>32.00</v>
      </c>
      <c r="G379" s="1"/>
      <c r="H379" s="1">
        <v>5672.0</v>
      </c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18.88</v>
      </c>
      <c r="C381" s="3">
        <v>473.0</v>
      </c>
      <c r="D381" s="3">
        <v>473.0</v>
      </c>
      <c r="E381" s="3" t="str">
        <f t="shared" ref="E381:E382" si="78">F381*B381</f>
        <v>0.00</v>
      </c>
      <c r="F381" s="3" t="str">
        <f>D381-C381</f>
        <v>0.00</v>
      </c>
      <c r="G381" s="1"/>
      <c r="H381" s="1">
        <v>471.0</v>
      </c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0.00</v>
      </c>
      <c r="F382" s="3" t="str">
        <f>F381+F384</f>
        <v>0.00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1634.13</v>
      </c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114.27</v>
      </c>
      <c r="C384" s="3">
        <v>208.0</v>
      </c>
      <c r="D384" s="3">
        <v>208.0</v>
      </c>
      <c r="E384" s="3" t="str">
        <f>F384*B384</f>
        <v>0.00</v>
      </c>
      <c r="F384" s="3" t="str">
        <f>D384-C384</f>
        <v>0.00</v>
      </c>
      <c r="G384" s="1"/>
      <c r="H384" s="1">
        <v>297.0</v>
      </c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47</v>
      </c>
      <c r="B388" s="3"/>
      <c r="C388" s="3"/>
      <c r="D388" s="3"/>
      <c r="E388" s="3">
        <v>0.0</v>
      </c>
      <c r="F388" s="1"/>
      <c r="G388" s="1" t="s">
        <v>53</v>
      </c>
      <c r="H388" s="1" t="s">
        <v>48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6" t="s">
        <v>16</v>
      </c>
      <c r="B389" s="6"/>
      <c r="C389" s="6"/>
      <c r="D389" s="6"/>
      <c r="E389" s="7" t="str">
        <f>SUM(E378:E388)</f>
        <v>3342.74</v>
      </c>
      <c r="F389" s="6"/>
      <c r="G389" s="3" t="str">
        <f>E389+15000</f>
        <v>18342.74</v>
      </c>
      <c r="H389" s="1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8" t="s">
        <v>49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101.2</v>
      </c>
      <c r="C393" s="3">
        <v>123.0</v>
      </c>
      <c r="D393" s="3">
        <v>123.0</v>
      </c>
      <c r="E393" s="3" t="str">
        <f t="shared" ref="E393:E394" si="79">F393*B393</f>
        <v>0.00</v>
      </c>
      <c r="F393" s="3" t="str">
        <f t="shared" ref="F393:F394" si="80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4.48</v>
      </c>
      <c r="C394" s="3">
        <v>5673.0</v>
      </c>
      <c r="D394" s="3">
        <v>5722.0</v>
      </c>
      <c r="E394" s="3" t="str">
        <f t="shared" si="79"/>
        <v>219.52</v>
      </c>
      <c r="F394" s="3" t="str">
        <f t="shared" si="80"/>
        <v>49.00</v>
      </c>
      <c r="G394" s="1"/>
      <c r="H394" s="1">
        <v>5672.0</v>
      </c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18.88</v>
      </c>
      <c r="C396" s="3">
        <v>472.0</v>
      </c>
      <c r="D396" s="3">
        <v>473.0</v>
      </c>
      <c r="E396" s="3" t="str">
        <f t="shared" ref="E396:E397" si="81">F396*B396</f>
        <v>18.88</v>
      </c>
      <c r="F396" s="3" t="str">
        <f>D396-C396</f>
        <v>1.00</v>
      </c>
      <c r="G396" s="1"/>
      <c r="H396" s="1">
        <v>471.0</v>
      </c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22.03</v>
      </c>
      <c r="F397" s="3" t="str">
        <f>F396+F399</f>
        <v>1.00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1634.13</v>
      </c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114.27</v>
      </c>
      <c r="C399" s="3">
        <v>208.0</v>
      </c>
      <c r="D399" s="3">
        <v>208.0</v>
      </c>
      <c r="E399" s="3" t="str">
        <f>F399*B399</f>
        <v>0.00</v>
      </c>
      <c r="F399" s="3" t="str">
        <f>D399-C399</f>
        <v>0.00</v>
      </c>
      <c r="G399" s="1"/>
      <c r="H399" s="1">
        <v>297.0</v>
      </c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887.83+34.17</f>
        <v>922.00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47</v>
      </c>
      <c r="B403" s="3"/>
      <c r="C403" s="3"/>
      <c r="D403" s="3"/>
      <c r="E403" s="3">
        <v>0.0</v>
      </c>
      <c r="F403" s="1"/>
      <c r="G403" s="10">
        <v>44411.0</v>
      </c>
      <c r="H403" s="1" t="s">
        <v>48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6" t="s">
        <v>16</v>
      </c>
      <c r="B404" s="6"/>
      <c r="C404" s="6"/>
      <c r="D404" s="6"/>
      <c r="E404" s="7" t="str">
        <f>SUM(E393:E403)</f>
        <v>3459.81</v>
      </c>
      <c r="F404" s="6"/>
      <c r="G404" s="3" t="str">
        <f>E404+22000</f>
        <v>25459.81</v>
      </c>
      <c r="H404" s="1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8" t="s">
        <v>49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101.2</v>
      </c>
      <c r="C408" s="3">
        <v>122.0</v>
      </c>
      <c r="D408" s="3">
        <v>123.0</v>
      </c>
      <c r="E408" s="3" t="str">
        <f t="shared" ref="E408:E409" si="82">F408*B408</f>
        <v>101.20</v>
      </c>
      <c r="F408" s="3" t="str">
        <f t="shared" ref="F408:F409" si="83">D408-C408</f>
        <v>1.00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4.48</v>
      </c>
      <c r="C409" s="3">
        <v>5669.0</v>
      </c>
      <c r="D409" s="3">
        <v>5673.0</v>
      </c>
      <c r="E409" s="3" t="str">
        <f t="shared" si="82"/>
        <v>17.92</v>
      </c>
      <c r="F409" s="3" t="str">
        <f t="shared" si="83"/>
        <v>4.00</v>
      </c>
      <c r="G409" s="1"/>
      <c r="H409" s="1">
        <v>5672.0</v>
      </c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18.88</v>
      </c>
      <c r="C411" s="3">
        <v>470.0</v>
      </c>
      <c r="D411" s="3">
        <v>472.0</v>
      </c>
      <c r="E411" s="3" t="str">
        <f t="shared" ref="E411:E412" si="84">F411*B411</f>
        <v>37.76</v>
      </c>
      <c r="F411" s="3" t="str">
        <f>D411-C411</f>
        <v>2.00</v>
      </c>
      <c r="G411" s="1"/>
      <c r="H411" s="1">
        <v>471.0</v>
      </c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66.09</v>
      </c>
      <c r="F412" s="3" t="str">
        <f>F411+F414</f>
        <v>3.00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1634.13</v>
      </c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114.27</v>
      </c>
      <c r="C414" s="3">
        <v>207.0</v>
      </c>
      <c r="D414" s="3">
        <v>208.0</v>
      </c>
      <c r="E414" s="3" t="str">
        <f>F414*B414</f>
        <v>114.27</v>
      </c>
      <c r="F414" s="3" t="str">
        <f>D414-C414</f>
        <v>1.00</v>
      </c>
      <c r="G414" s="1"/>
      <c r="H414" s="1">
        <v>297.0</v>
      </c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293.46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47</v>
      </c>
      <c r="B418" s="3"/>
      <c r="C418" s="3"/>
      <c r="D418" s="3"/>
      <c r="E418" s="3">
        <v>0.0</v>
      </c>
      <c r="F418" s="1"/>
      <c r="G418" s="10">
        <v>44411.0</v>
      </c>
      <c r="H418" s="1" t="s">
        <v>48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6" t="s">
        <v>16</v>
      </c>
      <c r="B419" s="6"/>
      <c r="C419" s="6"/>
      <c r="D419" s="6"/>
      <c r="E419" s="7" t="str">
        <f>SUM(E408:E418)</f>
        <v>3329.45</v>
      </c>
      <c r="F419" s="6"/>
      <c r="G419" s="3" t="str">
        <f>E419+13000</f>
        <v>16329.45</v>
      </c>
      <c r="H419" s="1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8" t="s">
        <v>49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0"/>
      <c r="H431" s="1"/>
      <c r="I431" s="1"/>
      <c r="J431" s="1"/>
      <c r="K431" s="1"/>
    </row>
    <row r="432" ht="15.75" customHeight="1">
      <c r="A432" s="6"/>
      <c r="B432" s="6"/>
      <c r="C432" s="6"/>
      <c r="D432" s="6"/>
      <c r="E432" s="7"/>
      <c r="F432" s="6"/>
      <c r="G432" s="3"/>
      <c r="H432" s="1"/>
      <c r="I432" s="1"/>
      <c r="J432" s="1"/>
      <c r="K432" s="1"/>
    </row>
    <row r="433" ht="12.75" customHeight="1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6"/>
      <c r="B447" s="6"/>
      <c r="C447" s="6"/>
      <c r="D447" s="6"/>
      <c r="E447" s="7"/>
      <c r="F447" s="6"/>
      <c r="G447" s="3"/>
      <c r="H447" s="1"/>
      <c r="I447" s="1"/>
      <c r="J447" s="1"/>
      <c r="K447" s="1"/>
    </row>
    <row r="448" ht="12.75" customHeight="1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6"/>
      <c r="B462" s="6"/>
      <c r="C462" s="6"/>
      <c r="D462" s="6"/>
      <c r="E462" s="7"/>
      <c r="F462" s="6"/>
      <c r="G462" s="3"/>
      <c r="H462" s="1"/>
      <c r="I462" s="1"/>
      <c r="J462" s="1"/>
      <c r="K462" s="1"/>
    </row>
    <row r="463" ht="12.75" customHeight="1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6"/>
      <c r="B477" s="6"/>
      <c r="C477" s="6"/>
      <c r="D477" s="6"/>
      <c r="E477" s="7"/>
      <c r="F477" s="6"/>
      <c r="G477" s="3"/>
      <c r="H477" s="1"/>
      <c r="I477" s="1"/>
      <c r="J477" s="1"/>
      <c r="K477" s="1"/>
    </row>
    <row r="478" ht="12.75" customHeight="1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6"/>
      <c r="B492" s="6"/>
      <c r="C492" s="6"/>
      <c r="D492" s="6"/>
      <c r="E492" s="7"/>
      <c r="F492" s="6"/>
      <c r="G492" s="3"/>
      <c r="H492" s="1"/>
      <c r="I492" s="1"/>
      <c r="J492" s="1"/>
      <c r="K492" s="1"/>
    </row>
    <row r="493" ht="12.75" customHeight="1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6"/>
      <c r="B507" s="6"/>
      <c r="C507" s="6"/>
      <c r="D507" s="6"/>
      <c r="E507" s="7"/>
      <c r="F507" s="6"/>
      <c r="G507" s="3"/>
      <c r="H507" s="1"/>
      <c r="I507" s="1"/>
      <c r="J507" s="1"/>
      <c r="K507" s="1"/>
    </row>
    <row r="508" ht="12.75" customHeight="1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6"/>
      <c r="B522" s="6"/>
      <c r="C522" s="6"/>
      <c r="D522" s="6"/>
      <c r="E522" s="7"/>
      <c r="F522" s="6"/>
      <c r="G522" s="1"/>
      <c r="H522" s="1"/>
      <c r="I522" s="1"/>
      <c r="J522" s="1"/>
      <c r="K522" s="1"/>
    </row>
    <row r="523" ht="12.75" customHeight="1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6"/>
      <c r="B537" s="6"/>
      <c r="C537" s="6"/>
      <c r="D537" s="6"/>
      <c r="E537" s="7"/>
      <c r="F537" s="6"/>
      <c r="G537" s="1"/>
      <c r="H537" s="1"/>
      <c r="I537" s="1"/>
      <c r="J537" s="1"/>
      <c r="K537" s="1"/>
    </row>
    <row r="538" ht="12.75" customHeight="1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6"/>
      <c r="B552" s="6"/>
      <c r="C552" s="6"/>
      <c r="D552" s="6"/>
      <c r="E552" s="7"/>
      <c r="F552" s="6"/>
      <c r="G552" s="1"/>
      <c r="H552" s="1"/>
      <c r="I552" s="1"/>
      <c r="J552" s="1"/>
      <c r="K552" s="1"/>
    </row>
    <row r="553" ht="12.75" customHeight="1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6"/>
      <c r="B567" s="6"/>
      <c r="C567" s="6"/>
      <c r="D567" s="6"/>
      <c r="E567" s="7"/>
      <c r="F567" s="6"/>
      <c r="G567" s="1"/>
      <c r="H567" s="1"/>
      <c r="I567" s="1"/>
      <c r="J567" s="1"/>
      <c r="K567" s="1"/>
    </row>
    <row r="568" ht="12.75" customHeight="1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6"/>
      <c r="B582" s="6"/>
      <c r="C582" s="6"/>
      <c r="D582" s="6"/>
      <c r="E582" s="7"/>
      <c r="F582" s="6"/>
      <c r="G582" s="1"/>
      <c r="H582" s="1"/>
      <c r="I582" s="1"/>
      <c r="J582" s="1"/>
      <c r="K582" s="1"/>
    </row>
    <row r="583" ht="12.75" customHeight="1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6"/>
      <c r="B597" s="6"/>
      <c r="C597" s="6"/>
      <c r="D597" s="6"/>
      <c r="E597" s="7"/>
      <c r="F597" s="6"/>
      <c r="G597" s="1"/>
      <c r="H597" s="1"/>
      <c r="I597" s="1"/>
      <c r="J597" s="1"/>
      <c r="K597" s="1"/>
    </row>
    <row r="598" ht="12.75" customHeight="1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6"/>
      <c r="B612" s="6"/>
      <c r="C612" s="6"/>
      <c r="D612" s="6"/>
      <c r="E612" s="7"/>
      <c r="F612" s="6"/>
      <c r="G612" s="1"/>
      <c r="H612" s="1"/>
      <c r="I612" s="1"/>
      <c r="J612" s="1"/>
      <c r="K612" s="1"/>
    </row>
    <row r="613" ht="12.75" customHeight="1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5.75" customHeight="1"/>
    <row r="620" ht="15.75" customHeight="1"/>
  </sheetData>
  <mergeCells count="41">
    <mergeCell ref="B241:D241"/>
    <mergeCell ref="B181:D181"/>
    <mergeCell ref="B196:D196"/>
    <mergeCell ref="B211:D211"/>
    <mergeCell ref="B226:D226"/>
    <mergeCell ref="B346:D346"/>
    <mergeCell ref="B301:D301"/>
    <mergeCell ref="B286:D286"/>
    <mergeCell ref="B256:D256"/>
    <mergeCell ref="B271:D271"/>
    <mergeCell ref="B331:D331"/>
    <mergeCell ref="B316:D316"/>
    <mergeCell ref="B479:D479"/>
    <mergeCell ref="B494:D494"/>
    <mergeCell ref="B539:D539"/>
    <mergeCell ref="B554:D554"/>
    <mergeCell ref="B406:D406"/>
    <mergeCell ref="B391:D391"/>
    <mergeCell ref="B449:D449"/>
    <mergeCell ref="B464:D464"/>
    <mergeCell ref="B361:D361"/>
    <mergeCell ref="B376:D376"/>
    <mergeCell ref="B584:D584"/>
    <mergeCell ref="B599:D599"/>
    <mergeCell ref="B614:D614"/>
    <mergeCell ref="B524:D524"/>
    <mergeCell ref="B509:D509"/>
    <mergeCell ref="B569:D569"/>
    <mergeCell ref="B434:D434"/>
    <mergeCell ref="B106:D106"/>
    <mergeCell ref="B121:D121"/>
    <mergeCell ref="B136:D136"/>
    <mergeCell ref="B166:D166"/>
    <mergeCell ref="B151:D151"/>
    <mergeCell ref="B91:D91"/>
    <mergeCell ref="B46:D46"/>
    <mergeCell ref="B61:D61"/>
    <mergeCell ref="B76:D76"/>
    <mergeCell ref="B16:D16"/>
    <mergeCell ref="B1:D1"/>
    <mergeCell ref="B31:D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115.0</v>
      </c>
      <c r="D3" s="3">
        <v>116.0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10776.0</v>
      </c>
      <c r="D4" s="3">
        <v>10819.0</v>
      </c>
      <c r="E4" s="3" t="str">
        <f t="shared" si="1"/>
        <v>221.02</v>
      </c>
      <c r="F4" s="3" t="str">
        <f t="shared" si="2"/>
        <v>43.00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495.0</v>
      </c>
      <c r="D6" s="3">
        <v>497.0</v>
      </c>
      <c r="E6" s="3" t="str">
        <f t="shared" ref="E6:E7" si="3">F6*B6</f>
        <v>43.30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188.0</v>
      </c>
      <c r="D9" s="3">
        <v>189.0</v>
      </c>
      <c r="E9" s="3" t="str">
        <f>F9*B9</f>
        <v>131.15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1038</f>
        <v>1038.00</v>
      </c>
      <c r="F10" s="1"/>
      <c r="G10" s="9">
        <v>1234.03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54</v>
      </c>
      <c r="B13" s="3"/>
      <c r="C13" s="3"/>
      <c r="D13" s="3"/>
      <c r="E13" s="3">
        <v>80.0</v>
      </c>
      <c r="F13" s="1"/>
      <c r="G13" s="1"/>
      <c r="H13" s="1"/>
      <c r="I13" s="1"/>
      <c r="J13" s="1"/>
      <c r="K13" s="1"/>
    </row>
    <row r="14">
      <c r="A14" s="6" t="s">
        <v>16</v>
      </c>
      <c r="B14" s="6"/>
      <c r="C14" s="6"/>
      <c r="D14" s="6"/>
      <c r="E14" s="7" t="str">
        <f>SUM(E3:E13)</f>
        <v>3350.50</v>
      </c>
      <c r="F14" s="1"/>
      <c r="G14" s="3" t="str">
        <f>E14+10000</f>
        <v>13350.50</v>
      </c>
      <c r="H14" s="3"/>
      <c r="I14" s="1"/>
      <c r="J14" s="1"/>
      <c r="K14" s="1"/>
    </row>
    <row r="15" ht="12.75" customHeight="1">
      <c r="A15" s="8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115.0</v>
      </c>
      <c r="D18" s="3">
        <v>115.0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10742.0</v>
      </c>
      <c r="D19" s="3">
        <v>10776.0</v>
      </c>
      <c r="E19" s="3" t="str">
        <f t="shared" si="4"/>
        <v>174.76</v>
      </c>
      <c r="F19" s="3" t="str">
        <f t="shared" si="5"/>
        <v>34.00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493.0</v>
      </c>
      <c r="D21" s="3">
        <v>495.0</v>
      </c>
      <c r="E21" s="3" t="str">
        <f t="shared" ref="E21:E22" si="6">F21*B21</f>
        <v>43.30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75.78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187.0</v>
      </c>
      <c r="D24" s="3">
        <v>188.0</v>
      </c>
      <c r="E24" s="3" t="str">
        <f>F24*B24</f>
        <v>131.15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1038</f>
        <v>1038.00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 t="str">
        <f>384.8</f>
        <v>384.80</v>
      </c>
      <c r="F26" s="1"/>
      <c r="G26" s="1">
        <v>398.78</v>
      </c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54</v>
      </c>
      <c r="B28" s="3"/>
      <c r="C28" s="3"/>
      <c r="D28" s="3"/>
      <c r="E28" s="3">
        <v>80.0</v>
      </c>
      <c r="F28" s="1"/>
      <c r="G28" s="1"/>
      <c r="H28" s="1"/>
      <c r="I28" s="1"/>
      <c r="J28" s="1"/>
      <c r="K28" s="1"/>
    </row>
    <row r="29" ht="15.75" customHeight="1">
      <c r="A29" s="6" t="s">
        <v>16</v>
      </c>
      <c r="B29" s="6"/>
      <c r="C29" s="6"/>
      <c r="D29" s="6"/>
      <c r="E29" s="7" t="str">
        <f>SUM(E18:E28)</f>
        <v>3174.40</v>
      </c>
      <c r="F29" s="1"/>
      <c r="G29" s="3" t="str">
        <f>E29+10000</f>
        <v>13174.40</v>
      </c>
      <c r="H29" s="3"/>
      <c r="I29" s="1"/>
      <c r="J29" s="1"/>
      <c r="K29" s="1"/>
    </row>
    <row r="30" ht="12.75" customHeight="1">
      <c r="A30" s="8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115.0</v>
      </c>
      <c r="D33" s="3">
        <v>115.0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10708.0</v>
      </c>
      <c r="D34" s="3">
        <v>10742.0</v>
      </c>
      <c r="E34" s="3" t="str">
        <f t="shared" si="7"/>
        <v>174.76</v>
      </c>
      <c r="F34" s="3" t="str">
        <f t="shared" si="8"/>
        <v>34.00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491.0</v>
      </c>
      <c r="D36" s="3">
        <v>493.0</v>
      </c>
      <c r="E36" s="3" t="str">
        <f t="shared" ref="E36:E37" si="9">F36*B36</f>
        <v>43.30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75.78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186.0</v>
      </c>
      <c r="D39" s="3">
        <v>187.0</v>
      </c>
      <c r="E39" s="3" t="str">
        <f>F39*B39</f>
        <v>131.15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1038</f>
        <v>1038.00</v>
      </c>
      <c r="F40" s="1"/>
      <c r="G40" s="1">
        <v>1038.0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 t="str">
        <f>384.8</f>
        <v>384.80</v>
      </c>
      <c r="F41" s="1"/>
      <c r="G41" s="1">
        <v>398.78</v>
      </c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54</v>
      </c>
      <c r="B43" s="3"/>
      <c r="C43" s="3"/>
      <c r="D43" s="3"/>
      <c r="E43" s="3">
        <v>80.0</v>
      </c>
      <c r="F43" s="1"/>
      <c r="G43" s="1"/>
      <c r="H43" s="1"/>
      <c r="I43" s="1"/>
      <c r="J43" s="1"/>
      <c r="K43" s="1"/>
    </row>
    <row r="44" ht="15.75" customHeight="1">
      <c r="A44" s="6" t="s">
        <v>16</v>
      </c>
      <c r="B44" s="6"/>
      <c r="C44" s="6"/>
      <c r="D44" s="6"/>
      <c r="E44" s="7" t="str">
        <f>SUM(E33:E43)</f>
        <v>3174.40</v>
      </c>
      <c r="F44" s="1"/>
      <c r="G44" s="3" t="str">
        <f>E44+10000</f>
        <v>13174.40</v>
      </c>
      <c r="H44" s="3"/>
      <c r="I44" s="1"/>
      <c r="J44" s="1"/>
      <c r="K44" s="1"/>
    </row>
    <row r="45" ht="12.75" customHeight="1">
      <c r="A45" s="8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10667.0</v>
      </c>
      <c r="D49" s="3">
        <v>10708.0</v>
      </c>
      <c r="E49" s="3" t="str">
        <f t="shared" si="10"/>
        <v>210.74</v>
      </c>
      <c r="F49" s="3" t="str">
        <f t="shared" si="11"/>
        <v>41.00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490.0</v>
      </c>
      <c r="D51" s="3">
        <v>491.0</v>
      </c>
      <c r="E51" s="3" t="str">
        <f t="shared" ref="E51:E52" si="12">F51*B51</f>
        <v>21.65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50.52</v>
      </c>
      <c r="F52" s="3" t="str">
        <f>F51+F54</f>
        <v>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185.0</v>
      </c>
      <c r="D54" s="3">
        <v>186.0</v>
      </c>
      <c r="E54" s="3" t="str">
        <f>F54*B54</f>
        <v>131.15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1038</f>
        <v>1038.00</v>
      </c>
      <c r="F55" s="1"/>
      <c r="G55" s="1">
        <v>1038.0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 t="str">
        <f>384.8</f>
        <v>384.80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54</v>
      </c>
      <c r="B58" s="3"/>
      <c r="C58" s="3"/>
      <c r="D58" s="3"/>
      <c r="E58" s="3">
        <v>80.0</v>
      </c>
      <c r="F58" s="1"/>
      <c r="G58" s="1"/>
      <c r="H58" s="1"/>
      <c r="I58" s="1"/>
      <c r="J58" s="1"/>
      <c r="K58" s="1"/>
    </row>
    <row r="59" ht="15.75" customHeight="1">
      <c r="A59" s="6" t="s">
        <v>16</v>
      </c>
      <c r="B59" s="6"/>
      <c r="C59" s="6"/>
      <c r="D59" s="6"/>
      <c r="E59" s="7" t="str">
        <f>SUM(E48:E58)</f>
        <v>3163.47</v>
      </c>
      <c r="F59" s="1"/>
      <c r="G59" s="3" t="str">
        <f>E59+10000</f>
        <v>13163.47</v>
      </c>
      <c r="H59" s="3"/>
      <c r="I59" s="1"/>
      <c r="J59" s="1"/>
      <c r="K59" s="1"/>
    </row>
    <row r="60" ht="12.75" customHeight="1">
      <c r="A60" s="8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10630.0</v>
      </c>
      <c r="D64" s="3">
        <v>10667.0</v>
      </c>
      <c r="E64" s="3" t="str">
        <f t="shared" si="13"/>
        <v>190.18</v>
      </c>
      <c r="F64" s="3" t="str">
        <f t="shared" si="14"/>
        <v>37.00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488.0</v>
      </c>
      <c r="D66" s="3">
        <v>490.0</v>
      </c>
      <c r="E66" s="3" t="str">
        <f t="shared" ref="E66:E67" si="15">F66*B66</f>
        <v>43.30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75.78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184.0</v>
      </c>
      <c r="D69" s="3">
        <v>185.0</v>
      </c>
      <c r="E69" s="3" t="str">
        <f>F69*B69</f>
        <v>131.15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1001.88</f>
        <v>1001.88</v>
      </c>
      <c r="F70" s="1"/>
      <c r="G70" s="1">
        <v>1038.0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 t="str">
        <f>384.8</f>
        <v>384.80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54</v>
      </c>
      <c r="B73" s="3"/>
      <c r="C73" s="3"/>
      <c r="D73" s="3"/>
      <c r="E73" s="3">
        <v>80.0</v>
      </c>
      <c r="F73" s="1"/>
      <c r="G73" s="1"/>
      <c r="H73" s="1"/>
      <c r="I73" s="1"/>
      <c r="J73" s="1"/>
      <c r="K73" s="1"/>
    </row>
    <row r="74" ht="15.75" customHeight="1">
      <c r="A74" s="6" t="s">
        <v>16</v>
      </c>
      <c r="B74" s="6"/>
      <c r="C74" s="6"/>
      <c r="D74" s="6"/>
      <c r="E74" s="7" t="str">
        <f>SUM(E63:E73)</f>
        <v>3153.70</v>
      </c>
      <c r="F74" s="1"/>
      <c r="G74" s="3" t="str">
        <f>E74+10000</f>
        <v>13153.70</v>
      </c>
      <c r="H74" s="3"/>
      <c r="I74" s="1"/>
      <c r="J74" s="1"/>
      <c r="K74" s="1"/>
    </row>
    <row r="75" ht="12.75" customHeight="1">
      <c r="A75" s="8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10568.0</v>
      </c>
      <c r="D79" s="3">
        <v>10630.0</v>
      </c>
      <c r="E79" s="3" t="str">
        <f t="shared" si="16"/>
        <v>318.68</v>
      </c>
      <c r="F79" s="3" t="str">
        <f t="shared" si="17"/>
        <v>62.00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483.0</v>
      </c>
      <c r="D81" s="3">
        <v>488.0</v>
      </c>
      <c r="E81" s="3" t="str">
        <f t="shared" ref="E81:E82" si="18">F81*B81</f>
        <v>108.25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227.34</v>
      </c>
      <c r="F82" s="3" t="str">
        <f>F81+F84</f>
        <v>9.00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180.0</v>
      </c>
      <c r="D84" s="3">
        <v>184.0</v>
      </c>
      <c r="E84" s="3" t="str">
        <f>F84*B84</f>
        <v>524.60</v>
      </c>
      <c r="F84" s="3" t="str">
        <f>D84-C84</f>
        <v>4.00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1001.88</f>
        <v>1001.88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 t="str">
        <f>384.8</f>
        <v>384.80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54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6" t="s">
        <v>16</v>
      </c>
      <c r="B89" s="6"/>
      <c r="C89" s="6"/>
      <c r="D89" s="6"/>
      <c r="E89" s="7" t="str">
        <f>SUM(E78:E88)</f>
        <v>3892.16</v>
      </c>
      <c r="F89" s="1"/>
      <c r="G89" s="3" t="str">
        <f>E89+10000</f>
        <v>13892.16</v>
      </c>
      <c r="H89" s="3"/>
      <c r="I89" s="1"/>
      <c r="J89" s="1"/>
      <c r="K89" s="1"/>
    </row>
    <row r="90" ht="12.75" customHeight="1">
      <c r="A90" s="8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10522.0</v>
      </c>
      <c r="D94" s="3">
        <v>10568.0</v>
      </c>
      <c r="E94" s="3" t="str">
        <f t="shared" si="19"/>
        <v>236.44</v>
      </c>
      <c r="F94" s="3" t="str">
        <f t="shared" si="20"/>
        <v>46.00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479.0</v>
      </c>
      <c r="D96" s="3">
        <v>483.0</v>
      </c>
      <c r="E96" s="3" t="str">
        <f t="shared" ref="E96:E97" si="21">F96*B96</f>
        <v>86.60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151.56</v>
      </c>
      <c r="F97" s="3" t="str">
        <f>F96+F99</f>
        <v>6.00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178.0</v>
      </c>
      <c r="D99" s="3">
        <v>180.0</v>
      </c>
      <c r="E99" s="3" t="str">
        <f>F99*B99</f>
        <v>262.30</v>
      </c>
      <c r="F99" s="3" t="str">
        <f>D99-C99</f>
        <v>2.00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1001.88</f>
        <v>1001.88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 t="str">
        <f>384.8</f>
        <v>384.80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54</v>
      </c>
      <c r="B103" s="3"/>
      <c r="C103" s="3"/>
      <c r="D103" s="3"/>
      <c r="E103" s="3">
        <v>80.0</v>
      </c>
      <c r="F103" s="1"/>
      <c r="G103" s="1"/>
      <c r="H103" s="1"/>
      <c r="I103" s="1"/>
      <c r="J103" s="1"/>
      <c r="K103" s="1"/>
    </row>
    <row r="104" ht="15.75" customHeight="1">
      <c r="A104" s="6" t="s">
        <v>16</v>
      </c>
      <c r="B104" s="6"/>
      <c r="C104" s="6"/>
      <c r="D104" s="6"/>
      <c r="E104" s="7" t="str">
        <f>SUM(E93:E103)</f>
        <v>3450.19</v>
      </c>
      <c r="F104" s="1"/>
      <c r="G104" s="3" t="str">
        <f>E104+10000</f>
        <v>13450.19</v>
      </c>
      <c r="H104" s="3"/>
      <c r="I104" s="1"/>
      <c r="J104" s="1"/>
      <c r="K104" s="1"/>
    </row>
    <row r="105" ht="12.75" customHeight="1">
      <c r="A105" s="8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10489.0</v>
      </c>
      <c r="D109" s="3">
        <v>10522.0</v>
      </c>
      <c r="E109" s="3" t="str">
        <f t="shared" si="22"/>
        <v>169.62</v>
      </c>
      <c r="F109" s="3" t="str">
        <f t="shared" si="23"/>
        <v>33.00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478.0</v>
      </c>
      <c r="D111" s="3">
        <v>479.0</v>
      </c>
      <c r="E111" s="3" t="str">
        <f t="shared" ref="E111:E112" si="24">F111*B111</f>
        <v>21.65</v>
      </c>
      <c r="F111" s="3" t="str">
        <f>D111-C111</f>
        <v>1.00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50.52</v>
      </c>
      <c r="F112" s="3" t="str">
        <f>F111+F114</f>
        <v>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177.0</v>
      </c>
      <c r="D114" s="3">
        <v>178.0</v>
      </c>
      <c r="E114" s="3" t="str">
        <f>F114*B114</f>
        <v>131.15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1001.88</f>
        <v>1001.88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 t="str">
        <f>384.8</f>
        <v>384.80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54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6" t="s">
        <v>16</v>
      </c>
      <c r="B119" s="6"/>
      <c r="C119" s="6"/>
      <c r="D119" s="6"/>
      <c r="E119" s="7" t="str">
        <f>SUM(E108:E118)</f>
        <v>3086.23</v>
      </c>
      <c r="F119" s="1"/>
      <c r="G119" s="3" t="str">
        <f>E119+10000</f>
        <v>13086.23</v>
      </c>
      <c r="H119" s="3"/>
      <c r="I119" s="1"/>
      <c r="J119" s="1"/>
      <c r="K119" s="1"/>
    </row>
    <row r="120" ht="12.75" customHeight="1">
      <c r="A120" s="8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115.0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10422.0</v>
      </c>
      <c r="D124" s="3">
        <v>10489.0</v>
      </c>
      <c r="E124" s="3" t="str">
        <f t="shared" si="25"/>
        <v>344.38</v>
      </c>
      <c r="F124" s="3" t="str">
        <f t="shared" si="26"/>
        <v>67.00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471.0</v>
      </c>
      <c r="D126" s="3">
        <v>478.0</v>
      </c>
      <c r="E126" s="3" t="str">
        <f t="shared" ref="E126:E127" si="27">F126*B126</f>
        <v>151.55</v>
      </c>
      <c r="F126" s="3" t="str">
        <f>D126-C126</f>
        <v>7.00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252.60</v>
      </c>
      <c r="F127" s="3" t="str">
        <f>F126+F129</f>
        <v>10.00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174.0</v>
      </c>
      <c r="D129" s="3">
        <v>177.0</v>
      </c>
      <c r="E129" s="3" t="str">
        <f>F129*B129</f>
        <v>393.45</v>
      </c>
      <c r="F129" s="3" t="str">
        <f>D129-C129</f>
        <v>3.00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1001.88</f>
        <v>1001.88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 t="str">
        <f>384.8</f>
        <v>384.80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54</v>
      </c>
      <c r="B133" s="3"/>
      <c r="C133" s="3"/>
      <c r="D133" s="3"/>
      <c r="E133" s="3" t="str">
        <f>75</f>
        <v>75.00</v>
      </c>
      <c r="F133" s="1"/>
      <c r="G133" s="1"/>
      <c r="H133" s="1"/>
      <c r="I133" s="1"/>
      <c r="J133" s="1"/>
      <c r="K133" s="1"/>
    </row>
    <row r="134" ht="15.75" customHeight="1">
      <c r="A134" s="6" t="s">
        <v>16</v>
      </c>
      <c r="B134" s="6"/>
      <c r="C134" s="6"/>
      <c r="D134" s="6"/>
      <c r="E134" s="7" t="str">
        <f>SUM(E123:E133)</f>
        <v>3850.27</v>
      </c>
      <c r="F134" s="1"/>
      <c r="G134" s="3" t="str">
        <f>E134+10000</f>
        <v>13850.27</v>
      </c>
      <c r="H134" s="3"/>
      <c r="I134" s="1"/>
      <c r="J134" s="1"/>
      <c r="K134" s="1"/>
    </row>
    <row r="135" ht="12.75" customHeight="1">
      <c r="A135" s="8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10373.0</v>
      </c>
      <c r="D139" s="3">
        <v>10422.0</v>
      </c>
      <c r="E139" s="3" t="str">
        <f t="shared" si="28"/>
        <v>251.86</v>
      </c>
      <c r="F139" s="3" t="str">
        <f t="shared" si="29"/>
        <v>49.00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469.0</v>
      </c>
      <c r="D141" s="3">
        <v>471.0</v>
      </c>
      <c r="E141" s="3" t="str">
        <f t="shared" ref="E141:E142" si="30">F141*B141</f>
        <v>43.30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50.52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174.0</v>
      </c>
      <c r="D144" s="3">
        <v>174.0</v>
      </c>
      <c r="E144" s="3" t="str">
        <f>F144*B144</f>
        <v>0.00</v>
      </c>
      <c r="F144" s="3" t="str">
        <f>D144-C144</f>
        <v>0.00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978.77</f>
        <v>978.77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</f>
        <v>384.80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54</v>
      </c>
      <c r="B148" s="3"/>
      <c r="C148" s="3"/>
      <c r="D148" s="3"/>
      <c r="E148" s="3" t="str">
        <f>75</f>
        <v>75.00</v>
      </c>
      <c r="F148" s="1"/>
      <c r="G148" s="1"/>
      <c r="H148" s="1"/>
      <c r="I148" s="1"/>
      <c r="J148" s="1"/>
      <c r="K148" s="1"/>
    </row>
    <row r="149" ht="15.75" customHeight="1">
      <c r="A149" s="6" t="s">
        <v>16</v>
      </c>
      <c r="B149" s="6"/>
      <c r="C149" s="6"/>
      <c r="D149" s="6"/>
      <c r="E149" s="7" t="str">
        <f>SUM(E138:E148)</f>
        <v>3030.86</v>
      </c>
      <c r="F149" s="1"/>
      <c r="G149" s="3" t="str">
        <f>E149+10000</f>
        <v>13030.86</v>
      </c>
      <c r="H149" s="3"/>
      <c r="I149" s="1"/>
      <c r="J149" s="1"/>
      <c r="K149" s="1"/>
    </row>
    <row r="150" ht="12.75" customHeight="1">
      <c r="A150" s="8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115.0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10325.0</v>
      </c>
      <c r="D154" s="3">
        <v>10373.0</v>
      </c>
      <c r="E154" s="3" t="str">
        <f t="shared" si="31"/>
        <v>246.72</v>
      </c>
      <c r="F154" s="3" t="str">
        <f t="shared" si="32"/>
        <v>48.00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467.0</v>
      </c>
      <c r="D156" s="3">
        <v>469.0</v>
      </c>
      <c r="E156" s="3" t="str">
        <f t="shared" ref="E156:E157" si="33">F156*B156</f>
        <v>43.30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75.78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173.0</v>
      </c>
      <c r="D159" s="3">
        <v>174.0</v>
      </c>
      <c r="E159" s="3" t="str">
        <f>F159*B159</f>
        <v>131.15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978.77</f>
        <v>978.77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 t="str">
        <f>384.8</f>
        <v>384.80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54</v>
      </c>
      <c r="B163" s="3"/>
      <c r="C163" s="3"/>
      <c r="D163" s="3"/>
      <c r="E163" s="3" t="str">
        <f>75</f>
        <v>75.00</v>
      </c>
      <c r="F163" s="1"/>
      <c r="G163" s="1"/>
      <c r="H163" s="1"/>
      <c r="I163" s="1"/>
      <c r="J163" s="1"/>
      <c r="K163" s="1"/>
    </row>
    <row r="164" ht="15.75" customHeight="1">
      <c r="A164" s="6" t="s">
        <v>16</v>
      </c>
      <c r="B164" s="6"/>
      <c r="C164" s="6"/>
      <c r="D164" s="6"/>
      <c r="E164" s="7" t="str">
        <f>SUM(E153:E163)</f>
        <v>3182.13</v>
      </c>
      <c r="F164" s="1"/>
      <c r="G164" s="3" t="str">
        <f>E164+10000</f>
        <v>13182.13</v>
      </c>
      <c r="H164" s="3" t="str">
        <f>G164-18</f>
        <v>13164.13</v>
      </c>
      <c r="I164" s="1"/>
      <c r="J164" s="1"/>
      <c r="K164" s="1"/>
    </row>
    <row r="165" ht="12.75" customHeight="1">
      <c r="A165" s="8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10310.0</v>
      </c>
      <c r="D169" s="3">
        <v>10325.0</v>
      </c>
      <c r="E169" s="3" t="str">
        <f t="shared" si="34"/>
        <v>77.10</v>
      </c>
      <c r="F169" s="3" t="str">
        <f t="shared" si="35"/>
        <v>15.00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120.35/2</f>
        <v>60.18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466.0</v>
      </c>
      <c r="D171" s="3">
        <v>467.0</v>
      </c>
      <c r="E171" s="3" t="str">
        <f t="shared" ref="E171:E172" si="36">F171*B171</f>
        <v>21.65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25.26</v>
      </c>
      <c r="F172" s="3" t="str">
        <f>F171+F174</f>
        <v>1.00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1045.26/2</f>
        <v>522.63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173.0</v>
      </c>
      <c r="D174" s="3">
        <v>173.0</v>
      </c>
      <c r="E174" s="3" t="str">
        <f>F174*B174</f>
        <v>0.00</v>
      </c>
      <c r="F174" s="3" t="str">
        <f>D174-C174</f>
        <v>0.00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978.77/2</f>
        <v>489.39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384.8/2</f>
        <v>192.40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61/2</f>
        <v>30.50</v>
      </c>
      <c r="F177" s="1"/>
      <c r="G177" s="1" t="s">
        <v>55</v>
      </c>
      <c r="H177" s="3"/>
      <c r="I177" s="1"/>
      <c r="J177" s="1"/>
      <c r="K177" s="1"/>
    </row>
    <row r="178" ht="12.75" customHeight="1">
      <c r="A178" s="1" t="s">
        <v>54</v>
      </c>
      <c r="B178" s="3"/>
      <c r="C178" s="3"/>
      <c r="D178" s="3"/>
      <c r="E178" s="3" t="str">
        <f>75/2</f>
        <v>37.50</v>
      </c>
      <c r="F178" s="1"/>
      <c r="G178" s="1"/>
      <c r="H178" s="1"/>
      <c r="I178" s="1"/>
      <c r="J178" s="1"/>
      <c r="K178" s="1"/>
    </row>
    <row r="179" ht="15.75" customHeight="1">
      <c r="A179" s="6" t="s">
        <v>16</v>
      </c>
      <c r="B179" s="6"/>
      <c r="C179" s="6"/>
      <c r="D179" s="6"/>
      <c r="E179" s="7" t="str">
        <f>SUM(E168:E178)</f>
        <v>1456.60</v>
      </c>
      <c r="F179" s="1"/>
      <c r="G179" s="3" t="str">
        <f>E179+10000</f>
        <v>11456.60</v>
      </c>
      <c r="H179" s="3" t="str">
        <f>G179-18</f>
        <v>11438.60</v>
      </c>
      <c r="I179" s="1"/>
      <c r="J179" s="1"/>
      <c r="K179" s="1"/>
    </row>
    <row r="180" ht="12.75" customHeight="1">
      <c r="A180" s="8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113.0</v>
      </c>
      <c r="D183" s="3">
        <v>114.0</v>
      </c>
      <c r="E183" s="3" t="str">
        <f t="shared" ref="E183:E184" si="37">F183*B183</f>
        <v>115.86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10197.0</v>
      </c>
      <c r="D184" s="3">
        <v>10279.0</v>
      </c>
      <c r="E184" s="3" t="str">
        <f t="shared" si="37"/>
        <v>421.48</v>
      </c>
      <c r="F184" s="3" t="str">
        <f t="shared" si="38"/>
        <v>82.00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455.0</v>
      </c>
      <c r="D186" s="3">
        <v>463.0</v>
      </c>
      <c r="E186" s="3" t="str">
        <f t="shared" ref="E186:E187" si="39">F186*B186</f>
        <v>173.20</v>
      </c>
      <c r="F186" s="3" t="str">
        <f>D186-C186</f>
        <v>8.00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328.38</v>
      </c>
      <c r="F187" s="3" t="str">
        <f>F186+F189</f>
        <v>13.00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165.0</v>
      </c>
      <c r="D189" s="3">
        <v>170.0</v>
      </c>
      <c r="E189" s="3" t="str">
        <f>F189*B189</f>
        <v>655.75</v>
      </c>
      <c r="F189" s="3" t="str">
        <f>D189-C189</f>
        <v>5.00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978.77</v>
      </c>
      <c r="F190" s="1"/>
      <c r="G190" s="1">
        <v>944.0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384.8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61.0</v>
      </c>
      <c r="F192" s="1"/>
      <c r="G192" s="1"/>
      <c r="H192" s="3"/>
      <c r="I192" s="1"/>
      <c r="J192" s="1"/>
      <c r="K192" s="1"/>
    </row>
    <row r="193" ht="12.75" customHeight="1">
      <c r="A193" s="1" t="s">
        <v>54</v>
      </c>
      <c r="B193" s="3"/>
      <c r="C193" s="3"/>
      <c r="D193" s="3"/>
      <c r="E193" s="3">
        <v>75.0</v>
      </c>
      <c r="F193" s="1"/>
      <c r="G193" s="1" t="s">
        <v>56</v>
      </c>
      <c r="H193" s="1"/>
      <c r="I193" s="1"/>
      <c r="J193" s="1"/>
      <c r="K193" s="1"/>
    </row>
    <row r="194" ht="15.75" customHeight="1">
      <c r="A194" s="6" t="s">
        <v>16</v>
      </c>
      <c r="B194" s="6"/>
      <c r="C194" s="6"/>
      <c r="D194" s="6"/>
      <c r="E194" s="7" t="str">
        <f>SUM(E183:E193)</f>
        <v>4359.85</v>
      </c>
      <c r="F194" s="1"/>
      <c r="G194" s="3" t="str">
        <f>E194+10000</f>
        <v>14359.85</v>
      </c>
      <c r="H194" s="3" t="str">
        <f>G194-18</f>
        <v>14341.85</v>
      </c>
      <c r="I194" s="1"/>
      <c r="J194" s="1"/>
      <c r="K194" s="1"/>
    </row>
    <row r="195" ht="12.75" customHeight="1">
      <c r="A195" s="8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112.0</v>
      </c>
      <c r="D198" s="3">
        <v>113.0</v>
      </c>
      <c r="E198" s="3" t="str">
        <f t="shared" ref="E198:E199" si="40">F198*B198</f>
        <v>115.86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10119.0</v>
      </c>
      <c r="D199" s="3">
        <v>10197.0</v>
      </c>
      <c r="E199" s="3" t="str">
        <f t="shared" si="40"/>
        <v>400.92</v>
      </c>
      <c r="F199" s="3" t="str">
        <f t="shared" si="41"/>
        <v>78.00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447.0</v>
      </c>
      <c r="D201" s="3">
        <v>455.0</v>
      </c>
      <c r="E201" s="3" t="str">
        <f t="shared" ref="E201:E202" si="42">F201*B201</f>
        <v>173.20</v>
      </c>
      <c r="F201" s="3" t="str">
        <f>D201-C201</f>
        <v>8.00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303.12</v>
      </c>
      <c r="F202" s="3" t="str">
        <f>F201+F204</f>
        <v>12.00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161.0</v>
      </c>
      <c r="D204" s="3">
        <v>165.0</v>
      </c>
      <c r="E204" s="3" t="str">
        <f>F204*B204</f>
        <v>524.60</v>
      </c>
      <c r="F204" s="3" t="str">
        <f>D204-C204</f>
        <v>4.00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978.77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384.8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61.0</v>
      </c>
      <c r="F207" s="1"/>
      <c r="G207" s="1"/>
      <c r="H207" s="3"/>
      <c r="I207" s="1"/>
      <c r="J207" s="1"/>
      <c r="K207" s="1"/>
    </row>
    <row r="208" ht="12.75" customHeight="1">
      <c r="A208" s="1" t="s">
        <v>54</v>
      </c>
      <c r="B208" s="3"/>
      <c r="C208" s="3"/>
      <c r="D208" s="3"/>
      <c r="E208" s="3">
        <v>75.0</v>
      </c>
      <c r="F208" s="1"/>
      <c r="G208" s="1" t="s">
        <v>57</v>
      </c>
      <c r="H208" s="1"/>
      <c r="I208" s="1"/>
      <c r="J208" s="1"/>
      <c r="K208" s="1"/>
    </row>
    <row r="209" ht="15.75" customHeight="1">
      <c r="A209" s="6" t="s">
        <v>16</v>
      </c>
      <c r="B209" s="6"/>
      <c r="C209" s="6"/>
      <c r="D209" s="6"/>
      <c r="E209" s="7" t="str">
        <f>SUM(E198:E208)</f>
        <v>4182.88</v>
      </c>
      <c r="F209" s="1"/>
      <c r="G209" s="3" t="str">
        <f>E209+10000</f>
        <v>14182.88</v>
      </c>
      <c r="H209" s="3"/>
      <c r="I209" s="1"/>
      <c r="J209" s="1"/>
      <c r="K209" s="1"/>
    </row>
    <row r="210" ht="12.75" customHeight="1">
      <c r="A210" s="8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111.0</v>
      </c>
      <c r="D213" s="3">
        <v>112.0</v>
      </c>
      <c r="E213" s="3" t="str">
        <f t="shared" ref="E213:E214" si="43">F213*B213</f>
        <v>115.86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10053.0</v>
      </c>
      <c r="D214" s="3">
        <v>10119.0</v>
      </c>
      <c r="E214" s="3" t="str">
        <f t="shared" si="43"/>
        <v>339.24</v>
      </c>
      <c r="F214" s="3" t="str">
        <f t="shared" si="44"/>
        <v>66.00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418.0</v>
      </c>
      <c r="D216" s="3">
        <v>447.0</v>
      </c>
      <c r="E216" s="3" t="str">
        <f t="shared" ref="E216:E217" si="45">F216*B216</f>
        <v>627.85</v>
      </c>
      <c r="F216" s="3" t="str">
        <f>D216-C216</f>
        <v>29.00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808.32</v>
      </c>
      <c r="F217" s="3" t="str">
        <f>F216+F219</f>
        <v>32.00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158.0</v>
      </c>
      <c r="D219" s="3">
        <v>161.0</v>
      </c>
      <c r="E219" s="3" t="str">
        <f>F219*B219</f>
        <v>393.45</v>
      </c>
      <c r="F219" s="3" t="str">
        <f>D219-C219</f>
        <v>3.00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945.07</v>
      </c>
      <c r="F220" s="1"/>
      <c r="G220" s="1">
        <v>978.77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384.8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61.0</v>
      </c>
      <c r="F222" s="1"/>
      <c r="G222" s="1"/>
      <c r="H222" s="3"/>
      <c r="I222" s="1"/>
      <c r="J222" s="1"/>
      <c r="K222" s="1"/>
    </row>
    <row r="223" ht="12.75" customHeight="1">
      <c r="A223" s="1" t="s">
        <v>54</v>
      </c>
      <c r="B223" s="3"/>
      <c r="C223" s="3"/>
      <c r="D223" s="3"/>
      <c r="E223" s="3">
        <v>75.0</v>
      </c>
      <c r="F223" s="1"/>
      <c r="G223" s="1"/>
      <c r="H223" s="1"/>
      <c r="I223" s="1"/>
      <c r="J223" s="1"/>
      <c r="K223" s="1"/>
    </row>
    <row r="224" ht="15.75" customHeight="1">
      <c r="A224" s="6" t="s">
        <v>16</v>
      </c>
      <c r="B224" s="6"/>
      <c r="C224" s="6"/>
      <c r="D224" s="6"/>
      <c r="E224" s="7" t="str">
        <f>SUM(E213:E223)</f>
        <v>4916.20</v>
      </c>
      <c r="F224" s="1"/>
      <c r="G224" s="3" t="str">
        <f>E224+10000</f>
        <v>14916.20</v>
      </c>
      <c r="H224" s="3"/>
      <c r="I224" s="1"/>
      <c r="J224" s="1"/>
      <c r="K224" s="1"/>
    </row>
    <row r="225" ht="12.75" customHeight="1">
      <c r="A225" s="8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111.0</v>
      </c>
      <c r="D228" s="3">
        <v>111.0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9986.0</v>
      </c>
      <c r="D229" s="3">
        <v>10053.0</v>
      </c>
      <c r="E229" s="3" t="str">
        <f t="shared" si="46"/>
        <v>344.38</v>
      </c>
      <c r="F229" s="3" t="str">
        <f t="shared" si="47"/>
        <v>67.00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399.0</v>
      </c>
      <c r="D231" s="3">
        <v>418.0</v>
      </c>
      <c r="E231" s="3" t="str">
        <f t="shared" ref="E231:E232" si="48">F231*B231</f>
        <v>411.35</v>
      </c>
      <c r="F231" s="3" t="str">
        <f>D231-C231</f>
        <v>19.00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555.72</v>
      </c>
      <c r="F232" s="3" t="str">
        <f>F231+F234</f>
        <v>22.00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155.0</v>
      </c>
      <c r="D234" s="3">
        <v>158.0</v>
      </c>
      <c r="E234" s="3" t="str">
        <f>F234*B234</f>
        <v>393.45</v>
      </c>
      <c r="F234" s="3" t="str">
        <f>D234-C234</f>
        <v>3.00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926.29</v>
      </c>
      <c r="F235" s="1"/>
      <c r="G235" s="1">
        <v>945.07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371.47</v>
      </c>
      <c r="F236" s="1"/>
      <c r="G236" s="1">
        <v>384.8</v>
      </c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61.0</v>
      </c>
      <c r="F237" s="1"/>
      <c r="G237" s="1"/>
      <c r="H237" s="3"/>
      <c r="I237" s="1"/>
      <c r="J237" s="1"/>
      <c r="K237" s="1"/>
    </row>
    <row r="238" ht="12.75" customHeight="1">
      <c r="A238" s="1" t="s">
        <v>54</v>
      </c>
      <c r="B238" s="3"/>
      <c r="C238" s="3"/>
      <c r="D238" s="3"/>
      <c r="E238" s="3">
        <v>75.0</v>
      </c>
      <c r="F238" s="1"/>
      <c r="G238" s="1"/>
      <c r="H238" s="1"/>
      <c r="I238" s="1"/>
      <c r="J238" s="1"/>
      <c r="K238" s="1"/>
    </row>
    <row r="239" ht="15.75" customHeight="1">
      <c r="A239" s="6" t="s">
        <v>16</v>
      </c>
      <c r="B239" s="6"/>
      <c r="C239" s="6"/>
      <c r="D239" s="6"/>
      <c r="E239" s="7" t="str">
        <f>SUM(E228:E238)</f>
        <v>4304.27</v>
      </c>
      <c r="F239" s="1"/>
      <c r="G239" s="3" t="str">
        <f>E239+10000</f>
        <v>14304.27</v>
      </c>
      <c r="H239" s="3"/>
      <c r="I239" s="1"/>
      <c r="J239" s="1"/>
      <c r="K239" s="1"/>
    </row>
    <row r="240" ht="12.75" customHeight="1">
      <c r="A240" s="8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106.56</v>
      </c>
      <c r="C243" s="3">
        <v>109.0</v>
      </c>
      <c r="D243" s="3">
        <v>111.0</v>
      </c>
      <c r="E243" s="3" t="str">
        <f t="shared" ref="E243:E244" si="49">F243*B243</f>
        <v>213.12</v>
      </c>
      <c r="F243" s="3" t="str">
        <f t="shared" ref="F243:F244" si="50">D243-C243</f>
        <v>2.00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4.72</v>
      </c>
      <c r="C244" s="3">
        <v>9902.0</v>
      </c>
      <c r="D244" s="3">
        <v>9986.0</v>
      </c>
      <c r="E244" s="3" t="str">
        <f t="shared" si="49"/>
        <v>396.48</v>
      </c>
      <c r="F244" s="3" t="str">
        <f t="shared" si="50"/>
        <v>84.00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110.42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19.87</v>
      </c>
      <c r="C246" s="3">
        <v>379.0</v>
      </c>
      <c r="D246" s="3">
        <v>399.0</v>
      </c>
      <c r="E246" s="3" t="str">
        <f t="shared" ref="E246:E247" si="51">F246*B246</f>
        <v>397.40</v>
      </c>
      <c r="F246" s="3" t="str">
        <f>D246-C246</f>
        <v>20.00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23.18</v>
      </c>
      <c r="C247" s="3"/>
      <c r="D247" s="3"/>
      <c r="E247" s="3" t="str">
        <f t="shared" si="51"/>
        <v>579.50</v>
      </c>
      <c r="F247" s="3" t="str">
        <f>F246+F249</f>
        <v>25.00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958.96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121.13</v>
      </c>
      <c r="C249" s="3">
        <v>150.0</v>
      </c>
      <c r="D249" s="3">
        <v>155.0</v>
      </c>
      <c r="E249" s="3" t="str">
        <f>F249*B249</f>
        <v>605.65</v>
      </c>
      <c r="F249" s="3" t="str">
        <f>D249-C249</f>
        <v>5.00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926.29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371.47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61.0</v>
      </c>
      <c r="F252" s="1"/>
      <c r="G252" s="1"/>
      <c r="H252" s="3"/>
      <c r="I252" s="1"/>
      <c r="J252" s="1"/>
      <c r="K252" s="1"/>
    </row>
    <row r="253" ht="12.75" customHeight="1">
      <c r="A253" s="1" t="s">
        <v>54</v>
      </c>
      <c r="B253" s="3"/>
      <c r="C253" s="3"/>
      <c r="D253" s="3"/>
      <c r="E253" s="3">
        <v>75.0</v>
      </c>
      <c r="F253" s="1"/>
      <c r="G253" s="1"/>
      <c r="H253" s="1"/>
      <c r="I253" s="1"/>
      <c r="J253" s="1"/>
      <c r="K253" s="1"/>
    </row>
    <row r="254" ht="15.75" customHeight="1">
      <c r="A254" s="6" t="s">
        <v>16</v>
      </c>
      <c r="B254" s="6"/>
      <c r="C254" s="6"/>
      <c r="D254" s="6"/>
      <c r="E254" s="7" t="str">
        <f>SUM(E243:E253)</f>
        <v>4695.29</v>
      </c>
      <c r="F254" s="1"/>
      <c r="G254" s="3" t="str">
        <f>E254+10000</f>
        <v>14695.29</v>
      </c>
      <c r="H254" s="3" t="str">
        <f>G254-78</f>
        <v>14617.29</v>
      </c>
      <c r="I254" s="1"/>
      <c r="J254" s="1"/>
      <c r="K254" s="1"/>
    </row>
    <row r="255" ht="12.75" customHeight="1">
      <c r="A255" s="8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106.56</v>
      </c>
      <c r="C258" s="3">
        <v>109.0</v>
      </c>
      <c r="D258" s="3">
        <v>109.0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4.72</v>
      </c>
      <c r="C259" s="3">
        <v>9821.0</v>
      </c>
      <c r="D259" s="3">
        <v>9902.0</v>
      </c>
      <c r="E259" s="3" t="str">
        <f t="shared" si="52"/>
        <v>382.32</v>
      </c>
      <c r="F259" s="3" t="str">
        <f t="shared" si="53"/>
        <v>81.00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>
        <v>110.42</v>
      </c>
      <c r="H260" s="1"/>
      <c r="I260" s="1"/>
      <c r="J260" s="1"/>
      <c r="K260" s="1"/>
    </row>
    <row r="261" ht="12.75" customHeight="1">
      <c r="A261" s="1" t="s">
        <v>9</v>
      </c>
      <c r="B261" s="3">
        <v>19.87</v>
      </c>
      <c r="C261" s="3">
        <v>372.0</v>
      </c>
      <c r="D261" s="3">
        <v>379.0</v>
      </c>
      <c r="E261" s="3" t="str">
        <f t="shared" ref="E261:E262" si="54">F261*B261</f>
        <v>139.09</v>
      </c>
      <c r="F261" s="3" t="str">
        <f>D261-C261</f>
        <v>7.00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23.18</v>
      </c>
      <c r="C262" s="3"/>
      <c r="D262" s="3"/>
      <c r="E262" s="3" t="str">
        <f t="shared" si="54"/>
        <v>208.62</v>
      </c>
      <c r="F262" s="3" t="str">
        <f>F261+F264</f>
        <v>9.00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760.74</v>
      </c>
      <c r="F263" s="1"/>
      <c r="G263" s="1">
        <v>958.96</v>
      </c>
      <c r="H263" s="1"/>
      <c r="I263" s="3"/>
      <c r="J263" s="1"/>
      <c r="K263" s="1"/>
    </row>
    <row r="264" ht="12.75" customHeight="1">
      <c r="A264" s="1" t="s">
        <v>12</v>
      </c>
      <c r="B264" s="3">
        <v>121.13</v>
      </c>
      <c r="C264" s="3">
        <v>148.0</v>
      </c>
      <c r="D264" s="3">
        <v>150.0</v>
      </c>
      <c r="E264" s="3" t="str">
        <f>F264*B264</f>
        <v>242.26</v>
      </c>
      <c r="F264" s="3" t="str">
        <f>D264-C264</f>
        <v>2.00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879.55</v>
      </c>
      <c r="F265" s="1"/>
      <c r="G265" s="1">
        <v>926.29</v>
      </c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371.47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61.0</v>
      </c>
      <c r="F267" s="1"/>
      <c r="G267" s="1"/>
      <c r="H267" s="3"/>
      <c r="I267" s="1"/>
      <c r="J267" s="1"/>
      <c r="K267" s="1"/>
    </row>
    <row r="268" ht="12.75" customHeight="1">
      <c r="A268" s="1" t="s">
        <v>54</v>
      </c>
      <c r="B268" s="3"/>
      <c r="C268" s="3"/>
      <c r="D268" s="3"/>
      <c r="E268" s="3">
        <v>75.0</v>
      </c>
      <c r="F268" s="1"/>
      <c r="G268" s="1" t="s">
        <v>58</v>
      </c>
      <c r="H268" s="1"/>
      <c r="I268" s="1"/>
      <c r="J268" s="1"/>
      <c r="K268" s="1"/>
    </row>
    <row r="269" ht="15.75" customHeight="1">
      <c r="A269" s="6" t="s">
        <v>16</v>
      </c>
      <c r="B269" s="6"/>
      <c r="C269" s="6"/>
      <c r="D269" s="6"/>
      <c r="E269" s="7" t="str">
        <f>SUM(E258:E268)</f>
        <v>3222.67</v>
      </c>
      <c r="F269" s="1"/>
      <c r="G269" s="3" t="str">
        <f>E269+10000</f>
        <v>13222.67</v>
      </c>
      <c r="H269" s="1"/>
      <c r="I269" s="1"/>
      <c r="J269" s="1"/>
      <c r="K269" s="1"/>
    </row>
    <row r="270" ht="12.75" customHeight="1">
      <c r="A270" s="8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106.56</v>
      </c>
      <c r="C273" s="3">
        <v>109.0</v>
      </c>
      <c r="D273" s="3">
        <v>109.0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4.72</v>
      </c>
      <c r="C274" s="3">
        <v>9809.0</v>
      </c>
      <c r="D274" s="3">
        <v>9821.0</v>
      </c>
      <c r="E274" s="3" t="str">
        <f t="shared" si="55"/>
        <v>56.64</v>
      </c>
      <c r="F274" s="3" t="str">
        <f t="shared" si="56"/>
        <v>12.00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19.87</v>
      </c>
      <c r="C276" s="3">
        <v>371.0</v>
      </c>
      <c r="D276" s="3">
        <v>372.0</v>
      </c>
      <c r="E276" s="3" t="str">
        <f t="shared" ref="E276:E277" si="57">F276*B276</f>
        <v>19.87</v>
      </c>
      <c r="F276" s="3" t="str">
        <f>D276-C276</f>
        <v>1.00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57"/>
        <v>23.18</v>
      </c>
      <c r="F277" s="3" t="str">
        <f>F276+F279</f>
        <v>1.00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760.74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121.13</v>
      </c>
      <c r="C279" s="3">
        <v>148.0</v>
      </c>
      <c r="D279" s="3">
        <v>148.0</v>
      </c>
      <c r="E279" s="3" t="str">
        <f>F279*B279</f>
        <v>0.00</v>
      </c>
      <c r="F279" s="3" t="str">
        <f>D279-C279</f>
        <v>0.00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879.55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61.0</v>
      </c>
      <c r="F282" s="1"/>
      <c r="G282" s="1"/>
      <c r="H282" s="3"/>
      <c r="I282" s="1"/>
      <c r="J282" s="1"/>
      <c r="K282" s="1"/>
    </row>
    <row r="283" ht="12.75" customHeight="1">
      <c r="A283" s="1" t="s">
        <v>54</v>
      </c>
      <c r="B283" s="3"/>
      <c r="C283" s="3"/>
      <c r="D283" s="3"/>
      <c r="E283" s="3">
        <v>75.0</v>
      </c>
      <c r="F283" s="1"/>
      <c r="G283" s="1"/>
      <c r="H283" s="1"/>
      <c r="I283" s="1"/>
      <c r="J283" s="1"/>
      <c r="K283" s="1"/>
    </row>
    <row r="284" ht="15.75" customHeight="1">
      <c r="A284" s="6" t="s">
        <v>16</v>
      </c>
      <c r="B284" s="6"/>
      <c r="C284" s="6"/>
      <c r="D284" s="6"/>
      <c r="E284" s="7" t="str">
        <f>SUM(E273:E283)</f>
        <v>2350.07</v>
      </c>
      <c r="F284" s="1"/>
      <c r="G284" s="3" t="str">
        <f>E284+10000</f>
        <v>12350.07</v>
      </c>
      <c r="H284" s="1"/>
      <c r="I284" s="1"/>
      <c r="J284" s="1"/>
      <c r="K284" s="1"/>
    </row>
    <row r="285" ht="12.75" customHeight="1">
      <c r="A285" s="8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106.56</v>
      </c>
      <c r="C288" s="3">
        <v>109.0</v>
      </c>
      <c r="D288" s="3">
        <v>109.0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4.72</v>
      </c>
      <c r="C289" s="3">
        <v>9757.0</v>
      </c>
      <c r="D289" s="3">
        <v>9809.0</v>
      </c>
      <c r="E289" s="3" t="str">
        <f t="shared" si="58"/>
        <v>245.44</v>
      </c>
      <c r="F289" s="3" t="str">
        <f t="shared" si="59"/>
        <v>52.00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19.87</v>
      </c>
      <c r="C291" s="3">
        <v>367.0</v>
      </c>
      <c r="D291" s="3">
        <v>371.0</v>
      </c>
      <c r="E291" s="3" t="str">
        <f t="shared" ref="E291:E292" si="60">F291*B291</f>
        <v>79.48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60"/>
        <v>139.08</v>
      </c>
      <c r="F292" s="3" t="str">
        <f>F291+F294</f>
        <v>6.00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760.74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121.13</v>
      </c>
      <c r="C294" s="3">
        <v>146.0</v>
      </c>
      <c r="D294" s="3">
        <v>148.0</v>
      </c>
      <c r="E294" s="3" t="str">
        <f>F294*B294</f>
        <v>242.26</v>
      </c>
      <c r="F294" s="3" t="str">
        <f>D294-C294</f>
        <v>2.00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879.55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61.0</v>
      </c>
      <c r="F297" s="1"/>
      <c r="G297" s="1"/>
      <c r="H297" s="3"/>
      <c r="I297" s="1"/>
      <c r="J297" s="1"/>
      <c r="K297" s="1"/>
    </row>
    <row r="298" ht="12.75" customHeight="1">
      <c r="A298" s="1" t="s">
        <v>54</v>
      </c>
      <c r="B298" s="3"/>
      <c r="C298" s="3"/>
      <c r="D298" s="3"/>
      <c r="E298" s="3">
        <v>75.0</v>
      </c>
      <c r="F298" s="1"/>
      <c r="G298" s="1"/>
      <c r="H298" s="1"/>
      <c r="I298" s="1"/>
      <c r="J298" s="1"/>
      <c r="K298" s="1"/>
    </row>
    <row r="299" ht="15.75" customHeight="1">
      <c r="A299" s="6" t="s">
        <v>16</v>
      </c>
      <c r="B299" s="6"/>
      <c r="C299" s="6"/>
      <c r="D299" s="6"/>
      <c r="E299" s="7" t="str">
        <f>SUM(E288:E298)</f>
        <v>2956.64</v>
      </c>
      <c r="F299" s="1"/>
      <c r="G299" s="3" t="str">
        <f>E299+10000</f>
        <v>12956.64</v>
      </c>
      <c r="H299" s="1"/>
      <c r="I299" s="1"/>
      <c r="J299" s="1"/>
      <c r="K299" s="1"/>
    </row>
    <row r="300" ht="12.75" customHeight="1">
      <c r="A300" s="8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106.56</v>
      </c>
      <c r="C303" s="3">
        <v>108.0</v>
      </c>
      <c r="D303" s="3">
        <v>109.0</v>
      </c>
      <c r="E303" s="3" t="str">
        <f t="shared" ref="E303:E304" si="61">F303*B303</f>
        <v>106.56</v>
      </c>
      <c r="F303" s="3" t="str">
        <f t="shared" ref="F303:F304" si="62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9686.0</v>
      </c>
      <c r="D304" s="3">
        <v>9757.0</v>
      </c>
      <c r="E304" s="3" t="str">
        <f t="shared" si="61"/>
        <v>335.12</v>
      </c>
      <c r="F304" s="3" t="str">
        <f t="shared" si="62"/>
        <v>71.00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362.0</v>
      </c>
      <c r="D306" s="3">
        <v>367.0</v>
      </c>
      <c r="E306" s="3" t="str">
        <f t="shared" ref="E306:E307" si="63">F306*B306</f>
        <v>99.35</v>
      </c>
      <c r="F306" s="3" t="str">
        <f>D306-C306</f>
        <v>5.00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139.08</v>
      </c>
      <c r="F307" s="3" t="str">
        <f>F306+F309</f>
        <v>6.00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760.74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121.13</v>
      </c>
      <c r="C309" s="3">
        <v>145.0</v>
      </c>
      <c r="D309" s="3">
        <v>146.0</v>
      </c>
      <c r="E309" s="3" t="str">
        <f>F309*B309</f>
        <v>121.13</v>
      </c>
      <c r="F309" s="3" t="str">
        <f>D309-C309</f>
        <v>1.00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898.16</v>
      </c>
      <c r="F310" s="1"/>
      <c r="G310" s="1">
        <v>879.55</v>
      </c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61.0</v>
      </c>
      <c r="F312" s="1"/>
      <c r="G312" s="1"/>
      <c r="H312" s="3"/>
      <c r="I312" s="1"/>
      <c r="J312" s="1"/>
      <c r="K312" s="1"/>
    </row>
    <row r="313" ht="12.75" customHeight="1">
      <c r="A313" s="1" t="s">
        <v>54</v>
      </c>
      <c r="B313" s="3"/>
      <c r="C313" s="3"/>
      <c r="D313" s="3"/>
      <c r="E313" s="3">
        <v>75.0</v>
      </c>
      <c r="F313" s="1"/>
      <c r="G313" s="1"/>
      <c r="H313" s="1"/>
      <c r="I313" s="1"/>
      <c r="J313" s="1"/>
      <c r="K313" s="1"/>
    </row>
    <row r="314" ht="15.75" customHeight="1">
      <c r="A314" s="6" t="s">
        <v>16</v>
      </c>
      <c r="B314" s="6"/>
      <c r="C314" s="6"/>
      <c r="D314" s="6"/>
      <c r="E314" s="7" t="str">
        <f>SUM(E303:E313)</f>
        <v>3070.23</v>
      </c>
      <c r="F314" s="1"/>
      <c r="G314" s="3" t="str">
        <f>E314+10000</f>
        <v>13070.23</v>
      </c>
      <c r="H314" s="1"/>
      <c r="I314" s="1"/>
      <c r="J314" s="1"/>
      <c r="K314" s="1"/>
    </row>
    <row r="315" ht="12.75" customHeight="1">
      <c r="A315" s="8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106.56</v>
      </c>
      <c r="C318" s="3">
        <v>108.0</v>
      </c>
      <c r="D318" s="3">
        <v>108.0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9641.0</v>
      </c>
      <c r="D319" s="3">
        <v>9686.0</v>
      </c>
      <c r="E319" s="3" t="str">
        <f t="shared" si="64"/>
        <v>201.60</v>
      </c>
      <c r="F319" s="3" t="str">
        <f t="shared" si="65"/>
        <v>45.00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362.0</v>
      </c>
      <c r="D321" s="3">
        <v>362.0</v>
      </c>
      <c r="E321" s="3" t="str">
        <f t="shared" ref="E321:E322" si="66">F321*B321</f>
        <v>0.00</v>
      </c>
      <c r="F321" s="3" t="str">
        <f>D321-C321</f>
        <v>0.00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22.03</v>
      </c>
      <c r="F322" s="3" t="str">
        <f>F321+F324</f>
        <v>1.00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760.74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114.27</v>
      </c>
      <c r="C324" s="3">
        <v>144.0</v>
      </c>
      <c r="D324" s="3">
        <v>145.0</v>
      </c>
      <c r="E324" s="3" t="str">
        <f>F324*B324</f>
        <v>114.27</v>
      </c>
      <c r="F324" s="3" t="str">
        <f>D324-C324</f>
        <v>1.00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943.35</v>
      </c>
      <c r="F325" s="1"/>
      <c r="G325" s="1">
        <v>898.16</v>
      </c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60.0</v>
      </c>
      <c r="F327" s="1"/>
      <c r="G327" s="1">
        <v>61.0</v>
      </c>
      <c r="H327" s="3"/>
      <c r="I327" s="1"/>
      <c r="J327" s="1"/>
      <c r="K327" s="1"/>
    </row>
    <row r="328" ht="12.75" customHeight="1">
      <c r="A328" s="1" t="s">
        <v>54</v>
      </c>
      <c r="B328" s="3"/>
      <c r="C328" s="3"/>
      <c r="D328" s="3"/>
      <c r="E328" s="3">
        <v>75.0</v>
      </c>
      <c r="F328" s="1"/>
      <c r="G328" s="1"/>
      <c r="H328" s="1"/>
      <c r="I328" s="1"/>
      <c r="J328" s="1"/>
      <c r="K328" s="1"/>
    </row>
    <row r="329" ht="15.75" customHeight="1">
      <c r="A329" s="6" t="s">
        <v>16</v>
      </c>
      <c r="B329" s="6"/>
      <c r="C329" s="6"/>
      <c r="D329" s="6"/>
      <c r="E329" s="7" t="str">
        <f>SUM(E318:E328)</f>
        <v>2651.08</v>
      </c>
      <c r="F329" s="1"/>
      <c r="G329" s="3" t="str">
        <f>E329+10000</f>
        <v>12651.08</v>
      </c>
      <c r="H329" s="1"/>
      <c r="I329" s="1"/>
      <c r="J329" s="1"/>
      <c r="K329" s="1"/>
    </row>
    <row r="330" ht="12.75" customHeight="1">
      <c r="A330" s="8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101.2</v>
      </c>
      <c r="C333" s="3">
        <v>108.0</v>
      </c>
      <c r="D333" s="3">
        <v>108.0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9586.0</v>
      </c>
      <c r="D334" s="3">
        <v>9641.0</v>
      </c>
      <c r="E334" s="3" t="str">
        <f t="shared" si="67"/>
        <v>246.40</v>
      </c>
      <c r="F334" s="3" t="str">
        <f t="shared" si="68"/>
        <v>55.00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359.0</v>
      </c>
      <c r="D336" s="3">
        <v>362.0</v>
      </c>
      <c r="E336" s="3" t="str">
        <f t="shared" ref="E336:E337" si="69">F336*B336</f>
        <v>56.64</v>
      </c>
      <c r="F336" s="3" t="str">
        <f>D336-C336</f>
        <v>3.00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66.09</v>
      </c>
      <c r="F337" s="3" t="str">
        <f>F336+F339</f>
        <v>3.00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760.74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114.27</v>
      </c>
      <c r="C339" s="3">
        <v>144.0</v>
      </c>
      <c r="D339" s="3">
        <v>144.0</v>
      </c>
      <c r="E339" s="3" t="str">
        <f>F339*B339</f>
        <v>0.00</v>
      </c>
      <c r="F339" s="3" t="str">
        <f>D339-C339</f>
        <v>0.00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943.35</v>
      </c>
      <c r="F340" s="1"/>
      <c r="G340" s="1"/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60.0</v>
      </c>
      <c r="F342" s="1"/>
      <c r="G342" s="1"/>
      <c r="H342" s="3"/>
      <c r="I342" s="1"/>
      <c r="J342" s="1"/>
      <c r="K342" s="1"/>
    </row>
    <row r="343" ht="12.75" customHeight="1">
      <c r="A343" s="1" t="s">
        <v>54</v>
      </c>
      <c r="B343" s="3"/>
      <c r="C343" s="3"/>
      <c r="D343" s="3"/>
      <c r="E343" s="3">
        <v>75.0</v>
      </c>
      <c r="F343" s="1"/>
      <c r="G343" s="1"/>
      <c r="H343" s="1"/>
      <c r="I343" s="1"/>
      <c r="J343" s="1"/>
      <c r="K343" s="1"/>
    </row>
    <row r="344" ht="15.75" customHeight="1">
      <c r="A344" s="6" t="s">
        <v>16</v>
      </c>
      <c r="B344" s="6"/>
      <c r="C344" s="6"/>
      <c r="D344" s="6"/>
      <c r="E344" s="7" t="str">
        <f>SUM(E333:E343)</f>
        <v>2682.31</v>
      </c>
      <c r="F344" s="1"/>
      <c r="G344" s="3" t="str">
        <f>E344+10000</f>
        <v>12682.31</v>
      </c>
      <c r="H344" s="1"/>
      <c r="I344" s="1"/>
      <c r="J344" s="1"/>
      <c r="K344" s="1"/>
    </row>
    <row r="345" ht="12.75" customHeight="1">
      <c r="A345" s="8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101.2</v>
      </c>
      <c r="C348" s="3">
        <v>107.0</v>
      </c>
      <c r="D348" s="3">
        <v>108.0</v>
      </c>
      <c r="E348" s="3" t="str">
        <f t="shared" ref="E348:E349" si="70">F348*B348</f>
        <v>101.20</v>
      </c>
      <c r="F348" s="3" t="str">
        <f t="shared" ref="F348:F349" si="71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9535.0</v>
      </c>
      <c r="D349" s="3">
        <v>9586.0</v>
      </c>
      <c r="E349" s="3" t="str">
        <f t="shared" si="70"/>
        <v>228.48</v>
      </c>
      <c r="F349" s="3" t="str">
        <f t="shared" si="71"/>
        <v>51.00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357.0</v>
      </c>
      <c r="D351" s="3">
        <v>359.0</v>
      </c>
      <c r="E351" s="3" t="str">
        <f t="shared" ref="E351:E352" si="72">F351*B351</f>
        <v>37.76</v>
      </c>
      <c r="F351" s="3" t="str">
        <f>D351-C351</f>
        <v>2.00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66.09</v>
      </c>
      <c r="F352" s="3" t="str">
        <f>F351+F354</f>
        <v>3.00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760.74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114.27</v>
      </c>
      <c r="C354" s="3">
        <v>143.0</v>
      </c>
      <c r="D354" s="3">
        <v>144.0</v>
      </c>
      <c r="E354" s="3" t="str">
        <f>F354*B354</f>
        <v>114.27</v>
      </c>
      <c r="F354" s="3" t="str">
        <f>D354-C354</f>
        <v>1.00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943.35</v>
      </c>
      <c r="F355" s="1"/>
      <c r="G355" s="1"/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60.0</v>
      </c>
      <c r="F357" s="1"/>
      <c r="G357" s="1"/>
      <c r="H357" s="3"/>
      <c r="I357" s="1"/>
      <c r="J357" s="1"/>
      <c r="K357" s="1"/>
    </row>
    <row r="358" ht="12.75" customHeight="1">
      <c r="A358" s="1" t="s">
        <v>54</v>
      </c>
      <c r="B358" s="3"/>
      <c r="C358" s="3"/>
      <c r="D358" s="3"/>
      <c r="E358" s="3">
        <v>75.0</v>
      </c>
      <c r="F358" s="1"/>
      <c r="G358" s="1"/>
      <c r="H358" s="1"/>
      <c r="I358" s="1"/>
      <c r="J358" s="1"/>
      <c r="K358" s="1"/>
    </row>
    <row r="359" ht="15.75" customHeight="1">
      <c r="A359" s="6" t="s">
        <v>16</v>
      </c>
      <c r="B359" s="6"/>
      <c r="C359" s="6"/>
      <c r="D359" s="6"/>
      <c r="E359" s="7" t="str">
        <f>SUM(E348:E358)</f>
        <v>2860.98</v>
      </c>
      <c r="F359" s="1"/>
      <c r="G359" s="3" t="str">
        <f>E359+10000</f>
        <v>12860.98</v>
      </c>
      <c r="H359" s="1"/>
      <c r="I359" s="1"/>
      <c r="J359" s="1"/>
      <c r="K359" s="1"/>
    </row>
    <row r="360" ht="12.75" customHeight="1">
      <c r="A360" s="8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101.2</v>
      </c>
      <c r="C363" s="3">
        <v>106.0</v>
      </c>
      <c r="D363" s="3">
        <v>107.0</v>
      </c>
      <c r="E363" s="3" t="str">
        <f t="shared" ref="E363:E364" si="73">F363*B363</f>
        <v>101.20</v>
      </c>
      <c r="F363" s="3" t="str">
        <f t="shared" ref="F363:F364" si="74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9464.0</v>
      </c>
      <c r="D364" s="3">
        <v>9535.0</v>
      </c>
      <c r="E364" s="3" t="str">
        <f t="shared" si="73"/>
        <v>318.08</v>
      </c>
      <c r="F364" s="3" t="str">
        <f t="shared" si="74"/>
        <v>71.00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353.0</v>
      </c>
      <c r="D366" s="3">
        <v>357.0</v>
      </c>
      <c r="E366" s="3" t="str">
        <f t="shared" ref="E366:E367" si="75">F366*B366</f>
        <v>75.52</v>
      </c>
      <c r="F366" s="3" t="str">
        <f>D366-C366</f>
        <v>4.00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132.18</v>
      </c>
      <c r="F367" s="3" t="str">
        <f>F366+F369</f>
        <v>6.00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760.74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114.27</v>
      </c>
      <c r="C369" s="3">
        <v>141.0</v>
      </c>
      <c r="D369" s="3">
        <v>143.0</v>
      </c>
      <c r="E369" s="3" t="str">
        <f>F369*B369</f>
        <v>228.54</v>
      </c>
      <c r="F369" s="3" t="str">
        <f>D369-C369</f>
        <v>2.00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943.35</v>
      </c>
      <c r="F370" s="1"/>
      <c r="G370" s="1"/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60.0</v>
      </c>
      <c r="F372" s="1"/>
      <c r="G372" s="1"/>
      <c r="H372" s="3"/>
      <c r="I372" s="1"/>
      <c r="J372" s="1"/>
      <c r="K372" s="1"/>
    </row>
    <row r="373" ht="12.75" customHeight="1">
      <c r="A373" s="1" t="s">
        <v>54</v>
      </c>
      <c r="B373" s="3"/>
      <c r="C373" s="3"/>
      <c r="D373" s="3"/>
      <c r="E373" s="3">
        <v>75.0</v>
      </c>
      <c r="F373" s="1"/>
      <c r="G373" s="1"/>
      <c r="H373" s="1"/>
      <c r="I373" s="1"/>
      <c r="J373" s="1"/>
      <c r="K373" s="1"/>
    </row>
    <row r="374" ht="15.75" customHeight="1">
      <c r="A374" s="6" t="s">
        <v>16</v>
      </c>
      <c r="B374" s="6"/>
      <c r="C374" s="6"/>
      <c r="D374" s="6"/>
      <c r="E374" s="7" t="str">
        <f>SUM(E363:E373)</f>
        <v>3168.70</v>
      </c>
      <c r="F374" s="1"/>
      <c r="G374" s="3" t="str">
        <f>E374+10000</f>
        <v>13168.70</v>
      </c>
      <c r="H374" s="1"/>
      <c r="I374" s="1"/>
      <c r="J374" s="1"/>
      <c r="K374" s="1"/>
    </row>
    <row r="375" ht="12.75" customHeight="1">
      <c r="A375" s="8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101.2</v>
      </c>
      <c r="C378" s="3">
        <v>105.0</v>
      </c>
      <c r="D378" s="3">
        <v>106.0</v>
      </c>
      <c r="E378" s="3" t="str">
        <f t="shared" ref="E378:E379" si="76">F378*B378</f>
        <v>101.20</v>
      </c>
      <c r="F378" s="3" t="str">
        <f t="shared" ref="F378:F379" si="77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9414.0</v>
      </c>
      <c r="D379" s="3">
        <v>9464.0</v>
      </c>
      <c r="E379" s="3" t="str">
        <f t="shared" si="76"/>
        <v>224.00</v>
      </c>
      <c r="F379" s="3" t="str">
        <f t="shared" si="77"/>
        <v>50.00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350.0</v>
      </c>
      <c r="D381" s="3">
        <v>353.0</v>
      </c>
      <c r="E381" s="3" t="str">
        <f t="shared" ref="E381:E382" si="78">F381*B381</f>
        <v>56.64</v>
      </c>
      <c r="F381" s="3" t="str">
        <f>D381-C381</f>
        <v>3.00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88.12</v>
      </c>
      <c r="F382" s="3" t="str">
        <f>F381+F384</f>
        <v>4.00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114.27</v>
      </c>
      <c r="C384" s="3">
        <v>140.0</v>
      </c>
      <c r="D384" s="3">
        <v>141.0</v>
      </c>
      <c r="E384" s="3" t="str">
        <f>F384*B384</f>
        <v>114.27</v>
      </c>
      <c r="F384" s="3" t="str">
        <f>D384-C384</f>
        <v>1.00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985.47</v>
      </c>
      <c r="F385" s="1"/>
      <c r="G385" s="1">
        <v>985.47</v>
      </c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60.0</v>
      </c>
      <c r="F387" s="1"/>
      <c r="G387" s="1"/>
      <c r="H387" s="3"/>
      <c r="I387" s="1"/>
      <c r="J387" s="1"/>
      <c r="K387" s="1"/>
    </row>
    <row r="388" ht="12.75" customHeight="1">
      <c r="A388" s="1" t="s">
        <v>54</v>
      </c>
      <c r="B388" s="3"/>
      <c r="C388" s="3"/>
      <c r="D388" s="3"/>
      <c r="E388" s="3">
        <v>70.0</v>
      </c>
      <c r="F388" s="1"/>
      <c r="G388" s="1"/>
      <c r="H388" s="1"/>
      <c r="I388" s="1"/>
      <c r="J388" s="1"/>
      <c r="K388" s="1"/>
    </row>
    <row r="389" ht="15.75" customHeight="1">
      <c r="A389" s="6" t="s">
        <v>16</v>
      </c>
      <c r="B389" s="6"/>
      <c r="C389" s="6"/>
      <c r="D389" s="6"/>
      <c r="E389" s="7" t="str">
        <f>SUM(E378:E388)</f>
        <v>2934.53</v>
      </c>
      <c r="F389" s="1"/>
      <c r="G389" s="3" t="str">
        <f>E389+10000</f>
        <v>12934.53</v>
      </c>
      <c r="H389" s="1"/>
      <c r="I389" s="1"/>
      <c r="J389" s="1"/>
      <c r="K389" s="1"/>
    </row>
    <row r="390" ht="12.75" customHeight="1">
      <c r="A390" s="8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101.2</v>
      </c>
      <c r="C393" s="3">
        <v>105.0</v>
      </c>
      <c r="D393" s="3">
        <v>105.0</v>
      </c>
      <c r="E393" s="3" t="str">
        <f t="shared" ref="E393:E394" si="79">F393*B393</f>
        <v>0.00</v>
      </c>
      <c r="F393" s="3" t="str">
        <f t="shared" ref="F393:F394" si="80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9361.0</v>
      </c>
      <c r="D394" s="3">
        <v>9414.0</v>
      </c>
      <c r="E394" s="3" t="str">
        <f t="shared" si="79"/>
        <v>237.44</v>
      </c>
      <c r="F394" s="3" t="str">
        <f t="shared" si="80"/>
        <v>53.00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348.0</v>
      </c>
      <c r="D396" s="3">
        <v>350.0</v>
      </c>
      <c r="E396" s="3" t="str">
        <f t="shared" ref="E396:E397" si="81">F396*B396</f>
        <v>37.76</v>
      </c>
      <c r="F396" s="3" t="str">
        <f>D396-C396</f>
        <v>2.00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66.09</v>
      </c>
      <c r="F397" s="3" t="str">
        <f>F396+F399</f>
        <v>3.00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760.74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114.27</v>
      </c>
      <c r="C399" s="3">
        <v>139.0</v>
      </c>
      <c r="D399" s="3">
        <v>140.0</v>
      </c>
      <c r="E399" s="3" t="str">
        <f>F399*B399</f>
        <v>114.27</v>
      </c>
      <c r="F399" s="3" t="str">
        <f>D399-C399</f>
        <v>1.00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985.47</v>
      </c>
      <c r="F400" s="1"/>
      <c r="G400" s="1">
        <v>985.47</v>
      </c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60.0</v>
      </c>
      <c r="F402" s="1"/>
      <c r="G402" s="1"/>
      <c r="H402" s="3"/>
      <c r="I402" s="1"/>
      <c r="J402" s="1"/>
      <c r="K402" s="1"/>
    </row>
    <row r="403" ht="12.75" customHeight="1">
      <c r="A403" s="1" t="s">
        <v>54</v>
      </c>
      <c r="B403" s="3"/>
      <c r="C403" s="3"/>
      <c r="D403" s="3"/>
      <c r="E403" s="3">
        <v>70.0</v>
      </c>
      <c r="F403" s="1"/>
      <c r="G403" s="1"/>
      <c r="H403" s="1"/>
      <c r="I403" s="1"/>
      <c r="J403" s="1"/>
      <c r="K403" s="1"/>
    </row>
    <row r="404" ht="15.75" customHeight="1">
      <c r="A404" s="6" t="s">
        <v>16</v>
      </c>
      <c r="B404" s="6"/>
      <c r="C404" s="6"/>
      <c r="D404" s="6"/>
      <c r="E404" s="7" t="str">
        <f>SUM(E393:E403)</f>
        <v>2805.86</v>
      </c>
      <c r="F404" s="1"/>
      <c r="G404" s="3" t="str">
        <f>E404+10000</f>
        <v>12805.86</v>
      </c>
      <c r="H404" s="1" t="str">
        <f>13000-12929</f>
        <v>71</v>
      </c>
      <c r="I404" s="1"/>
      <c r="J404" s="1"/>
      <c r="K404" s="1"/>
    </row>
    <row r="405" ht="12.75" customHeight="1">
      <c r="A405" s="8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101.2</v>
      </c>
      <c r="C408" s="3">
        <v>105.0</v>
      </c>
      <c r="D408" s="3">
        <v>105.0</v>
      </c>
      <c r="E408" s="3" t="str">
        <f t="shared" ref="E408:E409" si="82">F408*B408</f>
        <v>0.00</v>
      </c>
      <c r="F408" s="3" t="str">
        <f t="shared" ref="F408:F409" si="83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9288.0</v>
      </c>
      <c r="D409" s="3">
        <v>9361.0</v>
      </c>
      <c r="E409" s="3" t="str">
        <f t="shared" si="82"/>
        <v>327.04</v>
      </c>
      <c r="F409" s="3" t="str">
        <f t="shared" si="83"/>
        <v>73.00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343.0</v>
      </c>
      <c r="D411" s="3">
        <v>348.0</v>
      </c>
      <c r="E411" s="3" t="str">
        <f t="shared" ref="E411:E412" si="84">F411*B411</f>
        <v>94.40</v>
      </c>
      <c r="F411" s="3" t="str">
        <f>D411-C411</f>
        <v>5.00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154.21</v>
      </c>
      <c r="F412" s="3" t="str">
        <f>F411+F414</f>
        <v>7.00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114.27</v>
      </c>
      <c r="C414" s="3">
        <v>137.0</v>
      </c>
      <c r="D414" s="3">
        <v>139.0</v>
      </c>
      <c r="E414" s="3" t="str">
        <f>F414*B414</f>
        <v>228.54</v>
      </c>
      <c r="F414" s="3" t="str">
        <f>D414-C414</f>
        <v>2.00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985.47</v>
      </c>
      <c r="F415" s="1"/>
      <c r="G415" s="1">
        <v>985.47</v>
      </c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217.75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60.0</v>
      </c>
      <c r="F417" s="1"/>
      <c r="G417" s="1"/>
      <c r="H417" s="3"/>
      <c r="I417" s="1"/>
      <c r="J417" s="1"/>
      <c r="K417" s="1"/>
    </row>
    <row r="418" ht="12.75" customHeight="1">
      <c r="A418" s="1" t="s">
        <v>54</v>
      </c>
      <c r="B418" s="3"/>
      <c r="C418" s="3"/>
      <c r="D418" s="3"/>
      <c r="E418" s="3">
        <v>70.0</v>
      </c>
      <c r="F418" s="1"/>
      <c r="G418" s="1"/>
      <c r="H418" s="1"/>
      <c r="I418" s="1"/>
      <c r="J418" s="1"/>
      <c r="K418" s="1"/>
    </row>
    <row r="419" ht="15.75" customHeight="1">
      <c r="A419" s="6" t="s">
        <v>16</v>
      </c>
      <c r="B419" s="6"/>
      <c r="C419" s="6"/>
      <c r="D419" s="6"/>
      <c r="E419" s="7" t="str">
        <f>SUM(E408:E418)</f>
        <v>3000.77</v>
      </c>
      <c r="F419" s="1"/>
      <c r="G419" s="3" t="str">
        <f>E419+10000</f>
        <v>13000.77</v>
      </c>
      <c r="H419" s="1" t="str">
        <f>13000-12929</f>
        <v>71</v>
      </c>
      <c r="I419" s="1"/>
      <c r="J419" s="1"/>
      <c r="K419" s="1"/>
    </row>
    <row r="420" ht="12.75" customHeight="1">
      <c r="A420" s="8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6"/>
      <c r="B433" s="6"/>
      <c r="C433" s="6"/>
      <c r="D433" s="6"/>
      <c r="E433" s="7"/>
      <c r="F433" s="1"/>
      <c r="G433" s="3"/>
      <c r="H433" s="1"/>
      <c r="I433" s="1"/>
      <c r="J433" s="1"/>
      <c r="K433" s="1"/>
    </row>
    <row r="434" ht="12.75" customHeight="1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6"/>
      <c r="B448" s="6"/>
      <c r="C448" s="6"/>
      <c r="D448" s="6"/>
      <c r="E448" s="7"/>
      <c r="F448" s="1"/>
      <c r="G448" s="3"/>
      <c r="H448" s="1"/>
      <c r="I448" s="1"/>
      <c r="J448" s="1"/>
      <c r="K448" s="1"/>
    </row>
    <row r="449" ht="12.75" customHeight="1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6"/>
      <c r="B463" s="6"/>
      <c r="C463" s="6"/>
      <c r="D463" s="6"/>
      <c r="E463" s="7"/>
      <c r="F463" s="1"/>
      <c r="G463" s="3"/>
      <c r="H463" s="1"/>
      <c r="I463" s="1"/>
      <c r="J463" s="1"/>
      <c r="K463" s="1"/>
    </row>
    <row r="464" ht="12.75" customHeight="1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6"/>
      <c r="B478" s="6"/>
      <c r="C478" s="6"/>
      <c r="D478" s="6"/>
      <c r="E478" s="7"/>
      <c r="F478" s="1"/>
      <c r="G478" s="3"/>
      <c r="H478" s="1"/>
      <c r="I478" s="1"/>
      <c r="J478" s="1"/>
      <c r="K478" s="1"/>
    </row>
    <row r="479" ht="12.75" customHeight="1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6"/>
      <c r="B493" s="6"/>
      <c r="C493" s="6"/>
      <c r="D493" s="6"/>
      <c r="E493" s="7"/>
      <c r="F493" s="1"/>
      <c r="G493" s="3"/>
      <c r="H493" s="1"/>
      <c r="I493" s="1"/>
      <c r="J493" s="1"/>
      <c r="K493" s="1"/>
    </row>
    <row r="494" ht="12.75" customHeight="1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6"/>
      <c r="B508" s="6"/>
      <c r="C508" s="6"/>
      <c r="D508" s="6"/>
      <c r="E508" s="7"/>
      <c r="F508" s="1"/>
      <c r="G508" s="3"/>
      <c r="H508" s="1"/>
      <c r="I508" s="1"/>
      <c r="J508" s="1"/>
      <c r="K508" s="1"/>
    </row>
    <row r="509" ht="12.75" customHeight="1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6"/>
      <c r="B523" s="6"/>
      <c r="C523" s="6"/>
      <c r="D523" s="6"/>
      <c r="E523" s="7"/>
      <c r="F523" s="1"/>
      <c r="G523" s="3"/>
      <c r="H523" s="1"/>
      <c r="I523" s="1"/>
      <c r="J523" s="1"/>
      <c r="K523" s="1"/>
    </row>
    <row r="524" ht="12.75" customHeight="1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6"/>
      <c r="B538" s="6"/>
      <c r="C538" s="6"/>
      <c r="D538" s="6"/>
      <c r="E538" s="7"/>
      <c r="F538" s="1"/>
      <c r="G538" s="1"/>
      <c r="H538" s="1"/>
      <c r="I538" s="1"/>
      <c r="J538" s="1"/>
      <c r="K538" s="1"/>
    </row>
    <row r="539" ht="12.75" customHeight="1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6"/>
      <c r="B553" s="6"/>
      <c r="C553" s="6"/>
      <c r="D553" s="6"/>
      <c r="E553" s="7"/>
      <c r="F553" s="1"/>
      <c r="G553" s="1"/>
      <c r="H553" s="1"/>
      <c r="I553" s="1"/>
      <c r="J553" s="1"/>
      <c r="K553" s="1"/>
    </row>
    <row r="554" ht="12.75" customHeight="1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6"/>
      <c r="B568" s="6"/>
      <c r="C568" s="6"/>
      <c r="D568" s="6"/>
      <c r="E568" s="7"/>
      <c r="F568" s="1"/>
      <c r="G568" s="1"/>
      <c r="H568" s="1"/>
      <c r="I568" s="1"/>
      <c r="J568" s="1"/>
      <c r="K568" s="1"/>
    </row>
    <row r="569" ht="12.75" customHeight="1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6"/>
      <c r="B583" s="6"/>
      <c r="C583" s="6"/>
      <c r="D583" s="6"/>
      <c r="E583" s="7"/>
      <c r="F583" s="1"/>
      <c r="G583" s="1"/>
      <c r="H583" s="1"/>
      <c r="I583" s="1"/>
      <c r="J583" s="1"/>
      <c r="K583" s="1"/>
    </row>
    <row r="584" ht="12.75" customHeight="1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6"/>
      <c r="B598" s="6"/>
      <c r="C598" s="6"/>
      <c r="D598" s="6"/>
      <c r="E598" s="7"/>
      <c r="F598" s="1"/>
      <c r="G598" s="1"/>
      <c r="H598" s="1"/>
      <c r="I598" s="1"/>
      <c r="J598" s="1"/>
      <c r="K598" s="1"/>
    </row>
    <row r="599" ht="12.75" customHeight="1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6"/>
      <c r="B613" s="6"/>
      <c r="C613" s="6"/>
      <c r="D613" s="6"/>
      <c r="E613" s="7"/>
      <c r="F613" s="1"/>
      <c r="G613" s="1"/>
      <c r="H613" s="1"/>
      <c r="I613" s="1"/>
      <c r="J613" s="1"/>
      <c r="K613" s="1"/>
    </row>
    <row r="614" ht="12.75" customHeight="1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5.75" customHeight="1"/>
  </sheetData>
  <mergeCells count="41">
    <mergeCell ref="B241:D241"/>
    <mergeCell ref="B181:D181"/>
    <mergeCell ref="B196:D196"/>
    <mergeCell ref="B211:D211"/>
    <mergeCell ref="B226:D226"/>
    <mergeCell ref="B346:D346"/>
    <mergeCell ref="B301:D301"/>
    <mergeCell ref="B286:D286"/>
    <mergeCell ref="B256:D256"/>
    <mergeCell ref="B271:D271"/>
    <mergeCell ref="B331:D331"/>
    <mergeCell ref="B316:D316"/>
    <mergeCell ref="B480:D480"/>
    <mergeCell ref="B495:D495"/>
    <mergeCell ref="B540:D540"/>
    <mergeCell ref="B555:D555"/>
    <mergeCell ref="B406:D406"/>
    <mergeCell ref="B391:D391"/>
    <mergeCell ref="B450:D450"/>
    <mergeCell ref="B465:D465"/>
    <mergeCell ref="B361:D361"/>
    <mergeCell ref="B376:D376"/>
    <mergeCell ref="B585:D585"/>
    <mergeCell ref="B600:D600"/>
    <mergeCell ref="B615:D615"/>
    <mergeCell ref="B525:D525"/>
    <mergeCell ref="B510:D510"/>
    <mergeCell ref="B570:D570"/>
    <mergeCell ref="B435:D435"/>
    <mergeCell ref="B106:D106"/>
    <mergeCell ref="B121:D121"/>
    <mergeCell ref="B136:D136"/>
    <mergeCell ref="B166:D166"/>
    <mergeCell ref="B151:D151"/>
    <mergeCell ref="B91:D91"/>
    <mergeCell ref="B46:D46"/>
    <mergeCell ref="B61:D61"/>
    <mergeCell ref="B76:D76"/>
    <mergeCell ref="B16:D16"/>
    <mergeCell ref="B1:D1"/>
    <mergeCell ref="B31:D3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66.0</v>
      </c>
      <c r="D3" s="3">
        <v>66.0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7927.0</v>
      </c>
      <c r="D4" s="3">
        <v>7927.0</v>
      </c>
      <c r="E4" s="3" t="str">
        <f>F4*B4</f>
        <v>0.00</v>
      </c>
      <c r="F4" s="3" t="str">
        <f t="shared" si="1"/>
        <v>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263.0</v>
      </c>
      <c r="D6" s="3">
        <v>263.0</v>
      </c>
      <c r="E6" s="3" t="str">
        <f t="shared" ref="E6:E7" si="2">F6*B6</f>
        <v>0.00</v>
      </c>
      <c r="F6" s="3" t="str">
        <f>D6-C6</f>
        <v>0.00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47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6" t="s">
        <v>16</v>
      </c>
      <c r="B14" s="6"/>
      <c r="C14" s="6"/>
      <c r="D14" s="6"/>
      <c r="E14" s="7" t="str">
        <f>SUM(E3:E13)</f>
        <v>4220.01</v>
      </c>
      <c r="F14" s="6"/>
      <c r="G14" s="3" t="str">
        <f>E14+9000</f>
        <v>13220.01</v>
      </c>
      <c r="H14" s="3"/>
      <c r="I14" s="1"/>
      <c r="J14" s="1"/>
      <c r="K14" s="1"/>
    </row>
    <row r="15" ht="12.75" customHeight="1">
      <c r="A15" s="8" t="s">
        <v>59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66.0</v>
      </c>
      <c r="D18" s="3">
        <v>66.0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7927.0</v>
      </c>
      <c r="D19" s="3">
        <v>7927.0</v>
      </c>
      <c r="E19" s="3" t="str">
        <f>F19*B19</f>
        <v>0.00</v>
      </c>
      <c r="F19" s="3" t="str">
        <f t="shared" si="3"/>
        <v>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263.0</v>
      </c>
      <c r="D21" s="3">
        <v>263.0</v>
      </c>
      <c r="E21" s="3" t="str">
        <f t="shared" ref="E21:E22" si="4">F21*B21</f>
        <v>0.00</v>
      </c>
      <c r="F21" s="3" t="str">
        <f>D21-C21</f>
        <v>0.00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47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6" t="s">
        <v>16</v>
      </c>
      <c r="B29" s="6"/>
      <c r="C29" s="6"/>
      <c r="D29" s="6"/>
      <c r="E29" s="7" t="str">
        <f>SUM(E18:E28)</f>
        <v>4220.01</v>
      </c>
      <c r="F29" s="6"/>
      <c r="G29" s="3" t="str">
        <f>E29+9000</f>
        <v>13220.01</v>
      </c>
      <c r="H29" s="3"/>
      <c r="I29" s="1"/>
      <c r="J29" s="1"/>
      <c r="K29" s="1"/>
    </row>
    <row r="30" ht="12.75" customHeight="1">
      <c r="A30" s="8" t="s">
        <v>59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66.0</v>
      </c>
      <c r="D33" s="3">
        <v>66.0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7927.0</v>
      </c>
      <c r="D34" s="3">
        <v>7927.0</v>
      </c>
      <c r="E34" s="3" t="str">
        <f>F34*B34</f>
        <v>0.00</v>
      </c>
      <c r="F34" s="3" t="str">
        <f t="shared" si="5"/>
        <v>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263.0</v>
      </c>
      <c r="D36" s="3">
        <v>263.0</v>
      </c>
      <c r="E36" s="3" t="str">
        <f t="shared" ref="E36:E37" si="6">F36*B36</f>
        <v>0.00</v>
      </c>
      <c r="F36" s="3" t="str">
        <f>D36-C36</f>
        <v>0.00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 t="str">
        <f>12000-E44</f>
        <v>7779.99</v>
      </c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47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6" t="s">
        <v>16</v>
      </c>
      <c r="B44" s="6"/>
      <c r="C44" s="6"/>
      <c r="D44" s="6"/>
      <c r="E44" s="7" t="str">
        <f>SUM(E33:E43)</f>
        <v>4220.01</v>
      </c>
      <c r="F44" s="6"/>
      <c r="G44" s="3" t="str">
        <f>E44+9000</f>
        <v>13220.01</v>
      </c>
      <c r="H44" s="3"/>
      <c r="I44" s="1"/>
      <c r="J44" s="1"/>
      <c r="K44" s="1"/>
    </row>
    <row r="45" ht="12.75" customHeight="1">
      <c r="A45" s="8" t="s">
        <v>59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66.0</v>
      </c>
      <c r="D48" s="3">
        <v>66.0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7927.0</v>
      </c>
      <c r="D49" s="3">
        <v>7927.0</v>
      </c>
      <c r="E49" s="3" t="str">
        <f>F49*B49</f>
        <v>0.00</v>
      </c>
      <c r="F49" s="3" t="str">
        <f t="shared" si="7"/>
        <v>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263.0</v>
      </c>
      <c r="D51" s="3">
        <v>263.0</v>
      </c>
      <c r="E51" s="3" t="str">
        <f t="shared" ref="E51:E52" si="8">F51*B51</f>
        <v>0.00</v>
      </c>
      <c r="F51" s="3" t="str">
        <f>D51-C51</f>
        <v>0.00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 t="str">
        <f>12000-E59</f>
        <v>7779.99</v>
      </c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47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6" t="s">
        <v>16</v>
      </c>
      <c r="B59" s="6"/>
      <c r="C59" s="6"/>
      <c r="D59" s="6"/>
      <c r="E59" s="7" t="str">
        <f>SUM(E48:E58)</f>
        <v>4220.01</v>
      </c>
      <c r="F59" s="6"/>
      <c r="G59" s="3" t="str">
        <f>E59+9000</f>
        <v>13220.01</v>
      </c>
      <c r="H59" s="3"/>
      <c r="I59" s="1"/>
      <c r="J59" s="1"/>
      <c r="K59" s="1"/>
    </row>
    <row r="60" ht="12.75" customHeight="1">
      <c r="A60" s="8" t="s"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66.0</v>
      </c>
      <c r="D63" s="3">
        <v>66.0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7927.0</v>
      </c>
      <c r="D64" s="3">
        <v>7927.0</v>
      </c>
      <c r="E64" s="3" t="str">
        <f>F64*B64</f>
        <v>0.00</v>
      </c>
      <c r="F64" s="3" t="str">
        <f t="shared" si="9"/>
        <v>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263.0</v>
      </c>
      <c r="D66" s="3">
        <v>263.0</v>
      </c>
      <c r="E66" s="3" t="str">
        <f t="shared" ref="E66:E67" si="10">F66*B66</f>
        <v>0.00</v>
      </c>
      <c r="F66" s="3" t="str">
        <f>D66-C66</f>
        <v>0.00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 t="str">
        <f>12000-E74</f>
        <v>7779.99</v>
      </c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47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6" t="s">
        <v>16</v>
      </c>
      <c r="B74" s="6"/>
      <c r="C74" s="6"/>
      <c r="D74" s="6"/>
      <c r="E74" s="7" t="str">
        <f>SUM(E63:E73)</f>
        <v>4220.01</v>
      </c>
      <c r="F74" s="6"/>
      <c r="G74" s="3" t="str">
        <f>E74+9000</f>
        <v>13220.01</v>
      </c>
      <c r="H74" s="3"/>
      <c r="I74" s="1"/>
      <c r="J74" s="1"/>
      <c r="K74" s="1"/>
    </row>
    <row r="75" ht="12.75" customHeight="1">
      <c r="A75" s="8" t="s">
        <v>59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65.0</v>
      </c>
      <c r="D78" s="3">
        <v>66.0</v>
      </c>
      <c r="E78" s="3" t="str">
        <f>B78*F78</f>
        <v>122.35</v>
      </c>
      <c r="F78" s="3" t="str">
        <f t="shared" ref="F78:F79" si="11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7926.0</v>
      </c>
      <c r="D79" s="3">
        <v>7927.0</v>
      </c>
      <c r="E79" s="3" t="str">
        <f>F79*B79</f>
        <v>5.14</v>
      </c>
      <c r="F79" s="3" t="str">
        <f t="shared" si="11"/>
        <v>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263.0</v>
      </c>
      <c r="D81" s="3">
        <v>263.0</v>
      </c>
      <c r="E81" s="3" t="str">
        <f t="shared" ref="E81:E82" si="12">F81*B81</f>
        <v>0.00</v>
      </c>
      <c r="F81" s="3" t="str">
        <f>D81-C81</f>
        <v>0.00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 t="str">
        <f>12000-E89</f>
        <v>7652.50</v>
      </c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47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6" t="s">
        <v>16</v>
      </c>
      <c r="B89" s="6"/>
      <c r="C89" s="6"/>
      <c r="D89" s="6"/>
      <c r="E89" s="7" t="str">
        <f>SUM(E78:E88)</f>
        <v>4347.50</v>
      </c>
      <c r="F89" s="6"/>
      <c r="G89" s="3" t="str">
        <f>E89+9000</f>
        <v>13347.50</v>
      </c>
      <c r="H89" s="3"/>
      <c r="I89" s="1"/>
      <c r="J89" s="1"/>
      <c r="K89" s="1"/>
    </row>
    <row r="90" ht="12.75" customHeight="1">
      <c r="A90" s="8" t="s">
        <v>59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65.0</v>
      </c>
      <c r="D93" s="3">
        <v>65.0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7712.0</v>
      </c>
      <c r="D94" s="3">
        <v>7926.0</v>
      </c>
      <c r="E94" s="3" t="str">
        <f>F94*B94</f>
        <v>1099.96</v>
      </c>
      <c r="F94" s="3" t="str">
        <f t="shared" si="13"/>
        <v>214.00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260.0</v>
      </c>
      <c r="D96" s="3">
        <v>263.0</v>
      </c>
      <c r="E96" s="3" t="str">
        <f t="shared" ref="E96:E97" si="14">F96*B96</f>
        <v>64.95</v>
      </c>
      <c r="F96" s="3" t="str">
        <f>D96-C96</f>
        <v>3.00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126.30</v>
      </c>
      <c r="F97" s="3" t="str">
        <f>F96+F99</f>
        <v>5.00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141.0</v>
      </c>
      <c r="D99" s="3">
        <v>143.0</v>
      </c>
      <c r="E99" s="3" t="str">
        <f>F99*B99</f>
        <v>205.14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 t="str">
        <f>12000-E104</f>
        <v>6283.64</v>
      </c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47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6" t="s">
        <v>16</v>
      </c>
      <c r="B104" s="6"/>
      <c r="C104" s="6"/>
      <c r="D104" s="6"/>
      <c r="E104" s="7" t="str">
        <f>SUM(E93:E103)</f>
        <v>5716.36</v>
      </c>
      <c r="F104" s="6"/>
      <c r="G104" s="3" t="str">
        <f>E104+9000</f>
        <v>14716.36</v>
      </c>
      <c r="H104" s="3"/>
      <c r="I104" s="1"/>
      <c r="J104" s="1"/>
      <c r="K104" s="1"/>
    </row>
    <row r="105" ht="12.75" customHeight="1">
      <c r="A105" s="8" t="s">
        <v>59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65.0</v>
      </c>
      <c r="D108" s="3">
        <v>65.0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7536.0</v>
      </c>
      <c r="D109" s="3">
        <v>7712.0</v>
      </c>
      <c r="E109" s="3" t="str">
        <f>F109*B109</f>
        <v>904.64</v>
      </c>
      <c r="F109" s="3" t="str">
        <f t="shared" si="15"/>
        <v>176.00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257.0</v>
      </c>
      <c r="D111" s="3">
        <v>260.0</v>
      </c>
      <c r="E111" s="3" t="str">
        <f t="shared" ref="E111:E112" si="16">F111*B111</f>
        <v>64.95</v>
      </c>
      <c r="F111" s="3" t="str">
        <f>D111-C111</f>
        <v>3.00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101.04</v>
      </c>
      <c r="F112" s="3" t="str">
        <f>F111+F114</f>
        <v>4.00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140.0</v>
      </c>
      <c r="D114" s="3">
        <v>141.0</v>
      </c>
      <c r="E114" s="3" t="str">
        <f>F114*B114</f>
        <v>102.57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1200.0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47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6" t="s">
        <v>16</v>
      </c>
      <c r="B119" s="6"/>
      <c r="C119" s="6"/>
      <c r="D119" s="6"/>
      <c r="E119" s="7" t="str">
        <f>SUM(E108:E118)</f>
        <v>5249.71</v>
      </c>
      <c r="F119" s="6"/>
      <c r="G119" s="3" t="str">
        <f>E119+9000</f>
        <v>14249.71</v>
      </c>
      <c r="H119" s="3"/>
      <c r="I119" s="1"/>
      <c r="J119" s="1"/>
      <c r="K119" s="1"/>
    </row>
    <row r="120" ht="12.75" customHeight="1">
      <c r="A120" s="8" t="s">
        <v>59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64.0</v>
      </c>
      <c r="D123" s="3">
        <v>65.0</v>
      </c>
      <c r="E123" s="3" t="str">
        <f>B123*F123</f>
        <v>122.35</v>
      </c>
      <c r="F123" s="3" t="str">
        <f t="shared" ref="F123:F124" si="17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7368.0</v>
      </c>
      <c r="D124" s="3">
        <v>7536.0</v>
      </c>
      <c r="E124" s="3" t="str">
        <f>F124*B124</f>
        <v>863.52</v>
      </c>
      <c r="F124" s="3" t="str">
        <f t="shared" si="17"/>
        <v>168.00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254.0</v>
      </c>
      <c r="D126" s="3">
        <v>257.0</v>
      </c>
      <c r="E126" s="3" t="str">
        <f t="shared" ref="E126:E127" si="18">F126*B126</f>
        <v>64.95</v>
      </c>
      <c r="F126" s="3" t="str">
        <f>D126-C126</f>
        <v>3.00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101.04</v>
      </c>
      <c r="F127" s="3" t="str">
        <f>F126+F129</f>
        <v>4.00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139.0</v>
      </c>
      <c r="D129" s="3">
        <v>140.0</v>
      </c>
      <c r="E129" s="3" t="str">
        <f>F129*B129</f>
        <v>102.57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1200.0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47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6" t="s">
        <v>16</v>
      </c>
      <c r="B134" s="6"/>
      <c r="C134" s="6"/>
      <c r="D134" s="6"/>
      <c r="E134" s="7" t="str">
        <f>SUM(E123:E133)</f>
        <v>5330.94</v>
      </c>
      <c r="F134" s="6"/>
      <c r="G134" s="3" t="str">
        <f>E134+9000</f>
        <v>14330.94</v>
      </c>
      <c r="H134" s="3"/>
      <c r="I134" s="1"/>
      <c r="J134" s="1"/>
      <c r="K134" s="1"/>
    </row>
    <row r="135" ht="12.75" customHeight="1">
      <c r="A135" s="8" t="s">
        <v>59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64.0</v>
      </c>
      <c r="D138" s="3">
        <v>64.0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7203.0</v>
      </c>
      <c r="D139" s="3">
        <v>7368.0</v>
      </c>
      <c r="E139" s="3" t="str">
        <f>F139*B139</f>
        <v>848.10</v>
      </c>
      <c r="F139" s="3" t="str">
        <f t="shared" si="19"/>
        <v>165.00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252.0</v>
      </c>
      <c r="D141" s="3">
        <v>254.0</v>
      </c>
      <c r="E141" s="3" t="str">
        <f t="shared" ref="E141:E142" si="20">F141*B141</f>
        <v>43.30</v>
      </c>
      <c r="F141" s="3" t="str">
        <f>D141-C141</f>
        <v>2.00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75.78</v>
      </c>
      <c r="F142" s="3" t="str">
        <f>F141+F144</f>
        <v>3.00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138.0</v>
      </c>
      <c r="D144" s="3">
        <v>139.0</v>
      </c>
      <c r="E144" s="3" t="str">
        <f>F144*B144</f>
        <v>102.57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1200.0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47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6" t="s">
        <v>16</v>
      </c>
      <c r="B149" s="6"/>
      <c r="C149" s="6"/>
      <c r="D149" s="6"/>
      <c r="E149" s="7" t="str">
        <f>SUM(E138:E148)</f>
        <v>5146.26</v>
      </c>
      <c r="F149" s="6"/>
      <c r="G149" s="3" t="str">
        <f>E149+9000</f>
        <v>14146.26</v>
      </c>
      <c r="H149" s="3"/>
      <c r="I149" s="1"/>
      <c r="J149" s="1"/>
      <c r="K149" s="1"/>
    </row>
    <row r="150" ht="12.75" customHeight="1">
      <c r="A150" s="8" t="s">
        <v>59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63.0</v>
      </c>
      <c r="D153" s="3">
        <v>64.0</v>
      </c>
      <c r="E153" s="3" t="str">
        <f>B153*F153</f>
        <v>122.35</v>
      </c>
      <c r="F153" s="3" t="str">
        <f t="shared" ref="F153:F154" si="21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7060.0</v>
      </c>
      <c r="D154" s="3">
        <v>7203.0</v>
      </c>
      <c r="E154" s="3" t="str">
        <f>F154*B154</f>
        <v>735.02</v>
      </c>
      <c r="F154" s="3" t="str">
        <f t="shared" si="21"/>
        <v>143.00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249.0</v>
      </c>
      <c r="D156" s="3">
        <v>252.0</v>
      </c>
      <c r="E156" s="3" t="str">
        <f t="shared" ref="E156:E157" si="22">F156*B156</f>
        <v>64.95</v>
      </c>
      <c r="F156" s="3" t="str">
        <f>D156-C156</f>
        <v>3.00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75.78</v>
      </c>
      <c r="F157" s="3" t="str">
        <f>F156+F159</f>
        <v>3.00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138.0</v>
      </c>
      <c r="D159" s="3">
        <v>138.0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1200.0</v>
      </c>
      <c r="F160" s="1"/>
      <c r="G160" s="1">
        <v>1200.0</v>
      </c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47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6" t="s">
        <v>16</v>
      </c>
      <c r="B164" s="6"/>
      <c r="C164" s="6"/>
      <c r="D164" s="6"/>
      <c r="E164" s="7" t="str">
        <f>SUM(E153:E163)</f>
        <v>5074.61</v>
      </c>
      <c r="F164" s="6"/>
      <c r="G164" s="3" t="str">
        <f>E164+9000</f>
        <v>14074.61</v>
      </c>
      <c r="H164" s="3"/>
      <c r="I164" s="1"/>
      <c r="J164" s="1"/>
      <c r="K164" s="1"/>
    </row>
    <row r="165" ht="12.75" customHeight="1">
      <c r="A165" s="8" t="s">
        <v>59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63.0</v>
      </c>
      <c r="D168" s="3">
        <v>63.0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6921.0</v>
      </c>
      <c r="D169" s="3">
        <v>7060.0</v>
      </c>
      <c r="E169" s="3" t="str">
        <f>F169*B169</f>
        <v>714.46</v>
      </c>
      <c r="F169" s="3" t="str">
        <f t="shared" si="23"/>
        <v>139.00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247.0</v>
      </c>
      <c r="D171" s="3">
        <v>249.0</v>
      </c>
      <c r="E171" s="3" t="str">
        <f t="shared" ref="E171:E172" si="24">F171*B171</f>
        <v>43.30</v>
      </c>
      <c r="F171" s="3" t="str">
        <f>D171-C171</f>
        <v>2.00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75.78</v>
      </c>
      <c r="F172" s="3" t="str">
        <f>F171+F174</f>
        <v>3.00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137.0</v>
      </c>
      <c r="D174" s="3">
        <v>138.0</v>
      </c>
      <c r="E174" s="3" t="str">
        <f>F174*B174</f>
        <v>102.57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1187.27</v>
      </c>
      <c r="F175" s="1"/>
      <c r="G175" s="1">
        <v>1200.0</v>
      </c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47</v>
      </c>
      <c r="B178" s="3"/>
      <c r="C178" s="3"/>
      <c r="D178" s="3"/>
      <c r="E178" s="3">
        <v>0.0</v>
      </c>
      <c r="F178" s="1"/>
      <c r="G178" s="3" t="str">
        <f>G179-7</f>
        <v>13992.89</v>
      </c>
      <c r="H178" s="1"/>
      <c r="I178" s="1"/>
      <c r="J178" s="1"/>
      <c r="K178" s="1"/>
    </row>
    <row r="179" ht="15.75" customHeight="1">
      <c r="A179" s="6" t="s">
        <v>16</v>
      </c>
      <c r="B179" s="6"/>
      <c r="C179" s="6"/>
      <c r="D179" s="6"/>
      <c r="E179" s="7" t="str">
        <f>SUM(E168:E178)</f>
        <v>4999.89</v>
      </c>
      <c r="F179" s="6"/>
      <c r="G179" s="3" t="str">
        <f>E179+9000</f>
        <v>13999.89</v>
      </c>
      <c r="H179" s="3"/>
      <c r="I179" s="1"/>
      <c r="J179" s="1"/>
      <c r="K179" s="1"/>
    </row>
    <row r="180" ht="12.75" customHeight="1">
      <c r="A180" s="8" t="s">
        <v>59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63.0</v>
      </c>
      <c r="D183" s="3">
        <v>63.0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6762.0</v>
      </c>
      <c r="D184" s="3">
        <v>6921.0</v>
      </c>
      <c r="E184" s="3" t="str">
        <f>F184*B184</f>
        <v>817.26</v>
      </c>
      <c r="F184" s="3" t="str">
        <f t="shared" si="25"/>
        <v>159.00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245.0</v>
      </c>
      <c r="D186" s="3">
        <v>247.0</v>
      </c>
      <c r="E186" s="3" t="str">
        <f t="shared" ref="E186:E187" si="26">F186*B186</f>
        <v>43.30</v>
      </c>
      <c r="F186" s="3" t="str">
        <f>D186-C186</f>
        <v>2.00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75.78</v>
      </c>
      <c r="F187" s="3" t="str">
        <f>F186+F189</f>
        <v>3.00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136.0</v>
      </c>
      <c r="D189" s="3">
        <v>137.0</v>
      </c>
      <c r="E189" s="3" t="str">
        <f>F189*B189</f>
        <v>102.57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1187.27</v>
      </c>
      <c r="F190" s="1"/>
      <c r="G190" s="1">
        <v>1200.0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47</v>
      </c>
      <c r="B193" s="3"/>
      <c r="C193" s="3"/>
      <c r="D193" s="3"/>
      <c r="E193" s="3">
        <v>0.0</v>
      </c>
      <c r="F193" s="1"/>
      <c r="G193" s="3" t="str">
        <f>G194-7</f>
        <v>14095.69</v>
      </c>
      <c r="H193" s="1"/>
      <c r="I193" s="1"/>
      <c r="J193" s="1"/>
      <c r="K193" s="1"/>
    </row>
    <row r="194" ht="15.75" customHeight="1">
      <c r="A194" s="6" t="s">
        <v>16</v>
      </c>
      <c r="B194" s="6"/>
      <c r="C194" s="6"/>
      <c r="D194" s="6"/>
      <c r="E194" s="7" t="str">
        <f>SUM(E183:E193)</f>
        <v>5102.69</v>
      </c>
      <c r="F194" s="6"/>
      <c r="G194" s="3" t="str">
        <f>E194+9000</f>
        <v>14102.69</v>
      </c>
      <c r="H194" s="3"/>
      <c r="I194" s="1"/>
      <c r="J194" s="1"/>
      <c r="K194" s="1"/>
    </row>
    <row r="195" ht="12.75" customHeight="1">
      <c r="A195" s="8" t="s">
        <v>59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62.0</v>
      </c>
      <c r="D198" s="3">
        <v>63.0</v>
      </c>
      <c r="E198" s="3" t="str">
        <f>B198*F198</f>
        <v>122.35</v>
      </c>
      <c r="F198" s="3" t="str">
        <f t="shared" ref="F198:F199" si="27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6635.0</v>
      </c>
      <c r="D199" s="3">
        <v>6762.0</v>
      </c>
      <c r="E199" s="3" t="str">
        <f>F199*B199</f>
        <v>652.78</v>
      </c>
      <c r="F199" s="3" t="str">
        <f t="shared" si="27"/>
        <v>127.00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242.0</v>
      </c>
      <c r="D201" s="3">
        <v>245.0</v>
      </c>
      <c r="E201" s="3" t="str">
        <f t="shared" ref="E201:E202" si="28">F201*B201</f>
        <v>64.95</v>
      </c>
      <c r="F201" s="3" t="str">
        <f>D201-C201</f>
        <v>3.00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101.04</v>
      </c>
      <c r="F202" s="3" t="str">
        <f>F201+F204</f>
        <v>4.00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135.0</v>
      </c>
      <c r="D204" s="3">
        <v>136.0</v>
      </c>
      <c r="E204" s="3" t="str">
        <f>F204*B204</f>
        <v>102.57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1187.27</v>
      </c>
      <c r="F205" s="1"/>
      <c r="G205" s="1">
        <v>1200.0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47</v>
      </c>
      <c r="B208" s="3"/>
      <c r="C208" s="3"/>
      <c r="D208" s="3"/>
      <c r="E208" s="3">
        <v>0.0</v>
      </c>
      <c r="F208" s="1"/>
      <c r="G208" s="1" t="s">
        <v>60</v>
      </c>
      <c r="H208" s="1"/>
      <c r="I208" s="1"/>
      <c r="J208" s="1"/>
      <c r="K208" s="1"/>
    </row>
    <row r="209" ht="15.75" customHeight="1">
      <c r="A209" s="6" t="s">
        <v>16</v>
      </c>
      <c r="B209" s="6"/>
      <c r="C209" s="6"/>
      <c r="D209" s="6"/>
      <c r="E209" s="7" t="str">
        <f>SUM(E198:E208)</f>
        <v>5107.47</v>
      </c>
      <c r="F209" s="6"/>
      <c r="G209" s="3" t="str">
        <f>E209+9000</f>
        <v>14107.47</v>
      </c>
      <c r="H209" s="3"/>
      <c r="I209" s="1"/>
      <c r="J209" s="1"/>
      <c r="K209" s="1"/>
    </row>
    <row r="210" ht="12.75" customHeight="1">
      <c r="A210" s="8" t="s">
        <v>59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62.0</v>
      </c>
      <c r="D213" s="3">
        <v>62.0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6493.0</v>
      </c>
      <c r="D214" s="3">
        <v>6635.0</v>
      </c>
      <c r="E214" s="3" t="str">
        <f>F214*B214</f>
        <v>729.88</v>
      </c>
      <c r="F214" s="3" t="str">
        <f t="shared" si="29"/>
        <v>142.00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240.0</v>
      </c>
      <c r="D216" s="3">
        <v>242.0</v>
      </c>
      <c r="E216" s="3" t="str">
        <f t="shared" ref="E216:E217" si="30">F216*B216</f>
        <v>43.30</v>
      </c>
      <c r="F216" s="3" t="str">
        <f>D216-C216</f>
        <v>2.00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101.04</v>
      </c>
      <c r="F217" s="3" t="str">
        <f>F216+F219</f>
        <v>4.00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133.0</v>
      </c>
      <c r="D219" s="3">
        <v>135.0</v>
      </c>
      <c r="E219" s="3" t="str">
        <f>F219*B219</f>
        <v>205.14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1187.27</v>
      </c>
      <c r="F220" s="1"/>
      <c r="G220" s="1">
        <v>1200.0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47</v>
      </c>
      <c r="B223" s="3"/>
      <c r="C223" s="3"/>
      <c r="D223" s="3"/>
      <c r="E223" s="3">
        <v>0.0</v>
      </c>
      <c r="F223" s="1"/>
      <c r="G223" s="1" t="s">
        <v>60</v>
      </c>
      <c r="H223" s="1"/>
      <c r="I223" s="1"/>
      <c r="J223" s="1"/>
      <c r="K223" s="1"/>
    </row>
    <row r="224" ht="15.75" customHeight="1">
      <c r="A224" s="6" t="s">
        <v>16</v>
      </c>
      <c r="B224" s="6"/>
      <c r="C224" s="6"/>
      <c r="D224" s="6"/>
      <c r="E224" s="7" t="str">
        <f>SUM(E213:E223)</f>
        <v>5143.14</v>
      </c>
      <c r="F224" s="6"/>
      <c r="G224" s="3" t="str">
        <f>E224+9000</f>
        <v>14143.14</v>
      </c>
      <c r="H224" s="3"/>
      <c r="I224" s="1"/>
      <c r="J224" s="1"/>
      <c r="K224" s="1"/>
    </row>
    <row r="225" ht="12.75" customHeight="1">
      <c r="A225" s="8" t="s">
        <v>59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61.0</v>
      </c>
      <c r="D228" s="3">
        <v>62.0</v>
      </c>
      <c r="E228" s="3" t="str">
        <f>B228*F228</f>
        <v>122.35</v>
      </c>
      <c r="F228" s="3" t="str">
        <f t="shared" ref="F228:F229" si="31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6365.0</v>
      </c>
      <c r="D229" s="3">
        <v>6493.0</v>
      </c>
      <c r="E229" s="3" t="str">
        <f>F229*B229</f>
        <v>657.92</v>
      </c>
      <c r="F229" s="3" t="str">
        <f t="shared" si="31"/>
        <v>128.00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237.0</v>
      </c>
      <c r="D231" s="3">
        <v>240.0</v>
      </c>
      <c r="E231" s="3" t="str">
        <f t="shared" ref="E231:E232" si="32">F231*B231</f>
        <v>64.95</v>
      </c>
      <c r="F231" s="3" t="str">
        <f>D231-C231</f>
        <v>3.00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101.04</v>
      </c>
      <c r="F232" s="3" t="str">
        <f>F231+F234</f>
        <v>4.00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1925.0</v>
      </c>
      <c r="F233" s="1"/>
      <c r="G233" s="1">
        <v>2098.0</v>
      </c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132.0</v>
      </c>
      <c r="D234" s="3">
        <v>133.0</v>
      </c>
      <c r="E234" s="3" t="str">
        <f>F234*B234</f>
        <v>102.57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1185.8</v>
      </c>
      <c r="F235" s="1"/>
      <c r="G235" s="1">
        <v>1187.27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560.07</v>
      </c>
      <c r="F236" s="1"/>
      <c r="G236" s="3" t="str">
        <f>1140.23-E236</f>
        <v>580.16</v>
      </c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47</v>
      </c>
      <c r="B238" s="3"/>
      <c r="C238" s="3"/>
      <c r="D238" s="3"/>
      <c r="E238" s="3">
        <v>0.0</v>
      </c>
      <c r="F238" s="1"/>
      <c r="G238" s="10"/>
      <c r="H238" s="1"/>
      <c r="I238" s="1"/>
      <c r="J238" s="1"/>
      <c r="K238" s="1"/>
    </row>
    <row r="239" ht="15.75" customHeight="1">
      <c r="A239" s="6" t="s">
        <v>16</v>
      </c>
      <c r="B239" s="6"/>
      <c r="C239" s="6"/>
      <c r="D239" s="6"/>
      <c r="E239" s="7" t="str">
        <f>SUM(E228:E238)</f>
        <v>4918.05</v>
      </c>
      <c r="F239" s="6"/>
      <c r="G239" s="3" t="str">
        <f>E239+9000</f>
        <v>13918.05</v>
      </c>
      <c r="H239" s="3"/>
      <c r="I239" s="1"/>
      <c r="J239" s="1"/>
      <c r="K239" s="1"/>
    </row>
    <row r="240" ht="12.75" customHeight="1">
      <c r="A240" s="8" t="s">
        <v>59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112.25</v>
      </c>
      <c r="C243" s="3">
        <v>61.0</v>
      </c>
      <c r="D243" s="3">
        <v>61.0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4.72</v>
      </c>
      <c r="C244" s="3">
        <v>6233.0</v>
      </c>
      <c r="D244" s="3">
        <v>6365.0</v>
      </c>
      <c r="E244" s="3" t="str">
        <f>F244*B244</f>
        <v>623.04</v>
      </c>
      <c r="F244" s="3" t="str">
        <f t="shared" si="33"/>
        <v>132.00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110.42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19.87</v>
      </c>
      <c r="C246" s="3">
        <v>235.0</v>
      </c>
      <c r="D246" s="3">
        <v>237.0</v>
      </c>
      <c r="E246" s="3" t="str">
        <f t="shared" ref="E246:E247" si="34">F246*B246</f>
        <v>39.74</v>
      </c>
      <c r="F246" s="3" t="str">
        <f>D246-C246</f>
        <v>2.00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23.18</v>
      </c>
      <c r="C247" s="3"/>
      <c r="D247" s="3"/>
      <c r="E247" s="3" t="str">
        <f t="shared" si="34"/>
        <v>69.54</v>
      </c>
      <c r="F247" s="3" t="str">
        <f>F246+F249</f>
        <v>3.00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1925.02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94.72</v>
      </c>
      <c r="C249" s="3">
        <v>131.0</v>
      </c>
      <c r="D249" s="3">
        <v>132.0</v>
      </c>
      <c r="E249" s="3" t="str">
        <f>F249*B249</f>
        <v>94.72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1185.8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560.07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47</v>
      </c>
      <c r="B253" s="3"/>
      <c r="C253" s="3"/>
      <c r="D253" s="3"/>
      <c r="E253" s="3">
        <v>0.0</v>
      </c>
      <c r="F253" s="1"/>
      <c r="G253" s="10"/>
      <c r="H253" s="1"/>
      <c r="I253" s="1"/>
      <c r="J253" s="1"/>
      <c r="K253" s="1"/>
    </row>
    <row r="254" ht="15.75" customHeight="1">
      <c r="A254" s="6" t="s">
        <v>16</v>
      </c>
      <c r="B254" s="6"/>
      <c r="C254" s="6"/>
      <c r="D254" s="6"/>
      <c r="E254" s="7" t="str">
        <f>SUM(E243:E253)</f>
        <v>4686.35</v>
      </c>
      <c r="F254" s="6"/>
      <c r="G254" s="3" t="str">
        <f>E254+9000</f>
        <v>13686.35</v>
      </c>
      <c r="H254" s="3"/>
      <c r="I254" s="1"/>
      <c r="J254" s="1"/>
      <c r="K254" s="1"/>
    </row>
    <row r="255" ht="12.75" customHeight="1">
      <c r="A255" s="8" t="s">
        <v>59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112.25</v>
      </c>
      <c r="C258" s="3">
        <v>61.0</v>
      </c>
      <c r="D258" s="3">
        <v>61.0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4.72</v>
      </c>
      <c r="C259" s="3">
        <v>6077.0</v>
      </c>
      <c r="D259" s="3">
        <v>6233.0</v>
      </c>
      <c r="E259" s="3" t="str">
        <f>F259*B259</f>
        <v>736.32</v>
      </c>
      <c r="F259" s="3" t="str">
        <f t="shared" si="35"/>
        <v>156.00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>
        <v>110.42</v>
      </c>
      <c r="H260" s="3"/>
      <c r="I260" s="1"/>
      <c r="J260" s="1"/>
      <c r="K260" s="1"/>
    </row>
    <row r="261" ht="12.75" customHeight="1">
      <c r="A261" s="1" t="s">
        <v>9</v>
      </c>
      <c r="B261" s="3">
        <v>19.87</v>
      </c>
      <c r="C261" s="3">
        <v>232.0</v>
      </c>
      <c r="D261" s="3">
        <v>235.0</v>
      </c>
      <c r="E261" s="3" t="str">
        <f t="shared" ref="E261:E262" si="36">F261*B261</f>
        <v>59.61</v>
      </c>
      <c r="F261" s="3" t="str">
        <f>D261-C261</f>
        <v>3.00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23.18</v>
      </c>
      <c r="C262" s="3"/>
      <c r="D262" s="3"/>
      <c r="E262" s="3" t="str">
        <f t="shared" si="36"/>
        <v>92.72</v>
      </c>
      <c r="F262" s="3" t="str">
        <f>F261+F264</f>
        <v>4.00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1828.13</v>
      </c>
      <c r="F263" s="1"/>
      <c r="G263" s="1">
        <v>1925.02</v>
      </c>
      <c r="H263" s="3"/>
      <c r="I263" s="3"/>
      <c r="J263" s="1"/>
      <c r="K263" s="1"/>
    </row>
    <row r="264" ht="12.75" customHeight="1">
      <c r="A264" s="1" t="s">
        <v>12</v>
      </c>
      <c r="B264" s="3">
        <v>94.72</v>
      </c>
      <c r="C264" s="3">
        <v>130.0</v>
      </c>
      <c r="D264" s="3">
        <v>131.0</v>
      </c>
      <c r="E264" s="3" t="str">
        <f>F264*B264</f>
        <v>94.72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1181.88</v>
      </c>
      <c r="F265" s="1"/>
      <c r="G265" s="1">
        <v>1185.8</v>
      </c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560.07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47</v>
      </c>
      <c r="B268" s="3"/>
      <c r="C268" s="3"/>
      <c r="D268" s="3"/>
      <c r="E268" s="3">
        <v>0.0</v>
      </c>
      <c r="F268" s="1"/>
      <c r="G268" s="10"/>
      <c r="H268" s="1"/>
      <c r="I268" s="1"/>
      <c r="J268" s="1"/>
      <c r="K268" s="1"/>
    </row>
    <row r="269" ht="15.75" customHeight="1">
      <c r="A269" s="6" t="s">
        <v>16</v>
      </c>
      <c r="B269" s="6"/>
      <c r="C269" s="6"/>
      <c r="D269" s="6"/>
      <c r="E269" s="7" t="str">
        <f>SUM(E258:E268)</f>
        <v>4734.07</v>
      </c>
      <c r="F269" s="6"/>
      <c r="G269" s="3" t="str">
        <f>E269+9000</f>
        <v>13734.07</v>
      </c>
      <c r="H269" s="3"/>
      <c r="I269" s="1"/>
      <c r="J269" s="1"/>
      <c r="K269" s="1"/>
    </row>
    <row r="270" ht="12.75" customHeight="1">
      <c r="A270" s="8" t="s">
        <v>59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112.25</v>
      </c>
      <c r="C273" s="3">
        <v>60.0</v>
      </c>
      <c r="D273" s="3">
        <v>61.0</v>
      </c>
      <c r="E273" s="3" t="str">
        <f>B273*F273</f>
        <v>112.25</v>
      </c>
      <c r="F273" s="3" t="str">
        <f t="shared" ref="F273:F274" si="37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4.72</v>
      </c>
      <c r="C274" s="3">
        <v>5945.0</v>
      </c>
      <c r="D274" s="3">
        <v>6077.0</v>
      </c>
      <c r="E274" s="3" t="str">
        <f>F274*B274</f>
        <v>623.04</v>
      </c>
      <c r="F274" s="3" t="str">
        <f t="shared" si="37"/>
        <v>132.00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19.87</v>
      </c>
      <c r="C276" s="3">
        <v>230.0</v>
      </c>
      <c r="D276" s="3">
        <v>232.0</v>
      </c>
      <c r="E276" s="3" t="str">
        <f t="shared" ref="E276:E277" si="38">F276*B276</f>
        <v>39.74</v>
      </c>
      <c r="F276" s="3" t="str">
        <f>D276-C276</f>
        <v>2.00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38"/>
        <v>46.36</v>
      </c>
      <c r="F277" s="3" t="str">
        <f>F276+F279</f>
        <v>2.00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1828.13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94.72</v>
      </c>
      <c r="C279" s="3">
        <v>130.0</v>
      </c>
      <c r="D279" s="3">
        <v>130.0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1181.88</v>
      </c>
      <c r="F280" s="1"/>
      <c r="G280" s="1">
        <v>1296.05</v>
      </c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47</v>
      </c>
      <c r="B283" s="3"/>
      <c r="C283" s="3"/>
      <c r="D283" s="3"/>
      <c r="E283" s="3">
        <v>0.0</v>
      </c>
      <c r="F283" s="1"/>
      <c r="G283" s="10"/>
      <c r="H283" s="1"/>
      <c r="I283" s="1"/>
      <c r="J283" s="1"/>
      <c r="K283" s="1"/>
    </row>
    <row r="284" ht="15.75" customHeight="1">
      <c r="A284" s="6" t="s">
        <v>16</v>
      </c>
      <c r="B284" s="6"/>
      <c r="C284" s="6"/>
      <c r="D284" s="6"/>
      <c r="E284" s="7" t="str">
        <f>SUM(E273:E283)</f>
        <v>4572.09</v>
      </c>
      <c r="F284" s="6"/>
      <c r="G284" s="3" t="str">
        <f>E284+9000</f>
        <v>13572.09</v>
      </c>
      <c r="H284" s="3"/>
      <c r="I284" s="1"/>
      <c r="J284" s="1"/>
      <c r="K284" s="1"/>
    </row>
    <row r="285" ht="12.75" customHeight="1">
      <c r="A285" s="8" t="s">
        <v>59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112.25</v>
      </c>
      <c r="C288" s="3">
        <v>60.0</v>
      </c>
      <c r="D288" s="3">
        <v>60.0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4.72</v>
      </c>
      <c r="C289" s="3">
        <v>5799.0</v>
      </c>
      <c r="D289" s="3">
        <v>5945.0</v>
      </c>
      <c r="E289" s="3" t="str">
        <f>F289*B289</f>
        <v>689.12</v>
      </c>
      <c r="F289" s="3" t="str">
        <f t="shared" si="39"/>
        <v>146.00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19.87</v>
      </c>
      <c r="C291" s="3">
        <v>227.0</v>
      </c>
      <c r="D291" s="3">
        <v>230.0</v>
      </c>
      <c r="E291" s="3" t="str">
        <f t="shared" ref="E291:E292" si="40">F291*B291</f>
        <v>59.61</v>
      </c>
      <c r="F291" s="3" t="str">
        <f>D291-C291</f>
        <v>3.00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40"/>
        <v>92.72</v>
      </c>
      <c r="F292" s="3" t="str">
        <f>F291+F294</f>
        <v>4.00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1828.13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94.72</v>
      </c>
      <c r="C294" s="3">
        <v>129.0</v>
      </c>
      <c r="D294" s="3">
        <v>130.0</v>
      </c>
      <c r="E294" s="3" t="str">
        <f>F294*B294</f>
        <v>94.72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1181.88</v>
      </c>
      <c r="F295" s="1"/>
      <c r="G295" s="1">
        <v>1296.05</v>
      </c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47</v>
      </c>
      <c r="B298" s="3"/>
      <c r="C298" s="3"/>
      <c r="D298" s="3"/>
      <c r="E298" s="3">
        <v>0.0</v>
      </c>
      <c r="F298" s="1"/>
      <c r="G298" s="10"/>
      <c r="H298" s="1"/>
      <c r="I298" s="1"/>
      <c r="J298" s="1"/>
      <c r="K298" s="1"/>
    </row>
    <row r="299" ht="15.75" customHeight="1">
      <c r="A299" s="6" t="s">
        <v>16</v>
      </c>
      <c r="B299" s="6"/>
      <c r="C299" s="6"/>
      <c r="D299" s="6"/>
      <c r="E299" s="7" t="str">
        <f>SUM(E288:E298)</f>
        <v>4686.87</v>
      </c>
      <c r="F299" s="6"/>
      <c r="G299" s="3" t="str">
        <f>E299+9000</f>
        <v>13686.87</v>
      </c>
      <c r="H299" s="3"/>
      <c r="I299" s="1"/>
      <c r="J299" s="1"/>
      <c r="K299" s="1"/>
    </row>
    <row r="300" ht="12.75" customHeight="1">
      <c r="A300" s="8" t="s">
        <v>59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112.25</v>
      </c>
      <c r="C303" s="3">
        <v>60.0</v>
      </c>
      <c r="D303" s="3">
        <v>60.0</v>
      </c>
      <c r="E303" s="3" t="str">
        <f>B303*F303</f>
        <v>0.00</v>
      </c>
      <c r="F303" s="3" t="str">
        <f t="shared" ref="F303:F304" si="4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5643.0</v>
      </c>
      <c r="D304" s="3">
        <v>5799.0</v>
      </c>
      <c r="E304" s="3" t="str">
        <f>F304*B304</f>
        <v>736.32</v>
      </c>
      <c r="F304" s="3" t="str">
        <f t="shared" si="41"/>
        <v>156.00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224.0</v>
      </c>
      <c r="D306" s="3">
        <v>227.0</v>
      </c>
      <c r="E306" s="3" t="str">
        <f t="shared" ref="E306:E307" si="42">F306*B306</f>
        <v>59.61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42"/>
        <v>69.54</v>
      </c>
      <c r="F307" s="3" t="str">
        <f>F306+F309</f>
        <v>3.00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1828.13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94.72</v>
      </c>
      <c r="C309" s="3">
        <v>105.0</v>
      </c>
      <c r="D309" s="3">
        <v>105.0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1181.88</v>
      </c>
      <c r="F310" s="1"/>
      <c r="G310" s="1">
        <v>1296.05</v>
      </c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47</v>
      </c>
      <c r="B313" s="3"/>
      <c r="C313" s="3"/>
      <c r="D313" s="3"/>
      <c r="E313" s="3">
        <v>0.0</v>
      </c>
      <c r="F313" s="1"/>
      <c r="G313" s="10"/>
      <c r="H313" s="1"/>
      <c r="I313" s="1"/>
      <c r="J313" s="1"/>
      <c r="K313" s="1"/>
    </row>
    <row r="314" ht="15.75" customHeight="1">
      <c r="A314" s="6" t="s">
        <v>16</v>
      </c>
      <c r="B314" s="6"/>
      <c r="C314" s="6"/>
      <c r="D314" s="6"/>
      <c r="E314" s="7" t="str">
        <f>SUM(E303:E313)</f>
        <v>4616.17</v>
      </c>
      <c r="F314" s="6"/>
      <c r="G314" s="3" t="str">
        <f>E314+9000</f>
        <v>13616.17</v>
      </c>
      <c r="H314" s="3"/>
      <c r="I314" s="1"/>
      <c r="J314" s="1"/>
      <c r="K314" s="1"/>
    </row>
    <row r="315" ht="12.75" customHeight="1">
      <c r="A315" s="8" t="s">
        <v>59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112.25</v>
      </c>
      <c r="C318" s="3">
        <v>60.0</v>
      </c>
      <c r="D318" s="3">
        <v>60.0</v>
      </c>
      <c r="E318" s="3" t="str">
        <f>B318*F318</f>
        <v>0.00</v>
      </c>
      <c r="F318" s="3" t="str">
        <f t="shared" ref="F318:F319" si="4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5570.0</v>
      </c>
      <c r="D319" s="3">
        <v>5643.0</v>
      </c>
      <c r="E319" s="3" t="str">
        <f>F319*B319</f>
        <v>327.04</v>
      </c>
      <c r="F319" s="3" t="str">
        <f t="shared" si="43"/>
        <v>73.00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223.0</v>
      </c>
      <c r="D321" s="3">
        <v>224.0</v>
      </c>
      <c r="E321" s="3" t="str">
        <f t="shared" ref="E321:E322" si="44">F321*B321</f>
        <v>18.88</v>
      </c>
      <c r="F321" s="3" t="str">
        <f>D321-C321</f>
        <v>1.00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44"/>
        <v>22.03</v>
      </c>
      <c r="F322" s="3" t="str">
        <f>F321+F324</f>
        <v>1.00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1828.13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89.36</v>
      </c>
      <c r="C324" s="3">
        <v>105.0</v>
      </c>
      <c r="D324" s="3">
        <v>105.0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1181.88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70.0</v>
      </c>
      <c r="F327" s="1"/>
      <c r="G327" s="1">
        <v>78.0</v>
      </c>
      <c r="H327" s="1"/>
      <c r="I327" s="1"/>
      <c r="J327" s="1"/>
      <c r="K327" s="1"/>
    </row>
    <row r="328" ht="12.75" customHeight="1">
      <c r="A328" s="1" t="s">
        <v>47</v>
      </c>
      <c r="B328" s="3"/>
      <c r="C328" s="3"/>
      <c r="D328" s="3"/>
      <c r="E328" s="3">
        <v>0.0</v>
      </c>
      <c r="F328" s="1"/>
      <c r="G328" s="10"/>
      <c r="H328" s="1"/>
      <c r="I328" s="1"/>
      <c r="J328" s="1"/>
      <c r="K328" s="1"/>
    </row>
    <row r="329" ht="15.75" customHeight="1">
      <c r="A329" s="6" t="s">
        <v>16</v>
      </c>
      <c r="B329" s="6"/>
      <c r="C329" s="6"/>
      <c r="D329" s="6"/>
      <c r="E329" s="7" t="str">
        <f>SUM(E318:E328)</f>
        <v>4110.65</v>
      </c>
      <c r="F329" s="6"/>
      <c r="G329" s="3" t="str">
        <f>E329+9000</f>
        <v>13110.65</v>
      </c>
      <c r="H329" s="3"/>
      <c r="I329" s="1"/>
      <c r="J329" s="1"/>
      <c r="K329" s="1"/>
    </row>
    <row r="330" ht="12.75" customHeight="1">
      <c r="A330" s="8" t="s">
        <v>59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106.6</v>
      </c>
      <c r="C333" s="3">
        <v>59.0</v>
      </c>
      <c r="D333" s="3">
        <v>60.0</v>
      </c>
      <c r="E333" s="3" t="str">
        <f>B333*F333</f>
        <v>106.60</v>
      </c>
      <c r="F333" s="3" t="str">
        <f t="shared" ref="F333:F334" si="45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5566.0</v>
      </c>
      <c r="D334" s="3">
        <v>5569.0</v>
      </c>
      <c r="E334" s="3" t="str">
        <f>F334*B334</f>
        <v>13.44</v>
      </c>
      <c r="F334" s="3" t="str">
        <f t="shared" si="45"/>
        <v>3.00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220.0</v>
      </c>
      <c r="D336" s="3">
        <v>223.0</v>
      </c>
      <c r="E336" s="3" t="str">
        <f t="shared" ref="E336:E337" si="46">F336*B336</f>
        <v>56.64</v>
      </c>
      <c r="F336" s="3" t="str">
        <f>D336-C336</f>
        <v>3.00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46"/>
        <v>88.12</v>
      </c>
      <c r="F337" s="3" t="str">
        <f>F336+F339</f>
        <v>4.00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1828.13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89.36</v>
      </c>
      <c r="C339" s="3">
        <v>104.0</v>
      </c>
      <c r="D339" s="3">
        <v>105.0</v>
      </c>
      <c r="E339" s="3" t="str">
        <f>F339*B339</f>
        <v>89.36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1181.88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70.0</v>
      </c>
      <c r="F342" s="1"/>
      <c r="G342" s="1"/>
      <c r="H342" s="1"/>
      <c r="I342" s="1"/>
      <c r="J342" s="1"/>
      <c r="K342" s="1"/>
    </row>
    <row r="343" ht="12.75" customHeight="1">
      <c r="A343" s="1" t="s">
        <v>47</v>
      </c>
      <c r="B343" s="3"/>
      <c r="C343" s="3"/>
      <c r="D343" s="3"/>
      <c r="E343" s="3">
        <v>0.0</v>
      </c>
      <c r="F343" s="1"/>
      <c r="G343" s="10">
        <v>44185.0</v>
      </c>
      <c r="H343" s="1"/>
      <c r="I343" s="1"/>
      <c r="J343" s="1"/>
      <c r="K343" s="1"/>
    </row>
    <row r="344" ht="15.75" customHeight="1">
      <c r="A344" s="6" t="s">
        <v>16</v>
      </c>
      <c r="B344" s="6"/>
      <c r="C344" s="6"/>
      <c r="D344" s="6"/>
      <c r="E344" s="7" t="str">
        <f>SUM(E333:E343)</f>
        <v>4096.86</v>
      </c>
      <c r="F344" s="6"/>
      <c r="G344" s="3" t="str">
        <f>E344+9000</f>
        <v>13096.86</v>
      </c>
      <c r="H344" s="3"/>
      <c r="I344" s="1"/>
      <c r="J344" s="1"/>
      <c r="K344" s="1"/>
    </row>
    <row r="345" ht="12.75" customHeight="1">
      <c r="A345" s="8" t="s">
        <v>59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106.6</v>
      </c>
      <c r="C348" s="3">
        <v>58.0</v>
      </c>
      <c r="D348" s="3">
        <v>59.0</v>
      </c>
      <c r="E348" s="3" t="str">
        <f>B348*F348</f>
        <v>106.60</v>
      </c>
      <c r="F348" s="3" t="str">
        <f t="shared" ref="F348:F349" si="47">D348-C348</f>
        <v>1.00</v>
      </c>
      <c r="G348" s="1"/>
      <c r="H348" s="1">
        <v>3742.0</v>
      </c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5507.0</v>
      </c>
      <c r="D349" s="3">
        <v>5566.0</v>
      </c>
      <c r="E349" s="3" t="str">
        <f>F349*B349</f>
        <v>264.32</v>
      </c>
      <c r="F349" s="3" t="str">
        <f t="shared" si="47"/>
        <v>59.00</v>
      </c>
      <c r="G349" s="1"/>
      <c r="H349" s="1" t="str">
        <f>H348*2/3</f>
        <v>2494.666667</v>
      </c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3" t="str">
        <f>E348+E349+E351+E352+E354</f>
        <v>523.22</v>
      </c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219.0</v>
      </c>
      <c r="D351" s="3">
        <v>220.0</v>
      </c>
      <c r="E351" s="3" t="str">
        <f t="shared" ref="E351:E352" si="48">F351*B351</f>
        <v>18.88</v>
      </c>
      <c r="F351" s="3" t="str">
        <f>D351-C351</f>
        <v>1.00</v>
      </c>
      <c r="G351" s="1"/>
      <c r="H351" s="3" t="str">
        <f>E374</f>
        <v>4552.31</v>
      </c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48"/>
        <v>44.06</v>
      </c>
      <c r="F352" s="3" t="str">
        <f>F351+F354</f>
        <v>2.00</v>
      </c>
      <c r="G352" s="1"/>
      <c r="H352" s="3" t="str">
        <f>H349+H350+H351</f>
        <v>7570.20</v>
      </c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1828.13</v>
      </c>
      <c r="F353" s="1"/>
      <c r="G353" s="1"/>
      <c r="H353" s="3" t="str">
        <f>12000-H352</f>
        <v>4429.80</v>
      </c>
      <c r="I353" s="3"/>
      <c r="J353" s="1"/>
      <c r="K353" s="1"/>
    </row>
    <row r="354" ht="12.75" customHeight="1">
      <c r="A354" s="1" t="s">
        <v>12</v>
      </c>
      <c r="B354" s="3">
        <v>89.36</v>
      </c>
      <c r="C354" s="3">
        <v>103.0</v>
      </c>
      <c r="D354" s="3">
        <v>104.0</v>
      </c>
      <c r="E354" s="3" t="str">
        <f>F354*B354</f>
        <v>89.36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1181.88</v>
      </c>
      <c r="F355" s="1"/>
      <c r="G355" s="1"/>
      <c r="H355" s="1">
        <v>3742.0</v>
      </c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70.0</v>
      </c>
      <c r="F357" s="1"/>
      <c r="G357" s="1"/>
      <c r="H357" s="1"/>
      <c r="I357" s="1"/>
      <c r="J357" s="1"/>
      <c r="K357" s="1"/>
    </row>
    <row r="358" ht="12.75" customHeight="1">
      <c r="A358" s="1" t="s">
        <v>47</v>
      </c>
      <c r="B358" s="3"/>
      <c r="C358" s="3"/>
      <c r="D358" s="3"/>
      <c r="E358" s="3">
        <v>0.0</v>
      </c>
      <c r="F358" s="1"/>
      <c r="G358" s="10">
        <v>44185.0</v>
      </c>
      <c r="H358" s="1"/>
      <c r="I358" s="1"/>
      <c r="J358" s="1"/>
      <c r="K358" s="1"/>
    </row>
    <row r="359" ht="15.75" customHeight="1">
      <c r="A359" s="6" t="s">
        <v>16</v>
      </c>
      <c r="B359" s="6"/>
      <c r="C359" s="6"/>
      <c r="D359" s="6"/>
      <c r="E359" s="7" t="str">
        <f>SUM(E348:E358)</f>
        <v>4265.92</v>
      </c>
      <c r="F359" s="6"/>
      <c r="G359" s="3" t="str">
        <f>E359+9000</f>
        <v>13265.92</v>
      </c>
      <c r="H359" s="3"/>
      <c r="I359" s="1"/>
      <c r="J359" s="1"/>
      <c r="K359" s="1"/>
    </row>
    <row r="360" ht="12.75" customHeight="1">
      <c r="A360" s="8" t="s">
        <v>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106.6</v>
      </c>
      <c r="C363" s="3">
        <v>56.0</v>
      </c>
      <c r="D363" s="3">
        <v>58.0</v>
      </c>
      <c r="E363" s="3" t="str">
        <f t="shared" ref="E363:E364" si="49">F363*B363</f>
        <v>213.20</v>
      </c>
      <c r="F363" s="3" t="str">
        <f t="shared" ref="F363:F364" si="50">D363-C363</f>
        <v>2.00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5417.0</v>
      </c>
      <c r="D364" s="3">
        <v>5507.0</v>
      </c>
      <c r="E364" s="3" t="str">
        <f t="shared" si="49"/>
        <v>403.20</v>
      </c>
      <c r="F364" s="3" t="str">
        <f t="shared" si="50"/>
        <v>90.00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217.0</v>
      </c>
      <c r="D366" s="3">
        <v>219.0</v>
      </c>
      <c r="E366" s="3" t="str">
        <f t="shared" ref="E366:E367" si="51">F366*B366</f>
        <v>37.76</v>
      </c>
      <c r="F366" s="3" t="str">
        <f>D366-C366</f>
        <v>2.00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51"/>
        <v>66.09</v>
      </c>
      <c r="F367" s="3" t="str">
        <f>F366+F369</f>
        <v>3.00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1828.13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89.36</v>
      </c>
      <c r="C369" s="3">
        <v>102.0</v>
      </c>
      <c r="D369" s="3">
        <v>103.0</v>
      </c>
      <c r="E369" s="3" t="str">
        <f>F369*B369</f>
        <v>89.36</v>
      </c>
      <c r="F369" s="3" t="str">
        <f>D369-C369</f>
        <v>1.00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1181.88</v>
      </c>
      <c r="F370" s="1"/>
      <c r="G370" s="1"/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70.0</v>
      </c>
      <c r="F372" s="1"/>
      <c r="G372" s="1"/>
      <c r="H372" s="1"/>
      <c r="I372" s="1"/>
      <c r="J372" s="1"/>
      <c r="K372" s="1"/>
    </row>
    <row r="373" ht="12.75" customHeight="1">
      <c r="A373" s="1" t="s">
        <v>47</v>
      </c>
      <c r="B373" s="3"/>
      <c r="C373" s="3"/>
      <c r="D373" s="3"/>
      <c r="E373" s="3">
        <v>0.0</v>
      </c>
      <c r="F373" s="1"/>
      <c r="G373" s="10">
        <v>44185.0</v>
      </c>
      <c r="H373" s="1"/>
      <c r="I373" s="1"/>
      <c r="J373" s="1"/>
      <c r="K373" s="1"/>
    </row>
    <row r="374" ht="15.75" customHeight="1">
      <c r="A374" s="6" t="s">
        <v>16</v>
      </c>
      <c r="B374" s="6"/>
      <c r="C374" s="6"/>
      <c r="D374" s="6"/>
      <c r="E374" s="7" t="str">
        <f>SUM(E363:E373)</f>
        <v>4552.31</v>
      </c>
      <c r="F374" s="6"/>
      <c r="G374" s="3" t="str">
        <f>E374+9000</f>
        <v>13552.31</v>
      </c>
      <c r="H374" s="3"/>
      <c r="I374" s="1"/>
      <c r="J374" s="1"/>
      <c r="K374" s="1"/>
    </row>
    <row r="375" ht="12.75" customHeight="1">
      <c r="A375" s="8" t="s">
        <v>59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106.6</v>
      </c>
      <c r="C378" s="3">
        <v>56.0</v>
      </c>
      <c r="D378" s="3">
        <v>56.0</v>
      </c>
      <c r="E378" s="3" t="str">
        <f t="shared" ref="E378:E379" si="52">F378*B378</f>
        <v>0.00</v>
      </c>
      <c r="F378" s="3" t="str">
        <f t="shared" ref="F378:F379" si="53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5329.0</v>
      </c>
      <c r="D379" s="3">
        <v>5417.0</v>
      </c>
      <c r="E379" s="3" t="str">
        <f t="shared" si="52"/>
        <v>394.24</v>
      </c>
      <c r="F379" s="3" t="str">
        <f t="shared" si="53"/>
        <v>88.00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213.0</v>
      </c>
      <c r="D381" s="3">
        <v>217.0</v>
      </c>
      <c r="E381" s="3" t="str">
        <f t="shared" ref="E381:E382" si="54">F381*B381</f>
        <v>75.52</v>
      </c>
      <c r="F381" s="3" t="str">
        <f>D381-C381</f>
        <v>4.00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54"/>
        <v>110.15</v>
      </c>
      <c r="F382" s="3" t="str">
        <f>F381+F384</f>
        <v>5.00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89.36</v>
      </c>
      <c r="C384" s="3">
        <v>101.0</v>
      </c>
      <c r="D384" s="3">
        <v>102.0</v>
      </c>
      <c r="E384" s="3" t="str">
        <f>F384*B384</f>
        <v>89.36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1181.88</v>
      </c>
      <c r="F385" s="1"/>
      <c r="G385" s="1"/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70.0</v>
      </c>
      <c r="F387" s="1"/>
      <c r="G387" s="1"/>
      <c r="H387" s="1"/>
      <c r="I387" s="1"/>
      <c r="J387" s="1"/>
      <c r="K387" s="1"/>
    </row>
    <row r="388" ht="12.75" customHeight="1">
      <c r="A388" s="1" t="s">
        <v>47</v>
      </c>
      <c r="B388" s="3"/>
      <c r="C388" s="3"/>
      <c r="D388" s="3"/>
      <c r="E388" s="3">
        <v>0.0</v>
      </c>
      <c r="F388" s="1"/>
      <c r="G388" s="10">
        <v>44185.0</v>
      </c>
      <c r="H388" s="1"/>
      <c r="I388" s="1"/>
      <c r="J388" s="1"/>
      <c r="K388" s="1"/>
    </row>
    <row r="389" ht="15.75" customHeight="1">
      <c r="A389" s="6" t="s">
        <v>16</v>
      </c>
      <c r="B389" s="6"/>
      <c r="C389" s="6"/>
      <c r="D389" s="6"/>
      <c r="E389" s="7" t="str">
        <f>SUM(E378:E388)</f>
        <v>4411.97</v>
      </c>
      <c r="F389" s="6"/>
      <c r="G389" s="3" t="str">
        <f>E389+9000</f>
        <v>13411.97</v>
      </c>
      <c r="H389" s="3" t="str">
        <f>E389+39</f>
        <v>4450.97</v>
      </c>
      <c r="I389" s="1"/>
      <c r="J389" s="1"/>
      <c r="K389" s="1"/>
    </row>
    <row r="390" ht="12.75" customHeight="1">
      <c r="A390" s="8" t="s">
        <v>59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106.6</v>
      </c>
      <c r="C393" s="3">
        <v>55.0</v>
      </c>
      <c r="D393" s="3">
        <v>56.0</v>
      </c>
      <c r="E393" s="3" t="str">
        <f t="shared" ref="E393:E394" si="55">F393*B393</f>
        <v>106.60</v>
      </c>
      <c r="F393" s="3" t="str">
        <f t="shared" ref="F393:F394" si="56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5248.0</v>
      </c>
      <c r="D394" s="3">
        <v>5329.0</v>
      </c>
      <c r="E394" s="3" t="str">
        <f t="shared" si="55"/>
        <v>362.88</v>
      </c>
      <c r="F394" s="3" t="str">
        <f t="shared" si="56"/>
        <v>81.00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210.0</v>
      </c>
      <c r="D396" s="3">
        <v>213.0</v>
      </c>
      <c r="E396" s="3" t="str">
        <f t="shared" ref="E396:E397" si="57">F396*B396</f>
        <v>56.64</v>
      </c>
      <c r="F396" s="3" t="str">
        <f>D396-C396</f>
        <v>3.00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57"/>
        <v>110.15</v>
      </c>
      <c r="F397" s="3" t="str">
        <f>F396+F399</f>
        <v>5.00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1828.13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89.36</v>
      </c>
      <c r="C399" s="3">
        <v>99.0</v>
      </c>
      <c r="D399" s="3">
        <v>101.0</v>
      </c>
      <c r="E399" s="3" t="str">
        <f>F399*B399</f>
        <v>178.72</v>
      </c>
      <c r="F399" s="3" t="str">
        <f>D399-C399</f>
        <v>2.00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1181.88</v>
      </c>
      <c r="F400" s="1"/>
      <c r="G400" s="1"/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70.0</v>
      </c>
      <c r="F402" s="1"/>
      <c r="G402" s="1"/>
      <c r="H402" s="1"/>
      <c r="I402" s="1"/>
      <c r="J402" s="1"/>
      <c r="K402" s="1"/>
    </row>
    <row r="403" ht="12.75" customHeight="1">
      <c r="A403" s="1" t="s">
        <v>47</v>
      </c>
      <c r="B403" s="3"/>
      <c r="C403" s="3"/>
      <c r="D403" s="3"/>
      <c r="E403" s="3">
        <v>0.0</v>
      </c>
      <c r="F403" s="1"/>
      <c r="G403" s="10">
        <v>44185.0</v>
      </c>
      <c r="H403" s="1"/>
      <c r="I403" s="1"/>
      <c r="J403" s="1"/>
      <c r="K403" s="1"/>
    </row>
    <row r="404" ht="15.75" customHeight="1">
      <c r="A404" s="6" t="s">
        <v>16</v>
      </c>
      <c r="B404" s="6"/>
      <c r="C404" s="6"/>
      <c r="D404" s="6"/>
      <c r="E404" s="7" t="str">
        <f>SUM(E393:E403)</f>
        <v>4557.69</v>
      </c>
      <c r="F404" s="6"/>
      <c r="G404" s="3" t="str">
        <f>E404+9000</f>
        <v>13557.69</v>
      </c>
      <c r="H404" s="3" t="str">
        <f>E404-18</f>
        <v>4539.69</v>
      </c>
      <c r="I404" s="1"/>
      <c r="J404" s="1"/>
      <c r="K404" s="1"/>
    </row>
    <row r="405" ht="12.75" customHeight="1">
      <c r="A405" s="8" t="s">
        <v>59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106.6</v>
      </c>
      <c r="C408" s="3">
        <v>54.0</v>
      </c>
      <c r="D408" s="3">
        <v>55.0</v>
      </c>
      <c r="E408" s="3" t="str">
        <f t="shared" ref="E408:E409" si="58">F408*B408</f>
        <v>106.60</v>
      </c>
      <c r="F408" s="3" t="str">
        <f t="shared" ref="F408:F409" si="59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5155.0</v>
      </c>
      <c r="D409" s="3">
        <v>5248.0</v>
      </c>
      <c r="E409" s="3" t="str">
        <f t="shared" si="58"/>
        <v>416.64</v>
      </c>
      <c r="F409" s="3" t="str">
        <f t="shared" si="59"/>
        <v>93.00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208.0</v>
      </c>
      <c r="D411" s="3">
        <v>210.0</v>
      </c>
      <c r="E411" s="3" t="str">
        <f t="shared" ref="E411:E412" si="60">F411*B411</f>
        <v>37.76</v>
      </c>
      <c r="F411" s="3" t="str">
        <f>D411-C411</f>
        <v>2.00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60"/>
        <v>66.09</v>
      </c>
      <c r="F412" s="3" t="str">
        <f>F411+F414</f>
        <v>3.00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89.36</v>
      </c>
      <c r="C414" s="3">
        <v>98.0</v>
      </c>
      <c r="D414" s="3">
        <v>99.0</v>
      </c>
      <c r="E414" s="3" t="str">
        <f>F414*B414</f>
        <v>89.36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1036.84</v>
      </c>
      <c r="F415" s="1"/>
      <c r="G415" s="1"/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328.3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70.0</v>
      </c>
      <c r="F417" s="1"/>
      <c r="G417" s="1"/>
      <c r="H417" s="1"/>
      <c r="I417" s="1"/>
      <c r="J417" s="1"/>
      <c r="K417" s="1"/>
    </row>
    <row r="418" ht="12.75" customHeight="1">
      <c r="A418" s="1" t="s">
        <v>47</v>
      </c>
      <c r="B418" s="3"/>
      <c r="C418" s="3"/>
      <c r="D418" s="3"/>
      <c r="E418" s="3">
        <v>0.0</v>
      </c>
      <c r="F418" s="1"/>
      <c r="G418" s="10">
        <v>44185.0</v>
      </c>
      <c r="H418" s="1"/>
      <c r="I418" s="1"/>
      <c r="J418" s="1"/>
      <c r="K418" s="1"/>
    </row>
    <row r="419" ht="15.75" customHeight="1">
      <c r="A419" s="6" t="s">
        <v>16</v>
      </c>
      <c r="B419" s="6"/>
      <c r="C419" s="6"/>
      <c r="D419" s="6"/>
      <c r="E419" s="7" t="str">
        <f>SUM(E408:E418)</f>
        <v>4082.34</v>
      </c>
      <c r="F419" s="6"/>
      <c r="G419" s="3" t="str">
        <f>E419+9000</f>
        <v>13082.34</v>
      </c>
      <c r="H419" s="1"/>
      <c r="I419" s="1"/>
      <c r="J419" s="1"/>
      <c r="K419" s="1"/>
    </row>
    <row r="420" ht="12.75" customHeight="1">
      <c r="A420" s="8" t="s">
        <v>59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6"/>
      <c r="B432" s="6"/>
      <c r="C432" s="6"/>
      <c r="D432" s="6"/>
      <c r="E432" s="7"/>
      <c r="F432" s="6"/>
      <c r="G432" s="1"/>
      <c r="H432" s="1"/>
      <c r="I432" s="1"/>
      <c r="J432" s="1"/>
      <c r="K432" s="1"/>
    </row>
    <row r="433" ht="12.75" customHeight="1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5.75" customHeight="1">
      <c r="A446" s="6"/>
      <c r="B446" s="6"/>
      <c r="C446" s="6"/>
      <c r="D446" s="6"/>
      <c r="E446" s="7"/>
      <c r="F446" s="6"/>
      <c r="G446" s="1"/>
      <c r="H446" s="1"/>
      <c r="I446" s="1"/>
      <c r="J446" s="1"/>
      <c r="K446" s="1"/>
    </row>
    <row r="447" ht="12.75" customHeight="1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2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3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5.75" customHeight="1">
      <c r="A460" s="6"/>
      <c r="B460" s="6"/>
      <c r="C460" s="6"/>
      <c r="D460" s="6"/>
      <c r="E460" s="7"/>
      <c r="F460" s="6"/>
      <c r="G460" s="1"/>
      <c r="H460" s="1"/>
      <c r="I460" s="1"/>
      <c r="J460" s="1"/>
      <c r="K460" s="1"/>
    </row>
    <row r="461" ht="12.75" customHeight="1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2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3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5.75" customHeight="1">
      <c r="A474" s="6"/>
      <c r="B474" s="6"/>
      <c r="C474" s="6"/>
      <c r="D474" s="6"/>
      <c r="E474" s="7"/>
      <c r="F474" s="6"/>
      <c r="G474" s="1"/>
      <c r="H474" s="1"/>
      <c r="I474" s="1"/>
      <c r="J474" s="1"/>
      <c r="K474" s="1"/>
    </row>
    <row r="475" ht="12.75" customHeight="1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2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3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3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5.75" customHeight="1">
      <c r="A488" s="6"/>
      <c r="B488" s="6"/>
      <c r="C488" s="6"/>
      <c r="D488" s="6"/>
      <c r="E488" s="7"/>
      <c r="F488" s="6"/>
      <c r="G488" s="1"/>
      <c r="H488" s="1"/>
      <c r="I488" s="1"/>
      <c r="J488" s="1"/>
      <c r="K488" s="1"/>
    </row>
    <row r="489" ht="12.75" customHeight="1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2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3"/>
      <c r="J493" s="1"/>
      <c r="K493" s="1"/>
    </row>
    <row r="494" ht="12.75" customHeight="1">
      <c r="A494" s="1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3"/>
      <c r="G495" s="1"/>
      <c r="H495" s="1"/>
      <c r="I495" s="3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5.75" customHeight="1">
      <c r="A502" s="6"/>
      <c r="B502" s="6"/>
      <c r="C502" s="6"/>
      <c r="D502" s="6"/>
      <c r="E502" s="7"/>
      <c r="F502" s="6"/>
      <c r="G502" s="1"/>
      <c r="H502" s="1"/>
      <c r="I502" s="1"/>
      <c r="J502" s="1"/>
      <c r="K502" s="1"/>
    </row>
    <row r="503" ht="12.75" customHeight="1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2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3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3"/>
      <c r="G509" s="1"/>
      <c r="H509" s="1"/>
      <c r="I509" s="3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3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5.75" customHeight="1">
      <c r="A516" s="6"/>
      <c r="B516" s="6"/>
      <c r="C516" s="6"/>
      <c r="D516" s="6"/>
      <c r="E516" s="7"/>
      <c r="F516" s="6"/>
      <c r="G516" s="1"/>
      <c r="H516" s="1"/>
      <c r="I516" s="1"/>
      <c r="J516" s="1"/>
      <c r="K516" s="1"/>
    </row>
    <row r="517" ht="12.75" customHeight="1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2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3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3"/>
      <c r="G523" s="1"/>
      <c r="H523" s="1"/>
      <c r="I523" s="3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3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5.75" customHeight="1">
      <c r="A530" s="6"/>
      <c r="B530" s="6"/>
      <c r="C530" s="6"/>
      <c r="D530" s="6"/>
      <c r="E530" s="7"/>
      <c r="F530" s="6"/>
      <c r="G530" s="1"/>
      <c r="H530" s="1"/>
      <c r="I530" s="1"/>
      <c r="J530" s="1"/>
      <c r="K530" s="1"/>
    </row>
    <row r="531" ht="12.75" customHeight="1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2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3"/>
      <c r="G537" s="1"/>
      <c r="H537" s="1"/>
      <c r="I537" s="3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3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5.75" customHeight="1">
      <c r="A544" s="6"/>
      <c r="B544" s="6"/>
      <c r="C544" s="6"/>
      <c r="D544" s="6"/>
      <c r="E544" s="7"/>
      <c r="F544" s="6"/>
      <c r="G544" s="1"/>
      <c r="H544" s="1"/>
      <c r="I544" s="1"/>
      <c r="J544" s="1"/>
      <c r="K544" s="1"/>
    </row>
    <row r="545" ht="12.75" customHeight="1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2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3"/>
      <c r="G551" s="1"/>
      <c r="H551" s="1"/>
      <c r="I551" s="3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3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3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5.75" customHeight="1">
      <c r="A558" s="6"/>
      <c r="B558" s="6"/>
      <c r="C558" s="6"/>
      <c r="D558" s="6"/>
      <c r="E558" s="7"/>
      <c r="F558" s="6"/>
      <c r="G558" s="1"/>
      <c r="H558" s="1"/>
      <c r="I558" s="1"/>
      <c r="J558" s="1"/>
      <c r="K558" s="1"/>
    </row>
    <row r="559" ht="12.75" customHeight="1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2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3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3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3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1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3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6"/>
      <c r="B573" s="6"/>
      <c r="C573" s="6"/>
      <c r="D573" s="6"/>
      <c r="E573" s="7"/>
      <c r="F573" s="6"/>
      <c r="G573" s="1"/>
      <c r="H573" s="1"/>
      <c r="I573" s="1"/>
      <c r="J573" s="1"/>
      <c r="K573" s="1"/>
    </row>
    <row r="574" ht="12.75" customHeight="1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3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3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3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5.75" customHeight="1">
      <c r="A588" s="6"/>
      <c r="B588" s="6"/>
      <c r="C588" s="6"/>
      <c r="D588" s="6"/>
      <c r="E588" s="7"/>
      <c r="F588" s="6"/>
      <c r="G588" s="1"/>
      <c r="H588" s="1"/>
      <c r="I588" s="1"/>
      <c r="J588" s="1"/>
      <c r="K588" s="1"/>
    </row>
    <row r="589" ht="12.75" customHeight="1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2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3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3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3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5.75" customHeight="1">
      <c r="A603" s="6"/>
      <c r="B603" s="6"/>
      <c r="C603" s="6"/>
      <c r="D603" s="6"/>
      <c r="E603" s="7"/>
      <c r="F603" s="6"/>
      <c r="G603" s="1"/>
      <c r="H603" s="1"/>
      <c r="I603" s="1"/>
      <c r="J603" s="1"/>
      <c r="K603" s="1"/>
    </row>
    <row r="604" ht="12.75" customHeight="1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2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3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3"/>
      <c r="J612" s="1"/>
      <c r="K612" s="1"/>
    </row>
    <row r="613" ht="12.75" customHeight="1">
      <c r="A613" s="1"/>
      <c r="B613" s="3"/>
      <c r="C613" s="3"/>
      <c r="D613" s="3"/>
      <c r="E613" s="3"/>
      <c r="F613" s="3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3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5.75" customHeight="1">
      <c r="A618" s="6"/>
      <c r="B618" s="6"/>
      <c r="C618" s="6"/>
      <c r="D618" s="6"/>
      <c r="E618" s="7"/>
      <c r="F618" s="6"/>
      <c r="G618" s="1"/>
      <c r="H618" s="1"/>
      <c r="I618" s="1"/>
      <c r="J618" s="1"/>
      <c r="K618" s="1"/>
    </row>
    <row r="619" ht="12.75" customHeight="1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/>
  </sheetData>
  <mergeCells count="41">
    <mergeCell ref="B301:D301"/>
    <mergeCell ref="B286:D286"/>
    <mergeCell ref="B346:D346"/>
    <mergeCell ref="B361:D361"/>
    <mergeCell ref="B331:D331"/>
    <mergeCell ref="B241:D241"/>
    <mergeCell ref="B226:D226"/>
    <mergeCell ref="B256:D256"/>
    <mergeCell ref="B271:D271"/>
    <mergeCell ref="B316:D316"/>
    <mergeCell ref="B590:D590"/>
    <mergeCell ref="B605:D605"/>
    <mergeCell ref="B490:D490"/>
    <mergeCell ref="B504:D504"/>
    <mergeCell ref="B518:D518"/>
    <mergeCell ref="B532:D532"/>
    <mergeCell ref="B546:D546"/>
    <mergeCell ref="B560:D560"/>
    <mergeCell ref="B575:D575"/>
    <mergeCell ref="B476:D476"/>
    <mergeCell ref="B462:D462"/>
    <mergeCell ref="B448:D448"/>
    <mergeCell ref="B391:D391"/>
    <mergeCell ref="B406:D406"/>
    <mergeCell ref="B376:D376"/>
    <mergeCell ref="B434:D434"/>
    <mergeCell ref="B16:D16"/>
    <mergeCell ref="B1:D1"/>
    <mergeCell ref="B151:D151"/>
    <mergeCell ref="B136:D136"/>
    <mergeCell ref="B166:D166"/>
    <mergeCell ref="B106:D106"/>
    <mergeCell ref="B91:D91"/>
    <mergeCell ref="B76:D76"/>
    <mergeCell ref="B46:D46"/>
    <mergeCell ref="B31:D31"/>
    <mergeCell ref="B61:D61"/>
    <mergeCell ref="B121:D121"/>
    <mergeCell ref="B211:D211"/>
    <mergeCell ref="B196:D196"/>
    <mergeCell ref="B181:D18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26.0</v>
      </c>
      <c r="D3" s="3">
        <v>26.0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19478.0</v>
      </c>
      <c r="D4" s="3">
        <v>19590.0</v>
      </c>
      <c r="E4" s="3" t="str">
        <f t="shared" si="1"/>
        <v>575.68</v>
      </c>
      <c r="F4" s="3" t="str">
        <f t="shared" si="2"/>
        <v>112.00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34.0</v>
      </c>
      <c r="D6" s="3">
        <v>35.0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14.0</v>
      </c>
      <c r="D9" s="3">
        <v>14.0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1" t="s">
        <v>15</v>
      </c>
      <c r="B12" s="11"/>
      <c r="C12" s="11"/>
      <c r="D12" s="11"/>
      <c r="E12" s="12">
        <v>50.0</v>
      </c>
      <c r="F12" s="1"/>
      <c r="G12" s="3"/>
      <c r="H12" s="1"/>
      <c r="I12" s="1"/>
      <c r="J12" s="1"/>
      <c r="K12" s="1"/>
    </row>
    <row r="13">
      <c r="A13" s="6" t="s">
        <v>16</v>
      </c>
      <c r="B13" s="6"/>
      <c r="C13" s="6"/>
      <c r="D13" s="6"/>
      <c r="E13" s="7" t="str">
        <f>SUM(E3:E12)</f>
        <v>3020.14</v>
      </c>
      <c r="F13" s="1"/>
      <c r="G13" s="3" t="str">
        <f>E13+12000</f>
        <v>15020.14</v>
      </c>
      <c r="H13" s="1"/>
      <c r="I13" s="1"/>
      <c r="J13" s="1"/>
      <c r="K13" s="1"/>
    </row>
    <row r="14" ht="12.75" customHeight="1">
      <c r="A14" s="8" t="s">
        <v>59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26.0</v>
      </c>
      <c r="D17" s="3">
        <v>26.0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19364.0</v>
      </c>
      <c r="D18" s="3">
        <v>19478.0</v>
      </c>
      <c r="E18" s="3" t="str">
        <f t="shared" si="4"/>
        <v>585.96</v>
      </c>
      <c r="F18" s="3" t="str">
        <f t="shared" si="5"/>
        <v>114.00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33.0</v>
      </c>
      <c r="D20" s="3">
        <v>34.0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13.0</v>
      </c>
      <c r="D23" s="3">
        <v>14.0</v>
      </c>
      <c r="E23" s="3" t="str">
        <f>F23*B23</f>
        <v>131.15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1" t="s">
        <v>15</v>
      </c>
      <c r="B26" s="11"/>
      <c r="C26" s="11"/>
      <c r="D26" s="11"/>
      <c r="E26" s="12">
        <v>50.0</v>
      </c>
      <c r="F26" s="1"/>
      <c r="G26" s="3"/>
      <c r="H26" s="1"/>
      <c r="I26" s="1"/>
      <c r="J26" s="1"/>
      <c r="K26" s="1"/>
    </row>
    <row r="27" ht="15.75" customHeight="1">
      <c r="A27" s="6" t="s">
        <v>16</v>
      </c>
      <c r="B27" s="6"/>
      <c r="C27" s="6"/>
      <c r="D27" s="6"/>
      <c r="E27" s="7" t="str">
        <f>SUM(E17:E26)</f>
        <v>3186.83</v>
      </c>
      <c r="F27" s="1"/>
      <c r="G27" s="3" t="str">
        <f>E27+12000</f>
        <v>15186.83</v>
      </c>
      <c r="H27" s="1"/>
      <c r="I27" s="1"/>
      <c r="J27" s="1"/>
      <c r="K27" s="1"/>
    </row>
    <row r="28" ht="12.75" customHeight="1">
      <c r="A28" s="8" t="s">
        <v>59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25.0</v>
      </c>
      <c r="D31" s="3">
        <v>26.0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19218.0</v>
      </c>
      <c r="D32" s="3">
        <v>19364.0</v>
      </c>
      <c r="E32" s="3" t="str">
        <f t="shared" si="7"/>
        <v>750.44</v>
      </c>
      <c r="F32" s="3" t="str">
        <f t="shared" si="8"/>
        <v>146.00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32.0</v>
      </c>
      <c r="D34" s="3">
        <v>33.0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25.26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13.0</v>
      </c>
      <c r="D37" s="3">
        <v>13.0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>
        <v>818.07</v>
      </c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1" t="s">
        <v>15</v>
      </c>
      <c r="B40" s="11"/>
      <c r="C40" s="11"/>
      <c r="D40" s="11"/>
      <c r="E40" s="12">
        <v>50.0</v>
      </c>
      <c r="F40" s="1"/>
      <c r="G40" s="3"/>
      <c r="H40" s="1"/>
      <c r="I40" s="1"/>
      <c r="J40" s="1"/>
      <c r="K40" s="1"/>
    </row>
    <row r="41" ht="15.75" customHeight="1">
      <c r="A41" s="6" t="s">
        <v>16</v>
      </c>
      <c r="B41" s="6"/>
      <c r="C41" s="6"/>
      <c r="D41" s="6"/>
      <c r="E41" s="7" t="str">
        <f>SUM(E31:E40)</f>
        <v>3270.33</v>
      </c>
      <c r="F41" s="1"/>
      <c r="G41" s="3" t="str">
        <f>E41+12000</f>
        <v>15270.33</v>
      </c>
      <c r="H41" s="1"/>
      <c r="I41" s="1"/>
      <c r="J41" s="1"/>
      <c r="K41" s="1"/>
    </row>
    <row r="42" ht="12.75" customHeight="1">
      <c r="A42" s="8" t="s">
        <v>59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25.0</v>
      </c>
      <c r="D45" s="3">
        <v>25.0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19061.0</v>
      </c>
      <c r="D46" s="3">
        <v>19218.0</v>
      </c>
      <c r="E46" s="3" t="str">
        <f t="shared" si="10"/>
        <v>806.98</v>
      </c>
      <c r="F46" s="3" t="str">
        <f t="shared" si="11"/>
        <v>157.00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31.0</v>
      </c>
      <c r="D48" s="3">
        <v>32.0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50.52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12.0</v>
      </c>
      <c r="D51" s="3">
        <v>13.0</v>
      </c>
      <c r="E51" s="3" t="str">
        <f>F51*B51</f>
        <v>131.15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1" t="s">
        <v>15</v>
      </c>
      <c r="B54" s="11"/>
      <c r="C54" s="11"/>
      <c r="D54" s="11"/>
      <c r="E54" s="12">
        <v>50.0</v>
      </c>
      <c r="F54" s="1"/>
      <c r="G54" s="3"/>
      <c r="H54" s="1"/>
      <c r="I54" s="1"/>
      <c r="J54" s="1"/>
      <c r="K54" s="1"/>
    </row>
    <row r="55" ht="15.75" customHeight="1">
      <c r="A55" s="6" t="s">
        <v>16</v>
      </c>
      <c r="B55" s="6"/>
      <c r="C55" s="6"/>
      <c r="D55" s="6"/>
      <c r="E55" s="7" t="str">
        <f>SUM(E45:E54)</f>
        <v>3367.42</v>
      </c>
      <c r="F55" s="1"/>
      <c r="G55" s="3" t="str">
        <f>E55+12000</f>
        <v>15367.42</v>
      </c>
      <c r="H55" s="1"/>
      <c r="I55" s="1"/>
      <c r="J55" s="1"/>
      <c r="K55" s="1"/>
    </row>
    <row r="56" ht="12.75" customHeight="1">
      <c r="A56" s="8" t="s">
        <v>59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25.0</v>
      </c>
      <c r="D59" s="3">
        <v>25.0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18890.0</v>
      </c>
      <c r="D60" s="3">
        <v>19061.0</v>
      </c>
      <c r="E60" s="3" t="str">
        <f t="shared" si="13"/>
        <v>878.94</v>
      </c>
      <c r="F60" s="3" t="str">
        <f t="shared" si="14"/>
        <v>171.00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30.0</v>
      </c>
      <c r="D62" s="3">
        <v>31.0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25.26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12.0</v>
      </c>
      <c r="D65" s="3">
        <v>12.0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1" t="s">
        <v>15</v>
      </c>
      <c r="B68" s="11"/>
      <c r="C68" s="11"/>
      <c r="D68" s="11"/>
      <c r="E68" s="12">
        <v>50.0</v>
      </c>
      <c r="F68" s="1"/>
      <c r="G68" s="3"/>
      <c r="H68" s="1"/>
      <c r="I68" s="1"/>
      <c r="J68" s="1"/>
      <c r="K68" s="1"/>
    </row>
    <row r="69" ht="15.75" customHeight="1">
      <c r="A69" s="6" t="s">
        <v>16</v>
      </c>
      <c r="B69" s="6"/>
      <c r="C69" s="6"/>
      <c r="D69" s="6"/>
      <c r="E69" s="7" t="str">
        <f>SUM(E59:E68)</f>
        <v>3282.97</v>
      </c>
      <c r="F69" s="1"/>
      <c r="G69" s="3" t="str">
        <f>E69+12000</f>
        <v>15282.97</v>
      </c>
      <c r="H69" s="1"/>
      <c r="I69" s="1"/>
      <c r="J69" s="1"/>
      <c r="K69" s="1"/>
    </row>
    <row r="70" ht="12.75" customHeight="1">
      <c r="A70" s="8" t="s">
        <v>59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25.0</v>
      </c>
      <c r="D73" s="3">
        <v>25.0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18763.0</v>
      </c>
      <c r="D74" s="3">
        <v>18890.0</v>
      </c>
      <c r="E74" s="3" t="str">
        <f t="shared" si="16"/>
        <v>652.78</v>
      </c>
      <c r="F74" s="3" t="str">
        <f t="shared" si="17"/>
        <v>127.00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29.0</v>
      </c>
      <c r="D76" s="3">
        <v>30.0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50.52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11.0</v>
      </c>
      <c r="D79" s="3">
        <v>12.0</v>
      </c>
      <c r="E79" s="3" t="str">
        <f>F79*B79</f>
        <v>131.15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1" t="s">
        <v>15</v>
      </c>
      <c r="B82" s="11"/>
      <c r="C82" s="11"/>
      <c r="D82" s="11"/>
      <c r="E82" s="12">
        <v>50.0</v>
      </c>
      <c r="F82" s="1"/>
      <c r="G82" s="3"/>
      <c r="H82" s="1"/>
      <c r="I82" s="1"/>
      <c r="J82" s="1"/>
      <c r="K82" s="1"/>
    </row>
    <row r="83" ht="15.75" customHeight="1">
      <c r="A83" s="6" t="s">
        <v>16</v>
      </c>
      <c r="B83" s="6"/>
      <c r="C83" s="6"/>
      <c r="D83" s="6"/>
      <c r="E83" s="7" t="str">
        <f>SUM(E73:E82)</f>
        <v>3213.22</v>
      </c>
      <c r="F83" s="1"/>
      <c r="G83" s="3" t="str">
        <f>E83+12000</f>
        <v>15213.22</v>
      </c>
      <c r="H83" s="1"/>
      <c r="I83" s="1"/>
      <c r="J83" s="1"/>
      <c r="K83" s="1"/>
    </row>
    <row r="84" ht="12.75" customHeight="1">
      <c r="A84" s="8" t="s">
        <v>59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24.0</v>
      </c>
      <c r="D87" s="3">
        <v>25.0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18640.0</v>
      </c>
      <c r="D88" s="3">
        <v>18763.0</v>
      </c>
      <c r="E88" s="3" t="str">
        <f t="shared" si="19"/>
        <v>632.22</v>
      </c>
      <c r="F88" s="3" t="str">
        <f t="shared" si="20"/>
        <v>123.00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28.0</v>
      </c>
      <c r="D90" s="3">
        <v>29.0</v>
      </c>
      <c r="E90" s="3" t="str">
        <f t="shared" ref="E90:E91" si="21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25.26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11.0</v>
      </c>
      <c r="D93" s="3">
        <v>11.0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1" t="s">
        <v>15</v>
      </c>
      <c r="B96" s="11"/>
      <c r="C96" s="11"/>
      <c r="D96" s="11"/>
      <c r="E96" s="12">
        <v>50.0</v>
      </c>
      <c r="F96" s="1"/>
      <c r="G96" s="3"/>
      <c r="H96" s="1"/>
      <c r="I96" s="1"/>
      <c r="J96" s="1"/>
      <c r="K96" s="1"/>
    </row>
    <row r="97" ht="15.75" customHeight="1">
      <c r="A97" s="6" t="s">
        <v>16</v>
      </c>
      <c r="B97" s="6"/>
      <c r="C97" s="6"/>
      <c r="D97" s="6"/>
      <c r="E97" s="7" t="str">
        <f>SUM(E87:E96)</f>
        <v>3152.11</v>
      </c>
      <c r="F97" s="1"/>
      <c r="G97" s="3" t="str">
        <f>E97+11000</f>
        <v>14152.11</v>
      </c>
      <c r="H97" s="1"/>
      <c r="I97" s="1"/>
      <c r="J97" s="1"/>
      <c r="K97" s="1"/>
    </row>
    <row r="98" ht="12.75" customHeight="1">
      <c r="A98" s="8" t="s">
        <v>59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24.0</v>
      </c>
      <c r="D101" s="3">
        <v>24.0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18574.0</v>
      </c>
      <c r="D102" s="3">
        <v>18640.0</v>
      </c>
      <c r="E102" s="3" t="str">
        <f t="shared" si="22"/>
        <v>339.24</v>
      </c>
      <c r="F102" s="3" t="str">
        <f t="shared" si="23"/>
        <v>66.00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27.0</v>
      </c>
      <c r="D104" s="3">
        <v>28.0</v>
      </c>
      <c r="E104" s="3" t="str">
        <f t="shared" ref="E104:E105" si="24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50.52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10.0</v>
      </c>
      <c r="D107" s="3">
        <v>11.0</v>
      </c>
      <c r="E107" s="3" t="str">
        <f>F107*B107</f>
        <v>131.15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1" t="s">
        <v>15</v>
      </c>
      <c r="B110" s="11"/>
      <c r="C110" s="11"/>
      <c r="D110" s="11"/>
      <c r="E110" s="12">
        <v>50.0</v>
      </c>
      <c r="F110" s="1"/>
      <c r="G110" s="3"/>
      <c r="H110" s="1"/>
      <c r="I110" s="1"/>
      <c r="J110" s="1"/>
      <c r="K110" s="1"/>
    </row>
    <row r="111" ht="15.75" customHeight="1">
      <c r="A111" s="6" t="s">
        <v>16</v>
      </c>
      <c r="B111" s="6"/>
      <c r="C111" s="6"/>
      <c r="D111" s="6"/>
      <c r="E111" s="7" t="str">
        <f>SUM(E101:E110)</f>
        <v>2899.68</v>
      </c>
      <c r="F111" s="1"/>
      <c r="G111" s="3" t="str">
        <f>E111+11000</f>
        <v>13899.68</v>
      </c>
      <c r="H111" s="1"/>
      <c r="I111" s="1"/>
      <c r="J111" s="1"/>
      <c r="K111" s="1"/>
    </row>
    <row r="112" ht="12.75" customHeight="1">
      <c r="A112" s="8" t="s">
        <v>59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24.0</v>
      </c>
      <c r="D115" s="3">
        <v>24.0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18459.0</v>
      </c>
      <c r="D116" s="3">
        <v>18574.0</v>
      </c>
      <c r="E116" s="3" t="str">
        <f t="shared" si="25"/>
        <v>591.10</v>
      </c>
      <c r="F116" s="3" t="str">
        <f t="shared" si="26"/>
        <v>115.00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25.0</v>
      </c>
      <c r="D118" s="3">
        <v>27.0</v>
      </c>
      <c r="E118" s="3" t="str">
        <f t="shared" ref="E118:E119" si="27">F118*B118</f>
        <v>43.30</v>
      </c>
      <c r="F118" s="3" t="str">
        <f>D118-C118</f>
        <v>2.00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50.52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10.0</v>
      </c>
      <c r="D121" s="3">
        <v>10.0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1" t="s">
        <v>15</v>
      </c>
      <c r="B124" s="11"/>
      <c r="C124" s="11"/>
      <c r="D124" s="11"/>
      <c r="E124" s="12">
        <v>50.0</v>
      </c>
      <c r="F124" s="1"/>
      <c r="G124" s="3"/>
      <c r="H124" s="1"/>
      <c r="I124" s="1"/>
      <c r="J124" s="1"/>
      <c r="K124" s="1"/>
    </row>
    <row r="125" ht="15.75" customHeight="1">
      <c r="A125" s="6" t="s">
        <v>16</v>
      </c>
      <c r="B125" s="6"/>
      <c r="C125" s="6"/>
      <c r="D125" s="6"/>
      <c r="E125" s="7" t="str">
        <f>SUM(E115:E124)</f>
        <v>3042.04</v>
      </c>
      <c r="F125" s="1"/>
      <c r="G125" s="3" t="str">
        <f>E125+11000</f>
        <v>14042.04</v>
      </c>
      <c r="H125" s="1"/>
      <c r="I125" s="1"/>
      <c r="J125" s="1"/>
      <c r="K125" s="1"/>
    </row>
    <row r="126" ht="12.75" customHeight="1">
      <c r="A126" s="8" t="s">
        <v>59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24.0</v>
      </c>
      <c r="D129" s="3">
        <v>24.0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18393.0</v>
      </c>
      <c r="D130" s="3">
        <v>18459.0</v>
      </c>
      <c r="E130" s="3" t="str">
        <f t="shared" si="28"/>
        <v>339.24</v>
      </c>
      <c r="F130" s="3" t="str">
        <f t="shared" si="29"/>
        <v>66.00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25.0</v>
      </c>
      <c r="D132" s="3">
        <v>25.0</v>
      </c>
      <c r="E132" s="3" t="str">
        <f t="shared" ref="E132:E133" si="30">F132*B132</f>
        <v>0.00</v>
      </c>
      <c r="F132" s="3" t="str">
        <f>D132-C132</f>
        <v>0.00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25.26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9.0</v>
      </c>
      <c r="D135" s="3">
        <v>10.0</v>
      </c>
      <c r="E135" s="3" t="str">
        <f>F135*B135</f>
        <v>131.15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1" t="s">
        <v>15</v>
      </c>
      <c r="B138" s="11"/>
      <c r="C138" s="11"/>
      <c r="D138" s="11"/>
      <c r="E138" s="12">
        <v>50.0</v>
      </c>
      <c r="F138" s="1"/>
      <c r="G138" s="3"/>
      <c r="H138" s="1"/>
      <c r="I138" s="1"/>
      <c r="J138" s="1"/>
      <c r="K138" s="1"/>
    </row>
    <row r="139" ht="15.75" customHeight="1">
      <c r="A139" s="6" t="s">
        <v>16</v>
      </c>
      <c r="B139" s="6"/>
      <c r="C139" s="6"/>
      <c r="D139" s="6"/>
      <c r="E139" s="7" t="str">
        <f>SUM(E129:E138)</f>
        <v>2852.77</v>
      </c>
      <c r="F139" s="1"/>
      <c r="G139" s="3" t="str">
        <f>E139+11000</f>
        <v>13852.77</v>
      </c>
      <c r="H139" s="1"/>
      <c r="I139" s="1"/>
      <c r="J139" s="1"/>
      <c r="K139" s="1"/>
    </row>
    <row r="140" ht="12.75" customHeight="1">
      <c r="A140" s="8" t="s">
        <v>59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24.0</v>
      </c>
      <c r="D143" s="3">
        <v>24.0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18279.0</v>
      </c>
      <c r="D144" s="3">
        <v>18393.0</v>
      </c>
      <c r="E144" s="3" t="str">
        <f t="shared" si="31"/>
        <v>585.96</v>
      </c>
      <c r="F144" s="3" t="str">
        <f t="shared" si="32"/>
        <v>114.00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24.0</v>
      </c>
      <c r="D146" s="3">
        <v>25.0</v>
      </c>
      <c r="E146" s="3" t="str">
        <f t="shared" ref="E146:E147" si="33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25.26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9.0</v>
      </c>
      <c r="D149" s="3">
        <v>9.0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1" t="s">
        <v>15</v>
      </c>
      <c r="B152" s="11"/>
      <c r="C152" s="11"/>
      <c r="D152" s="11"/>
      <c r="E152" s="12">
        <v>50.0</v>
      </c>
      <c r="F152" s="1"/>
      <c r="G152" s="3"/>
      <c r="H152" s="1"/>
      <c r="I152" s="1"/>
      <c r="J152" s="1"/>
      <c r="K152" s="1"/>
    </row>
    <row r="153" ht="15.75" customHeight="1">
      <c r="A153" s="6" t="s">
        <v>16</v>
      </c>
      <c r="B153" s="6"/>
      <c r="C153" s="6"/>
      <c r="D153" s="6"/>
      <c r="E153" s="7" t="str">
        <f>SUM(E143:E152)</f>
        <v>2989.99</v>
      </c>
      <c r="F153" s="1"/>
      <c r="G153" s="3" t="str">
        <f>E153+11000</f>
        <v>13989.99</v>
      </c>
      <c r="H153" s="1"/>
      <c r="I153" s="1"/>
      <c r="J153" s="1"/>
      <c r="K153" s="1"/>
    </row>
    <row r="154" ht="12.75" customHeight="1">
      <c r="A154" s="8" t="s">
        <v>59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24.0</v>
      </c>
      <c r="D157" s="3">
        <v>24.0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18187.0</v>
      </c>
      <c r="D158" s="3">
        <v>18279.0</v>
      </c>
      <c r="E158" s="3" t="str">
        <f t="shared" si="34"/>
        <v>472.88</v>
      </c>
      <c r="F158" s="3" t="str">
        <f t="shared" si="35"/>
        <v>92.00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23.0</v>
      </c>
      <c r="D160" s="3">
        <v>24.0</v>
      </c>
      <c r="E160" s="3" t="str">
        <f t="shared" ref="E160:E161" si="36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50.52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8.0</v>
      </c>
      <c r="D163" s="3">
        <v>9.0</v>
      </c>
      <c r="E163" s="3" t="str">
        <f>F163*B163</f>
        <v>131.15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1" t="s">
        <v>15</v>
      </c>
      <c r="B166" s="11"/>
      <c r="C166" s="11"/>
      <c r="D166" s="11"/>
      <c r="E166" s="12">
        <v>50.0</v>
      </c>
      <c r="F166" s="1"/>
      <c r="G166" s="3"/>
      <c r="H166" s="1"/>
      <c r="I166" s="1"/>
      <c r="J166" s="1"/>
      <c r="K166" s="1"/>
    </row>
    <row r="167" ht="15.75" customHeight="1">
      <c r="A167" s="6" t="s">
        <v>16</v>
      </c>
      <c r="B167" s="6"/>
      <c r="C167" s="6"/>
      <c r="D167" s="6"/>
      <c r="E167" s="7" t="str">
        <f>SUM(E157:E166)</f>
        <v>3033.32</v>
      </c>
      <c r="F167" s="1"/>
      <c r="G167" s="3" t="str">
        <f>E167+11000</f>
        <v>14033.32</v>
      </c>
      <c r="H167" s="1"/>
      <c r="I167" s="1"/>
      <c r="J167" s="1"/>
      <c r="K167" s="1"/>
    </row>
    <row r="168" ht="12.75" customHeight="1">
      <c r="A168" s="8" t="s">
        <v>59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23.0</v>
      </c>
      <c r="D171" s="3">
        <v>24.0</v>
      </c>
      <c r="E171" s="3" t="str">
        <f t="shared" ref="E171:E172" si="37">F171*B171</f>
        <v>115.86</v>
      </c>
      <c r="F171" s="3" t="str">
        <f t="shared" ref="F171:F172" si="38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18125.0</v>
      </c>
      <c r="D172" s="3">
        <v>18187.0</v>
      </c>
      <c r="E172" s="3" t="str">
        <f t="shared" si="37"/>
        <v>318.68</v>
      </c>
      <c r="F172" s="3" t="str">
        <f t="shared" si="38"/>
        <v>62.00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21.0</v>
      </c>
      <c r="D174" s="3">
        <v>23.0</v>
      </c>
      <c r="E174" s="3" t="str">
        <f t="shared" ref="E174:E175" si="39">F174*B174</f>
        <v>43.30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75.78</v>
      </c>
      <c r="F175" s="3" t="str">
        <f>F174+F177</f>
        <v>3.00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7.0</v>
      </c>
      <c r="D177" s="3">
        <v>8.0</v>
      </c>
      <c r="E177" s="3" t="str">
        <f>F177*B177</f>
        <v>131.15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1" t="s">
        <v>15</v>
      </c>
      <c r="B180" s="11"/>
      <c r="C180" s="11"/>
      <c r="D180" s="11"/>
      <c r="E180" s="12">
        <v>50.0</v>
      </c>
      <c r="F180" s="1"/>
      <c r="G180" s="3"/>
      <c r="H180" s="1"/>
      <c r="I180" s="1"/>
      <c r="J180" s="1"/>
      <c r="K180" s="1"/>
    </row>
    <row r="181" ht="15.75" customHeight="1">
      <c r="A181" s="6" t="s">
        <v>16</v>
      </c>
      <c r="B181" s="6"/>
      <c r="C181" s="6"/>
      <c r="D181" s="6"/>
      <c r="E181" s="7" t="str">
        <f>SUM(E171:E180)</f>
        <v>3041.89</v>
      </c>
      <c r="F181" s="1"/>
      <c r="G181" s="3" t="str">
        <f>E181+11000</f>
        <v>14041.89</v>
      </c>
      <c r="H181" s="1"/>
      <c r="I181" s="1"/>
      <c r="J181" s="1"/>
      <c r="K181" s="1"/>
    </row>
    <row r="182" ht="12.75" customHeight="1">
      <c r="A182" s="8" t="s">
        <v>59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23.0</v>
      </c>
      <c r="D185" s="3">
        <v>23.0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18055.0</v>
      </c>
      <c r="D186" s="3">
        <v>18125.0</v>
      </c>
      <c r="E186" s="3" t="str">
        <f t="shared" si="40"/>
        <v>359.80</v>
      </c>
      <c r="F186" s="3" t="str">
        <f t="shared" si="41"/>
        <v>70.00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20.0</v>
      </c>
      <c r="D188" s="3">
        <v>21.0</v>
      </c>
      <c r="E188" s="3" t="str">
        <f t="shared" ref="E188:E189" si="42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25.26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7.0</v>
      </c>
      <c r="D191" s="3">
        <v>7.0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1" t="s">
        <v>15</v>
      </c>
      <c r="B194" s="11"/>
      <c r="C194" s="11"/>
      <c r="D194" s="11"/>
      <c r="E194" s="12">
        <v>50.0</v>
      </c>
      <c r="F194" s="1"/>
      <c r="G194" s="3"/>
      <c r="H194" s="1"/>
      <c r="I194" s="1"/>
      <c r="J194" s="1"/>
      <c r="K194" s="1"/>
    </row>
    <row r="195" ht="15.75" customHeight="1">
      <c r="A195" s="6" t="s">
        <v>16</v>
      </c>
      <c r="B195" s="6"/>
      <c r="C195" s="6"/>
      <c r="D195" s="6"/>
      <c r="E195" s="7" t="str">
        <f>SUM(E185:E194)</f>
        <v>2763.83</v>
      </c>
      <c r="F195" s="1"/>
      <c r="G195" s="3" t="str">
        <f>E195+11000</f>
        <v>13763.83</v>
      </c>
      <c r="H195" s="1"/>
      <c r="I195" s="1"/>
      <c r="J195" s="1"/>
      <c r="K195" s="1"/>
    </row>
    <row r="196" ht="12.75" customHeight="1">
      <c r="A196" s="8" t="s">
        <v>59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22.0</v>
      </c>
      <c r="D199" s="3">
        <v>23.0</v>
      </c>
      <c r="E199" s="3" t="str">
        <f t="shared" ref="E199:E200" si="43">F199*B199</f>
        <v>115.86</v>
      </c>
      <c r="F199" s="3" t="str">
        <f t="shared" ref="F199:F200" si="44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17947.0</v>
      </c>
      <c r="D200" s="3">
        <v>18055.0</v>
      </c>
      <c r="E200" s="3" t="str">
        <f t="shared" si="43"/>
        <v>555.12</v>
      </c>
      <c r="F200" s="3" t="str">
        <f t="shared" si="44"/>
        <v>108.00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19.0</v>
      </c>
      <c r="D202" s="3">
        <v>20.0</v>
      </c>
      <c r="E202" s="3" t="str">
        <f t="shared" ref="E202:E203" si="45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50.52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6.0</v>
      </c>
      <c r="D205" s="3">
        <v>7.0</v>
      </c>
      <c r="E205" s="3" t="str">
        <f>F205*B205</f>
        <v>131.15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1" t="s">
        <v>15</v>
      </c>
      <c r="B208" s="11"/>
      <c r="C208" s="11"/>
      <c r="D208" s="11"/>
      <c r="E208" s="12">
        <v>50.0</v>
      </c>
      <c r="F208" s="1"/>
      <c r="G208" s="3"/>
      <c r="H208" s="1"/>
      <c r="I208" s="1"/>
      <c r="J208" s="1"/>
      <c r="K208" s="1"/>
    </row>
    <row r="209" ht="15.75" customHeight="1">
      <c r="A209" s="6" t="s">
        <v>16</v>
      </c>
      <c r="B209" s="6"/>
      <c r="C209" s="6"/>
      <c r="D209" s="6"/>
      <c r="E209" s="7" t="str">
        <f>SUM(E199:E208)</f>
        <v>3231.42</v>
      </c>
      <c r="F209" s="1"/>
      <c r="G209" s="3" t="str">
        <f>E209+11000</f>
        <v>14231.42</v>
      </c>
      <c r="H209" s="1"/>
      <c r="I209" s="1"/>
      <c r="J209" s="1"/>
      <c r="K209" s="1"/>
    </row>
    <row r="210" ht="12.75" customHeight="1">
      <c r="A210" s="8" t="s">
        <v>59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22.0</v>
      </c>
      <c r="D213" s="3">
        <v>22.0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17866.0</v>
      </c>
      <c r="D214" s="3">
        <v>17947.0</v>
      </c>
      <c r="E214" s="3" t="str">
        <f t="shared" si="46"/>
        <v>416.34</v>
      </c>
      <c r="F214" s="3" t="str">
        <f t="shared" si="47"/>
        <v>81.00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18.0</v>
      </c>
      <c r="D216" s="3">
        <v>19.0</v>
      </c>
      <c r="E216" s="3" t="str">
        <f t="shared" ref="E216:E217" si="48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5.0</v>
      </c>
      <c r="D219" s="3">
        <v>6.0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735.37</v>
      </c>
      <c r="F220" s="1"/>
      <c r="G220" s="1">
        <v>777.64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347.47</v>
      </c>
      <c r="F221" s="1"/>
      <c r="G221" s="1">
        <v>360.0</v>
      </c>
      <c r="H221" s="1"/>
      <c r="I221" s="1"/>
      <c r="J221" s="1"/>
      <c r="K221" s="1"/>
    </row>
    <row r="222" ht="15.75" customHeight="1">
      <c r="A222" s="11" t="s">
        <v>15</v>
      </c>
      <c r="B222" s="11"/>
      <c r="C222" s="11"/>
      <c r="D222" s="11"/>
      <c r="E222" s="12">
        <v>50.0</v>
      </c>
      <c r="F222" s="1"/>
      <c r="G222" s="3"/>
      <c r="H222" s="1"/>
      <c r="I222" s="1"/>
      <c r="J222" s="1"/>
      <c r="K222" s="1"/>
    </row>
    <row r="223" ht="15.75" customHeight="1">
      <c r="A223" s="6" t="s">
        <v>16</v>
      </c>
      <c r="B223" s="6"/>
      <c r="C223" s="6"/>
      <c r="D223" s="6"/>
      <c r="E223" s="7" t="str">
        <f>SUM(E213:E222)</f>
        <v>2921.98</v>
      </c>
      <c r="F223" s="1"/>
      <c r="G223" s="3" t="str">
        <f>E223+11000</f>
        <v>13921.98</v>
      </c>
      <c r="H223" s="1"/>
      <c r="I223" s="1"/>
      <c r="J223" s="1"/>
      <c r="K223" s="1"/>
    </row>
    <row r="224" ht="12.75" customHeight="1">
      <c r="A224" s="8" t="s">
        <v>59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106.56</v>
      </c>
      <c r="C227" s="3">
        <v>21.0</v>
      </c>
      <c r="D227" s="3">
        <v>22.0</v>
      </c>
      <c r="E227" s="3" t="str">
        <f t="shared" ref="E227:E228" si="49">F227*B227</f>
        <v>106.56</v>
      </c>
      <c r="F227" s="3" t="str">
        <f t="shared" ref="F227:F228" si="50">D227-C227</f>
        <v>1.00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4.72</v>
      </c>
      <c r="C228" s="3">
        <v>17760.0</v>
      </c>
      <c r="D228" s="3">
        <v>17866.0</v>
      </c>
      <c r="E228" s="3" t="str">
        <f t="shared" si="49"/>
        <v>500.32</v>
      </c>
      <c r="F228" s="3" t="str">
        <f t="shared" si="50"/>
        <v>106.00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110.42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19.87</v>
      </c>
      <c r="C230" s="3">
        <v>16.0</v>
      </c>
      <c r="D230" s="3">
        <v>18.0</v>
      </c>
      <c r="E230" s="3" t="str">
        <f t="shared" ref="E230:E231" si="51">F230*B230</f>
        <v>39.74</v>
      </c>
      <c r="F230" s="3" t="str">
        <f>D230-C230</f>
        <v>2.00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23.18</v>
      </c>
      <c r="C231" s="3"/>
      <c r="D231" s="3"/>
      <c r="E231" s="3" t="str">
        <f t="shared" si="51"/>
        <v>69.54</v>
      </c>
      <c r="F231" s="3" t="str">
        <f>F230+F233</f>
        <v>3.00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962.51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121.13</v>
      </c>
      <c r="C233" s="3">
        <v>4.0</v>
      </c>
      <c r="D233" s="3">
        <v>5.0</v>
      </c>
      <c r="E233" s="3" t="str">
        <f>F233*B233</f>
        <v>121.13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735.37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347.47</v>
      </c>
      <c r="F235" s="1"/>
      <c r="G235" s="1"/>
      <c r="H235" s="1"/>
      <c r="I235" s="1"/>
      <c r="J235" s="1"/>
      <c r="K235" s="1"/>
    </row>
    <row r="236" ht="15.75" customHeight="1">
      <c r="A236" s="11" t="s">
        <v>15</v>
      </c>
      <c r="B236" s="11"/>
      <c r="C236" s="11"/>
      <c r="D236" s="11"/>
      <c r="E236" s="12">
        <v>50.0</v>
      </c>
      <c r="F236" s="1"/>
      <c r="G236" s="3"/>
      <c r="H236" s="1"/>
      <c r="I236" s="1"/>
      <c r="J236" s="1"/>
      <c r="K236" s="1"/>
    </row>
    <row r="237" ht="15.75" customHeight="1">
      <c r="A237" s="6" t="s">
        <v>16</v>
      </c>
      <c r="B237" s="6"/>
      <c r="C237" s="6"/>
      <c r="D237" s="6"/>
      <c r="E237" s="7" t="str">
        <f>SUM(E227:E236)</f>
        <v>3043.06</v>
      </c>
      <c r="F237" s="1"/>
      <c r="G237" s="3" t="str">
        <f>E237+11000</f>
        <v>14043.06</v>
      </c>
      <c r="H237" s="1"/>
      <c r="I237" s="1"/>
      <c r="J237" s="1"/>
      <c r="K237" s="1"/>
    </row>
    <row r="238" ht="12.75" customHeight="1">
      <c r="A238" s="8" t="s">
        <v>59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106.56</v>
      </c>
      <c r="C241" s="3">
        <v>21.0</v>
      </c>
      <c r="D241" s="3">
        <v>21.0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4.72</v>
      </c>
      <c r="C242" s="3">
        <v>17636.0</v>
      </c>
      <c r="D242" s="3">
        <v>17760.0</v>
      </c>
      <c r="E242" s="3" t="str">
        <f t="shared" si="52"/>
        <v>585.28</v>
      </c>
      <c r="F242" s="3" t="str">
        <f t="shared" si="53"/>
        <v>124.00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>
        <v>110.42</v>
      </c>
      <c r="H243" s="1"/>
      <c r="I243" s="1"/>
      <c r="J243" s="1"/>
      <c r="K243" s="1"/>
    </row>
    <row r="244" ht="12.75" customHeight="1">
      <c r="A244" s="1" t="s">
        <v>9</v>
      </c>
      <c r="B244" s="3">
        <v>19.87</v>
      </c>
      <c r="C244" s="3">
        <v>15.0</v>
      </c>
      <c r="D244" s="3">
        <v>16.0</v>
      </c>
      <c r="E244" s="3" t="str">
        <f t="shared" ref="E244:E245" si="54">F244*B244</f>
        <v>19.87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23.18</v>
      </c>
      <c r="C245" s="3"/>
      <c r="D245" s="3"/>
      <c r="E245" s="3" t="str">
        <f t="shared" si="54"/>
        <v>46.36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914.07</v>
      </c>
      <c r="F246" s="1"/>
      <c r="G246" s="1">
        <v>962.51</v>
      </c>
      <c r="H246" s="1"/>
      <c r="I246" s="1"/>
      <c r="J246" s="1"/>
      <c r="K246" s="1"/>
    </row>
    <row r="247" ht="12.75" customHeight="1">
      <c r="A247" s="1" t="s">
        <v>12</v>
      </c>
      <c r="B247" s="3">
        <v>121.13</v>
      </c>
      <c r="C247" s="3">
        <v>3.0</v>
      </c>
      <c r="D247" s="3">
        <v>4.0</v>
      </c>
      <c r="E247" s="3" t="str">
        <f>F247*B247</f>
        <v>121.13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730.81</v>
      </c>
      <c r="F248" s="1"/>
      <c r="G248" s="1">
        <v>735.37</v>
      </c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347.47</v>
      </c>
      <c r="F249" s="1"/>
      <c r="G249" s="1"/>
      <c r="H249" s="1"/>
      <c r="I249" s="1"/>
      <c r="J249" s="1"/>
      <c r="K249" s="1"/>
    </row>
    <row r="250" ht="15.75" customHeight="1">
      <c r="A250" s="11" t="s">
        <v>15</v>
      </c>
      <c r="B250" s="11"/>
      <c r="C250" s="11"/>
      <c r="D250" s="11"/>
      <c r="E250" s="12">
        <v>25.0</v>
      </c>
      <c r="F250" s="1"/>
      <c r="G250" s="3">
        <v>50.0</v>
      </c>
      <c r="H250" s="1"/>
      <c r="I250" s="1"/>
      <c r="J250" s="1"/>
      <c r="K250" s="1"/>
    </row>
    <row r="251" ht="15.75" customHeight="1">
      <c r="A251" s="6" t="s">
        <v>16</v>
      </c>
      <c r="B251" s="6"/>
      <c r="C251" s="6"/>
      <c r="D251" s="6"/>
      <c r="E251" s="7" t="str">
        <f>SUM(E241:E250)</f>
        <v>2892.61</v>
      </c>
      <c r="F251" s="1"/>
      <c r="G251" s="3" t="str">
        <f>E251+11000</f>
        <v>13892.61</v>
      </c>
      <c r="H251" s="1"/>
      <c r="I251" s="1"/>
      <c r="J251" s="1"/>
      <c r="K251" s="1"/>
    </row>
    <row r="252" ht="12.75" customHeight="1">
      <c r="A252" s="8" t="s">
        <v>59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106.56</v>
      </c>
      <c r="C255" s="3">
        <v>20.0</v>
      </c>
      <c r="D255" s="3">
        <v>21.0</v>
      </c>
      <c r="E255" s="3" t="str">
        <f t="shared" ref="E255:E256" si="55">F255*B255</f>
        <v>106.56</v>
      </c>
      <c r="F255" s="3" t="str">
        <f t="shared" ref="F255:F256" si="56">D255-C255</f>
        <v>1.00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4.72</v>
      </c>
      <c r="C256" s="3">
        <v>17539.0</v>
      </c>
      <c r="D256" s="3">
        <v>17636.0</v>
      </c>
      <c r="E256" s="3" t="str">
        <f t="shared" si="55"/>
        <v>457.84</v>
      </c>
      <c r="F256" s="3" t="str">
        <f t="shared" si="56"/>
        <v>97.00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19.87</v>
      </c>
      <c r="C258" s="3">
        <v>14.0</v>
      </c>
      <c r="D258" s="3">
        <v>15.0</v>
      </c>
      <c r="E258" s="3" t="str">
        <f t="shared" ref="E258:E259" si="57">F258*B258</f>
        <v>19.87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23.18</v>
      </c>
      <c r="C259" s="3"/>
      <c r="D259" s="3"/>
      <c r="E259" s="3" t="str">
        <f t="shared" si="57"/>
        <v>23.18</v>
      </c>
      <c r="F259" s="3" t="str">
        <f>F258+F261</f>
        <v>1.00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914.07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121.13</v>
      </c>
      <c r="C261" s="3">
        <v>3.0</v>
      </c>
      <c r="D261" s="3">
        <v>3.0</v>
      </c>
      <c r="E261" s="3" t="str">
        <f>F261*B261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730.81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347.47</v>
      </c>
      <c r="F263" s="1"/>
      <c r="G263" s="1"/>
      <c r="H263" s="1"/>
      <c r="I263" s="1"/>
      <c r="J263" s="1"/>
      <c r="K263" s="1"/>
    </row>
    <row r="264" ht="15.75" customHeight="1">
      <c r="A264" s="11" t="s">
        <v>15</v>
      </c>
      <c r="B264" s="11"/>
      <c r="C264" s="11"/>
      <c r="D264" s="11"/>
      <c r="E264" s="12">
        <v>25.0</v>
      </c>
      <c r="F264" s="1"/>
      <c r="G264" s="3"/>
      <c r="H264" s="1"/>
      <c r="I264" s="1"/>
      <c r="J264" s="1"/>
      <c r="K264" s="1"/>
    </row>
    <row r="265" ht="15.75" customHeight="1">
      <c r="A265" s="6" t="s">
        <v>16</v>
      </c>
      <c r="B265" s="6"/>
      <c r="C265" s="6"/>
      <c r="D265" s="6"/>
      <c r="E265" s="7" t="str">
        <f>SUM(E255:E264)</f>
        <v>2727.42</v>
      </c>
      <c r="F265" s="1"/>
      <c r="G265" s="3" t="str">
        <f>E265+11000</f>
        <v>13727.42</v>
      </c>
      <c r="H265" s="1"/>
      <c r="I265" s="1"/>
      <c r="J265" s="1"/>
      <c r="K265" s="1"/>
    </row>
    <row r="266" ht="12.75" customHeight="1">
      <c r="A266" s="8" t="s">
        <v>59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106.56</v>
      </c>
      <c r="C269" s="3">
        <v>20.0</v>
      </c>
      <c r="D269" s="3">
        <v>20.0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4.72</v>
      </c>
      <c r="C270" s="3">
        <v>17427.0</v>
      </c>
      <c r="D270" s="3">
        <v>17539.0</v>
      </c>
      <c r="E270" s="3" t="str">
        <f t="shared" si="58"/>
        <v>528.64</v>
      </c>
      <c r="F270" s="3" t="str">
        <f t="shared" si="59"/>
        <v>112.00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19.87</v>
      </c>
      <c r="C272" s="3">
        <v>13.0</v>
      </c>
      <c r="D272" s="3">
        <v>14.0</v>
      </c>
      <c r="E272" s="3" t="str">
        <f t="shared" ref="E272:E273" si="60">F272*B272</f>
        <v>19.87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23.18</v>
      </c>
      <c r="C273" s="3"/>
      <c r="D273" s="3"/>
      <c r="E273" s="3" t="str">
        <f t="shared" si="60"/>
        <v>23.18</v>
      </c>
      <c r="F273" s="3" t="str">
        <f>F272+F275</f>
        <v>1.00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914.07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121.13</v>
      </c>
      <c r="C275" s="3">
        <v>3.0</v>
      </c>
      <c r="D275" s="3">
        <v>3.0</v>
      </c>
      <c r="E275" s="3" t="str">
        <f>F275*B275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730.81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347.47</v>
      </c>
      <c r="F277" s="1"/>
      <c r="G277" s="1"/>
      <c r="H277" s="1"/>
      <c r="I277" s="1"/>
      <c r="J277" s="1"/>
      <c r="K277" s="1"/>
    </row>
    <row r="278" ht="15.75" customHeight="1">
      <c r="A278" s="11" t="s">
        <v>15</v>
      </c>
      <c r="B278" s="11"/>
      <c r="C278" s="11"/>
      <c r="D278" s="11"/>
      <c r="E278" s="12">
        <v>25.0</v>
      </c>
      <c r="F278" s="1"/>
      <c r="G278" s="3"/>
      <c r="H278" s="1"/>
      <c r="I278" s="1"/>
      <c r="J278" s="1"/>
      <c r="K278" s="1"/>
    </row>
    <row r="279" ht="15.75" customHeight="1">
      <c r="A279" s="6" t="s">
        <v>16</v>
      </c>
      <c r="B279" s="6"/>
      <c r="C279" s="6"/>
      <c r="D279" s="6"/>
      <c r="E279" s="7" t="str">
        <f>SUM(E269:E278)</f>
        <v>2691.66</v>
      </c>
      <c r="F279" s="1"/>
      <c r="G279" s="3" t="str">
        <f>E279+11000</f>
        <v>13691.66</v>
      </c>
      <c r="H279" s="1"/>
      <c r="I279" s="1"/>
      <c r="J279" s="1"/>
      <c r="K279" s="1"/>
    </row>
    <row r="280" ht="12.75" customHeight="1">
      <c r="A280" s="8" t="s">
        <v>59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106.56</v>
      </c>
      <c r="C283" s="3">
        <v>19.0</v>
      </c>
      <c r="D283" s="3">
        <v>20.0</v>
      </c>
      <c r="E283" s="3" t="str">
        <f t="shared" ref="E283:E284" si="61">F283*B283</f>
        <v>106.56</v>
      </c>
      <c r="F283" s="3" t="str">
        <f t="shared" ref="F283:F284" si="62">D283-C283</f>
        <v>1.00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4.72</v>
      </c>
      <c r="C284" s="3">
        <v>17342.0</v>
      </c>
      <c r="D284" s="3">
        <v>17427.0</v>
      </c>
      <c r="E284" s="3" t="str">
        <f t="shared" si="61"/>
        <v>401.20</v>
      </c>
      <c r="F284" s="3" t="str">
        <f t="shared" si="62"/>
        <v>85.00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19.87</v>
      </c>
      <c r="C286" s="3">
        <v>12.0</v>
      </c>
      <c r="D286" s="3">
        <v>13.0</v>
      </c>
      <c r="E286" s="3" t="str">
        <f t="shared" ref="E286:E287" si="63">F286*B286</f>
        <v>19.87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46.36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914.07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121.13</v>
      </c>
      <c r="C289" s="3">
        <v>2.0</v>
      </c>
      <c r="D289" s="3">
        <v>3.0</v>
      </c>
      <c r="E289" s="3" t="str">
        <f>F289*B289</f>
        <v>121.13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730.81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347.47</v>
      </c>
      <c r="F291" s="1"/>
      <c r="G291" s="1"/>
      <c r="H291" s="1"/>
      <c r="I291" s="1"/>
      <c r="J291" s="1"/>
      <c r="K291" s="1"/>
    </row>
    <row r="292" ht="15.75" customHeight="1">
      <c r="A292" s="11" t="s">
        <v>15</v>
      </c>
      <c r="B292" s="11"/>
      <c r="C292" s="11"/>
      <c r="D292" s="11"/>
      <c r="E292" s="12">
        <v>25.0</v>
      </c>
      <c r="F292" s="1"/>
      <c r="G292" s="3"/>
      <c r="H292" s="1"/>
      <c r="I292" s="1"/>
      <c r="J292" s="1"/>
      <c r="K292" s="1"/>
    </row>
    <row r="293" ht="15.75" customHeight="1">
      <c r="A293" s="6" t="s">
        <v>16</v>
      </c>
      <c r="B293" s="6"/>
      <c r="C293" s="6"/>
      <c r="D293" s="6"/>
      <c r="E293" s="7" t="str">
        <f>SUM(E283:E292)</f>
        <v>2815.09</v>
      </c>
      <c r="F293" s="1"/>
      <c r="G293" s="3" t="str">
        <f>E293+11000</f>
        <v>13815.09</v>
      </c>
      <c r="H293" s="1"/>
      <c r="I293" s="1"/>
      <c r="J293" s="1"/>
      <c r="K293" s="1"/>
    </row>
    <row r="294" ht="12.75" customHeight="1">
      <c r="A294" s="8" t="s">
        <v>59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106.56</v>
      </c>
      <c r="C297" s="3">
        <v>18.0</v>
      </c>
      <c r="D297" s="3">
        <v>19.0</v>
      </c>
      <c r="E297" s="3" t="str">
        <f t="shared" ref="E297:E298" si="64">F297*B297</f>
        <v>106.56</v>
      </c>
      <c r="F297" s="3" t="str">
        <f t="shared" ref="F297:F298" si="65">D297-C297</f>
        <v>1.00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4.48</v>
      </c>
      <c r="C298" s="3">
        <v>17250.0</v>
      </c>
      <c r="D298" s="3">
        <v>17342.0</v>
      </c>
      <c r="E298" s="3" t="str">
        <f t="shared" si="64"/>
        <v>412.16</v>
      </c>
      <c r="F298" s="3" t="str">
        <f t="shared" si="65"/>
        <v>92.00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18.88</v>
      </c>
      <c r="C300" s="3">
        <v>9.0</v>
      </c>
      <c r="D300" s="3">
        <v>12.0</v>
      </c>
      <c r="E300" s="3" t="str">
        <f t="shared" ref="E300:E301" si="66">F300*B300</f>
        <v>56.64</v>
      </c>
      <c r="F300" s="3" t="str">
        <f>D300-C300</f>
        <v>3.00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22.03</v>
      </c>
      <c r="C301" s="3"/>
      <c r="D301" s="3"/>
      <c r="E301" s="3" t="str">
        <f t="shared" si="66"/>
        <v>66.09</v>
      </c>
      <c r="F301" s="3" t="str">
        <f>F300+F303</f>
        <v>3.00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813.69</v>
      </c>
      <c r="F302" s="1"/>
      <c r="G302" s="1">
        <v>914.07</v>
      </c>
      <c r="H302" s="1"/>
      <c r="I302" s="1"/>
      <c r="J302" s="1"/>
      <c r="K302" s="1"/>
    </row>
    <row r="303" ht="12.75" customHeight="1">
      <c r="A303" s="1" t="s">
        <v>12</v>
      </c>
      <c r="B303" s="3">
        <v>114.27</v>
      </c>
      <c r="C303" s="3">
        <v>2.0</v>
      </c>
      <c r="D303" s="3">
        <v>2.0</v>
      </c>
      <c r="E303" s="3" t="str">
        <f>F303*B303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730.81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347.47</v>
      </c>
      <c r="F305" s="1"/>
      <c r="G305" s="1"/>
      <c r="H305" s="1"/>
      <c r="I305" s="1"/>
      <c r="J305" s="1"/>
      <c r="K305" s="1"/>
    </row>
    <row r="306" ht="15.75" customHeight="1">
      <c r="A306" s="11" t="s">
        <v>15</v>
      </c>
      <c r="B306" s="11"/>
      <c r="C306" s="11"/>
      <c r="D306" s="11"/>
      <c r="E306" s="12">
        <v>25.0</v>
      </c>
      <c r="F306" s="1"/>
      <c r="G306" s="3"/>
      <c r="H306" s="1"/>
      <c r="I306" s="1"/>
      <c r="J306" s="1"/>
      <c r="K306" s="1"/>
    </row>
    <row r="307" ht="15.75" customHeight="1">
      <c r="A307" s="6" t="s">
        <v>16</v>
      </c>
      <c r="B307" s="6"/>
      <c r="C307" s="6"/>
      <c r="D307" s="6"/>
      <c r="E307" s="7" t="str">
        <f>SUM(E297:E306)</f>
        <v>2661.04</v>
      </c>
      <c r="F307" s="1"/>
      <c r="G307" s="3" t="str">
        <f>E307+11000</f>
        <v>13661.04</v>
      </c>
      <c r="H307" s="1"/>
      <c r="I307" s="1"/>
      <c r="J307" s="1"/>
      <c r="K307" s="1"/>
    </row>
    <row r="308" ht="12.75" customHeight="1">
      <c r="A308" s="8" t="s">
        <v>59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101.2</v>
      </c>
      <c r="C311" s="3">
        <v>18.0</v>
      </c>
      <c r="D311" s="3">
        <v>18.0</v>
      </c>
      <c r="E311" s="3" t="str">
        <f t="shared" ref="E311:E312" si="67">F311*B311</f>
        <v>0.00</v>
      </c>
      <c r="F311" s="3" t="str">
        <f t="shared" ref="F311:F312" si="68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4.48</v>
      </c>
      <c r="C312" s="3">
        <v>17153.0</v>
      </c>
      <c r="D312" s="3">
        <v>17250.0</v>
      </c>
      <c r="E312" s="3" t="str">
        <f t="shared" si="67"/>
        <v>434.56</v>
      </c>
      <c r="F312" s="3" t="str">
        <f t="shared" si="68"/>
        <v>97.00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18.88</v>
      </c>
      <c r="C314" s="3">
        <v>4.0</v>
      </c>
      <c r="D314" s="3">
        <v>9.0</v>
      </c>
      <c r="E314" s="3" t="str">
        <f t="shared" ref="E314:E315" si="69">F314*B314</f>
        <v>94.40</v>
      </c>
      <c r="F314" s="3" t="str">
        <f>D314-C314</f>
        <v>5.00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22.03</v>
      </c>
      <c r="C315" s="3"/>
      <c r="D315" s="3"/>
      <c r="E315" s="3" t="str">
        <f t="shared" si="69"/>
        <v>132.18</v>
      </c>
      <c r="F315" s="3" t="str">
        <f>F314+F317</f>
        <v>6.00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813.69</v>
      </c>
      <c r="F316" s="1"/>
      <c r="G316" s="1">
        <v>914.07</v>
      </c>
      <c r="H316" s="1"/>
      <c r="I316" s="1"/>
      <c r="J316" s="1"/>
      <c r="K316" s="1"/>
    </row>
    <row r="317" ht="12.75" customHeight="1">
      <c r="A317" s="1" t="s">
        <v>12</v>
      </c>
      <c r="B317" s="3">
        <v>114.27</v>
      </c>
      <c r="C317" s="3">
        <v>1.0</v>
      </c>
      <c r="D317" s="3">
        <v>2.0</v>
      </c>
      <c r="E317" s="3" t="str">
        <f>F317*B317</f>
        <v>114.27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730.81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347.47</v>
      </c>
      <c r="F319" s="1"/>
      <c r="G319" s="1"/>
      <c r="H319" s="1"/>
      <c r="I319" s="1"/>
      <c r="J319" s="1"/>
      <c r="K319" s="1"/>
    </row>
    <row r="320" ht="15.75" customHeight="1">
      <c r="A320" s="11" t="s">
        <v>15</v>
      </c>
      <c r="B320" s="11"/>
      <c r="C320" s="11"/>
      <c r="D320" s="11"/>
      <c r="E320" s="12">
        <v>25.0</v>
      </c>
      <c r="F320" s="1"/>
      <c r="G320" s="3"/>
      <c r="H320" s="1"/>
      <c r="I320" s="1"/>
      <c r="J320" s="1"/>
      <c r="K320" s="1"/>
    </row>
    <row r="321" ht="15.75" customHeight="1">
      <c r="A321" s="6" t="s">
        <v>16</v>
      </c>
      <c r="B321" s="6"/>
      <c r="C321" s="6"/>
      <c r="D321" s="6"/>
      <c r="E321" s="7" t="str">
        <f>SUM(E311:E320)</f>
        <v>2795.00</v>
      </c>
      <c r="F321" s="1"/>
      <c r="G321" s="3" t="str">
        <f>E321+11000</f>
        <v>13795.00</v>
      </c>
      <c r="H321" s="1"/>
      <c r="I321" s="1"/>
      <c r="J321" s="1"/>
      <c r="K321" s="1"/>
    </row>
    <row r="322" ht="12.75" customHeight="1">
      <c r="A322" s="8" t="s">
        <v>59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101.2</v>
      </c>
      <c r="C325" s="3">
        <v>18.0</v>
      </c>
      <c r="D325" s="3">
        <v>18.0</v>
      </c>
      <c r="E325" s="3" t="str">
        <f t="shared" ref="E325:E326" si="70">F325*B325</f>
        <v>0.00</v>
      </c>
      <c r="F325" s="3" t="str">
        <f t="shared" ref="F325:F326" si="71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4.48</v>
      </c>
      <c r="C326" s="3">
        <v>17110.0</v>
      </c>
      <c r="D326" s="3">
        <v>17153.0</v>
      </c>
      <c r="E326" s="3" t="str">
        <f t="shared" si="70"/>
        <v>192.64</v>
      </c>
      <c r="F326" s="3" t="str">
        <f t="shared" si="71"/>
        <v>43.00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18.88</v>
      </c>
      <c r="C328" s="3">
        <v>4.0</v>
      </c>
      <c r="D328" s="3">
        <v>4.0</v>
      </c>
      <c r="E328" s="3" t="str">
        <f t="shared" ref="E328:E329" si="72">F328*B328</f>
        <v>0.00</v>
      </c>
      <c r="F328" s="3" t="str">
        <f>D328-C328</f>
        <v>0.00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22.03</v>
      </c>
      <c r="C329" s="3"/>
      <c r="D329" s="3"/>
      <c r="E329" s="3" t="str">
        <f t="shared" si="72"/>
        <v>0.00</v>
      </c>
      <c r="F329" s="3" t="str">
        <f>F328+F331</f>
        <v>0.00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813.69</v>
      </c>
      <c r="F330" s="1"/>
      <c r="G330" s="1">
        <v>914.07</v>
      </c>
      <c r="H330" s="1"/>
      <c r="I330" s="1"/>
      <c r="J330" s="1"/>
      <c r="K330" s="1"/>
    </row>
    <row r="331" ht="12.75" customHeight="1">
      <c r="A331" s="1" t="s">
        <v>12</v>
      </c>
      <c r="B331" s="3">
        <v>114.27</v>
      </c>
      <c r="C331" s="3">
        <v>1.0</v>
      </c>
      <c r="D331" s="3">
        <v>1.0</v>
      </c>
      <c r="E331" s="3" t="str">
        <f>F331*B331</f>
        <v>0.00</v>
      </c>
      <c r="F331" s="3" t="str">
        <f>D331-C331</f>
        <v>0.00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730.81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/>
      <c r="H333" s="1"/>
      <c r="I333" s="1"/>
      <c r="J333" s="1"/>
      <c r="K333" s="1"/>
    </row>
    <row r="334" ht="15.75" customHeight="1">
      <c r="A334" s="11" t="s">
        <v>15</v>
      </c>
      <c r="B334" s="11"/>
      <c r="C334" s="11"/>
      <c r="D334" s="11"/>
      <c r="E334" s="12">
        <v>25.0</v>
      </c>
      <c r="F334" s="1"/>
      <c r="G334" s="3"/>
      <c r="H334" s="1"/>
      <c r="I334" s="1"/>
      <c r="J334" s="1"/>
      <c r="K334" s="1"/>
    </row>
    <row r="335" ht="15.75" customHeight="1">
      <c r="A335" s="6" t="s">
        <v>16</v>
      </c>
      <c r="B335" s="6"/>
      <c r="C335" s="6"/>
      <c r="D335" s="6"/>
      <c r="E335" s="7" t="str">
        <f>SUM(E325:E334)</f>
        <v>2212.23</v>
      </c>
      <c r="F335" s="1"/>
      <c r="G335" s="3" t="str">
        <f>E335+11000</f>
        <v>13212.23</v>
      </c>
      <c r="H335" s="1"/>
      <c r="I335" s="1"/>
      <c r="J335" s="1"/>
      <c r="K335" s="1"/>
    </row>
    <row r="336" ht="12.75" customHeight="1">
      <c r="A336" s="8" t="s">
        <v>59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101.2</v>
      </c>
      <c r="C339" s="3">
        <v>18.0</v>
      </c>
      <c r="D339" s="3">
        <v>18.0</v>
      </c>
      <c r="E339" s="3" t="str">
        <f t="shared" ref="E339:E340" si="73">F339*B339</f>
        <v>0.00</v>
      </c>
      <c r="F339" s="3" t="str">
        <f t="shared" ref="F339:F340" si="74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4.48</v>
      </c>
      <c r="C340" s="3">
        <v>17107.0</v>
      </c>
      <c r="D340" s="3">
        <v>17110.0</v>
      </c>
      <c r="E340" s="3" t="str">
        <f t="shared" si="73"/>
        <v>13.44</v>
      </c>
      <c r="F340" s="3" t="str">
        <f t="shared" si="74"/>
        <v>3.00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18.88</v>
      </c>
      <c r="C342" s="3">
        <v>1.0</v>
      </c>
      <c r="D342" s="3">
        <v>3.0</v>
      </c>
      <c r="E342" s="3" t="str">
        <f t="shared" ref="E342:E343" si="75">F342*B342</f>
        <v>37.76</v>
      </c>
      <c r="F342" s="3" t="str">
        <f>D342-C342</f>
        <v>2.00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22.03</v>
      </c>
      <c r="C343" s="3"/>
      <c r="D343" s="3"/>
      <c r="E343" s="3" t="str">
        <f t="shared" si="75"/>
        <v>44.06</v>
      </c>
      <c r="F343" s="3" t="str">
        <f>F342+F345</f>
        <v>2.00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813.69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114.27</v>
      </c>
      <c r="C345" s="3">
        <v>1.0</v>
      </c>
      <c r="D345" s="3">
        <v>1.0</v>
      </c>
      <c r="E345" s="3" t="str">
        <f>F345*B345</f>
        <v>0.00</v>
      </c>
      <c r="F345" s="3" t="str">
        <f>D345-C345</f>
        <v>0.00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730.81</v>
      </c>
      <c r="F346" s="1"/>
      <c r="G346" s="1">
        <v>730.81</v>
      </c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347.47</v>
      </c>
      <c r="F347" s="1"/>
      <c r="G347" s="1"/>
      <c r="H347" s="1"/>
      <c r="I347" s="1"/>
      <c r="J347" s="1"/>
      <c r="K347" s="1"/>
    </row>
    <row r="348" ht="15.75" customHeight="1">
      <c r="A348" s="11" t="s">
        <v>15</v>
      </c>
      <c r="B348" s="11"/>
      <c r="C348" s="11"/>
      <c r="D348" s="11"/>
      <c r="E348" s="12">
        <v>25.0</v>
      </c>
      <c r="F348" s="1"/>
      <c r="G348" s="3"/>
      <c r="H348" s="1"/>
      <c r="I348" s="1"/>
      <c r="J348" s="1"/>
      <c r="K348" s="1"/>
    </row>
    <row r="349" ht="15.75" customHeight="1">
      <c r="A349" s="6" t="s">
        <v>16</v>
      </c>
      <c r="B349" s="6"/>
      <c r="C349" s="6"/>
      <c r="D349" s="6"/>
      <c r="E349" s="7" t="str">
        <f>SUM(E339:E348)</f>
        <v>2114.85</v>
      </c>
      <c r="F349" s="1"/>
      <c r="G349" s="3"/>
      <c r="H349" s="1"/>
      <c r="I349" s="1"/>
      <c r="J349" s="1"/>
      <c r="K349" s="1"/>
    </row>
    <row r="350" ht="12.75" customHeight="1">
      <c r="A350" s="8" t="s">
        <v>59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101.2</v>
      </c>
      <c r="C353" s="3">
        <v>18.0</v>
      </c>
      <c r="D353" s="3">
        <v>18.0</v>
      </c>
      <c r="E353" s="3" t="str">
        <f t="shared" ref="E353:E354" si="76">F353*B353</f>
        <v>0.00</v>
      </c>
      <c r="F353" s="3" t="str">
        <f t="shared" ref="F353:F354" si="77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4.48</v>
      </c>
      <c r="C354" s="3">
        <v>17095.0</v>
      </c>
      <c r="D354" s="3">
        <v>17107.0</v>
      </c>
      <c r="E354" s="3" t="str">
        <f t="shared" si="76"/>
        <v>53.76</v>
      </c>
      <c r="F354" s="3" t="str">
        <f t="shared" si="77"/>
        <v>12.00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18.88</v>
      </c>
      <c r="C356" s="3">
        <v>0.0</v>
      </c>
      <c r="D356" s="3">
        <v>1.0</v>
      </c>
      <c r="E356" s="3" t="str">
        <f t="shared" ref="E356:E357" si="78">F356*B356</f>
        <v>18.88</v>
      </c>
      <c r="F356" s="3" t="str">
        <f>D356-C356</f>
        <v>1.00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44.06</v>
      </c>
      <c r="F357" s="3" t="str">
        <f>F356+F359</f>
        <v>2.00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813.69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114.27</v>
      </c>
      <c r="C359" s="3">
        <v>0.0</v>
      </c>
      <c r="D359" s="3">
        <v>1.0</v>
      </c>
      <c r="E359" s="3" t="str">
        <f>F359*B359</f>
        <v>114.27</v>
      </c>
      <c r="F359" s="3" t="str">
        <f>D359-C359</f>
        <v>1.00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730.81</v>
      </c>
      <c r="F360" s="1"/>
      <c r="G360" s="1">
        <v>730.81</v>
      </c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/>
      <c r="H361" s="1"/>
      <c r="I361" s="1"/>
      <c r="J361" s="1"/>
      <c r="K361" s="1"/>
    </row>
    <row r="362" ht="15.75" customHeight="1">
      <c r="A362" s="11" t="s">
        <v>15</v>
      </c>
      <c r="B362" s="11"/>
      <c r="C362" s="11"/>
      <c r="D362" s="11"/>
      <c r="E362" s="12">
        <v>25.0</v>
      </c>
      <c r="F362" s="1"/>
      <c r="G362" s="3"/>
      <c r="H362" s="1"/>
      <c r="I362" s="1"/>
      <c r="J362" s="1"/>
      <c r="K362" s="1"/>
    </row>
    <row r="363" ht="15.75" customHeight="1">
      <c r="A363" s="6" t="s">
        <v>16</v>
      </c>
      <c r="B363" s="6"/>
      <c r="C363" s="6"/>
      <c r="D363" s="6"/>
      <c r="E363" s="7" t="str">
        <f>SUM(E353:E362)</f>
        <v>2250.56</v>
      </c>
      <c r="F363" s="1"/>
      <c r="G363" s="3" t="str">
        <f>E363-E358+4036+601.48</f>
        <v>6074.35</v>
      </c>
      <c r="H363" s="1"/>
      <c r="I363" s="1"/>
      <c r="J363" s="1"/>
      <c r="K363" s="1"/>
    </row>
    <row r="364" ht="12.75" customHeight="1">
      <c r="A364" s="8" t="s">
        <v>59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101.2</v>
      </c>
      <c r="C367" s="3">
        <v>18.0</v>
      </c>
      <c r="D367" s="3">
        <v>18.0</v>
      </c>
      <c r="E367" s="3" t="str">
        <f t="shared" ref="E367:E368" si="79">F367*B367</f>
        <v>0.00</v>
      </c>
      <c r="F367" s="3" t="str">
        <f t="shared" ref="F367:F368" si="80">D367-C367</f>
        <v>0.00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4.48</v>
      </c>
      <c r="C368" s="3">
        <v>17092.0</v>
      </c>
      <c r="D368" s="3">
        <v>17095.0</v>
      </c>
      <c r="E368" s="3" t="str">
        <f t="shared" si="79"/>
        <v>13.44</v>
      </c>
      <c r="F368" s="3" t="str">
        <f t="shared" si="80"/>
        <v>3.00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/>
      <c r="C370" s="3"/>
      <c r="D370" s="3"/>
      <c r="E370" s="3">
        <v>663.38</v>
      </c>
      <c r="F370" s="3" t="str">
        <f>D370-C370</f>
        <v>0.00</v>
      </c>
      <c r="G370" s="1"/>
      <c r="H370" s="1"/>
      <c r="I370" s="1"/>
      <c r="J370" s="1"/>
      <c r="K370" s="1"/>
    </row>
    <row r="371" ht="12.75" customHeight="1">
      <c r="A371" s="1" t="s">
        <v>11</v>
      </c>
      <c r="B371" s="3"/>
      <c r="C371" s="3"/>
      <c r="D371" s="3"/>
      <c r="E371" s="3">
        <v>813.69</v>
      </c>
      <c r="F371" s="1"/>
      <c r="G371" s="1"/>
      <c r="H371" s="1"/>
      <c r="I371" s="1"/>
      <c r="J371" s="1"/>
      <c r="K371" s="1"/>
    </row>
    <row r="372" ht="12.75" customHeight="1">
      <c r="A372" s="1" t="s">
        <v>12</v>
      </c>
      <c r="B372" s="3"/>
      <c r="C372" s="3"/>
      <c r="D372" s="3"/>
      <c r="E372" s="3">
        <v>861.73</v>
      </c>
      <c r="F372" s="3" t="str">
        <f>D372-C372</f>
        <v>0.00</v>
      </c>
      <c r="G372" s="1"/>
      <c r="H372" s="1"/>
      <c r="I372" s="1"/>
      <c r="J372" s="1"/>
      <c r="K372" s="1"/>
    </row>
    <row r="373" ht="12.75" customHeight="1">
      <c r="A373" s="1" t="s">
        <v>13</v>
      </c>
      <c r="B373" s="3"/>
      <c r="C373" s="3"/>
      <c r="D373" s="3"/>
      <c r="E373" s="3">
        <v>730.81</v>
      </c>
      <c r="F373" s="1"/>
      <c r="G373" s="1">
        <v>730.81</v>
      </c>
      <c r="H373" s="1"/>
      <c r="I373" s="1"/>
      <c r="J373" s="1"/>
      <c r="K373" s="1"/>
    </row>
    <row r="374" ht="12.75" customHeight="1">
      <c r="A374" s="1" t="s">
        <v>14</v>
      </c>
      <c r="B374" s="3"/>
      <c r="C374" s="3"/>
      <c r="D374" s="3"/>
      <c r="E374" s="3">
        <v>347.47</v>
      </c>
      <c r="F374" s="1"/>
      <c r="G374" s="1"/>
      <c r="H374" s="1"/>
      <c r="I374" s="1"/>
      <c r="J374" s="1"/>
      <c r="K374" s="1"/>
    </row>
    <row r="375" ht="15.75" customHeight="1">
      <c r="A375" s="11" t="s">
        <v>15</v>
      </c>
      <c r="B375" s="11"/>
      <c r="C375" s="11"/>
      <c r="D375" s="11"/>
      <c r="E375" s="12">
        <v>25.0</v>
      </c>
      <c r="F375" s="1"/>
      <c r="G375" s="3"/>
      <c r="H375" s="1"/>
      <c r="I375" s="1"/>
      <c r="J375" s="1"/>
      <c r="K375" s="1"/>
    </row>
    <row r="376" ht="15.75" customHeight="1">
      <c r="A376" s="6" t="s">
        <v>16</v>
      </c>
      <c r="B376" s="6"/>
      <c r="C376" s="6"/>
      <c r="D376" s="6"/>
      <c r="E376" s="7" t="str">
        <f>SUM(E367:E375)</f>
        <v>3558.14</v>
      </c>
      <c r="F376" s="1"/>
      <c r="G376" s="3"/>
      <c r="H376" s="1"/>
      <c r="I376" s="1"/>
      <c r="J376" s="1"/>
      <c r="K376" s="1"/>
    </row>
    <row r="377" ht="12.75" customHeight="1">
      <c r="A377" s="8" t="s">
        <v>59</v>
      </c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A378" s="1"/>
      <c r="B378" s="2" t="s">
        <v>46</v>
      </c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 t="s">
        <v>1</v>
      </c>
      <c r="C379" s="1" t="s">
        <v>2</v>
      </c>
      <c r="D379" s="1" t="s">
        <v>3</v>
      </c>
      <c r="E379" s="1" t="s">
        <v>4</v>
      </c>
      <c r="F379" s="1" t="s">
        <v>5</v>
      </c>
      <c r="G379" s="1"/>
      <c r="H379" s="1"/>
      <c r="I379" s="1"/>
      <c r="J379" s="1"/>
      <c r="K379" s="1"/>
    </row>
    <row r="380" ht="12.75" customHeight="1">
      <c r="A380" s="1" t="s">
        <v>6</v>
      </c>
      <c r="B380" s="3">
        <v>101.2</v>
      </c>
      <c r="C380" s="3">
        <v>18.0</v>
      </c>
      <c r="D380" s="3">
        <v>18.0</v>
      </c>
      <c r="E380" s="3" t="str">
        <f t="shared" ref="E380:E381" si="81">F380*B380</f>
        <v>0.00</v>
      </c>
      <c r="F380" s="3" t="str">
        <f t="shared" ref="F380:F381" si="82">D380-C380</f>
        <v>0.00</v>
      </c>
      <c r="G380" s="1"/>
      <c r="H380" s="1"/>
      <c r="I380" s="1"/>
      <c r="J380" s="1"/>
      <c r="K380" s="1"/>
    </row>
    <row r="381" ht="12.75" customHeight="1">
      <c r="A381" s="1" t="s">
        <v>7</v>
      </c>
      <c r="B381" s="3">
        <v>4.48</v>
      </c>
      <c r="C381" s="3">
        <v>17052.0</v>
      </c>
      <c r="D381" s="3">
        <v>17092.0</v>
      </c>
      <c r="E381" s="3" t="str">
        <f t="shared" si="81"/>
        <v>179.20</v>
      </c>
      <c r="F381" s="3" t="str">
        <f t="shared" si="82"/>
        <v>40.00</v>
      </c>
      <c r="G381" s="1"/>
      <c r="H381" s="1"/>
      <c r="I381" s="1"/>
      <c r="J381" s="1"/>
      <c r="K381" s="1"/>
    </row>
    <row r="382" ht="12.75" customHeight="1">
      <c r="A382" s="1" t="s">
        <v>8</v>
      </c>
      <c r="B382" s="3"/>
      <c r="C382" s="3"/>
      <c r="D382" s="3"/>
      <c r="E382" s="3">
        <v>102.62</v>
      </c>
      <c r="F382" s="1"/>
      <c r="G382" s="1"/>
      <c r="H382" s="1"/>
      <c r="I382" s="1"/>
      <c r="J382" s="1"/>
      <c r="K382" s="1"/>
    </row>
    <row r="383" ht="12.75" customHeight="1">
      <c r="A383" s="1" t="s">
        <v>9</v>
      </c>
      <c r="B383" s="3"/>
      <c r="C383" s="3"/>
      <c r="D383" s="3"/>
      <c r="E383" s="3">
        <v>663.38</v>
      </c>
      <c r="F383" s="3" t="str">
        <f>D383-C383</f>
        <v>0.00</v>
      </c>
      <c r="G383" s="1"/>
      <c r="H383" s="1"/>
      <c r="I383" s="1"/>
      <c r="J383" s="1"/>
      <c r="K383" s="1"/>
    </row>
    <row r="384" ht="12.75" customHeight="1">
      <c r="A384" s="1" t="s">
        <v>11</v>
      </c>
      <c r="B384" s="3"/>
      <c r="C384" s="3"/>
      <c r="D384" s="3"/>
      <c r="E384" s="3">
        <v>813.69</v>
      </c>
      <c r="F384" s="1"/>
      <c r="G384" s="1"/>
      <c r="H384" s="1"/>
      <c r="I384" s="1"/>
      <c r="J384" s="1"/>
      <c r="K384" s="1"/>
    </row>
    <row r="385" ht="12.75" customHeight="1">
      <c r="A385" s="1" t="s">
        <v>12</v>
      </c>
      <c r="B385" s="3"/>
      <c r="C385" s="3"/>
      <c r="D385" s="3"/>
      <c r="E385" s="3">
        <v>861.73</v>
      </c>
      <c r="F385" s="3" t="str">
        <f>D385-C385</f>
        <v>0.00</v>
      </c>
      <c r="G385" s="1"/>
      <c r="H385" s="1"/>
      <c r="I385" s="1"/>
      <c r="J385" s="1"/>
      <c r="K385" s="1"/>
    </row>
    <row r="386" ht="12.75" customHeight="1">
      <c r="A386" s="1" t="s">
        <v>13</v>
      </c>
      <c r="B386" s="3"/>
      <c r="C386" s="3"/>
      <c r="D386" s="3"/>
      <c r="E386" s="3">
        <v>730.81</v>
      </c>
      <c r="F386" s="1"/>
      <c r="G386" s="1">
        <v>730.81</v>
      </c>
      <c r="H386" s="1"/>
      <c r="I386" s="1"/>
      <c r="J386" s="1"/>
      <c r="K386" s="1"/>
    </row>
    <row r="387" ht="12.75" customHeight="1">
      <c r="A387" s="1" t="s">
        <v>14</v>
      </c>
      <c r="B387" s="3"/>
      <c r="C387" s="3"/>
      <c r="D387" s="3"/>
      <c r="E387" s="3">
        <v>203.68</v>
      </c>
      <c r="F387" s="1"/>
      <c r="G387" s="1"/>
      <c r="H387" s="1"/>
      <c r="I387" s="1"/>
      <c r="J387" s="1"/>
      <c r="K387" s="1"/>
    </row>
    <row r="388" ht="15.75" customHeight="1">
      <c r="A388" s="6" t="s">
        <v>16</v>
      </c>
      <c r="B388" s="6"/>
      <c r="C388" s="6"/>
      <c r="D388" s="6"/>
      <c r="E388" s="7" t="str">
        <f>SUM(E380:E387)</f>
        <v>3555.11</v>
      </c>
      <c r="F388" s="1"/>
      <c r="G388" s="3" t="str">
        <f>7000+E388</f>
        <v>10555.11</v>
      </c>
      <c r="H388" s="1"/>
      <c r="I388" s="1"/>
      <c r="J388" s="1"/>
      <c r="K388" s="1"/>
    </row>
    <row r="389" ht="12.75" customHeight="1">
      <c r="A389" s="8" t="s">
        <v>59</v>
      </c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5.75" customHeight="1">
      <c r="A397" s="6"/>
      <c r="B397" s="6"/>
      <c r="C397" s="6"/>
      <c r="D397" s="6"/>
      <c r="E397" s="7"/>
      <c r="F397" s="1"/>
      <c r="G397" s="3"/>
      <c r="H397" s="1"/>
      <c r="I397" s="1"/>
      <c r="J397" s="1"/>
      <c r="K397" s="1"/>
    </row>
    <row r="398" ht="12.75" customHeight="1">
      <c r="A398" s="8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5.75" customHeight="1">
      <c r="A399" s="1"/>
      <c r="B399" s="2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>
      <c r="A409" s="6"/>
      <c r="B409" s="6"/>
      <c r="C409" s="6"/>
      <c r="D409" s="6"/>
      <c r="E409" s="7"/>
      <c r="F409" s="1"/>
      <c r="G409" s="3"/>
      <c r="H409" s="1"/>
      <c r="I409" s="1"/>
      <c r="J409" s="1"/>
      <c r="K409" s="1"/>
    </row>
    <row r="410" ht="12.75" customHeight="1">
      <c r="A410" s="8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5.75" customHeight="1">
      <c r="A411" s="1"/>
      <c r="B411" s="2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6"/>
      <c r="B421" s="6"/>
      <c r="C421" s="6"/>
      <c r="D421" s="6"/>
      <c r="E421" s="7"/>
      <c r="F421" s="1"/>
      <c r="G421" s="3"/>
      <c r="H421" s="1"/>
      <c r="I421" s="1"/>
      <c r="J421" s="1"/>
      <c r="K421" s="1"/>
    </row>
    <row r="422" ht="12.75" customHeight="1">
      <c r="A422" s="8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5.75" customHeight="1">
      <c r="A423" s="1"/>
      <c r="B423" s="2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6"/>
      <c r="B433" s="6"/>
      <c r="C433" s="6"/>
      <c r="D433" s="6"/>
      <c r="E433" s="7"/>
      <c r="F433" s="1"/>
      <c r="G433" s="1"/>
      <c r="H433" s="1"/>
      <c r="I433" s="1"/>
      <c r="J433" s="1"/>
      <c r="K433" s="1"/>
    </row>
    <row r="434" ht="12.75" customHeight="1">
      <c r="A434" s="8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5.75" customHeight="1">
      <c r="A445" s="6"/>
      <c r="B445" s="6"/>
      <c r="C445" s="6"/>
      <c r="D445" s="6"/>
      <c r="E445" s="7"/>
      <c r="F445" s="1"/>
      <c r="G445" s="1"/>
      <c r="H445" s="1"/>
      <c r="I445" s="1"/>
      <c r="J445" s="1"/>
      <c r="K445" s="1"/>
    </row>
    <row r="446" ht="12.75" customHeight="1">
      <c r="A446" s="8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1"/>
      <c r="B447" s="2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5.75" customHeight="1">
      <c r="A457" s="6"/>
      <c r="B457" s="6"/>
      <c r="C457" s="6"/>
      <c r="D457" s="6"/>
      <c r="E457" s="7"/>
      <c r="F457" s="1"/>
      <c r="G457" s="1"/>
      <c r="H457" s="1"/>
      <c r="I457" s="1"/>
      <c r="J457" s="1"/>
      <c r="K457" s="1"/>
    </row>
    <row r="458" ht="12.75" customHeight="1">
      <c r="A458" s="8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5.75" customHeight="1">
      <c r="A459" s="1"/>
      <c r="B459" s="2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A469" s="6"/>
      <c r="B469" s="6"/>
      <c r="C469" s="6"/>
      <c r="D469" s="6"/>
      <c r="E469" s="7"/>
      <c r="F469" s="1"/>
      <c r="G469" s="1"/>
      <c r="H469" s="1"/>
      <c r="I469" s="1"/>
      <c r="J469" s="1"/>
      <c r="K469" s="1"/>
    </row>
    <row r="470" ht="12.75" customHeight="1">
      <c r="A470" s="8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5.75" customHeight="1">
      <c r="A471" s="1"/>
      <c r="B471" s="2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5.75" customHeight="1">
      <c r="A481" s="6"/>
      <c r="B481" s="6"/>
      <c r="C481" s="6"/>
      <c r="D481" s="6"/>
      <c r="E481" s="7"/>
      <c r="F481" s="1"/>
      <c r="G481" s="1"/>
      <c r="H481" s="1"/>
      <c r="I481" s="1"/>
      <c r="J481" s="1"/>
      <c r="K481" s="1"/>
    </row>
    <row r="482" ht="12.75" customHeight="1">
      <c r="A482" s="8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5.75" customHeight="1">
      <c r="A483" s="1"/>
      <c r="B483" s="2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6"/>
      <c r="B493" s="6"/>
      <c r="C493" s="6"/>
      <c r="D493" s="6"/>
      <c r="E493" s="7"/>
      <c r="F493" s="1"/>
      <c r="G493" s="1"/>
      <c r="H493" s="1"/>
      <c r="I493" s="1"/>
      <c r="J493" s="1"/>
      <c r="K493" s="1"/>
    </row>
    <row r="494" ht="12.75" customHeight="1">
      <c r="A494" s="8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5.75" customHeight="1">
      <c r="A505" s="6"/>
      <c r="B505" s="6"/>
      <c r="C505" s="6"/>
      <c r="D505" s="6"/>
      <c r="E505" s="7"/>
      <c r="F505" s="1"/>
      <c r="G505" s="1"/>
      <c r="H505" s="1"/>
      <c r="I505" s="1"/>
      <c r="J505" s="1"/>
      <c r="K505" s="1"/>
    </row>
    <row r="506" ht="12.75" customHeight="1">
      <c r="A506" s="8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1"/>
      <c r="B507" s="2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3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6"/>
      <c r="B517" s="6"/>
      <c r="C517" s="6"/>
      <c r="D517" s="6"/>
      <c r="E517" s="7"/>
      <c r="F517" s="1"/>
      <c r="G517" s="1"/>
      <c r="H517" s="1"/>
      <c r="I517" s="1"/>
      <c r="J517" s="1"/>
      <c r="K517" s="1"/>
    </row>
    <row r="518" ht="12.75" customHeight="1">
      <c r="A518" s="8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5.75" customHeight="1">
      <c r="A529" s="6"/>
      <c r="B529" s="6"/>
      <c r="C529" s="6"/>
      <c r="D529" s="6"/>
      <c r="E529" s="7"/>
      <c r="F529" s="1"/>
      <c r="G529" s="1"/>
      <c r="H529" s="1"/>
      <c r="I529" s="1"/>
      <c r="J529" s="1"/>
      <c r="K529" s="1"/>
    </row>
    <row r="530" ht="12.75" customHeight="1">
      <c r="A530" s="8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1"/>
      <c r="B531" s="2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5.75" customHeight="1">
      <c r="A541" s="6"/>
      <c r="B541" s="6"/>
      <c r="C541" s="6"/>
      <c r="D541" s="6"/>
      <c r="E541" s="7"/>
      <c r="F541" s="1"/>
      <c r="G541" s="1"/>
      <c r="H541" s="1"/>
      <c r="I541" s="1"/>
      <c r="J541" s="1"/>
      <c r="K541" s="1"/>
    </row>
    <row r="542" ht="12.75" customHeight="1">
      <c r="A542" s="8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5.75" customHeight="1">
      <c r="A543" s="1"/>
      <c r="B543" s="2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6"/>
      <c r="B553" s="6"/>
      <c r="C553" s="6"/>
      <c r="D553" s="6"/>
      <c r="E553" s="7"/>
      <c r="F553" s="1"/>
      <c r="G553" s="1"/>
      <c r="H553" s="1"/>
      <c r="I553" s="1"/>
      <c r="J553" s="1"/>
      <c r="K553" s="1"/>
    </row>
    <row r="554" ht="12.75" customHeight="1">
      <c r="A554" s="8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5.75" customHeight="1">
      <c r="A565" s="6"/>
      <c r="B565" s="6"/>
      <c r="C565" s="6"/>
      <c r="D565" s="6"/>
      <c r="E565" s="7"/>
      <c r="F565" s="1"/>
      <c r="G565" s="1"/>
      <c r="H565" s="1"/>
      <c r="I565" s="1"/>
      <c r="J565" s="1"/>
      <c r="K565" s="1"/>
    </row>
    <row r="566" ht="12.75" customHeight="1">
      <c r="A566" s="8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B567" s="2"/>
    </row>
    <row r="568" ht="12.75" customHeight="1">
      <c r="B568" s="13"/>
      <c r="C568" s="13"/>
      <c r="D568" s="13"/>
      <c r="E568" s="13"/>
      <c r="F568" s="13"/>
    </row>
    <row r="569" ht="12.75" customHeight="1">
      <c r="A569" s="13"/>
      <c r="B569" s="3"/>
      <c r="C569" s="3"/>
      <c r="D569" s="3"/>
      <c r="E569" s="3"/>
      <c r="F569" s="3"/>
    </row>
    <row r="570" ht="12.75" customHeight="1">
      <c r="A570" s="13"/>
      <c r="B570" s="3"/>
      <c r="C570" s="3"/>
      <c r="D570" s="3"/>
      <c r="E570" s="3"/>
      <c r="F570" s="3"/>
    </row>
    <row r="571" ht="12.75" customHeight="1">
      <c r="A571" s="13"/>
      <c r="B571" s="3"/>
      <c r="C571" s="3"/>
      <c r="D571" s="3"/>
      <c r="E571" s="3"/>
    </row>
    <row r="572" ht="12.75" customHeight="1">
      <c r="A572" s="13"/>
      <c r="B572" s="3"/>
      <c r="C572" s="3"/>
      <c r="D572" s="3"/>
      <c r="E572" s="3"/>
      <c r="F572" s="3"/>
    </row>
    <row r="573" ht="12.75" customHeight="1">
      <c r="A573" s="13"/>
      <c r="B573" s="3"/>
      <c r="C573" s="3"/>
      <c r="D573" s="3"/>
      <c r="E573" s="3"/>
    </row>
    <row r="574" ht="12.75" customHeight="1">
      <c r="A574" s="13"/>
      <c r="B574" s="3"/>
      <c r="C574" s="3"/>
      <c r="D574" s="3"/>
      <c r="E574" s="3"/>
      <c r="F574" s="3"/>
    </row>
    <row r="575" ht="12.75" customHeight="1">
      <c r="A575" s="1"/>
      <c r="B575" s="2"/>
      <c r="E575" s="1"/>
      <c r="F575" s="1"/>
      <c r="G575" s="1"/>
      <c r="H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</row>
    <row r="577" ht="15.75" customHeight="1">
      <c r="A577" s="1"/>
      <c r="B577" s="3"/>
      <c r="C577" s="3"/>
      <c r="D577" s="3"/>
      <c r="E577" s="3"/>
      <c r="F577" s="3"/>
      <c r="G577" s="1"/>
      <c r="H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</row>
    <row r="579" ht="15.75" customHeight="1">
      <c r="A579" s="1"/>
      <c r="B579" s="3"/>
      <c r="C579" s="3"/>
      <c r="D579" s="3"/>
      <c r="E579" s="3"/>
      <c r="F579" s="1"/>
      <c r="G579" s="1"/>
      <c r="H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</row>
    <row r="583" ht="12.75" customHeight="1">
      <c r="A583" s="1"/>
      <c r="B583" s="3"/>
      <c r="C583" s="3"/>
      <c r="D583" s="3"/>
      <c r="E583" s="3"/>
      <c r="F583" s="1"/>
      <c r="G583" s="1"/>
      <c r="H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</row>
    <row r="585" ht="12.75" customHeight="1">
      <c r="A585" s="6"/>
      <c r="B585" s="6"/>
      <c r="C585" s="6"/>
      <c r="D585" s="6"/>
      <c r="E585" s="7"/>
      <c r="F585" s="1"/>
      <c r="G585" s="1"/>
      <c r="H585" s="1"/>
    </row>
    <row r="586" ht="12.75" customHeight="1">
      <c r="A586" s="8"/>
      <c r="B586" s="3"/>
      <c r="C586" s="3"/>
      <c r="D586" s="3"/>
      <c r="E586" s="3"/>
      <c r="F586" s="1"/>
      <c r="G586" s="1"/>
      <c r="H586" s="1"/>
    </row>
    <row r="587" ht="15.75" customHeight="1"/>
    <row r="588" ht="15.75" customHeight="1"/>
    <row r="589" ht="15.75" customHeight="1"/>
  </sheetData>
  <mergeCells count="44">
    <mergeCell ref="B365:D365"/>
    <mergeCell ref="B378:D378"/>
    <mergeCell ref="B351:D351"/>
    <mergeCell ref="B337:D337"/>
    <mergeCell ref="B435:D435"/>
    <mergeCell ref="B447:D447"/>
    <mergeCell ref="B459:D459"/>
    <mergeCell ref="B399:D399"/>
    <mergeCell ref="B471:D471"/>
    <mergeCell ref="B253:D253"/>
    <mergeCell ref="B267:D267"/>
    <mergeCell ref="B323:D323"/>
    <mergeCell ref="B281:D281"/>
    <mergeCell ref="B127:D127"/>
    <mergeCell ref="B141:D141"/>
    <mergeCell ref="B211:D211"/>
    <mergeCell ref="B183:D183"/>
    <mergeCell ref="B197:D197"/>
    <mergeCell ref="B423:D423"/>
    <mergeCell ref="B411:D411"/>
    <mergeCell ref="B295:D295"/>
    <mergeCell ref="B309:D309"/>
    <mergeCell ref="B225:D225"/>
    <mergeCell ref="B239:D239"/>
    <mergeCell ref="B169:D169"/>
    <mergeCell ref="B155:D155"/>
    <mergeCell ref="B113:D113"/>
    <mergeCell ref="B507:D507"/>
    <mergeCell ref="B495:D495"/>
    <mergeCell ref="B531:D531"/>
    <mergeCell ref="B543:D543"/>
    <mergeCell ref="B483:D483"/>
    <mergeCell ref="B519:D519"/>
    <mergeCell ref="B567:D567"/>
    <mergeCell ref="B555:D555"/>
    <mergeCell ref="B575:D575"/>
    <mergeCell ref="B29:D29"/>
    <mergeCell ref="B43:D43"/>
    <mergeCell ref="B57:D57"/>
    <mergeCell ref="B15:D15"/>
    <mergeCell ref="B1:D1"/>
    <mergeCell ref="B85:D85"/>
    <mergeCell ref="B99:D99"/>
    <mergeCell ref="B71:D7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1294.0</v>
      </c>
      <c r="D5" s="3">
        <v>1296.0</v>
      </c>
      <c r="E5" s="3" t="str">
        <f t="shared" ref="E5:E6" si="1">F5*B5</f>
        <v>101.86</v>
      </c>
      <c r="F5" s="3" t="str">
        <f>D5-C5</f>
        <v>2.00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119.91</v>
      </c>
      <c r="F6" s="3" t="str">
        <f>F5+F8</f>
        <v>3.00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>
        <v>2038.91</v>
      </c>
    </row>
    <row r="8">
      <c r="A8" s="1" t="s">
        <v>12</v>
      </c>
      <c r="B8" s="3">
        <v>243.16</v>
      </c>
      <c r="C8" s="3">
        <v>60.0</v>
      </c>
      <c r="D8" s="3">
        <v>61.0</v>
      </c>
      <c r="E8" s="3" t="str">
        <f>B8*F8</f>
        <v>243.16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>
        <v>2459.51</v>
      </c>
    </row>
    <row r="10">
      <c r="A10" s="1" t="s">
        <v>14</v>
      </c>
      <c r="B10" s="3"/>
      <c r="C10" s="3"/>
      <c r="D10" s="3"/>
      <c r="E10" s="3">
        <v>1397.22</v>
      </c>
      <c r="F10" s="1"/>
      <c r="G10" s="1">
        <v>1483.64</v>
      </c>
    </row>
    <row r="11">
      <c r="A11" s="1" t="s">
        <v>61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54</v>
      </c>
      <c r="B13" s="3"/>
      <c r="C13" s="3"/>
      <c r="D13" s="3"/>
      <c r="E13" s="3">
        <v>260.0</v>
      </c>
      <c r="F13" s="1"/>
      <c r="G13" s="3"/>
      <c r="H13" s="14"/>
    </row>
    <row r="14">
      <c r="A14" s="6" t="s">
        <v>16</v>
      </c>
      <c r="B14" s="6"/>
      <c r="C14" s="6"/>
      <c r="D14" s="6"/>
      <c r="E14" s="7" t="str">
        <f>SUM(E3:E13)</f>
        <v>6847.78</v>
      </c>
      <c r="F14" s="3" t="str">
        <f>E14+384.88</f>
        <v>7232.66</v>
      </c>
      <c r="G14" s="3" t="str">
        <f>E14+26000</f>
        <v>32847.78</v>
      </c>
      <c r="H14" s="15" t="str">
        <f>G14+384.88</f>
        <v>33232.66</v>
      </c>
    </row>
    <row r="15">
      <c r="A15" s="8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1292.0</v>
      </c>
      <c r="D20" s="3">
        <v>1294.0</v>
      </c>
      <c r="E20" s="3" t="str">
        <f t="shared" ref="E20:E21" si="2">F20*B20</f>
        <v>101.86</v>
      </c>
      <c r="F20" s="3" t="str">
        <f>D20-C20</f>
        <v>2.00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119.91</v>
      </c>
      <c r="F21" s="3" t="str">
        <f>F20+F23</f>
        <v>3.00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>
        <v>2038.91</v>
      </c>
    </row>
    <row r="23" ht="15.75" customHeight="1">
      <c r="A23" s="1" t="s">
        <v>12</v>
      </c>
      <c r="B23" s="3">
        <v>243.16</v>
      </c>
      <c r="C23" s="3">
        <v>59.0</v>
      </c>
      <c r="D23" s="3">
        <v>60.0</v>
      </c>
      <c r="E23" s="3" t="str">
        <f>B23*F23</f>
        <v>243.16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>
        <v>2459.51</v>
      </c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>
        <v>1483.64</v>
      </c>
    </row>
    <row r="26" ht="15.75" customHeight="1">
      <c r="A26" s="1" t="s">
        <v>61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54</v>
      </c>
      <c r="B28" s="3"/>
      <c r="C28" s="3"/>
      <c r="D28" s="3"/>
      <c r="E28" s="3">
        <v>260.0</v>
      </c>
      <c r="F28" s="1"/>
      <c r="G28" s="3"/>
      <c r="H28" s="14"/>
    </row>
    <row r="29" ht="15.75" customHeight="1">
      <c r="A29" s="6" t="s">
        <v>16</v>
      </c>
      <c r="B29" s="6"/>
      <c r="C29" s="6"/>
      <c r="D29" s="6"/>
      <c r="E29" s="7" t="str">
        <f>SUM(E18:E28)</f>
        <v>6847.78</v>
      </c>
      <c r="F29" s="3" t="str">
        <f>E29+384.88</f>
        <v>7232.66</v>
      </c>
      <c r="G29" s="3" t="str">
        <f>E29+26000</f>
        <v>32847.78</v>
      </c>
      <c r="H29" s="15" t="str">
        <f>G29+384.88</f>
        <v>33232.66</v>
      </c>
    </row>
    <row r="30" ht="15.75" customHeight="1">
      <c r="A30" s="8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1290.0</v>
      </c>
      <c r="D35" s="3">
        <v>1292.0</v>
      </c>
      <c r="E35" s="3" t="str">
        <f t="shared" ref="E35:E36" si="3">F35*B35</f>
        <v>101.86</v>
      </c>
      <c r="F35" s="3" t="str">
        <f>D35-C35</f>
        <v>2.00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119.91</v>
      </c>
      <c r="F36" s="3" t="str">
        <f>F35+F38</f>
        <v>3.00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/>
    </row>
    <row r="38" ht="15.75" customHeight="1">
      <c r="A38" s="1" t="s">
        <v>12</v>
      </c>
      <c r="B38" s="3">
        <v>243.16</v>
      </c>
      <c r="C38" s="3">
        <v>58.0</v>
      </c>
      <c r="D38" s="3">
        <v>59.0</v>
      </c>
      <c r="E38" s="3" t="str">
        <f>B38*F38</f>
        <v>243.16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61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54</v>
      </c>
      <c r="B43" s="3"/>
      <c r="C43" s="3"/>
      <c r="D43" s="3"/>
      <c r="E43" s="3">
        <v>260.0</v>
      </c>
      <c r="F43" s="1"/>
      <c r="G43" s="3"/>
      <c r="H43" s="14"/>
    </row>
    <row r="44" ht="15.75" customHeight="1">
      <c r="A44" s="6" t="s">
        <v>16</v>
      </c>
      <c r="B44" s="6"/>
      <c r="C44" s="6"/>
      <c r="D44" s="6"/>
      <c r="E44" s="7" t="str">
        <f>SUM(E33:E43)</f>
        <v>6847.78</v>
      </c>
      <c r="F44" s="3" t="str">
        <f>E44+384.88</f>
        <v>7232.66</v>
      </c>
      <c r="G44" s="3" t="str">
        <f>E44+26000</f>
        <v>32847.78</v>
      </c>
      <c r="H44" s="15" t="str">
        <f>G44+384.88</f>
        <v>33232.66</v>
      </c>
    </row>
    <row r="45" ht="15.75" customHeight="1">
      <c r="A45" s="8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1287.0</v>
      </c>
      <c r="D50" s="3">
        <v>1290.0</v>
      </c>
      <c r="E50" s="3" t="str">
        <f t="shared" ref="E50:E51" si="4">F50*B50</f>
        <v>152.79</v>
      </c>
      <c r="F50" s="3" t="str">
        <f>D50-C50</f>
        <v>3.00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199.85</v>
      </c>
      <c r="F51" s="3" t="str">
        <f>F50+F53</f>
        <v>5.00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/>
    </row>
    <row r="53" ht="15.75" customHeight="1">
      <c r="A53" s="1" t="s">
        <v>12</v>
      </c>
      <c r="B53" s="3">
        <v>243.16</v>
      </c>
      <c r="C53" s="3">
        <v>56.0</v>
      </c>
      <c r="D53" s="3">
        <v>58.0</v>
      </c>
      <c r="E53" s="3" t="str">
        <f>B53*F53</f>
        <v>486.32</v>
      </c>
      <c r="F53" s="3" t="str">
        <f>D53-C53</f>
        <v>2.00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61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54</v>
      </c>
      <c r="B58" s="3"/>
      <c r="C58" s="3"/>
      <c r="D58" s="3"/>
      <c r="E58" s="3">
        <v>260.0</v>
      </c>
      <c r="F58" s="1"/>
      <c r="G58" s="3"/>
      <c r="H58" s="14"/>
    </row>
    <row r="59" ht="15.75" customHeight="1">
      <c r="A59" s="6" t="s">
        <v>16</v>
      </c>
      <c r="B59" s="6"/>
      <c r="C59" s="6"/>
      <c r="D59" s="6"/>
      <c r="E59" s="7" t="str">
        <f>SUM(E48:E58)</f>
        <v>7221.81</v>
      </c>
      <c r="F59" s="3" t="str">
        <f>E59+384.88</f>
        <v>7606.69</v>
      </c>
      <c r="G59" s="3" t="str">
        <f>E59+26000</f>
        <v>33221.81</v>
      </c>
      <c r="H59" s="15" t="str">
        <f>G59+384.88</f>
        <v>33606.69</v>
      </c>
    </row>
    <row r="60" ht="15.75" customHeight="1">
      <c r="A60" s="8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1286.0</v>
      </c>
      <c r="D65" s="3">
        <v>1287.0</v>
      </c>
      <c r="E65" s="3" t="str">
        <f t="shared" ref="E65:E66" si="5">F65*B65</f>
        <v>50.93</v>
      </c>
      <c r="F65" s="3" t="str">
        <f>D65-C65</f>
        <v>1.00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79.94</v>
      </c>
      <c r="F66" s="3" t="str">
        <f>F65+F68</f>
        <v>2.00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/>
    </row>
    <row r="68" ht="15.75" customHeight="1">
      <c r="A68" s="1" t="s">
        <v>12</v>
      </c>
      <c r="B68" s="3">
        <v>243.16</v>
      </c>
      <c r="C68" s="3">
        <v>55.0</v>
      </c>
      <c r="D68" s="3">
        <v>56.0</v>
      </c>
      <c r="E68" s="3" t="str">
        <f>B68*F68</f>
        <v>243.16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61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54</v>
      </c>
      <c r="B73" s="3"/>
      <c r="C73" s="3"/>
      <c r="D73" s="3"/>
      <c r="E73" s="3">
        <v>260.0</v>
      </c>
      <c r="F73" s="1"/>
      <c r="G73" s="3"/>
      <c r="H73" s="14"/>
    </row>
    <row r="74" ht="15.75" customHeight="1">
      <c r="A74" s="6" t="s">
        <v>16</v>
      </c>
      <c r="B74" s="6"/>
      <c r="C74" s="6"/>
      <c r="D74" s="6"/>
      <c r="E74" s="7" t="str">
        <f>SUM(E63:E73)</f>
        <v>6756.88</v>
      </c>
      <c r="F74" s="3" t="str">
        <f>E74+384.88</f>
        <v>7141.76</v>
      </c>
      <c r="G74" s="3" t="str">
        <f>E74+26000</f>
        <v>32756.88</v>
      </c>
      <c r="H74" s="15" t="str">
        <f>G74+384.88</f>
        <v>33141.76</v>
      </c>
    </row>
    <row r="75" ht="15.75" customHeight="1">
      <c r="A75" s="8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1284.0</v>
      </c>
      <c r="D80" s="3">
        <v>1286.0</v>
      </c>
      <c r="E80" s="3" t="str">
        <f t="shared" ref="E80:E81" si="6">F80*B80</f>
        <v>101.86</v>
      </c>
      <c r="F80" s="3" t="str">
        <f>D80-C80</f>
        <v>2.00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119.91</v>
      </c>
      <c r="F81" s="3" t="str">
        <f>F80+F83</f>
        <v>3.00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/>
    </row>
    <row r="83" ht="15.75" customHeight="1">
      <c r="A83" s="1" t="s">
        <v>12</v>
      </c>
      <c r="B83" s="3">
        <v>243.16</v>
      </c>
      <c r="C83" s="3">
        <v>54.0</v>
      </c>
      <c r="D83" s="3">
        <v>55.0</v>
      </c>
      <c r="E83" s="3" t="str">
        <f>B83*F83</f>
        <v>243.16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61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54</v>
      </c>
      <c r="B88" s="3"/>
      <c r="C88" s="3"/>
      <c r="D88" s="3"/>
      <c r="E88" s="3">
        <v>260.0</v>
      </c>
      <c r="F88" s="1"/>
      <c r="G88" s="3"/>
      <c r="H88" s="14"/>
    </row>
    <row r="89" ht="15.75" customHeight="1">
      <c r="A89" s="6" t="s">
        <v>16</v>
      </c>
      <c r="B89" s="6"/>
      <c r="C89" s="6"/>
      <c r="D89" s="6"/>
      <c r="E89" s="7" t="str">
        <f>SUM(E78:E88)</f>
        <v>6847.78</v>
      </c>
      <c r="F89" s="3" t="str">
        <f>E89+384.88</f>
        <v>7232.66</v>
      </c>
      <c r="G89" s="3" t="str">
        <f>E89+24000</f>
        <v>30847.78</v>
      </c>
      <c r="H89" s="15" t="str">
        <f>G89+384.88</f>
        <v>31232.66</v>
      </c>
    </row>
    <row r="90" ht="15.75" customHeight="1">
      <c r="A90" s="8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1283.0</v>
      </c>
      <c r="D95" s="3">
        <v>1284.0</v>
      </c>
      <c r="E95" s="3" t="str">
        <f t="shared" ref="E95:E96" si="7">F95*B95</f>
        <v>50.93</v>
      </c>
      <c r="F95" s="3" t="str">
        <f>D95-C95</f>
        <v>1.00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39.97</v>
      </c>
      <c r="F96" s="3" t="str">
        <f>F95+F98</f>
        <v>1.00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/>
    </row>
    <row r="98" ht="15.75" customHeight="1">
      <c r="A98" s="1" t="s">
        <v>12</v>
      </c>
      <c r="B98" s="3">
        <v>243.16</v>
      </c>
      <c r="C98" s="3">
        <v>54.0</v>
      </c>
      <c r="D98" s="3">
        <v>54.0</v>
      </c>
      <c r="E98" s="3" t="str">
        <f>B98*F98</f>
        <v>0.00</v>
      </c>
      <c r="F98" s="3" t="str">
        <f>D98-C98</f>
        <v>0.00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61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54</v>
      </c>
      <c r="B103" s="3"/>
      <c r="C103" s="3"/>
      <c r="D103" s="3"/>
      <c r="E103" s="3">
        <v>260.0</v>
      </c>
      <c r="F103" s="1"/>
      <c r="G103" s="3"/>
      <c r="H103" s="14"/>
    </row>
    <row r="104" ht="15.75" customHeight="1">
      <c r="A104" s="6" t="s">
        <v>16</v>
      </c>
      <c r="B104" s="6"/>
      <c r="C104" s="6"/>
      <c r="D104" s="6"/>
      <c r="E104" s="7" t="str">
        <f>SUM(E93:E103)</f>
        <v>6473.75</v>
      </c>
      <c r="F104" s="3" t="str">
        <f>E104+384.88</f>
        <v>6858.63</v>
      </c>
      <c r="G104" s="3" t="str">
        <f>E104+24000</f>
        <v>30473.75</v>
      </c>
      <c r="H104" s="15" t="str">
        <f>G104+384.88</f>
        <v>30858.63</v>
      </c>
    </row>
    <row r="105" ht="15.75" customHeight="1">
      <c r="A105" s="8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1283.0</v>
      </c>
      <c r="D110" s="3">
        <v>1283.0</v>
      </c>
      <c r="E110" s="3" t="str">
        <f t="shared" ref="E110:E111" si="8">F110*B110</f>
        <v>0.00</v>
      </c>
      <c r="F110" s="3" t="str">
        <f>D110-C110</f>
        <v>0.00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39.97</v>
      </c>
      <c r="F111" s="3" t="str">
        <f>F110+F113</f>
        <v>1.00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/>
    </row>
    <row r="113" ht="15.75" customHeight="1">
      <c r="A113" s="1" t="s">
        <v>12</v>
      </c>
      <c r="B113" s="3">
        <v>243.16</v>
      </c>
      <c r="C113" s="3">
        <v>53.0</v>
      </c>
      <c r="D113" s="3">
        <v>54.0</v>
      </c>
      <c r="E113" s="3" t="str">
        <f>B113*F113</f>
        <v>243.16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61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54</v>
      </c>
      <c r="B118" s="3"/>
      <c r="C118" s="3"/>
      <c r="D118" s="3"/>
      <c r="E118" s="3">
        <v>260.0</v>
      </c>
      <c r="F118" s="1"/>
      <c r="G118" s="3"/>
      <c r="H118" s="14" t="str">
        <f>H119-6500</f>
        <v>24550.86</v>
      </c>
    </row>
    <row r="119" ht="15.75" customHeight="1">
      <c r="A119" s="6" t="s">
        <v>16</v>
      </c>
      <c r="B119" s="6"/>
      <c r="C119" s="6"/>
      <c r="D119" s="6"/>
      <c r="E119" s="7" t="str">
        <f>SUM(E108:E118)</f>
        <v>6665.98</v>
      </c>
      <c r="F119" s="3" t="str">
        <f>E119+384.88</f>
        <v>7050.86</v>
      </c>
      <c r="G119" s="3" t="str">
        <f>E119+24000</f>
        <v>30665.98</v>
      </c>
      <c r="H119" s="15" t="str">
        <f>G119+384.88</f>
        <v>31050.86</v>
      </c>
    </row>
    <row r="120" ht="15.75" customHeight="1">
      <c r="A120" s="8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1279.0</v>
      </c>
      <c r="D125" s="3">
        <v>1283.0</v>
      </c>
      <c r="E125" s="3" t="str">
        <f t="shared" ref="E125:E126" si="9">F125*B125</f>
        <v>203.72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239.82</v>
      </c>
      <c r="F126" s="3" t="str">
        <f>F125+F128</f>
        <v>6.00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/>
    </row>
    <row r="128" ht="15.75" customHeight="1">
      <c r="A128" s="1" t="s">
        <v>12</v>
      </c>
      <c r="B128" s="3">
        <v>243.16</v>
      </c>
      <c r="C128" s="3">
        <v>51.0</v>
      </c>
      <c r="D128" s="3">
        <v>53.0</v>
      </c>
      <c r="E128" s="3" t="str">
        <f>B128*F128</f>
        <v>486.32</v>
      </c>
      <c r="F128" s="3" t="str">
        <f>D128-C128</f>
        <v>2.00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61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54</v>
      </c>
      <c r="B133" s="3"/>
      <c r="C133" s="3"/>
      <c r="D133" s="3"/>
      <c r="E133" s="3">
        <v>260.0</v>
      </c>
      <c r="F133" s="1"/>
      <c r="G133" s="3"/>
      <c r="H133" s="14" t="str">
        <f>H134-6500</f>
        <v>25197.59</v>
      </c>
    </row>
    <row r="134" ht="15.75" customHeight="1">
      <c r="A134" s="6" t="s">
        <v>16</v>
      </c>
      <c r="B134" s="6"/>
      <c r="C134" s="6"/>
      <c r="D134" s="6"/>
      <c r="E134" s="7" t="str">
        <f>SUM(E123:E133)</f>
        <v>7312.71</v>
      </c>
      <c r="F134" s="3" t="str">
        <f>E134+384.88</f>
        <v>7697.59</v>
      </c>
      <c r="G134" s="3" t="str">
        <f>E134+24000</f>
        <v>31312.71</v>
      </c>
      <c r="H134" s="15" t="str">
        <f>G134+384.88</f>
        <v>31697.59</v>
      </c>
    </row>
    <row r="135" ht="15.75" customHeight="1">
      <c r="A135" s="8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1277.0</v>
      </c>
      <c r="D140" s="3">
        <v>1279.0</v>
      </c>
      <c r="E140" s="3" t="str">
        <f t="shared" ref="E140:E141" si="10">F140*B140</f>
        <v>101.86</v>
      </c>
      <c r="F140" s="3" t="str">
        <f>D140-C140</f>
        <v>2.00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119.91</v>
      </c>
      <c r="F141" s="3" t="str">
        <f>F140+F143</f>
        <v>3.00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/>
    </row>
    <row r="143" ht="15.75" customHeight="1">
      <c r="A143" s="1" t="s">
        <v>12</v>
      </c>
      <c r="B143" s="3">
        <v>243.16</v>
      </c>
      <c r="C143" s="3">
        <v>50.0</v>
      </c>
      <c r="D143" s="3">
        <v>51.0</v>
      </c>
      <c r="E143" s="3" t="str">
        <f>B143*F143</f>
        <v>243.16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61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54</v>
      </c>
      <c r="B148" s="3"/>
      <c r="C148" s="3"/>
      <c r="D148" s="3"/>
      <c r="E148" s="3">
        <v>260.0</v>
      </c>
      <c r="F148" s="1"/>
      <c r="G148" s="3"/>
      <c r="H148" s="14" t="str">
        <f>H149-6500</f>
        <v>24732.66</v>
      </c>
    </row>
    <row r="149" ht="15.75" customHeight="1">
      <c r="A149" s="6" t="s">
        <v>16</v>
      </c>
      <c r="B149" s="6"/>
      <c r="C149" s="6"/>
      <c r="D149" s="6"/>
      <c r="E149" s="7" t="str">
        <f>SUM(E138:E148)</f>
        <v>6847.78</v>
      </c>
      <c r="F149" s="3" t="str">
        <f>E149+384.88</f>
        <v>7232.66</v>
      </c>
      <c r="G149" s="3" t="str">
        <f>E149+24000</f>
        <v>30847.78</v>
      </c>
      <c r="H149" s="15" t="str">
        <f>G149+384.88</f>
        <v>31232.66</v>
      </c>
    </row>
    <row r="150" ht="15.75" customHeight="1">
      <c r="A150" s="8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1271.0</v>
      </c>
      <c r="D155" s="3">
        <v>1277.0</v>
      </c>
      <c r="E155" s="3" t="str">
        <f t="shared" ref="E155:E156" si="11">F155*B155</f>
        <v>305.58</v>
      </c>
      <c r="F155" s="3" t="str">
        <f>D155-C155</f>
        <v>6.00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399.70</v>
      </c>
      <c r="F156" s="3" t="str">
        <f>F155+F158</f>
        <v>10.00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46.0</v>
      </c>
      <c r="D158" s="3">
        <v>50.0</v>
      </c>
      <c r="E158" s="3" t="str">
        <f>B158*F158</f>
        <v>972.64</v>
      </c>
      <c r="F158" s="3" t="str">
        <f>D158-C158</f>
        <v>4.00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61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54</v>
      </c>
      <c r="B163" s="3"/>
      <c r="C163" s="3"/>
      <c r="D163" s="3"/>
      <c r="E163" s="3">
        <v>260.0</v>
      </c>
      <c r="F163" s="1"/>
      <c r="G163" s="3"/>
    </row>
    <row r="164" ht="15.75" customHeight="1">
      <c r="A164" s="6" t="s">
        <v>16</v>
      </c>
      <c r="B164" s="6"/>
      <c r="C164" s="6"/>
      <c r="D164" s="6"/>
      <c r="E164" s="7" t="str">
        <f>SUM(E153:E163)</f>
        <v>8060.77</v>
      </c>
      <c r="F164" s="3" t="str">
        <f>E164+384.88</f>
        <v>8445.65</v>
      </c>
      <c r="G164" s="3" t="str">
        <f>E164+24000</f>
        <v>32060.77</v>
      </c>
      <c r="H164" s="15" t="str">
        <f>G164+384.88</f>
        <v>32445.65</v>
      </c>
    </row>
    <row r="165" ht="15.75" customHeight="1">
      <c r="A165" s="8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1266.0</v>
      </c>
      <c r="D170" s="3">
        <v>1271.0</v>
      </c>
      <c r="E170" s="3" t="str">
        <f t="shared" ref="E170:E171" si="12">F170*B170</f>
        <v>254.65</v>
      </c>
      <c r="F170" s="3" t="str">
        <f>D170-C170</f>
        <v>5.00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319.76</v>
      </c>
      <c r="F171" s="3" t="str">
        <f>F170+F173</f>
        <v>8.00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/>
    </row>
    <row r="173" ht="15.75" customHeight="1">
      <c r="A173" s="1" t="s">
        <v>12</v>
      </c>
      <c r="B173" s="3">
        <v>243.16</v>
      </c>
      <c r="C173" s="3">
        <v>43.0</v>
      </c>
      <c r="D173" s="3">
        <v>46.0</v>
      </c>
      <c r="E173" s="3" t="str">
        <f>B173*F173</f>
        <v>729.48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61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54</v>
      </c>
      <c r="B178" s="3"/>
      <c r="C178" s="3"/>
      <c r="D178" s="3"/>
      <c r="E178" s="3">
        <v>260.0</v>
      </c>
      <c r="F178" s="1"/>
      <c r="G178" s="3"/>
    </row>
    <row r="179" ht="15.75" customHeight="1">
      <c r="A179" s="6" t="s">
        <v>16</v>
      </c>
      <c r="B179" s="6"/>
      <c r="C179" s="6"/>
      <c r="D179" s="6"/>
      <c r="E179" s="7" t="str">
        <f>SUM(E168:E178)</f>
        <v>7686.74</v>
      </c>
      <c r="F179" s="3" t="str">
        <f>E179+384.88</f>
        <v>8071.62</v>
      </c>
      <c r="G179" s="3" t="str">
        <f>E179+24000</f>
        <v>31686.74</v>
      </c>
      <c r="H179" s="15" t="str">
        <f>G179+384.88</f>
        <v>32071.62</v>
      </c>
    </row>
    <row r="180" ht="15.75" customHeight="1">
      <c r="A180" s="8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1262.0</v>
      </c>
      <c r="D185" s="3">
        <v>1266.0</v>
      </c>
      <c r="E185" s="3" t="str">
        <f t="shared" ref="E185:E186" si="13">F185*B185</f>
        <v>203.72</v>
      </c>
      <c r="F185" s="3" t="str">
        <f>D185-C185</f>
        <v>4.00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279.79</v>
      </c>
      <c r="F186" s="3" t="str">
        <f>F185+F188</f>
        <v>7.00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40.0</v>
      </c>
      <c r="D188" s="3">
        <v>43.0</v>
      </c>
      <c r="E188" s="3" t="str">
        <f>B188*F188</f>
        <v>729.48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61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54</v>
      </c>
      <c r="B193" s="3"/>
      <c r="C193" s="3"/>
      <c r="D193" s="3"/>
      <c r="E193" s="3">
        <v>260.0</v>
      </c>
      <c r="F193" s="1"/>
      <c r="G193" s="3"/>
    </row>
    <row r="194" ht="15.75" customHeight="1">
      <c r="A194" s="6" t="s">
        <v>16</v>
      </c>
      <c r="B194" s="6"/>
      <c r="C194" s="6"/>
      <c r="D194" s="6"/>
      <c r="E194" s="7" t="str">
        <f>SUM(E183:E193)</f>
        <v>7595.84</v>
      </c>
      <c r="F194" s="3" t="str">
        <f>E194+384.88</f>
        <v>7980.72</v>
      </c>
      <c r="G194" s="3" t="str">
        <f>E194+24000</f>
        <v>31595.84</v>
      </c>
      <c r="H194" s="15" t="str">
        <f>G194+384.88</f>
        <v>31980.72</v>
      </c>
    </row>
    <row r="195" ht="15.75" customHeight="1">
      <c r="A195" s="8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31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1259.0</v>
      </c>
      <c r="D200" s="3">
        <v>1262.0</v>
      </c>
      <c r="E200" s="3" t="str">
        <f t="shared" ref="E200:E201" si="14">F200*B200</f>
        <v>152.79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239.82</v>
      </c>
      <c r="F201" s="3" t="str">
        <f>F200+F203</f>
        <v>6.00</v>
      </c>
      <c r="G201" s="1"/>
    </row>
    <row r="202" ht="15.75" customHeight="1">
      <c r="A202" s="1" t="s">
        <v>11</v>
      </c>
      <c r="B202" s="3"/>
      <c r="C202" s="3"/>
      <c r="D202" s="3"/>
      <c r="E202" s="3">
        <v>2148.16</v>
      </c>
      <c r="F202" s="1"/>
      <c r="G202" s="1">
        <v>2265.38</v>
      </c>
    </row>
    <row r="203" ht="15.75" customHeight="1">
      <c r="A203" s="1" t="s">
        <v>12</v>
      </c>
      <c r="B203" s="3">
        <v>243.16</v>
      </c>
      <c r="C203" s="3">
        <v>37.0</v>
      </c>
      <c r="D203" s="3">
        <v>40.0</v>
      </c>
      <c r="E203" s="3" t="str">
        <f>B203*F203</f>
        <v>729.48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61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54</v>
      </c>
      <c r="B208" s="3"/>
      <c r="C208" s="3"/>
      <c r="D208" s="3"/>
      <c r="E208" s="3">
        <v>260.0</v>
      </c>
      <c r="F208" s="1"/>
      <c r="G208" s="3"/>
    </row>
    <row r="209" ht="15.75" customHeight="1">
      <c r="A209" s="6" t="s">
        <v>16</v>
      </c>
      <c r="B209" s="6"/>
      <c r="C209" s="6"/>
      <c r="D209" s="6"/>
      <c r="E209" s="7" t="str">
        <f>SUM(E198:E208)</f>
        <v>7388.10</v>
      </c>
      <c r="F209" s="3" t="str">
        <f>E209+384.88</f>
        <v>7772.98</v>
      </c>
      <c r="G209" s="3" t="str">
        <f>E209+24000</f>
        <v>31388.10</v>
      </c>
      <c r="H209" s="15" t="str">
        <f>G209+384.88</f>
        <v>31772.98</v>
      </c>
    </row>
    <row r="210" ht="15.75" customHeight="1">
      <c r="A210" s="8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32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1255.0</v>
      </c>
      <c r="D215" s="3">
        <v>1259.0</v>
      </c>
      <c r="E215" s="3" t="str">
        <f t="shared" ref="E215:E216" si="15">F215*B215</f>
        <v>203.72</v>
      </c>
      <c r="F215" s="3" t="str">
        <f>D215-C215</f>
        <v>4.00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279.79</v>
      </c>
      <c r="F216" s="3" t="str">
        <f>F215+F218</f>
        <v>7.00</v>
      </c>
      <c r="G216" s="1"/>
    </row>
    <row r="217" ht="15.75" customHeight="1">
      <c r="A217" s="1" t="s">
        <v>11</v>
      </c>
      <c r="B217" s="3"/>
      <c r="C217" s="3"/>
      <c r="D217" s="3"/>
      <c r="E217" s="3">
        <v>2148.16</v>
      </c>
      <c r="F217" s="1"/>
      <c r="G217" s="1"/>
    </row>
    <row r="218" ht="15.75" customHeight="1">
      <c r="A218" s="1" t="s">
        <v>12</v>
      </c>
      <c r="B218" s="3">
        <v>243.16</v>
      </c>
      <c r="C218" s="3">
        <v>34.0</v>
      </c>
      <c r="D218" s="3">
        <v>37.0</v>
      </c>
      <c r="E218" s="3" t="str">
        <f>B218*F218</f>
        <v>729.48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61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54</v>
      </c>
      <c r="B223" s="3"/>
      <c r="C223" s="3"/>
      <c r="D223" s="3"/>
      <c r="E223" s="3">
        <v>260.0</v>
      </c>
      <c r="F223" s="1"/>
      <c r="G223" s="3"/>
    </row>
    <row r="224" ht="15.75" customHeight="1">
      <c r="A224" s="6" t="s">
        <v>16</v>
      </c>
      <c r="B224" s="6"/>
      <c r="C224" s="6"/>
      <c r="D224" s="6"/>
      <c r="E224" s="7" t="str">
        <f>SUM(E213:E223)</f>
        <v>7479.00</v>
      </c>
      <c r="F224" s="3" t="str">
        <f>E224+384.88</f>
        <v>7863.88</v>
      </c>
      <c r="G224" s="3" t="str">
        <f>E224+24000</f>
        <v>31479.00</v>
      </c>
      <c r="H224" s="15" t="str">
        <f>G224+384.88</f>
        <v>31863.88</v>
      </c>
    </row>
    <row r="225" ht="15.75" customHeight="1">
      <c r="A225" s="8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33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45.88</v>
      </c>
      <c r="C230" s="3">
        <v>1252.0</v>
      </c>
      <c r="D230" s="3">
        <v>1255.0</v>
      </c>
      <c r="E230" s="3" t="str">
        <f t="shared" ref="E230:E231" si="16">F230*B230</f>
        <v>137.64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35.53</v>
      </c>
      <c r="C231" s="3"/>
      <c r="D231" s="3"/>
      <c r="E231" s="3" t="str">
        <f t="shared" si="16"/>
        <v>213.18</v>
      </c>
      <c r="F231" s="3" t="str">
        <f>F230+F233</f>
        <v>6.00</v>
      </c>
      <c r="G231" s="1"/>
    </row>
    <row r="232" ht="15.75" customHeight="1">
      <c r="A232" s="1" t="s">
        <v>11</v>
      </c>
      <c r="B232" s="3"/>
      <c r="C232" s="3"/>
      <c r="D232" s="3"/>
      <c r="E232" s="3">
        <v>1947.87</v>
      </c>
      <c r="F232" s="1"/>
      <c r="G232" s="1"/>
    </row>
    <row r="233" ht="15.75" customHeight="1">
      <c r="A233" s="1" t="s">
        <v>12</v>
      </c>
      <c r="B233" s="3">
        <v>223.04</v>
      </c>
      <c r="C233" s="3">
        <v>31.0</v>
      </c>
      <c r="D233" s="3">
        <v>34.0</v>
      </c>
      <c r="E233" s="3" t="str">
        <f>B233*F233</f>
        <v>669.12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2073.69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1217.42</v>
      </c>
      <c r="F235" s="1"/>
      <c r="G235" s="1"/>
    </row>
    <row r="236" ht="15.75" customHeight="1">
      <c r="A236" s="1" t="s">
        <v>61</v>
      </c>
      <c r="B236" s="3"/>
      <c r="C236" s="3"/>
      <c r="D236" s="3"/>
      <c r="E236" s="3">
        <v>129.9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54</v>
      </c>
      <c r="B238" s="3"/>
      <c r="C238" s="3"/>
      <c r="D238" s="3"/>
      <c r="E238" s="3">
        <v>260.0</v>
      </c>
      <c r="F238" s="1"/>
      <c r="G238" s="3"/>
    </row>
    <row r="239" ht="15.75" customHeight="1">
      <c r="A239" s="6" t="s">
        <v>16</v>
      </c>
      <c r="B239" s="6"/>
      <c r="C239" s="6"/>
      <c r="D239" s="6"/>
      <c r="E239" s="7" t="str">
        <f>SUM(E228:E238)</f>
        <v>6712.82</v>
      </c>
      <c r="F239" s="3" t="str">
        <f>E239+384.88</f>
        <v>7097.70</v>
      </c>
      <c r="G239" s="3" t="str">
        <f>E239+24000</f>
        <v>30712.82</v>
      </c>
      <c r="H239" s="15" t="str">
        <f>G239+384.88</f>
        <v>31097.70</v>
      </c>
    </row>
    <row r="240" ht="15.75" customHeight="1">
      <c r="A240" s="8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34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45.88</v>
      </c>
      <c r="C245" s="3">
        <v>1247.0</v>
      </c>
      <c r="D245" s="3">
        <v>1252.0</v>
      </c>
      <c r="E245" s="3" t="str">
        <f t="shared" ref="E245:E246" si="17">F245*B245</f>
        <v>229.40</v>
      </c>
      <c r="F245" s="3" t="str">
        <f>D245-C245</f>
        <v>5.00</v>
      </c>
      <c r="G245" s="1"/>
    </row>
    <row r="246" ht="15.75" customHeight="1">
      <c r="A246" s="1" t="s">
        <v>10</v>
      </c>
      <c r="B246" s="3">
        <v>35.53</v>
      </c>
      <c r="C246" s="3"/>
      <c r="D246" s="3"/>
      <c r="E246" s="3" t="str">
        <f t="shared" si="17"/>
        <v>284.24</v>
      </c>
      <c r="F246" s="3" t="str">
        <f>F245+F248</f>
        <v>8.00</v>
      </c>
      <c r="G246" s="1"/>
    </row>
    <row r="247" ht="15.75" customHeight="1">
      <c r="A247" s="1" t="s">
        <v>11</v>
      </c>
      <c r="B247" s="3"/>
      <c r="C247" s="3"/>
      <c r="D247" s="3"/>
      <c r="E247" s="3">
        <v>1947.87</v>
      </c>
      <c r="F247" s="1"/>
      <c r="G247" s="1"/>
    </row>
    <row r="248" ht="15.75" customHeight="1">
      <c r="A248" s="1" t="s">
        <v>12</v>
      </c>
      <c r="B248" s="3">
        <v>223.04</v>
      </c>
      <c r="C248" s="3">
        <v>28.0</v>
      </c>
      <c r="D248" s="3">
        <v>31.0</v>
      </c>
      <c r="E248" s="3" t="str">
        <f>B248*F248</f>
        <v>669.12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2073.69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1217.42</v>
      </c>
      <c r="F250" s="1"/>
      <c r="G250" s="1"/>
    </row>
    <row r="251" ht="15.75" customHeight="1">
      <c r="A251" s="1" t="s">
        <v>61</v>
      </c>
      <c r="B251" s="3"/>
      <c r="C251" s="3"/>
      <c r="D251" s="3"/>
      <c r="E251" s="3">
        <v>129.9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54</v>
      </c>
      <c r="B253" s="3"/>
      <c r="C253" s="3"/>
      <c r="D253" s="3"/>
      <c r="E253" s="3">
        <v>260.0</v>
      </c>
      <c r="F253" s="1"/>
      <c r="G253" s="3"/>
    </row>
    <row r="254" ht="15.75" customHeight="1">
      <c r="A254" s="6" t="s">
        <v>16</v>
      </c>
      <c r="B254" s="6"/>
      <c r="C254" s="6"/>
      <c r="D254" s="6"/>
      <c r="E254" s="7" t="str">
        <f>SUM(E243:E253)</f>
        <v>6875.64</v>
      </c>
      <c r="F254" s="3" t="str">
        <f>E254+369.24</f>
        <v>7244.88</v>
      </c>
      <c r="G254" s="3" t="str">
        <f>E254+24000</f>
        <v>30875.64</v>
      </c>
      <c r="H254" s="15" t="str">
        <f>G254+369.24</f>
        <v>31244.88</v>
      </c>
    </row>
    <row r="255" ht="15.75" customHeight="1">
      <c r="A255" s="8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35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45.88</v>
      </c>
      <c r="C260" s="3">
        <v>1243.0</v>
      </c>
      <c r="D260" s="3">
        <v>1247.0</v>
      </c>
      <c r="E260" s="3" t="str">
        <f t="shared" ref="E260:E261" si="18">F260*B260</f>
        <v>183.52</v>
      </c>
      <c r="F260" s="3" t="str">
        <f>D260-C260</f>
        <v>4.00</v>
      </c>
      <c r="G260" s="1"/>
    </row>
    <row r="261" ht="15.75" customHeight="1">
      <c r="A261" s="1" t="s">
        <v>10</v>
      </c>
      <c r="B261" s="3">
        <v>35.53</v>
      </c>
      <c r="C261" s="3"/>
      <c r="D261" s="3"/>
      <c r="E261" s="3" t="str">
        <f t="shared" si="18"/>
        <v>248.71</v>
      </c>
      <c r="F261" s="3" t="str">
        <f>F260+F263</f>
        <v>7.00</v>
      </c>
      <c r="G261" s="1"/>
    </row>
    <row r="262" ht="15.75" customHeight="1">
      <c r="A262" s="1" t="s">
        <v>11</v>
      </c>
      <c r="B262" s="3"/>
      <c r="C262" s="3"/>
      <c r="D262" s="3"/>
      <c r="E262" s="3">
        <v>1586.24</v>
      </c>
      <c r="F262" s="1"/>
      <c r="G262" s="1"/>
    </row>
    <row r="263" ht="15.75" customHeight="1">
      <c r="A263" s="1" t="s">
        <v>12</v>
      </c>
      <c r="B263" s="3">
        <v>223.04</v>
      </c>
      <c r="C263" s="3">
        <v>25.0</v>
      </c>
      <c r="D263" s="3">
        <v>28.0</v>
      </c>
      <c r="E263" s="3" t="str">
        <f>B263*F263</f>
        <v>669.12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2073.69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1217.42</v>
      </c>
      <c r="F265" s="1"/>
      <c r="G265" s="1"/>
    </row>
    <row r="266" ht="15.75" customHeight="1">
      <c r="A266" s="1" t="s">
        <v>61</v>
      </c>
      <c r="B266" s="3"/>
      <c r="C266" s="3"/>
      <c r="D266" s="3"/>
      <c r="E266" s="3">
        <v>129.9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54</v>
      </c>
      <c r="B268" s="3"/>
      <c r="C268" s="3"/>
      <c r="D268" s="3"/>
      <c r="E268" s="3">
        <v>245.0</v>
      </c>
      <c r="F268" s="1"/>
      <c r="G268" s="3"/>
    </row>
    <row r="269" ht="15.75" customHeight="1">
      <c r="A269" s="6" t="s">
        <v>16</v>
      </c>
      <c r="B269" s="6"/>
      <c r="C269" s="6"/>
      <c r="D269" s="6"/>
      <c r="E269" s="7" t="str">
        <f>SUM(E258:E268)</f>
        <v>6417.60</v>
      </c>
      <c r="F269" s="3" t="str">
        <f>E269+369.24</f>
        <v>6786.84</v>
      </c>
      <c r="G269" s="3" t="str">
        <f>E269+24000</f>
        <v>30417.60</v>
      </c>
      <c r="H269" s="15" t="str">
        <f>G269+369.24-662</f>
        <v>30124.84</v>
      </c>
    </row>
    <row r="270" ht="15.75" customHeight="1">
      <c r="A270" s="8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37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45.88</v>
      </c>
      <c r="C275" s="3">
        <v>1239.0</v>
      </c>
      <c r="D275" s="3">
        <v>1243.0</v>
      </c>
      <c r="E275" s="3" t="str">
        <f t="shared" ref="E275:E276" si="19">F275*B275</f>
        <v>183.52</v>
      </c>
      <c r="F275" s="3" t="str">
        <f>D275-C275</f>
        <v>4.00</v>
      </c>
      <c r="G275" s="1"/>
    </row>
    <row r="276" ht="15.75" customHeight="1">
      <c r="A276" s="1" t="s">
        <v>10</v>
      </c>
      <c r="B276" s="3">
        <v>35.53</v>
      </c>
      <c r="C276" s="3"/>
      <c r="D276" s="3"/>
      <c r="E276" s="3" t="str">
        <f t="shared" si="19"/>
        <v>248.71</v>
      </c>
      <c r="F276" s="3" t="str">
        <f>F275+F278</f>
        <v>7.00</v>
      </c>
      <c r="G276" s="1"/>
    </row>
    <row r="277" ht="15.75" customHeight="1">
      <c r="A277" s="1" t="s">
        <v>11</v>
      </c>
      <c r="B277" s="3"/>
      <c r="C277" s="3"/>
      <c r="D277" s="3"/>
      <c r="E277" s="3">
        <v>1878.43</v>
      </c>
      <c r="F277" s="1"/>
      <c r="G277" s="1"/>
    </row>
    <row r="278" ht="15.75" customHeight="1">
      <c r="A278" s="1" t="s">
        <v>12</v>
      </c>
      <c r="B278" s="3">
        <v>223.04</v>
      </c>
      <c r="C278" s="3">
        <v>22.0</v>
      </c>
      <c r="D278" s="3">
        <v>25.0</v>
      </c>
      <c r="E278" s="3" t="str">
        <f>B278*F278</f>
        <v>669.12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61</v>
      </c>
      <c r="B281" s="3"/>
      <c r="C281" s="3"/>
      <c r="D281" s="3"/>
      <c r="E281" s="3">
        <v>129.9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54</v>
      </c>
      <c r="B283" s="3"/>
      <c r="C283" s="3"/>
      <c r="D283" s="3"/>
      <c r="E283" s="3">
        <v>245.0</v>
      </c>
      <c r="F283" s="1"/>
      <c r="G283" s="3"/>
    </row>
    <row r="284" ht="15.75" customHeight="1">
      <c r="A284" s="6" t="s">
        <v>16</v>
      </c>
      <c r="B284" s="6"/>
      <c r="C284" s="6"/>
      <c r="D284" s="6"/>
      <c r="E284" s="7" t="str">
        <f>SUM(E273:E283)</f>
        <v>6709.79</v>
      </c>
      <c r="F284" s="3" t="str">
        <f>E284+369.24</f>
        <v>7079.03</v>
      </c>
      <c r="G284" s="3" t="str">
        <f>E284+24000</f>
        <v>30709.79</v>
      </c>
      <c r="H284" s="15" t="str">
        <f>G284+369.24</f>
        <v>31079.03</v>
      </c>
    </row>
    <row r="285" ht="15.75" customHeight="1">
      <c r="A285" s="8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38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45.88</v>
      </c>
      <c r="C290" s="3">
        <v>1235.0</v>
      </c>
      <c r="D290" s="3">
        <v>1239.0</v>
      </c>
      <c r="E290" s="3" t="str">
        <f t="shared" ref="E290:E291" si="20">F290*B290</f>
        <v>183.52</v>
      </c>
      <c r="F290" s="3" t="str">
        <f>D290-C290</f>
        <v>4.00</v>
      </c>
      <c r="G290" s="1"/>
    </row>
    <row r="291" ht="15.75" customHeight="1">
      <c r="A291" s="1" t="s">
        <v>10</v>
      </c>
      <c r="B291" s="3">
        <v>35.53</v>
      </c>
      <c r="C291" s="3"/>
      <c r="D291" s="3"/>
      <c r="E291" s="3" t="str">
        <f t="shared" si="20"/>
        <v>213.18</v>
      </c>
      <c r="F291" s="3" t="str">
        <f>F290+F293</f>
        <v>6.00</v>
      </c>
      <c r="G291" s="1"/>
    </row>
    <row r="292" ht="15.75" customHeight="1">
      <c r="A292" s="1" t="s">
        <v>11</v>
      </c>
      <c r="B292" s="3"/>
      <c r="C292" s="3"/>
      <c r="D292" s="3"/>
      <c r="E292" s="3">
        <v>1878.43</v>
      </c>
      <c r="F292" s="1"/>
      <c r="G292" s="1"/>
    </row>
    <row r="293" ht="15.75" customHeight="1">
      <c r="A293" s="1" t="s">
        <v>12</v>
      </c>
      <c r="B293" s="3">
        <v>223.04</v>
      </c>
      <c r="C293" s="3">
        <v>20.0</v>
      </c>
      <c r="D293" s="3">
        <v>22.0</v>
      </c>
      <c r="E293" s="3" t="str">
        <f>B293*F293</f>
        <v>446.08</v>
      </c>
      <c r="F293" s="3" t="str">
        <f>D293-C293</f>
        <v>2.00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61</v>
      </c>
      <c r="B296" s="3"/>
      <c r="C296" s="3"/>
      <c r="D296" s="3"/>
      <c r="E296" s="3">
        <v>129.9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54</v>
      </c>
      <c r="B298" s="3"/>
      <c r="C298" s="3"/>
      <c r="D298" s="3"/>
      <c r="E298" s="3">
        <v>245.0</v>
      </c>
      <c r="F298" s="1"/>
      <c r="G298" s="3"/>
    </row>
    <row r="299" ht="15.75" customHeight="1">
      <c r="A299" s="6" t="s">
        <v>16</v>
      </c>
      <c r="B299" s="6"/>
      <c r="C299" s="6"/>
      <c r="D299" s="6"/>
      <c r="E299" s="7" t="str">
        <f>SUM(E288:E298)</f>
        <v>6451.22</v>
      </c>
      <c r="F299" s="3" t="str">
        <f>E299+369.24</f>
        <v>6820.46</v>
      </c>
      <c r="G299" s="3" t="str">
        <f>E299+24000</f>
        <v>30451.22</v>
      </c>
      <c r="H299" s="15" t="str">
        <f>G299+369.24</f>
        <v>30820.46</v>
      </c>
    </row>
    <row r="300" ht="15.75" customHeight="1">
      <c r="A300" s="8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39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45.88</v>
      </c>
      <c r="C305" s="3">
        <v>1230.0</v>
      </c>
      <c r="D305" s="3">
        <v>1235.0</v>
      </c>
      <c r="E305" s="3" t="str">
        <f t="shared" ref="E305:E306" si="21">F305*B305</f>
        <v>229.40</v>
      </c>
      <c r="F305" s="3" t="str">
        <f>D305-C305</f>
        <v>5.00</v>
      </c>
      <c r="G305" s="1"/>
    </row>
    <row r="306" ht="15.75" customHeight="1">
      <c r="A306" s="1" t="s">
        <v>10</v>
      </c>
      <c r="B306" s="3">
        <v>35.53</v>
      </c>
      <c r="C306" s="3"/>
      <c r="D306" s="3"/>
      <c r="E306" s="3" t="str">
        <f t="shared" si="21"/>
        <v>248.71</v>
      </c>
      <c r="F306" s="3" t="str">
        <f>F305+F308</f>
        <v>7.00</v>
      </c>
      <c r="G306" s="1"/>
    </row>
    <row r="307" ht="15.75" customHeight="1">
      <c r="A307" s="1" t="s">
        <v>11</v>
      </c>
      <c r="B307" s="3"/>
      <c r="C307" s="3"/>
      <c r="D307" s="3"/>
      <c r="E307" s="3">
        <v>1878.43</v>
      </c>
      <c r="F307" s="1"/>
      <c r="G307" s="1"/>
    </row>
    <row r="308" ht="15.75" customHeight="1">
      <c r="A308" s="1" t="s">
        <v>12</v>
      </c>
      <c r="B308" s="3">
        <v>223.04</v>
      </c>
      <c r="C308" s="3">
        <v>18.0</v>
      </c>
      <c r="D308" s="3">
        <v>20.0</v>
      </c>
      <c r="E308" s="3" t="str">
        <f>B308*F308</f>
        <v>446.08</v>
      </c>
      <c r="F308" s="3" t="str">
        <f>D308-C308</f>
        <v>2.00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61</v>
      </c>
      <c r="B311" s="3"/>
      <c r="C311" s="3"/>
      <c r="D311" s="3"/>
      <c r="E311" s="3">
        <v>129.9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54</v>
      </c>
      <c r="B313" s="3"/>
      <c r="C313" s="3"/>
      <c r="D313" s="3"/>
      <c r="E313" s="3">
        <v>245.0</v>
      </c>
      <c r="F313" s="1"/>
      <c r="G313" s="3"/>
    </row>
    <row r="314" ht="15.75" customHeight="1">
      <c r="A314" s="6" t="s">
        <v>16</v>
      </c>
      <c r="B314" s="6"/>
      <c r="C314" s="6"/>
      <c r="D314" s="6"/>
      <c r="E314" s="7" t="str">
        <f>SUM(E303:E313)</f>
        <v>6532.63</v>
      </c>
      <c r="F314" s="3" t="str">
        <f>E314+369.24</f>
        <v>6901.87</v>
      </c>
      <c r="G314" s="3" t="str">
        <f>E314+24000</f>
        <v>30532.63</v>
      </c>
      <c r="H314" s="15" t="str">
        <f>G314+369.24</f>
        <v>30901.87</v>
      </c>
    </row>
    <row r="315" ht="15.75" customHeight="1">
      <c r="A315" s="8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40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5.15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43.57</v>
      </c>
      <c r="C320" s="3">
        <v>1226.0</v>
      </c>
      <c r="D320" s="3">
        <v>1230.0</v>
      </c>
      <c r="E320" s="3" t="str">
        <f t="shared" ref="E320:E321" si="22">F320*B320</f>
        <v>174.28</v>
      </c>
      <c r="F320" s="3" t="str">
        <f>D320-C320</f>
        <v>4.00</v>
      </c>
      <c r="G320" s="1"/>
    </row>
    <row r="321" ht="15.75" customHeight="1">
      <c r="A321" s="1" t="s">
        <v>10</v>
      </c>
      <c r="B321" s="3">
        <v>32.02</v>
      </c>
      <c r="C321" s="3"/>
      <c r="D321" s="3"/>
      <c r="E321" s="3" t="str">
        <f t="shared" si="22"/>
        <v>160.10</v>
      </c>
      <c r="F321" s="3" t="str">
        <f>F320+F323</f>
        <v>5.00</v>
      </c>
      <c r="G321" s="1"/>
    </row>
    <row r="322" ht="15.75" customHeight="1">
      <c r="A322" s="1" t="s">
        <v>11</v>
      </c>
      <c r="B322" s="3"/>
      <c r="C322" s="3"/>
      <c r="D322" s="3"/>
      <c r="E322" s="3">
        <v>1878.43</v>
      </c>
      <c r="F322" s="1"/>
      <c r="G322" s="1"/>
    </row>
    <row r="323" ht="15.75" customHeight="1">
      <c r="A323" s="1" t="s">
        <v>12</v>
      </c>
      <c r="B323" s="3">
        <v>211.67</v>
      </c>
      <c r="C323" s="3">
        <v>17.0</v>
      </c>
      <c r="D323" s="3">
        <v>18.0</v>
      </c>
      <c r="E323" s="3" t="str">
        <f>B323*F323</f>
        <v>211.67</v>
      </c>
      <c r="F323" s="3" t="str">
        <f>D323-C323</f>
        <v>1.00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61</v>
      </c>
      <c r="B326" s="3"/>
      <c r="C326" s="3"/>
      <c r="D326" s="3"/>
      <c r="E326" s="3">
        <v>129.9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54</v>
      </c>
      <c r="B328" s="3"/>
      <c r="C328" s="3"/>
      <c r="D328" s="3"/>
      <c r="E328" s="3">
        <v>245.0</v>
      </c>
      <c r="F328" s="1"/>
      <c r="G328" s="3"/>
    </row>
    <row r="329" ht="15.75" customHeight="1">
      <c r="A329" s="6" t="s">
        <v>16</v>
      </c>
      <c r="B329" s="6"/>
      <c r="C329" s="6"/>
      <c r="D329" s="6"/>
      <c r="E329" s="7" t="str">
        <f>SUM(E318:E328)</f>
        <v>6154.49</v>
      </c>
      <c r="F329" s="1"/>
      <c r="G329" s="3" t="str">
        <f>E329+24000</f>
        <v>30154.49</v>
      </c>
      <c r="H329" s="15" t="str">
        <f>G329+350</f>
        <v>30504.49</v>
      </c>
    </row>
    <row r="330" ht="15.75" customHeight="1">
      <c r="A330" s="8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41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5.15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43.57</v>
      </c>
      <c r="C335" s="3">
        <v>1221.0</v>
      </c>
      <c r="D335" s="3">
        <v>1226.0</v>
      </c>
      <c r="E335" s="3" t="str">
        <f t="shared" ref="E335:E336" si="23">F335*B335</f>
        <v>217.85</v>
      </c>
      <c r="F335" s="3" t="str">
        <f>D335-C335</f>
        <v>5.00</v>
      </c>
      <c r="G335" s="1"/>
    </row>
    <row r="336" ht="15.75" customHeight="1">
      <c r="A336" s="1" t="s">
        <v>10</v>
      </c>
      <c r="B336" s="3">
        <v>32.02</v>
      </c>
      <c r="C336" s="3"/>
      <c r="D336" s="3"/>
      <c r="E336" s="3" t="str">
        <f t="shared" si="23"/>
        <v>256.16</v>
      </c>
      <c r="F336" s="3" t="str">
        <f>F335+F338</f>
        <v>8.00</v>
      </c>
      <c r="G336" s="1"/>
    </row>
    <row r="337" ht="15.75" customHeight="1">
      <c r="A337" s="1" t="s">
        <v>11</v>
      </c>
      <c r="B337" s="3"/>
      <c r="C337" s="3"/>
      <c r="D337" s="3"/>
      <c r="E337" s="3">
        <v>1878.43</v>
      </c>
      <c r="F337" s="1"/>
      <c r="G337" s="1"/>
    </row>
    <row r="338" ht="15.75" customHeight="1">
      <c r="A338" s="1" t="s">
        <v>12</v>
      </c>
      <c r="B338" s="3">
        <v>211.67</v>
      </c>
      <c r="C338" s="3">
        <v>14.0</v>
      </c>
      <c r="D338" s="3">
        <v>17.0</v>
      </c>
      <c r="E338" s="3" t="str">
        <f>B338*F338</f>
        <v>635.01</v>
      </c>
      <c r="F338" s="3" t="str">
        <f>D338-C338</f>
        <v>3.00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61</v>
      </c>
      <c r="B341" s="3"/>
      <c r="C341" s="3"/>
      <c r="D341" s="3"/>
      <c r="E341" s="3">
        <v>129.9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54</v>
      </c>
      <c r="B343" s="3"/>
      <c r="C343" s="3"/>
      <c r="D343" s="3"/>
      <c r="E343" s="3">
        <v>245.0</v>
      </c>
      <c r="F343" s="1"/>
      <c r="G343" s="3"/>
    </row>
    <row r="344" ht="15.75" customHeight="1">
      <c r="A344" s="6" t="s">
        <v>16</v>
      </c>
      <c r="B344" s="6"/>
      <c r="C344" s="6"/>
      <c r="D344" s="6"/>
      <c r="E344" s="7" t="str">
        <f>SUM(E333:E343)</f>
        <v>6717.46</v>
      </c>
      <c r="F344" s="1"/>
      <c r="G344" s="3" t="str">
        <f>E344+24000</f>
        <v>30717.46</v>
      </c>
      <c r="H344" s="15" t="str">
        <f>G344+350</f>
        <v>31067.46</v>
      </c>
    </row>
    <row r="345" ht="15.75" customHeight="1">
      <c r="A345" s="8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42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5.15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43.57</v>
      </c>
      <c r="C350" s="3">
        <v>1218.0</v>
      </c>
      <c r="D350" s="3">
        <v>1221.0</v>
      </c>
      <c r="E350" s="3" t="str">
        <f t="shared" ref="E350:E351" si="24">F350*B350</f>
        <v>130.71</v>
      </c>
      <c r="F350" s="3" t="str">
        <f>D350-C350</f>
        <v>3.00</v>
      </c>
      <c r="G350" s="1"/>
    </row>
    <row r="351" ht="15.75" customHeight="1">
      <c r="A351" s="1" t="s">
        <v>10</v>
      </c>
      <c r="B351" s="3">
        <v>32.02</v>
      </c>
      <c r="C351" s="3"/>
      <c r="D351" s="3"/>
      <c r="E351" s="3" t="str">
        <f t="shared" si="24"/>
        <v>160.10</v>
      </c>
      <c r="F351" s="3" t="str">
        <f>F350+F353</f>
        <v>5.00</v>
      </c>
      <c r="G351" s="1"/>
    </row>
    <row r="352" ht="15.75" customHeight="1">
      <c r="A352" s="1" t="s">
        <v>11</v>
      </c>
      <c r="B352" s="3"/>
      <c r="C352" s="3"/>
      <c r="D352" s="3"/>
      <c r="E352" s="3">
        <v>1878.43</v>
      </c>
      <c r="F352" s="1"/>
      <c r="G352" s="1"/>
    </row>
    <row r="353" ht="15.75" customHeight="1">
      <c r="A353" s="1" t="s">
        <v>12</v>
      </c>
      <c r="B353" s="3">
        <v>211.67</v>
      </c>
      <c r="C353" s="3">
        <v>12.0</v>
      </c>
      <c r="D353" s="3">
        <v>14.0</v>
      </c>
      <c r="E353" s="3" t="str">
        <f>B353*F353</f>
        <v>423.34</v>
      </c>
      <c r="F353" s="3" t="str">
        <f>D353-C353</f>
        <v>2.00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61</v>
      </c>
      <c r="B356" s="3"/>
      <c r="C356" s="3"/>
      <c r="D356" s="3"/>
      <c r="E356" s="3">
        <v>129.9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54</v>
      </c>
      <c r="B358" s="3"/>
      <c r="C358" s="3"/>
      <c r="D358" s="3"/>
      <c r="E358" s="3">
        <v>245.0</v>
      </c>
      <c r="F358" s="1"/>
      <c r="G358" s="3"/>
    </row>
    <row r="359" ht="15.75" customHeight="1">
      <c r="A359" s="6" t="s">
        <v>16</v>
      </c>
      <c r="B359" s="6"/>
      <c r="C359" s="6"/>
      <c r="D359" s="6"/>
      <c r="E359" s="7" t="str">
        <f>SUM(E348:E358)</f>
        <v>6322.59</v>
      </c>
      <c r="F359" s="1"/>
      <c r="G359" s="3" t="str">
        <f>E359+24000</f>
        <v>30322.59</v>
      </c>
    </row>
    <row r="360" ht="15.75" customHeight="1">
      <c r="A360" s="8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43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5.15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43.57</v>
      </c>
      <c r="C365" s="3">
        <v>1214.0</v>
      </c>
      <c r="D365" s="3">
        <v>1218.0</v>
      </c>
      <c r="E365" s="3" t="str">
        <f t="shared" ref="E365:E366" si="25">F365*B365</f>
        <v>174.28</v>
      </c>
      <c r="F365" s="3" t="str">
        <f>D365-C365</f>
        <v>4.00</v>
      </c>
      <c r="G365" s="1"/>
    </row>
    <row r="366" ht="15.75" customHeight="1">
      <c r="A366" s="1" t="s">
        <v>10</v>
      </c>
      <c r="B366" s="3">
        <v>32.02</v>
      </c>
      <c r="C366" s="3"/>
      <c r="D366" s="3"/>
      <c r="E366" s="3" t="str">
        <f t="shared" si="25"/>
        <v>224.14</v>
      </c>
      <c r="F366" s="3" t="str">
        <f>F365+F368</f>
        <v>7.00</v>
      </c>
      <c r="G366" s="1"/>
    </row>
    <row r="367" ht="15.75" customHeight="1">
      <c r="A367" s="1" t="s">
        <v>11</v>
      </c>
      <c r="B367" s="3"/>
      <c r="C367" s="3"/>
      <c r="D367" s="3"/>
      <c r="E367" s="3">
        <v>1878.43</v>
      </c>
      <c r="F367" s="1"/>
      <c r="G367" s="1"/>
    </row>
    <row r="368" ht="15.75" customHeight="1">
      <c r="A368" s="1" t="s">
        <v>12</v>
      </c>
      <c r="B368" s="3">
        <v>211.67</v>
      </c>
      <c r="C368" s="3">
        <v>9.0</v>
      </c>
      <c r="D368" s="3">
        <v>12.0</v>
      </c>
      <c r="E368" s="3" t="str">
        <f>B368*F368</f>
        <v>635.01</v>
      </c>
      <c r="F368" s="3" t="str">
        <f>D368-C368</f>
        <v>3.00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61</v>
      </c>
      <c r="B371" s="3"/>
      <c r="C371" s="3"/>
      <c r="D371" s="3"/>
      <c r="E371" s="3">
        <v>122.7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54</v>
      </c>
      <c r="B373" s="3"/>
      <c r="C373" s="3"/>
      <c r="D373" s="3"/>
      <c r="E373" s="3">
        <v>245.0</v>
      </c>
      <c r="F373" s="1"/>
      <c r="G373" s="3"/>
    </row>
    <row r="374" ht="15.75" customHeight="1">
      <c r="A374" s="6" t="s">
        <v>16</v>
      </c>
      <c r="B374" s="6"/>
      <c r="C374" s="6"/>
      <c r="D374" s="6"/>
      <c r="E374" s="7" t="str">
        <f>SUM(E363:E373)</f>
        <v>6634.67</v>
      </c>
      <c r="F374" s="1"/>
      <c r="G374" s="3" t="str">
        <f>E374+24000</f>
        <v>30634.67</v>
      </c>
    </row>
    <row r="375" ht="15.75" customHeight="1">
      <c r="A375" s="8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44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5.15</v>
      </c>
      <c r="C378" s="3">
        <v>0.0</v>
      </c>
      <c r="D378" s="3">
        <v>57.0</v>
      </c>
      <c r="E378" s="3" t="str">
        <f>F378*B378</f>
        <v>293.55</v>
      </c>
      <c r="F378" s="3" t="str">
        <f>D378-C378</f>
        <v>57.00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43.57</v>
      </c>
      <c r="C380" s="3">
        <v>1211.0</v>
      </c>
      <c r="D380" s="3">
        <v>1214.0</v>
      </c>
      <c r="E380" s="3" t="str">
        <f t="shared" ref="E380:E381" si="26">F380*B380</f>
        <v>130.71</v>
      </c>
      <c r="F380" s="3" t="str">
        <f>D380-C380</f>
        <v>3.00</v>
      </c>
      <c r="G380" s="1"/>
    </row>
    <row r="381" ht="15.75" customHeight="1">
      <c r="A381" s="1" t="s">
        <v>10</v>
      </c>
      <c r="B381" s="3">
        <v>32.02</v>
      </c>
      <c r="C381" s="3"/>
      <c r="D381" s="3"/>
      <c r="E381" s="3" t="str">
        <f t="shared" si="26"/>
        <v>160.10</v>
      </c>
      <c r="F381" s="3" t="str">
        <f>F380+F383</f>
        <v>5.00</v>
      </c>
      <c r="G381" s="1"/>
    </row>
    <row r="382" ht="15.75" customHeight="1">
      <c r="A382" s="1" t="s">
        <v>11</v>
      </c>
      <c r="B382" s="3"/>
      <c r="C382" s="3"/>
      <c r="D382" s="3"/>
      <c r="E382" s="3">
        <v>1878.43</v>
      </c>
      <c r="F382" s="1"/>
      <c r="G382" s="1"/>
    </row>
    <row r="383" ht="15.75" customHeight="1">
      <c r="A383" s="1" t="s">
        <v>12</v>
      </c>
      <c r="B383" s="3">
        <v>211.67</v>
      </c>
      <c r="C383" s="3">
        <v>7.0</v>
      </c>
      <c r="D383" s="3">
        <v>9.0</v>
      </c>
      <c r="E383" s="3" t="str">
        <f>B383*F383</f>
        <v>423.34</v>
      </c>
      <c r="F383" s="3" t="str">
        <f>D383-C383</f>
        <v>2.00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61</v>
      </c>
      <c r="B386" s="3"/>
      <c r="C386" s="3"/>
      <c r="D386" s="3"/>
      <c r="E386" s="3">
        <v>122.7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54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6" t="s">
        <v>16</v>
      </c>
      <c r="B389" s="6"/>
      <c r="C389" s="6"/>
      <c r="D389" s="6"/>
      <c r="E389" s="7" t="str">
        <f>SUM(E378:E388)</f>
        <v>6608.94</v>
      </c>
      <c r="F389" s="1"/>
      <c r="G389" s="3" t="str">
        <f>E389+24000</f>
        <v>30608.94</v>
      </c>
    </row>
    <row r="390" ht="15.75" customHeight="1">
      <c r="A390" s="8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45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5.15</v>
      </c>
      <c r="C393" s="3">
        <v>74488.0</v>
      </c>
      <c r="D393" s="3">
        <v>74558.0</v>
      </c>
      <c r="E393" s="3" t="str">
        <f>F393*B393</f>
        <v>360.50</v>
      </c>
      <c r="F393" s="3" t="str">
        <f>D393-C393</f>
        <v>70.00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43.57</v>
      </c>
      <c r="C395" s="3">
        <v>1209.0</v>
      </c>
      <c r="D395" s="3">
        <v>1211.0</v>
      </c>
      <c r="E395" s="3" t="str">
        <f t="shared" ref="E395:E396" si="27">F395*B395</f>
        <v>87.14</v>
      </c>
      <c r="F395" s="3" t="str">
        <f>D395-C395</f>
        <v>2.00</v>
      </c>
      <c r="G395" s="1"/>
    </row>
    <row r="396" ht="15.75" customHeight="1">
      <c r="A396" s="1" t="s">
        <v>10</v>
      </c>
      <c r="B396" s="3">
        <v>32.02</v>
      </c>
      <c r="C396" s="3"/>
      <c r="D396" s="3"/>
      <c r="E396" s="3" t="str">
        <f t="shared" si="27"/>
        <v>96.06</v>
      </c>
      <c r="F396" s="3" t="str">
        <f>F395+F398</f>
        <v>3.00</v>
      </c>
      <c r="G396" s="1"/>
    </row>
    <row r="397" ht="15.75" customHeight="1">
      <c r="A397" s="1" t="s">
        <v>11</v>
      </c>
      <c r="B397" s="3"/>
      <c r="C397" s="3"/>
      <c r="D397" s="3"/>
      <c r="E397" s="3">
        <v>1521.92</v>
      </c>
      <c r="F397" s="1"/>
      <c r="G397" s="1"/>
    </row>
    <row r="398" ht="15.75" customHeight="1">
      <c r="A398" s="1" t="s">
        <v>12</v>
      </c>
      <c r="B398" s="3">
        <v>211.67</v>
      </c>
      <c r="C398" s="3">
        <v>6.0</v>
      </c>
      <c r="D398" s="3">
        <v>7.0</v>
      </c>
      <c r="E398" s="3" t="str">
        <f>B398*F398</f>
        <v>211.67</v>
      </c>
      <c r="F398" s="3" t="str">
        <f>D398-C398</f>
        <v>1.00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61</v>
      </c>
      <c r="B401" s="3"/>
      <c r="C401" s="3"/>
      <c r="D401" s="3"/>
      <c r="E401" s="3">
        <v>122.7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54</v>
      </c>
      <c r="B403" s="3"/>
      <c r="C403" s="3"/>
      <c r="D403" s="3"/>
      <c r="E403" s="3">
        <v>245.0</v>
      </c>
      <c r="F403" s="1"/>
      <c r="G403" s="3"/>
    </row>
    <row r="404" ht="15.75" customHeight="1">
      <c r="A404" s="6" t="s">
        <v>16</v>
      </c>
      <c r="B404" s="6"/>
      <c r="C404" s="6"/>
      <c r="D404" s="6"/>
      <c r="E404" s="7" t="str">
        <f>SUM(E393:E403)</f>
        <v>6000.10</v>
      </c>
      <c r="F404" s="1"/>
      <c r="G404" s="3" t="str">
        <f>E404+24000</f>
        <v>30000.10</v>
      </c>
    </row>
    <row r="405" ht="15.75" customHeight="1">
      <c r="A405" s="8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46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5.15</v>
      </c>
      <c r="C408" s="3">
        <v>74412.0</v>
      </c>
      <c r="D408" s="3">
        <v>74488.0</v>
      </c>
      <c r="E408" s="3" t="str">
        <f>F408*B408</f>
        <v>391.40</v>
      </c>
      <c r="F408" s="3" t="str">
        <f>D408-C408</f>
        <v>76.00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43.57</v>
      </c>
      <c r="C410" s="3">
        <v>1206.0</v>
      </c>
      <c r="D410" s="3">
        <v>1209.0</v>
      </c>
      <c r="E410" s="3" t="str">
        <f t="shared" ref="E410:E411" si="28">F410*B410</f>
        <v>130.71</v>
      </c>
      <c r="F410" s="3" t="str">
        <f>D410-C410</f>
        <v>3.00</v>
      </c>
      <c r="G410" s="1"/>
    </row>
    <row r="411" ht="15.75" customHeight="1">
      <c r="A411" s="1" t="s">
        <v>10</v>
      </c>
      <c r="B411" s="3">
        <v>32.02</v>
      </c>
      <c r="C411" s="3"/>
      <c r="D411" s="3"/>
      <c r="E411" s="3" t="str">
        <f t="shared" si="28"/>
        <v>160.10</v>
      </c>
      <c r="F411" s="3" t="str">
        <f>F410+F413</f>
        <v>5.00</v>
      </c>
      <c r="G411" s="1"/>
    </row>
    <row r="412" ht="15.75" customHeight="1">
      <c r="A412" s="1" t="s">
        <v>11</v>
      </c>
      <c r="B412" s="3"/>
      <c r="C412" s="3"/>
      <c r="D412" s="3"/>
      <c r="E412" s="3">
        <v>1521.92</v>
      </c>
      <c r="F412" s="1"/>
      <c r="G412" s="1"/>
    </row>
    <row r="413" ht="15.75" customHeight="1">
      <c r="A413" s="1" t="s">
        <v>12</v>
      </c>
      <c r="B413" s="3">
        <v>211.67</v>
      </c>
      <c r="C413" s="3">
        <v>4.0</v>
      </c>
      <c r="D413" s="3">
        <v>6.0</v>
      </c>
      <c r="E413" s="3" t="str">
        <f>B413*F413</f>
        <v>423.34</v>
      </c>
      <c r="F413" s="3" t="str">
        <f>D413-C413</f>
        <v>2.00</v>
      </c>
      <c r="G413" s="1"/>
    </row>
    <row r="414" ht="15.75" customHeight="1">
      <c r="A414" s="1" t="s">
        <v>13</v>
      </c>
      <c r="B414" s="3"/>
      <c r="C414" s="3"/>
      <c r="D414" s="3"/>
      <c r="E414" s="3">
        <v>1849.62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1132.16</v>
      </c>
      <c r="F415" s="1"/>
      <c r="G415" s="1"/>
    </row>
    <row r="416" ht="15.75" customHeight="1">
      <c r="A416" s="1" t="s">
        <v>61</v>
      </c>
      <c r="B416" s="3"/>
      <c r="C416" s="3"/>
      <c r="D416" s="3"/>
      <c r="E416" s="3">
        <v>122.7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54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6" t="s">
        <v>16</v>
      </c>
      <c r="B419" s="6"/>
      <c r="C419" s="6"/>
      <c r="D419" s="6"/>
      <c r="E419" s="7" t="str">
        <f>SUM(E408:E418)</f>
        <v>6040.95</v>
      </c>
      <c r="F419" s="1"/>
      <c r="G419" s="3" t="str">
        <f>E419+24000</f>
        <v>30040.95</v>
      </c>
    </row>
    <row r="420" ht="15.75" customHeight="1">
      <c r="A420" s="8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3"/>
      <c r="C422" s="3"/>
      <c r="D422" s="3"/>
      <c r="E422" s="3"/>
      <c r="F422" s="3"/>
      <c r="G422" s="1"/>
    </row>
    <row r="423" ht="15.75" customHeight="1">
      <c r="A423" s="1"/>
      <c r="B423" s="3"/>
      <c r="C423" s="3"/>
      <c r="D423" s="3"/>
      <c r="E423" s="3"/>
      <c r="F423" s="1"/>
      <c r="G423" s="1"/>
    </row>
    <row r="424" ht="15.75" customHeight="1">
      <c r="A424" s="1"/>
      <c r="B424" s="3"/>
      <c r="C424" s="3"/>
      <c r="D424" s="3"/>
      <c r="E424" s="3"/>
      <c r="F424" s="3"/>
      <c r="G424" s="1"/>
    </row>
    <row r="425" ht="15.75" customHeight="1">
      <c r="A425" s="1"/>
      <c r="B425" s="3"/>
      <c r="C425" s="3"/>
      <c r="D425" s="3"/>
      <c r="E425" s="3"/>
      <c r="F425" s="3"/>
      <c r="G425" s="1"/>
    </row>
    <row r="426" ht="15.75" customHeight="1">
      <c r="A426" s="1"/>
      <c r="B426" s="3"/>
      <c r="C426" s="3"/>
      <c r="D426" s="3"/>
      <c r="E426" s="3"/>
      <c r="F426" s="1"/>
      <c r="G426" s="1"/>
    </row>
    <row r="427" ht="15.75" customHeight="1">
      <c r="A427" s="1"/>
      <c r="B427" s="3"/>
      <c r="C427" s="3"/>
      <c r="D427" s="3"/>
      <c r="E427" s="3"/>
      <c r="F427" s="3"/>
      <c r="G427" s="1"/>
    </row>
    <row r="428" ht="15.75" customHeight="1">
      <c r="A428" s="1"/>
      <c r="B428" s="3"/>
      <c r="C428" s="3"/>
      <c r="D428" s="3"/>
      <c r="E428" s="3"/>
      <c r="F428" s="1"/>
      <c r="G428" s="1"/>
    </row>
    <row r="429" ht="15.75" customHeight="1">
      <c r="A429" s="1"/>
      <c r="B429" s="3"/>
      <c r="C429" s="3"/>
      <c r="D429" s="3"/>
      <c r="E429" s="3"/>
      <c r="F429" s="1"/>
      <c r="G429" s="1"/>
    </row>
    <row r="430" ht="15.75" customHeight="1">
      <c r="A430" s="1"/>
      <c r="B430" s="3"/>
      <c r="C430" s="3"/>
      <c r="D430" s="3"/>
      <c r="E430" s="3"/>
      <c r="F430" s="1"/>
      <c r="G430" s="1"/>
    </row>
    <row r="431" ht="15.75" customHeight="1">
      <c r="A431" s="1"/>
      <c r="B431" s="3"/>
      <c r="C431" s="3"/>
      <c r="D431" s="3"/>
      <c r="E431" s="3"/>
      <c r="F431" s="1"/>
      <c r="G431" s="1"/>
    </row>
    <row r="432" ht="15.75" customHeight="1">
      <c r="A432" s="1"/>
      <c r="B432" s="3"/>
      <c r="C432" s="3"/>
      <c r="D432" s="3"/>
      <c r="E432" s="3"/>
      <c r="F432" s="1"/>
      <c r="G432" s="1"/>
    </row>
    <row r="433" ht="15.75" customHeight="1">
      <c r="A433" s="6"/>
      <c r="B433" s="6"/>
      <c r="C433" s="6"/>
      <c r="D433" s="6"/>
      <c r="E433" s="7"/>
      <c r="F433" s="1"/>
      <c r="G433" s="3"/>
    </row>
    <row r="434" ht="15.75" customHeight="1">
      <c r="A434" s="8"/>
      <c r="B434" s="1"/>
      <c r="C434" s="1"/>
      <c r="D434" s="1"/>
      <c r="E434" s="1"/>
      <c r="F434" s="1"/>
      <c r="G434" s="1"/>
    </row>
    <row r="435" ht="15.75" customHeight="1">
      <c r="A435" s="1"/>
      <c r="B435" s="2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3"/>
      <c r="C437" s="3"/>
      <c r="D437" s="3"/>
      <c r="E437" s="3"/>
      <c r="F437" s="3"/>
      <c r="G437" s="1"/>
    </row>
    <row r="438" ht="15.75" customHeight="1">
      <c r="A438" s="1"/>
      <c r="B438" s="3"/>
      <c r="C438" s="3"/>
      <c r="D438" s="3"/>
      <c r="E438" s="3"/>
      <c r="F438" s="1"/>
      <c r="G438" s="1"/>
    </row>
    <row r="439" ht="15.75" customHeight="1">
      <c r="A439" s="1"/>
      <c r="B439" s="3"/>
      <c r="C439" s="3"/>
      <c r="D439" s="3"/>
      <c r="E439" s="3"/>
      <c r="F439" s="3"/>
      <c r="G439" s="1"/>
    </row>
    <row r="440" ht="15.75" customHeight="1">
      <c r="A440" s="1"/>
      <c r="B440" s="3"/>
      <c r="C440" s="3"/>
      <c r="D440" s="3"/>
      <c r="E440" s="3"/>
      <c r="F440" s="3"/>
      <c r="G440" s="1"/>
    </row>
    <row r="441" ht="15.75" customHeight="1">
      <c r="A441" s="1"/>
      <c r="B441" s="3"/>
      <c r="C441" s="3"/>
      <c r="D441" s="3"/>
      <c r="E441" s="3"/>
      <c r="F441" s="1"/>
      <c r="G441" s="1"/>
    </row>
    <row r="442" ht="15.75" customHeight="1">
      <c r="A442" s="1"/>
      <c r="B442" s="3"/>
      <c r="C442" s="3"/>
      <c r="D442" s="3"/>
      <c r="E442" s="3"/>
      <c r="F442" s="3"/>
      <c r="G442" s="1"/>
    </row>
    <row r="443" ht="15.75" customHeight="1">
      <c r="A443" s="1"/>
      <c r="B443" s="3"/>
      <c r="C443" s="3"/>
      <c r="D443" s="3"/>
      <c r="E443" s="3"/>
      <c r="F443" s="1"/>
      <c r="G443" s="1"/>
    </row>
    <row r="444" ht="15.75" customHeight="1">
      <c r="A444" s="1"/>
      <c r="B444" s="3"/>
      <c r="C444" s="3"/>
      <c r="D444" s="3"/>
      <c r="E444" s="3"/>
      <c r="F444" s="1"/>
      <c r="G444" s="1"/>
    </row>
    <row r="445" ht="15.75" customHeight="1">
      <c r="A445" s="1"/>
      <c r="B445" s="3"/>
      <c r="C445" s="3"/>
      <c r="D445" s="3"/>
      <c r="E445" s="3"/>
      <c r="F445" s="1"/>
      <c r="G445" s="1"/>
    </row>
    <row r="446" ht="15.75" customHeight="1">
      <c r="A446" s="1"/>
      <c r="B446" s="3"/>
      <c r="C446" s="3"/>
      <c r="D446" s="3"/>
      <c r="E446" s="3"/>
      <c r="F446" s="1"/>
      <c r="G446" s="1"/>
    </row>
    <row r="447" ht="15.75" customHeight="1">
      <c r="A447" s="1"/>
      <c r="B447" s="3"/>
      <c r="C447" s="3"/>
      <c r="D447" s="3"/>
      <c r="E447" s="3"/>
      <c r="F447" s="1"/>
      <c r="G447" s="1"/>
    </row>
    <row r="448" ht="15.75" customHeight="1">
      <c r="A448" s="6"/>
      <c r="B448" s="6"/>
      <c r="C448" s="6"/>
      <c r="D448" s="6"/>
      <c r="E448" s="7"/>
      <c r="F448" s="1"/>
      <c r="G448" s="3"/>
    </row>
    <row r="449" ht="15.75" customHeight="1">
      <c r="A449" s="8"/>
      <c r="B449" s="1"/>
      <c r="C449" s="1"/>
      <c r="D449" s="1"/>
      <c r="E449" s="1"/>
      <c r="F449" s="1"/>
      <c r="G449" s="1"/>
    </row>
    <row r="450" ht="15.75" customHeight="1">
      <c r="A450" s="1"/>
      <c r="B450" s="2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3"/>
      <c r="C452" s="3"/>
      <c r="D452" s="3"/>
      <c r="E452" s="3"/>
      <c r="F452" s="3"/>
      <c r="G452" s="1"/>
    </row>
    <row r="453" ht="15.75" customHeight="1">
      <c r="A453" s="1"/>
      <c r="B453" s="3"/>
      <c r="C453" s="3"/>
      <c r="D453" s="3"/>
      <c r="E453" s="3"/>
      <c r="F453" s="1"/>
      <c r="G453" s="1"/>
    </row>
    <row r="454" ht="15.75" customHeight="1">
      <c r="A454" s="1"/>
      <c r="B454" s="3"/>
      <c r="C454" s="3"/>
      <c r="D454" s="3"/>
      <c r="E454" s="3"/>
      <c r="F454" s="3"/>
      <c r="G454" s="1"/>
    </row>
    <row r="455" ht="15.75" customHeight="1">
      <c r="A455" s="1"/>
      <c r="B455" s="3"/>
      <c r="C455" s="3"/>
      <c r="D455" s="3"/>
      <c r="E455" s="3"/>
      <c r="F455" s="3"/>
      <c r="G455" s="1"/>
    </row>
    <row r="456" ht="15.75" customHeight="1">
      <c r="A456" s="1"/>
      <c r="B456" s="3"/>
      <c r="C456" s="3"/>
      <c r="D456" s="3"/>
      <c r="E456" s="3"/>
      <c r="F456" s="1"/>
      <c r="G456" s="1"/>
    </row>
    <row r="457" ht="15.75" customHeight="1">
      <c r="A457" s="1"/>
      <c r="B457" s="3"/>
      <c r="C457" s="3"/>
      <c r="D457" s="3"/>
      <c r="E457" s="3"/>
      <c r="F457" s="3"/>
      <c r="G457" s="1"/>
    </row>
    <row r="458" ht="15.75" customHeight="1">
      <c r="A458" s="1"/>
      <c r="B458" s="3"/>
      <c r="C458" s="3"/>
      <c r="D458" s="3"/>
      <c r="E458" s="3"/>
      <c r="F458" s="1"/>
      <c r="G458" s="1"/>
    </row>
    <row r="459" ht="15.75" customHeight="1">
      <c r="A459" s="1"/>
      <c r="B459" s="3"/>
      <c r="C459" s="3"/>
      <c r="D459" s="3"/>
      <c r="E459" s="3"/>
      <c r="F459" s="1"/>
      <c r="G459" s="1"/>
    </row>
    <row r="460" ht="15.75" customHeight="1">
      <c r="A460" s="1"/>
      <c r="B460" s="3"/>
      <c r="C460" s="3"/>
      <c r="D460" s="3"/>
      <c r="E460" s="3"/>
      <c r="F460" s="1"/>
      <c r="G460" s="1"/>
    </row>
    <row r="461" ht="15.75" customHeight="1">
      <c r="A461" s="1"/>
      <c r="B461" s="3"/>
      <c r="C461" s="3"/>
      <c r="D461" s="3"/>
      <c r="E461" s="3"/>
      <c r="F461" s="1"/>
      <c r="G461" s="1"/>
    </row>
    <row r="462" ht="15.75" customHeight="1">
      <c r="A462" s="1"/>
      <c r="B462" s="3"/>
      <c r="C462" s="3"/>
      <c r="D462" s="3"/>
      <c r="E462" s="3"/>
      <c r="F462" s="1"/>
      <c r="G462" s="1"/>
    </row>
    <row r="463" ht="15.75" customHeight="1">
      <c r="A463" s="6"/>
      <c r="B463" s="6"/>
      <c r="C463" s="6"/>
      <c r="D463" s="6"/>
      <c r="E463" s="7"/>
      <c r="F463" s="1"/>
      <c r="G463" s="3"/>
    </row>
    <row r="464" ht="15.75" customHeight="1">
      <c r="A464" s="8"/>
      <c r="B464" s="1"/>
      <c r="C464" s="1"/>
      <c r="D464" s="1"/>
      <c r="E464" s="1"/>
      <c r="F464" s="1"/>
      <c r="G464" s="1"/>
    </row>
    <row r="465" ht="15.75" customHeight="1">
      <c r="A465" s="1"/>
      <c r="B465" s="2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3"/>
      <c r="C467" s="3"/>
      <c r="D467" s="3"/>
      <c r="E467" s="3"/>
      <c r="F467" s="3"/>
      <c r="G467" s="1"/>
    </row>
    <row r="468" ht="15.75" customHeight="1">
      <c r="A468" s="1"/>
      <c r="B468" s="3"/>
      <c r="C468" s="3"/>
      <c r="D468" s="3"/>
      <c r="E468" s="3"/>
      <c r="F468" s="1"/>
      <c r="G468" s="1"/>
    </row>
    <row r="469" ht="15.75" customHeight="1">
      <c r="A469" s="1"/>
      <c r="B469" s="3"/>
      <c r="C469" s="3"/>
      <c r="D469" s="3"/>
      <c r="E469" s="3"/>
      <c r="F469" s="3"/>
      <c r="G469" s="1"/>
    </row>
    <row r="470" ht="15.75" customHeight="1">
      <c r="A470" s="1"/>
      <c r="B470" s="3"/>
      <c r="C470" s="3"/>
      <c r="D470" s="3"/>
      <c r="E470" s="3"/>
      <c r="F470" s="3"/>
      <c r="G470" s="1"/>
    </row>
    <row r="471" ht="15.75" customHeight="1">
      <c r="A471" s="1"/>
      <c r="B471" s="3"/>
      <c r="C471" s="3"/>
      <c r="D471" s="3"/>
      <c r="E471" s="3"/>
      <c r="F471" s="1"/>
      <c r="G471" s="1"/>
    </row>
    <row r="472" ht="15.75" customHeight="1">
      <c r="A472" s="1"/>
      <c r="B472" s="3"/>
      <c r="C472" s="3"/>
      <c r="D472" s="3"/>
      <c r="E472" s="3"/>
      <c r="F472" s="3"/>
      <c r="G472" s="1"/>
    </row>
    <row r="473" ht="15.75" customHeight="1">
      <c r="A473" s="1"/>
      <c r="B473" s="3"/>
      <c r="C473" s="3"/>
      <c r="D473" s="3"/>
      <c r="E473" s="3"/>
      <c r="F473" s="1"/>
      <c r="G473" s="1"/>
    </row>
    <row r="474" ht="15.75" customHeight="1">
      <c r="A474" s="1"/>
      <c r="B474" s="3"/>
      <c r="C474" s="3"/>
      <c r="D474" s="3"/>
      <c r="E474" s="3"/>
      <c r="F474" s="1"/>
      <c r="G474" s="1"/>
    </row>
    <row r="475" ht="15.75" customHeight="1">
      <c r="A475" s="1"/>
      <c r="B475" s="3"/>
      <c r="C475" s="3"/>
      <c r="D475" s="3"/>
      <c r="E475" s="3"/>
      <c r="F475" s="1"/>
      <c r="G475" s="1"/>
    </row>
    <row r="476" ht="15.75" customHeight="1">
      <c r="A476" s="1"/>
      <c r="B476" s="3"/>
      <c r="C476" s="3"/>
      <c r="D476" s="3"/>
      <c r="E476" s="3"/>
      <c r="F476" s="1"/>
      <c r="G476" s="1"/>
    </row>
    <row r="477" ht="15.75" customHeight="1">
      <c r="A477" s="1"/>
      <c r="B477" s="3"/>
      <c r="C477" s="3"/>
      <c r="D477" s="3"/>
      <c r="E477" s="3"/>
      <c r="F477" s="1"/>
      <c r="G477" s="1"/>
    </row>
    <row r="478" ht="15.75" customHeight="1">
      <c r="A478" s="6"/>
      <c r="B478" s="6"/>
      <c r="C478" s="6"/>
      <c r="D478" s="6"/>
      <c r="E478" s="7"/>
      <c r="F478" s="1"/>
      <c r="G478" s="3"/>
    </row>
    <row r="479" ht="15.75" customHeight="1">
      <c r="A479" s="8"/>
      <c r="B479" s="1"/>
      <c r="C479" s="1"/>
      <c r="D479" s="1"/>
      <c r="E479" s="1"/>
      <c r="F479" s="1"/>
      <c r="G479" s="1"/>
    </row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</sheetData>
  <mergeCells count="31">
    <mergeCell ref="B46:D46"/>
    <mergeCell ref="B61:D61"/>
    <mergeCell ref="B31:D31"/>
    <mergeCell ref="B16:D16"/>
    <mergeCell ref="B1:D1"/>
    <mergeCell ref="B91:D91"/>
    <mergeCell ref="B76:D76"/>
    <mergeCell ref="B286:D286"/>
    <mergeCell ref="B271:D271"/>
    <mergeCell ref="B301:D301"/>
    <mergeCell ref="B316:D316"/>
    <mergeCell ref="B346:D346"/>
    <mergeCell ref="B361:D361"/>
    <mergeCell ref="B391:D391"/>
    <mergeCell ref="B376:D376"/>
    <mergeCell ref="B406:D406"/>
    <mergeCell ref="B450:D450"/>
    <mergeCell ref="B465:D465"/>
    <mergeCell ref="B435:D435"/>
    <mergeCell ref="B331:D331"/>
    <mergeCell ref="B151:D151"/>
    <mergeCell ref="B166:D166"/>
    <mergeCell ref="B136:D136"/>
    <mergeCell ref="B121:D121"/>
    <mergeCell ref="B181:D181"/>
    <mergeCell ref="B196:D196"/>
    <mergeCell ref="B226:D226"/>
    <mergeCell ref="B211:D211"/>
    <mergeCell ref="B241:D241"/>
    <mergeCell ref="B256:D256"/>
    <mergeCell ref="B106:D106"/>
  </mergeCells>
  <drawing r:id="rId1"/>
</worksheet>
</file>