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<sst xmlns="http://schemas.openxmlformats.org/spreadsheetml/2006/main" count="3514" uniqueCount="65">
  <si>
    <t>Июль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</si>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</sst>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145.0</v>
      </c>
      <c r="D3" s="3">
        <v>145.0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5.14</v>
      </c>
      <c r="C4" s="3">
        <v>8300.0</v>
      </c>
      <c r="D4" s="3">
        <v>8378.0</v>
      </c>
      <c r="E4" s="3" t="str">
        <f t="shared" si="1"/>
        <v>400.92</v>
      </c>
      <c r="F4" s="3" t="str">
        <f t="shared" si="2"/>
        <v>78.00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21.65</v>
      </c>
      <c r="C6" s="3">
        <v>444.0</v>
      </c>
      <c r="D6" s="3">
        <v>448.0</v>
      </c>
      <c r="E6" s="3" t="str">
        <f t="shared" ref="E6:E7" si="3">F6*B6</f>
        <v>86.60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126.30</v>
      </c>
      <c r="F7" s="3" t="str">
        <f>F6+F9</f>
        <v>5.00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1875.59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131.15</v>
      </c>
      <c r="C9" s="3">
        <v>261.0</v>
      </c>
      <c r="D9" s="3">
        <v>262.0</v>
      </c>
      <c r="E9" s="3" t="str">
        <f>B9*F9</f>
        <v>131.15</v>
      </c>
      <c r="F9" s="3" t="str">
        <f>D9-C9</f>
        <v>1.00</v>
      </c>
      <c r="G9" s="1"/>
      <c r="H9" s="1"/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1111.29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>
        <v>55.0</v>
      </c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4454.20</v>
      </c>
      <c r="F13" s="1"/>
      <c r="G13" s="3" t="str">
        <f>E13+14000</f>
        <v>18454.20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115.86</v>
      </c>
      <c r="C17" s="3">
        <v>143.0</v>
      </c>
      <c r="D17" s="3">
        <v>145.0</v>
      </c>
      <c r="E17" s="3" t="str">
        <f t="shared" ref="E17:E18" si="4">F17*B17</f>
        <v>231.72</v>
      </c>
      <c r="F17" s="3" t="str">
        <f t="shared" ref="F17:F18" si="5">D17-C17</f>
        <v>2.00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5.14</v>
      </c>
      <c r="C18" s="3">
        <v>8238.0</v>
      </c>
      <c r="D18" s="3">
        <v>8300.0</v>
      </c>
      <c r="E18" s="3" t="str">
        <f t="shared" si="4"/>
        <v>318.68</v>
      </c>
      <c r="F18" s="3" t="str">
        <f t="shared" si="5"/>
        <v>62.00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21.65</v>
      </c>
      <c r="C20" s="3">
        <v>440.0</v>
      </c>
      <c r="D20" s="3">
        <v>444.0</v>
      </c>
      <c r="E20" s="3" t="str">
        <f t="shared" ref="E20:E21" si="6">F20*B20</f>
        <v>86.60</v>
      </c>
      <c r="F20" s="3" t="str">
        <f>D20-C20</f>
        <v>4.00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176.82</v>
      </c>
      <c r="F21" s="3" t="str">
        <f>F20+F23</f>
        <v>7.00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1875.59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131.15</v>
      </c>
      <c r="C23" s="3">
        <v>258.0</v>
      </c>
      <c r="D23" s="3">
        <v>261.0</v>
      </c>
      <c r="E23" s="3" t="str">
        <f>B23*F23</f>
        <v>393.45</v>
      </c>
      <c r="F23" s="3" t="str">
        <f>D23-C23</f>
        <v>3.00</v>
      </c>
      <c r="G23" s="1"/>
      <c r="H23" s="1"/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1111.29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>
        <v>55.0</v>
      </c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4916.50</v>
      </c>
      <c r="F27" s="1"/>
      <c r="G27" s="3" t="str">
        <f>E27+14000</f>
        <v>18916.50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115.86</v>
      </c>
      <c r="C31" s="3">
        <v>142.0</v>
      </c>
      <c r="D31" s="3">
        <v>143.0</v>
      </c>
      <c r="E31" s="3" t="str">
        <f t="shared" ref="E31:E32" si="7">F31*B31</f>
        <v>115.86</v>
      </c>
      <c r="F31" s="3" t="str">
        <f t="shared" ref="F31:F32" si="8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5.14</v>
      </c>
      <c r="C32" s="3">
        <v>8169.0</v>
      </c>
      <c r="D32" s="3">
        <v>8238.0</v>
      </c>
      <c r="E32" s="3" t="str">
        <f t="shared" si="7"/>
        <v>354.66</v>
      </c>
      <c r="F32" s="3" t="str">
        <f t="shared" si="8"/>
        <v>69.00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21.65</v>
      </c>
      <c r="C34" s="3">
        <v>436.0</v>
      </c>
      <c r="D34" s="3">
        <v>440.0</v>
      </c>
      <c r="E34" s="3" t="str">
        <f t="shared" ref="E34:E35" si="9">F34*B34</f>
        <v>86.60</v>
      </c>
      <c r="F34" s="3" t="str">
        <f>D34-C34</f>
        <v>4.00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176.82</v>
      </c>
      <c r="F35" s="3" t="str">
        <f>F34+F37</f>
        <v>7.00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1875.59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131.15</v>
      </c>
      <c r="C37" s="3">
        <v>255.0</v>
      </c>
      <c r="D37" s="3">
        <v>258.0</v>
      </c>
      <c r="E37" s="3" t="str">
        <f>B37*F37</f>
        <v>393.45</v>
      </c>
      <c r="F37" s="3" t="str">
        <f>D37-C37</f>
        <v>3.00</v>
      </c>
      <c r="G37" s="1"/>
      <c r="H37" s="1"/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1111.29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>
        <v>55.0</v>
      </c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4836.62</v>
      </c>
      <c r="F41" s="1"/>
      <c r="G41" s="3" t="str">
        <f>E41+14000</f>
        <v>18836.62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115.86</v>
      </c>
      <c r="C45" s="3">
        <v>141.0</v>
      </c>
      <c r="D45" s="3">
        <v>142.0</v>
      </c>
      <c r="E45" s="3" t="str">
        <f t="shared" ref="E45:E46" si="10">F45*B45</f>
        <v>115.86</v>
      </c>
      <c r="F45" s="3" t="str">
        <f t="shared" ref="F45:F46" si="11">D45-C45</f>
        <v>1.00</v>
      </c>
      <c r="G45" s="1"/>
      <c r="H45" s="1"/>
      <c r="I45" s="1"/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5.14</v>
      </c>
      <c r="C46" s="3">
        <v>8099.0</v>
      </c>
      <c r="D46" s="3">
        <v>8169.0</v>
      </c>
      <c r="E46" s="3" t="str">
        <f t="shared" si="10"/>
        <v>359.80</v>
      </c>
      <c r="F46" s="3" t="str">
        <f t="shared" si="11"/>
        <v>70.00</v>
      </c>
      <c r="G46" s="1"/>
      <c r="H46" s="1"/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21.65</v>
      </c>
      <c r="C48" s="3">
        <v>435.0</v>
      </c>
      <c r="D48" s="3">
        <v>436.0</v>
      </c>
      <c r="E48" s="3" t="str">
        <f t="shared" ref="E48:E49" si="12">F48*B48</f>
        <v>21.65</v>
      </c>
      <c r="F48" s="3" t="str">
        <f>D48-C48</f>
        <v>1.00</v>
      </c>
      <c r="G48" s="1"/>
      <c r="H48" s="3"/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101.04</v>
      </c>
      <c r="F49" s="3" t="str">
        <f>F48+F51</f>
        <v>4.00</v>
      </c>
      <c r="G49" s="1"/>
      <c r="H49" s="3"/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1875.59</v>
      </c>
      <c r="F50" s="1"/>
      <c r="G50" s="1"/>
      <c r="H50" s="3"/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131.15</v>
      </c>
      <c r="C51" s="3">
        <v>252.0</v>
      </c>
      <c r="D51" s="3">
        <v>255.0</v>
      </c>
      <c r="E51" s="3" t="str">
        <f>B51*F51</f>
        <v>393.45</v>
      </c>
      <c r="F51" s="3" t="str">
        <f>D51-C51</f>
        <v>3.00</v>
      </c>
      <c r="G51" s="1"/>
      <c r="H51" s="1"/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1111.29</v>
      </c>
      <c r="F52" s="1"/>
      <c r="G52" s="4"/>
      <c r="H52" s="1"/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50.0</v>
      </c>
      <c r="F54" s="1"/>
      <c r="G54" s="3">
        <v>55.0</v>
      </c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4696.03</v>
      </c>
      <c r="F55" s="1"/>
      <c r="G55" s="3" t="str">
        <f>E55+14000</f>
        <v>18696.03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140.0</v>
      </c>
      <c r="D59" s="3">
        <v>141.0</v>
      </c>
      <c r="E59" s="3" t="str">
        <f t="shared" ref="E59:E60" si="13">F59*B59</f>
        <v>115.86</v>
      </c>
      <c r="F59" s="3" t="str">
        <f t="shared" ref="F59:F60" si="14">D59-C59</f>
        <v>1.00</v>
      </c>
      <c r="G59" s="1"/>
      <c r="H59" s="1"/>
      <c r="I59" s="1"/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8048.0</v>
      </c>
      <c r="D60" s="3">
        <v>8099.0</v>
      </c>
      <c r="E60" s="3" t="str">
        <f t="shared" si="13"/>
        <v>262.14</v>
      </c>
      <c r="F60" s="3" t="str">
        <f t="shared" si="14"/>
        <v>51.00</v>
      </c>
      <c r="G60" s="1"/>
      <c r="H60" s="1"/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430.0</v>
      </c>
      <c r="D62" s="3">
        <v>435.0</v>
      </c>
      <c r="E62" s="3" t="str">
        <f t="shared" ref="E62:E63" si="15">F62*B62</f>
        <v>108.25</v>
      </c>
      <c r="F62" s="3" t="str">
        <f>D62-C62</f>
        <v>5.00</v>
      </c>
      <c r="G62" s="1"/>
      <c r="H62" s="3"/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202.08</v>
      </c>
      <c r="F63" s="3" t="str">
        <f>F62+F65</f>
        <v>8.00</v>
      </c>
      <c r="G63" s="1"/>
      <c r="H63" s="3"/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/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249.0</v>
      </c>
      <c r="D65" s="3">
        <v>252.0</v>
      </c>
      <c r="E65" s="3" t="str">
        <f>B65*F65</f>
        <v>393.45</v>
      </c>
      <c r="F65" s="3" t="str">
        <f>D65-C65</f>
        <v>3.00</v>
      </c>
      <c r="G65" s="1"/>
      <c r="H65" s="1"/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1111.99</v>
      </c>
      <c r="F66" s="1"/>
      <c r="G66" s="4">
        <v>1111.29</v>
      </c>
      <c r="H66" s="1"/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518.59</v>
      </c>
      <c r="F67" s="1"/>
      <c r="G67" s="3">
        <v>547.0</v>
      </c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50.0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4758.30</v>
      </c>
      <c r="F69" s="1"/>
      <c r="G69" s="3" t="str">
        <f>E69+14000</f>
        <v>18758.30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139.0</v>
      </c>
      <c r="D73" s="3">
        <v>140.0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7993.0</v>
      </c>
      <c r="D74" s="3">
        <v>8048.0</v>
      </c>
      <c r="E74" s="3" t="str">
        <f t="shared" si="16"/>
        <v>282.70</v>
      </c>
      <c r="F74" s="3" t="str">
        <f t="shared" si="17"/>
        <v>55.00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427.0</v>
      </c>
      <c r="D76" s="3">
        <v>430.0</v>
      </c>
      <c r="E76" s="3" t="str">
        <f t="shared" ref="E76:E77" si="18">F76*B76</f>
        <v>64.95</v>
      </c>
      <c r="F76" s="3" t="str">
        <f>D76-C76</f>
        <v>3.00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151.56</v>
      </c>
      <c r="F77" s="3" t="str">
        <f>F76+F79</f>
        <v>6.00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246.0</v>
      </c>
      <c r="D79" s="3">
        <v>249.0</v>
      </c>
      <c r="E79" s="3" t="str">
        <f>B79*F79</f>
        <v>393.45</v>
      </c>
      <c r="F79" s="3" t="str">
        <f>D79-C79</f>
        <v>3.00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999.52</v>
      </c>
      <c r="F80" s="1"/>
      <c r="G80" s="4">
        <v>1111.29</v>
      </c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518.59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50.0</v>
      </c>
      <c r="F82" s="1"/>
      <c r="G82" s="3"/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4572.57</v>
      </c>
      <c r="F83" s="1"/>
      <c r="G83" s="3" t="str">
        <f>E83+14000</f>
        <v>18572.57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138.0</v>
      </c>
      <c r="D87" s="3">
        <v>139.0</v>
      </c>
      <c r="E87" s="3" t="str">
        <f t="shared" ref="E87:E88" si="19">F87*B87</f>
        <v>115.86</v>
      </c>
      <c r="F87" s="3" t="str">
        <f t="shared" ref="F87:F88" si="20">D87-C87</f>
        <v>1.00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7931.0</v>
      </c>
      <c r="D88" s="3">
        <v>7993.0</v>
      </c>
      <c r="E88" s="3" t="str">
        <f t="shared" si="19"/>
        <v>318.68</v>
      </c>
      <c r="F88" s="3" t="str">
        <f t="shared" si="20"/>
        <v>62.00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423.0</v>
      </c>
      <c r="D90" s="3">
        <v>427.0</v>
      </c>
      <c r="E90" s="3" t="str">
        <f t="shared" ref="E90:E91" si="21">F90*B90</f>
        <v>86.60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176.82</v>
      </c>
      <c r="F91" s="3" t="str">
        <f>F90+F93</f>
        <v>7.00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243.0</v>
      </c>
      <c r="D93" s="3">
        <v>246.0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999.52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518.59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50.0</v>
      </c>
      <c r="F96" s="1"/>
      <c r="G96" s="3"/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4655.46</v>
      </c>
      <c r="F97" s="1"/>
      <c r="G97" s="3" t="str">
        <f>E97+14000</f>
        <v>18655.46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136.0</v>
      </c>
      <c r="D101" s="3">
        <v>138.0</v>
      </c>
      <c r="E101" s="3" t="str">
        <f t="shared" ref="E101:E102" si="22">F101*B101</f>
        <v>231.72</v>
      </c>
      <c r="F101" s="3" t="str">
        <f t="shared" ref="F101:F102" si="23">D101-C101</f>
        <v>2.00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7883.0</v>
      </c>
      <c r="D102" s="3">
        <v>7931.0</v>
      </c>
      <c r="E102" s="3" t="str">
        <f t="shared" si="22"/>
        <v>246.72</v>
      </c>
      <c r="F102" s="3" t="str">
        <f t="shared" si="23"/>
        <v>48.00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419.0</v>
      </c>
      <c r="D104" s="3">
        <v>423.0</v>
      </c>
      <c r="E104" s="3" t="str">
        <f t="shared" ref="E104:E105" si="24">F104*B104</f>
        <v>86.60</v>
      </c>
      <c r="F104" s="3" t="str">
        <f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202.08</v>
      </c>
      <c r="F105" s="3" t="str">
        <f>F104+F107</f>
        <v>8.00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239.0</v>
      </c>
      <c r="D107" s="3">
        <v>243.0</v>
      </c>
      <c r="E107" s="3" t="str">
        <f>B107*F107</f>
        <v>524.60</v>
      </c>
      <c r="F107" s="3" t="str">
        <f>D107-C107</f>
        <v>4.00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999.52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518.59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50.0</v>
      </c>
      <c r="F110" s="1"/>
      <c r="G110" s="3"/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4855.77</v>
      </c>
      <c r="F111" s="1"/>
      <c r="G111" s="3" t="str">
        <f>E111+14000</f>
        <v>18855.77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135.0</v>
      </c>
      <c r="D115" s="3">
        <v>136.0</v>
      </c>
      <c r="E115" s="3" t="str">
        <f t="shared" ref="E115:E116" si="25">F115*B115</f>
        <v>115.86</v>
      </c>
      <c r="F115" s="3" t="str">
        <f t="shared" ref="F115:F116" si="26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7825.0</v>
      </c>
      <c r="D116" s="3">
        <v>7883.0</v>
      </c>
      <c r="E116" s="3" t="str">
        <f t="shared" si="25"/>
        <v>298.12</v>
      </c>
      <c r="F116" s="3" t="str">
        <f t="shared" si="26"/>
        <v>58.00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416.0</v>
      </c>
      <c r="D118" s="3">
        <v>419.0</v>
      </c>
      <c r="E118" s="3" t="str">
        <f t="shared" ref="E118:E119" si="27">F118*B118</f>
        <v>64.95</v>
      </c>
      <c r="F118" s="3" t="str">
        <f>D118-C118</f>
        <v>3.00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126.30</v>
      </c>
      <c r="F119" s="3" t="str">
        <f>F118+F121</f>
        <v>5.00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237.0</v>
      </c>
      <c r="D121" s="3">
        <v>239.0</v>
      </c>
      <c r="E121" s="3" t="str">
        <f>B121*F121</f>
        <v>262.30</v>
      </c>
      <c r="F121" s="3" t="str">
        <f>D121-C121</f>
        <v>2.00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999.52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518.59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/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4431.58</v>
      </c>
      <c r="F125" s="1"/>
      <c r="G125" s="3" t="str">
        <f>E125+14000</f>
        <v>18431.58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134.0</v>
      </c>
      <c r="D129" s="3">
        <v>135.0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7774.0</v>
      </c>
      <c r="D130" s="3">
        <v>7825.0</v>
      </c>
      <c r="E130" s="3" t="str">
        <f t="shared" si="28"/>
        <v>262.14</v>
      </c>
      <c r="F130" s="3" t="str">
        <f t="shared" si="29"/>
        <v>51.00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411.0</v>
      </c>
      <c r="D132" s="3">
        <v>416.0</v>
      </c>
      <c r="E132" s="3" t="str">
        <f t="shared" ref="E132:E133" si="30">F132*B132</f>
        <v>108.25</v>
      </c>
      <c r="F132" s="3" t="str">
        <f>D132-C132</f>
        <v>5.00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202.08</v>
      </c>
      <c r="F133" s="3" t="str">
        <f>F132+F135</f>
        <v>8.00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234.0</v>
      </c>
      <c r="D135" s="3">
        <v>237.0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999.52</v>
      </c>
      <c r="F136" s="1"/>
      <c r="G136" s="4"/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/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4645.83</v>
      </c>
      <c r="F139" s="1"/>
      <c r="G139" s="3" t="str">
        <f>E139+13000</f>
        <v>17645.83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133.0</v>
      </c>
      <c r="D143" s="3">
        <v>134.0</v>
      </c>
      <c r="E143" s="3" t="str">
        <f t="shared" ref="E143:E144" si="31">F143*B143</f>
        <v>115.86</v>
      </c>
      <c r="F143" s="3" t="str">
        <f t="shared" ref="F143:F144" si="32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7730.0</v>
      </c>
      <c r="D144" s="3">
        <v>7774.0</v>
      </c>
      <c r="E144" s="3" t="str">
        <f t="shared" si="31"/>
        <v>226.16</v>
      </c>
      <c r="F144" s="3" t="str">
        <f t="shared" si="32"/>
        <v>44.00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409.0</v>
      </c>
      <c r="D146" s="3">
        <v>411.0</v>
      </c>
      <c r="E146" s="3" t="str">
        <f t="shared" ref="E146:E147" si="33">F146*B146</f>
        <v>43.30</v>
      </c>
      <c r="F146" s="3" t="str">
        <f>D146-C146</f>
        <v>2.00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101.04</v>
      </c>
      <c r="F147" s="3" t="str">
        <f>F146+F149</f>
        <v>4.00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232.0</v>
      </c>
      <c r="D149" s="3">
        <v>234.0</v>
      </c>
      <c r="E149" s="3" t="str">
        <f>B149*F149</f>
        <v>262.30</v>
      </c>
      <c r="F149" s="3" t="str">
        <f>D149-C149</f>
        <v>2.00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/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4312.71</v>
      </c>
      <c r="F153" s="1"/>
      <c r="G153" s="3" t="str">
        <f>E153+13000</f>
        <v>17312.71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132.0</v>
      </c>
      <c r="D157" s="3">
        <v>133.0</v>
      </c>
      <c r="E157" s="3" t="str">
        <f t="shared" ref="E157:E158" si="34">F157*B157</f>
        <v>115.86</v>
      </c>
      <c r="F157" s="3" t="str">
        <f t="shared" ref="F157:F158" si="35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7681.0</v>
      </c>
      <c r="D158" s="3">
        <v>7730.0</v>
      </c>
      <c r="E158" s="3" t="str">
        <f t="shared" si="34"/>
        <v>251.86</v>
      </c>
      <c r="F158" s="3" t="str">
        <f t="shared" si="35"/>
        <v>49.00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406.0</v>
      </c>
      <c r="D160" s="3">
        <v>409.0</v>
      </c>
      <c r="E160" s="3" t="str">
        <f t="shared" ref="E160:E161" si="36">F160*B160</f>
        <v>64.95</v>
      </c>
      <c r="F160" s="3" t="str">
        <f>D160-C160</f>
        <v>3.00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101.04</v>
      </c>
      <c r="F161" s="3" t="str">
        <f>F160+F163</f>
        <v>4.00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231.0</v>
      </c>
      <c r="D163" s="3">
        <v>232.0</v>
      </c>
      <c r="E163" s="3" t="str">
        <f>B163*F163</f>
        <v>131.15</v>
      </c>
      <c r="F163" s="3" t="str">
        <f>D163-C163</f>
        <v>1.00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4228.91</v>
      </c>
      <c r="F167" s="1"/>
      <c r="G167" s="3" t="str">
        <f>E167+13000</f>
        <v>17228.91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132.0</v>
      </c>
      <c r="D171" s="3">
        <v>132.0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7640.0</v>
      </c>
      <c r="D172" s="3">
        <v>7681.0</v>
      </c>
      <c r="E172" s="3" t="str">
        <f t="shared" si="37"/>
        <v>210.74</v>
      </c>
      <c r="F172" s="3" t="str">
        <f t="shared" si="38"/>
        <v>41.00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403.0</v>
      </c>
      <c r="D174" s="3">
        <v>406.0</v>
      </c>
      <c r="E174" s="3" t="str">
        <f t="shared" ref="E174:E175" si="39">F174*B174</f>
        <v>64.95</v>
      </c>
      <c r="F174" s="3" t="str">
        <f>D174-C174</f>
        <v>3.00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101.04</v>
      </c>
      <c r="F175" s="3" t="str">
        <f>F174+F177</f>
        <v>4.00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230.0</v>
      </c>
      <c r="D177" s="3">
        <v>231.0</v>
      </c>
      <c r="E177" s="3" t="str">
        <f>B177*F177</f>
        <v>131.15</v>
      </c>
      <c r="F177" s="3" t="str">
        <f>D177-C177</f>
        <v>1.00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4071.93</v>
      </c>
      <c r="F181" s="1"/>
      <c r="G181" s="3" t="str">
        <f>E181+13000</f>
        <v>17071.93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132.0</v>
      </c>
      <c r="D185" s="3">
        <v>132.0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7599.0</v>
      </c>
      <c r="D186" s="3">
        <v>7640.0</v>
      </c>
      <c r="E186" s="3" t="str">
        <f t="shared" si="40"/>
        <v>210.74</v>
      </c>
      <c r="F186" s="3" t="str">
        <f t="shared" si="41"/>
        <v>41.00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401.0</v>
      </c>
      <c r="D188" s="3">
        <v>403.0</v>
      </c>
      <c r="E188" s="3" t="str">
        <f t="shared" ref="E188:E189" si="42">F188*B188</f>
        <v>43.30</v>
      </c>
      <c r="F188" s="3" t="str">
        <f>D188-C188</f>
        <v>2.00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126.30</v>
      </c>
      <c r="F189" s="3" t="str">
        <f>F188+F191</f>
        <v>5.00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227.0</v>
      </c>
      <c r="D191" s="3">
        <v>230.0</v>
      </c>
      <c r="E191" s="3" t="str">
        <f>B191*F191</f>
        <v>393.45</v>
      </c>
      <c r="F191" s="3" t="str">
        <f>D191-C191</f>
        <v>3.00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4337.84</v>
      </c>
      <c r="F195" s="1"/>
      <c r="G195" s="3" t="str">
        <f>E195+13000</f>
        <v>17337.84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131.0</v>
      </c>
      <c r="D199" s="3">
        <v>132.0</v>
      </c>
      <c r="E199" s="3" t="str">
        <f t="shared" ref="E199:E200" si="43">F199*B199</f>
        <v>115.86</v>
      </c>
      <c r="F199" s="3" t="str">
        <f t="shared" ref="F199:F200" si="44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7563.0</v>
      </c>
      <c r="D200" s="3">
        <v>7599.0</v>
      </c>
      <c r="E200" s="3" t="str">
        <f t="shared" si="43"/>
        <v>185.04</v>
      </c>
      <c r="F200" s="3" t="str">
        <f t="shared" si="44"/>
        <v>36.00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399.0</v>
      </c>
      <c r="D202" s="3">
        <v>401.0</v>
      </c>
      <c r="E202" s="3" t="str">
        <f t="shared" ref="E202:E203" si="45">F202*B202</f>
        <v>43.30</v>
      </c>
      <c r="F202" s="3" t="str">
        <f>D202-C202</f>
        <v>2.00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50.52</v>
      </c>
      <c r="F203" s="3" t="str">
        <f>F202+F205</f>
        <v>2.00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227.0</v>
      </c>
      <c r="D205" s="3">
        <v>227.0</v>
      </c>
      <c r="E205" s="3" t="str">
        <f>B205*F205</f>
        <v>0.00</v>
      </c>
      <c r="F205" s="3" t="str">
        <f>D205-C205</f>
        <v>0.00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 t="s">
        <v>32</v>
      </c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3958.77</v>
      </c>
      <c r="F209" s="1"/>
      <c r="G209" s="3" t="str">
        <f>E209+13000</f>
        <v>16958.77</v>
      </c>
      <c r="H209" s="3" t="str">
        <f>G209-48</f>
        <v>16910.77</v>
      </c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131.0</v>
      </c>
      <c r="D213" s="3">
        <v>131.0</v>
      </c>
      <c r="E213" s="3" t="str">
        <f t="shared" ref="E213:E214" si="46">F213*B213</f>
        <v>0.00</v>
      </c>
      <c r="F213" s="3" t="str">
        <f t="shared" ref="F213:F214" si="47">D213-C213</f>
        <v>0.00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7527.0</v>
      </c>
      <c r="D214" s="3">
        <v>7563.0</v>
      </c>
      <c r="E214" s="3" t="str">
        <f t="shared" si="46"/>
        <v>185.04</v>
      </c>
      <c r="F214" s="3" t="str">
        <f t="shared" si="47"/>
        <v>36.00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398.0</v>
      </c>
      <c r="D216" s="3">
        <v>399.0</v>
      </c>
      <c r="E216" s="3" t="str">
        <f t="shared" ref="E216:E217" si="48">F216*B216</f>
        <v>21.65</v>
      </c>
      <c r="F216" s="3" t="str">
        <f>D216-C216</f>
        <v>1.00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50.52</v>
      </c>
      <c r="F217" s="3" t="str">
        <f>F216+F219</f>
        <v>2.00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226.0</v>
      </c>
      <c r="D219" s="3">
        <v>227.0</v>
      </c>
      <c r="E219" s="3" t="str">
        <f>B219*F219</f>
        <v>131.15</v>
      </c>
      <c r="F219" s="3" t="str">
        <f>D219-C219</f>
        <v>1.00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 t="s">
        <v>32</v>
      </c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3952.41</v>
      </c>
      <c r="F223" s="1"/>
      <c r="G223" s="3" t="str">
        <f>E223+13000</f>
        <v>16952.41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130.0</v>
      </c>
      <c r="D227" s="3">
        <v>131.0</v>
      </c>
      <c r="E227" s="3" t="str">
        <f t="shared" ref="E227:E228" si="49">F227*B227</f>
        <v>115.86</v>
      </c>
      <c r="F227" s="3" t="str">
        <f t="shared" ref="F227:F228" si="50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7490.0</v>
      </c>
      <c r="D228" s="3">
        <v>7527.0</v>
      </c>
      <c r="E228" s="3" t="str">
        <f t="shared" si="49"/>
        <v>190.18</v>
      </c>
      <c r="F228" s="3" t="str">
        <f t="shared" si="50"/>
        <v>37.00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396.0</v>
      </c>
      <c r="D230" s="3">
        <v>398.0</v>
      </c>
      <c r="E230" s="3" t="str">
        <f t="shared" ref="E230:E231" si="51">F230*B230</f>
        <v>43.30</v>
      </c>
      <c r="F230" s="3" t="str">
        <f>D230-C230</f>
        <v>2.00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75.78</v>
      </c>
      <c r="F231" s="3" t="str">
        <f>F230+F233</f>
        <v>3.00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225.0</v>
      </c>
      <c r="D233" s="3">
        <v>226.0</v>
      </c>
      <c r="E233" s="3" t="str">
        <f>B233*F233</f>
        <v>131.15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4120.32</v>
      </c>
      <c r="F237" s="1"/>
      <c r="G237" s="3" t="str">
        <f>E237+13000</f>
        <v>17120.32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130.0</v>
      </c>
      <c r="D241" s="3">
        <v>130.0</v>
      </c>
      <c r="E241" s="3" t="str">
        <f t="shared" ref="E241:E242" si="52">F241*B241</f>
        <v>0.00</v>
      </c>
      <c r="F241" s="3" t="str">
        <f t="shared" ref="F241:F242" si="53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7451.0</v>
      </c>
      <c r="D242" s="3">
        <v>7490.0</v>
      </c>
      <c r="E242" s="3" t="str">
        <f t="shared" si="52"/>
        <v>200.46</v>
      </c>
      <c r="F242" s="3" t="str">
        <f t="shared" si="53"/>
        <v>39.00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394.0</v>
      </c>
      <c r="D244" s="3">
        <v>396.0</v>
      </c>
      <c r="E244" s="3" t="str">
        <f t="shared" ref="E244:E245" si="54">F244*B244</f>
        <v>43.30</v>
      </c>
      <c r="F244" s="3" t="str">
        <f>D244-C244</f>
        <v>2.00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75.78</v>
      </c>
      <c r="F245" s="3" t="str">
        <f>F244+F247</f>
        <v>3.00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224.0</v>
      </c>
      <c r="D247" s="3">
        <v>225.0</v>
      </c>
      <c r="E247" s="3" t="str">
        <f>B247*F247</f>
        <v>131.15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4014.74</v>
      </c>
      <c r="F251" s="1"/>
      <c r="G251" s="3" t="str">
        <f>E251+13000</f>
        <v>17014.74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129.0</v>
      </c>
      <c r="D255" s="3">
        <v>130.0</v>
      </c>
      <c r="E255" s="3" t="str">
        <f t="shared" ref="E255:E256" si="55">F255*B255</f>
        <v>115.86</v>
      </c>
      <c r="F255" s="3" t="str">
        <f t="shared" ref="F255:F256" si="56">D255-C255</f>
        <v>1.00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7413.0</v>
      </c>
      <c r="D256" s="3">
        <v>7451.0</v>
      </c>
      <c r="E256" s="3" t="str">
        <f t="shared" si="55"/>
        <v>195.32</v>
      </c>
      <c r="F256" s="3" t="str">
        <f t="shared" si="56"/>
        <v>38.00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392.0</v>
      </c>
      <c r="D258" s="3">
        <v>394.0</v>
      </c>
      <c r="E258" s="3" t="str">
        <f t="shared" ref="E258:E259" si="57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7"/>
        <v>101.04</v>
      </c>
      <c r="F259" s="3" t="str">
        <f>F258+F261</f>
        <v>4.00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222.0</v>
      </c>
      <c r="D261" s="3">
        <v>224.0</v>
      </c>
      <c r="E261" s="3" t="str">
        <f>B261*F261</f>
        <v>262.30</v>
      </c>
      <c r="F261" s="3" t="str">
        <f>D261-C261</f>
        <v>2.00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895.26</v>
      </c>
      <c r="F262" s="1"/>
      <c r="G262" s="4">
        <v>999.52</v>
      </c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500.63</v>
      </c>
      <c r="F263" s="1"/>
      <c r="G263" s="3" t="str">
        <f>1019.22-E263</f>
        <v>518.59</v>
      </c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4159.65</v>
      </c>
      <c r="F265" s="1"/>
      <c r="G265" s="3" t="str">
        <f>E265+13000</f>
        <v>17159.65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106.56</v>
      </c>
      <c r="C269" s="3">
        <v>128.0</v>
      </c>
      <c r="D269" s="3">
        <v>129.0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4.72</v>
      </c>
      <c r="C270" s="3">
        <v>7384.0</v>
      </c>
      <c r="D270" s="3">
        <v>7413.0</v>
      </c>
      <c r="E270" s="3" t="str">
        <f t="shared" si="58"/>
        <v>136.88</v>
      </c>
      <c r="F270" s="3" t="str">
        <f t="shared" si="59"/>
        <v>29.00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110.42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19.87</v>
      </c>
      <c r="C272" s="3">
        <v>390.0</v>
      </c>
      <c r="D272" s="3">
        <v>392.0</v>
      </c>
      <c r="E272" s="3" t="str">
        <f t="shared" ref="E272:E273" si="60">F272*B272</f>
        <v>39.74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69.54</v>
      </c>
      <c r="F273" s="3" t="str">
        <f>F272+F275</f>
        <v>3.00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1720.73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121.13</v>
      </c>
      <c r="C275" s="3">
        <v>221.0</v>
      </c>
      <c r="D275" s="3">
        <v>222.0</v>
      </c>
      <c r="E275" s="3" t="str">
        <f>B275*F275</f>
        <v>121.13</v>
      </c>
      <c r="F275" s="3" t="str">
        <f>D275-C275</f>
        <v>1.00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895.26</v>
      </c>
      <c r="F276" s="1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500.63</v>
      </c>
      <c r="F277" s="1"/>
      <c r="G277" s="1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/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3750.89</v>
      </c>
      <c r="F279" s="1"/>
      <c r="G279" s="3" t="str">
        <f>E279+13000</f>
        <v>16750.89</v>
      </c>
      <c r="H279" s="3" t="str">
        <f>G279-12</f>
        <v>16738.89</v>
      </c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106.56</v>
      </c>
      <c r="C283" s="3">
        <v>128.0</v>
      </c>
      <c r="D283" s="3">
        <v>128.0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4.72</v>
      </c>
      <c r="C284" s="3">
        <v>7349.0</v>
      </c>
      <c r="D284" s="3">
        <v>7384.0</v>
      </c>
      <c r="E284" s="3" t="str">
        <f t="shared" si="61"/>
        <v>165.20</v>
      </c>
      <c r="F284" s="3" t="str">
        <f t="shared" si="62"/>
        <v>35.00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>
        <v>110.42</v>
      </c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19.87</v>
      </c>
      <c r="C286" s="3">
        <v>389.0</v>
      </c>
      <c r="D286" s="3">
        <v>390.0</v>
      </c>
      <c r="E286" s="3" t="str">
        <f t="shared" ref="E286:E287" si="63">F286*B286</f>
        <v>19.87</v>
      </c>
      <c r="F286" s="3" t="str">
        <f>D286-C286</f>
        <v>1.00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46.36</v>
      </c>
      <c r="F287" s="3" t="str">
        <f>F286+F289</f>
        <v>2.00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3">
        <v>1634.13</v>
      </c>
      <c r="F288" s="1"/>
      <c r="G288" s="1">
        <v>1720.73</v>
      </c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121.13</v>
      </c>
      <c r="C289" s="3">
        <v>220.0</v>
      </c>
      <c r="D289" s="3">
        <v>221.0</v>
      </c>
      <c r="E289" s="3" t="str">
        <f>B289*F289</f>
        <v>121.13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3">
        <v>948.71</v>
      </c>
      <c r="F290" s="1"/>
      <c r="G290" s="1">
        <v>895.26</v>
      </c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500.63</v>
      </c>
      <c r="F291" s="1"/>
      <c r="G291" s="1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 t="s">
        <v>39</v>
      </c>
      <c r="H292" s="1" t="str">
        <f>16600-16588</f>
        <v>12</v>
      </c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3588.65</v>
      </c>
      <c r="F293" s="1"/>
      <c r="G293" s="3" t="str">
        <f>E293+13000</f>
        <v>16588.65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106.56</v>
      </c>
      <c r="C297" s="3">
        <v>127.0</v>
      </c>
      <c r="D297" s="3">
        <v>128.0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4.72</v>
      </c>
      <c r="C298" s="3">
        <v>7308.0</v>
      </c>
      <c r="D298" s="3">
        <v>7349.0</v>
      </c>
      <c r="E298" s="3" t="str">
        <f t="shared" si="64"/>
        <v>193.52</v>
      </c>
      <c r="F298" s="3" t="str">
        <f t="shared" si="65"/>
        <v>41.00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19.87</v>
      </c>
      <c r="C300" s="3">
        <v>388.0</v>
      </c>
      <c r="D300" s="3">
        <v>389.0</v>
      </c>
      <c r="E300" s="3" t="str">
        <f t="shared" ref="E300:E301" si="66">F300*B300</f>
        <v>19.87</v>
      </c>
      <c r="F300" s="3" t="str">
        <f>D300-C300</f>
        <v>1.00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46.36</v>
      </c>
      <c r="F301" s="3" t="str">
        <f>F300+F303</f>
        <v>2.00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3">
        <v>1634.13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121.13</v>
      </c>
      <c r="C303" s="3">
        <v>219.0</v>
      </c>
      <c r="D303" s="3">
        <v>220.0</v>
      </c>
      <c r="E303" s="3" t="str">
        <f>B303*F303</f>
        <v>121.13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3">
        <v>948.71</v>
      </c>
      <c r="F304" s="1"/>
      <c r="G304" s="1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500.63</v>
      </c>
      <c r="F305" s="1"/>
      <c r="G305" s="1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3723.53</v>
      </c>
      <c r="F307" s="1"/>
      <c r="G307" s="3" t="str">
        <f>E307+13000</f>
        <v>16723.53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106.56</v>
      </c>
      <c r="C311" s="3">
        <v>126.0</v>
      </c>
      <c r="D311" s="3">
        <v>127.0</v>
      </c>
      <c r="E311" s="3" t="str">
        <f t="shared" ref="E311:E312" si="67">F311*B311</f>
        <v>106.56</v>
      </c>
      <c r="F311" s="3" t="str">
        <f t="shared" ref="F311:F312" si="68">D311-C311</f>
        <v>1.00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4.72</v>
      </c>
      <c r="C312" s="3">
        <v>7274.0</v>
      </c>
      <c r="D312" s="3">
        <v>7308.0</v>
      </c>
      <c r="E312" s="3" t="str">
        <f t="shared" si="67"/>
        <v>160.48</v>
      </c>
      <c r="F312" s="3" t="str">
        <f t="shared" si="68"/>
        <v>34.00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19.87</v>
      </c>
      <c r="C314" s="3">
        <v>386.0</v>
      </c>
      <c r="D314" s="3">
        <v>388.0</v>
      </c>
      <c r="E314" s="3" t="str">
        <f t="shared" ref="E314:E315" si="69">F314*B314</f>
        <v>39.74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69.54</v>
      </c>
      <c r="F315" s="3" t="str">
        <f>F314+F317</f>
        <v>3.00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3">
        <v>1634.13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121.13</v>
      </c>
      <c r="C317" s="3">
        <v>218.0</v>
      </c>
      <c r="D317" s="3">
        <v>219.0</v>
      </c>
      <c r="E317" s="3" t="str">
        <f>B317*F317</f>
        <v>121.13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3">
        <v>948.71</v>
      </c>
      <c r="F318" s="1"/>
      <c r="G318" s="1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500.63</v>
      </c>
      <c r="F319" s="1"/>
      <c r="G319" s="1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3733.54</v>
      </c>
      <c r="F321" s="1"/>
      <c r="G321" s="3" t="str">
        <f>E321+13000</f>
        <v>16733.54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106.56</v>
      </c>
      <c r="C325" s="3">
        <v>126.0</v>
      </c>
      <c r="D325" s="3">
        <v>126.0</v>
      </c>
      <c r="E325" s="3" t="str">
        <f t="shared" ref="E325:E326" si="70">F325*B325</f>
        <v>0.00</v>
      </c>
      <c r="F325" s="3" t="str">
        <f t="shared" ref="F325:F326" si="71">D325-C325</f>
        <v>0.00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4.72</v>
      </c>
      <c r="C326" s="3">
        <v>7236.0</v>
      </c>
      <c r="D326" s="3">
        <v>7274.0</v>
      </c>
      <c r="E326" s="3" t="str">
        <f t="shared" si="70"/>
        <v>179.36</v>
      </c>
      <c r="F326" s="3" t="str">
        <f t="shared" si="71"/>
        <v>38.00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19.87</v>
      </c>
      <c r="C328" s="3">
        <v>383.0</v>
      </c>
      <c r="D328" s="3">
        <v>386.0</v>
      </c>
      <c r="E328" s="3" t="str">
        <f t="shared" ref="E328:E329" si="72">F328*B328</f>
        <v>59.61</v>
      </c>
      <c r="F328" s="3" t="str">
        <f>D328-C328</f>
        <v>3.00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2"/>
        <v>92.72</v>
      </c>
      <c r="F329" s="3" t="str">
        <f>F328+F331</f>
        <v>4.00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3">
        <v>1634.13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121.13</v>
      </c>
      <c r="C331" s="3">
        <v>217.0</v>
      </c>
      <c r="D331" s="3">
        <v>218.0</v>
      </c>
      <c r="E331" s="3" t="str">
        <f>B331*F331</f>
        <v>121.13</v>
      </c>
      <c r="F331" s="3" t="str">
        <f>D331-C331</f>
        <v>1.00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3">
        <v>948.71</v>
      </c>
      <c r="F332" s="1"/>
      <c r="G332" s="1"/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1"/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3688.91</v>
      </c>
      <c r="F335" s="1"/>
      <c r="G335" s="3" t="str">
        <f>E335+13000</f>
        <v>16688.91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125.0</v>
      </c>
      <c r="D339" s="3">
        <v>126.0</v>
      </c>
      <c r="E339" s="3" t="str">
        <f t="shared" ref="E339:E340" si="73">F339*B339</f>
        <v>106.56</v>
      </c>
      <c r="F339" s="3" t="str">
        <f t="shared" ref="F339:F340" si="74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4.48</v>
      </c>
      <c r="C340" s="3">
        <v>7181.0</v>
      </c>
      <c r="D340" s="3">
        <v>7236.0</v>
      </c>
      <c r="E340" s="3" t="str">
        <f t="shared" si="73"/>
        <v>246.40</v>
      </c>
      <c r="F340" s="3" t="str">
        <f t="shared" si="74"/>
        <v>55.00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18.88</v>
      </c>
      <c r="C342" s="3">
        <v>378.0</v>
      </c>
      <c r="D342" s="3">
        <v>383.0</v>
      </c>
      <c r="E342" s="3" t="str">
        <f t="shared" ref="E342:E343" si="75">F342*B342</f>
        <v>94.40</v>
      </c>
      <c r="F342" s="3" t="str">
        <f>D342-C342</f>
        <v>5.00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154.21</v>
      </c>
      <c r="F343" s="3" t="str">
        <f>F342+F345</f>
        <v>7.00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3">
        <v>1634.13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114.27</v>
      </c>
      <c r="C345" s="3">
        <v>215.0</v>
      </c>
      <c r="D345" s="3">
        <v>217.0</v>
      </c>
      <c r="E345" s="3" t="str">
        <f>B345*F345</f>
        <v>228.54</v>
      </c>
      <c r="F345" s="3" t="str">
        <f>D345-C345</f>
        <v>2.00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3">
        <v>946.07</v>
      </c>
      <c r="F346" s="1"/>
      <c r="G346" s="1"/>
      <c r="H346" s="1">
        <v>948.71</v>
      </c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45.0</v>
      </c>
      <c r="F348" s="1"/>
      <c r="G348" s="3"/>
      <c r="H348" s="1">
        <v>50.0</v>
      </c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4058.56</v>
      </c>
      <c r="F349" s="1"/>
      <c r="G349" s="3" t="str">
        <f>E349+13000</f>
        <v>17058.56</v>
      </c>
      <c r="H349" s="3"/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101.2</v>
      </c>
      <c r="C353" s="3">
        <v>125.0</v>
      </c>
      <c r="D353" s="3">
        <v>125.0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4.48</v>
      </c>
      <c r="C354" s="3">
        <v>7145.0</v>
      </c>
      <c r="D354" s="3">
        <v>7181.0</v>
      </c>
      <c r="E354" s="3" t="str">
        <f t="shared" si="76"/>
        <v>161.28</v>
      </c>
      <c r="F354" s="3" t="str">
        <f t="shared" si="77"/>
        <v>36.00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 t="str">
        <f>6000-4675</f>
        <v>1325</v>
      </c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18.88</v>
      </c>
      <c r="C356" s="3">
        <v>377.0</v>
      </c>
      <c r="D356" s="3">
        <v>378.0</v>
      </c>
      <c r="E356" s="3" t="str">
        <f t="shared" ref="E356:E357" si="78">F356*B356</f>
        <v>18.88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22.03</v>
      </c>
      <c r="F357" s="3" t="str">
        <f>F356+F359</f>
        <v>1.00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/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114.27</v>
      </c>
      <c r="C359" s="3">
        <v>215.0</v>
      </c>
      <c r="D359" s="3">
        <v>215.0</v>
      </c>
      <c r="E359" s="3" t="str">
        <f>B359*F359</f>
        <v>0.00</v>
      </c>
      <c r="F359" s="3" t="str">
        <f>D359-C359</f>
        <v>0.00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946.07</v>
      </c>
      <c r="F360" s="1"/>
      <c r="G360" s="1"/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45.0</v>
      </c>
      <c r="F362" s="1"/>
      <c r="G362" s="3"/>
      <c r="H362" s="1"/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3430.64</v>
      </c>
      <c r="F363" s="1"/>
      <c r="G363" s="3" t="str">
        <f>E363+13000</f>
        <v>16430.64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101.2</v>
      </c>
      <c r="C367" s="3">
        <v>124.0</v>
      </c>
      <c r="D367" s="3">
        <v>124.0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4.48</v>
      </c>
      <c r="C368" s="3">
        <v>7140.0</v>
      </c>
      <c r="D368" s="3">
        <v>7142.0</v>
      </c>
      <c r="E368" s="3" t="str">
        <f t="shared" si="79"/>
        <v>8.96</v>
      </c>
      <c r="F368" s="3" t="str">
        <f t="shared" si="80"/>
        <v>2.00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 t="str">
        <f>6000-4675</f>
        <v>1325</v>
      </c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18.88</v>
      </c>
      <c r="C370" s="3">
        <v>376.0</v>
      </c>
      <c r="D370" s="3">
        <v>377.0</v>
      </c>
      <c r="E370" s="3" t="str">
        <f t="shared" ref="E370:E371" si="81">F370*B370</f>
        <v>18.88</v>
      </c>
      <c r="F370" s="3" t="str">
        <f>D370-C370</f>
        <v>1.00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44.06</v>
      </c>
      <c r="F371" s="3" t="str">
        <f>F370+F373</f>
        <v>2.00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114.27</v>
      </c>
      <c r="C373" s="3">
        <v>214.0</v>
      </c>
      <c r="D373" s="3">
        <v>215.0</v>
      </c>
      <c r="E373" s="3" t="str">
        <f>B373*F373</f>
        <v>114.27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946.07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45.0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3414.62</v>
      </c>
      <c r="F377" s="1"/>
      <c r="G377" s="3" t="str">
        <f>E377+14000</f>
        <v>17414.62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101.2</v>
      </c>
      <c r="C381" s="3">
        <v>123.0</v>
      </c>
      <c r="D381" s="3">
        <v>124.0</v>
      </c>
      <c r="E381" s="3" t="str">
        <f t="shared" ref="E381:E382" si="82">F381*B381</f>
        <v>101.20</v>
      </c>
      <c r="F381" s="3" t="str">
        <f t="shared" ref="F381:F382" si="83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4.48</v>
      </c>
      <c r="C382" s="3">
        <v>7077.0</v>
      </c>
      <c r="D382" s="3">
        <v>7140.0</v>
      </c>
      <c r="E382" s="3" t="str">
        <f t="shared" si="82"/>
        <v>282.24</v>
      </c>
      <c r="F382" s="3" t="str">
        <f t="shared" si="83"/>
        <v>63.00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 t="str">
        <f>6000-4675</f>
        <v>1325</v>
      </c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18.88</v>
      </c>
      <c r="C384" s="3">
        <v>370.0</v>
      </c>
      <c r="D384" s="3">
        <v>376.0</v>
      </c>
      <c r="E384" s="3" t="str">
        <f t="shared" ref="E384:E385" si="84">F384*B384</f>
        <v>113.28</v>
      </c>
      <c r="F384" s="3" t="str">
        <f>D384-C384</f>
        <v>6.00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264.36</v>
      </c>
      <c r="F385" s="3" t="str">
        <f>F384+F387</f>
        <v>12.00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114.27</v>
      </c>
      <c r="C387" s="3">
        <v>208.0</v>
      </c>
      <c r="D387" s="3">
        <v>214.0</v>
      </c>
      <c r="E387" s="3" t="str">
        <f>B387*F387</f>
        <v>685.62</v>
      </c>
      <c r="F387" s="3" t="str">
        <f>D387-C387</f>
        <v>6.00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946.07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45.0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4675.15</v>
      </c>
      <c r="F391" s="1"/>
      <c r="G391" s="3" t="str">
        <f>E391+14000</f>
        <v>18675.15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101.2</v>
      </c>
      <c r="C395" s="3">
        <v>123.0</v>
      </c>
      <c r="D395" s="3">
        <v>123.0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4.48</v>
      </c>
      <c r="C396" s="3">
        <v>7034.0</v>
      </c>
      <c r="D396" s="3">
        <v>7077.0</v>
      </c>
      <c r="E396" s="3" t="str">
        <f t="shared" si="85"/>
        <v>192.64</v>
      </c>
      <c r="F396" s="3" t="str">
        <f t="shared" si="86"/>
        <v>43.00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18.88</v>
      </c>
      <c r="C398" s="3">
        <v>365.0</v>
      </c>
      <c r="D398" s="3">
        <v>370.0</v>
      </c>
      <c r="E398" s="3" t="str">
        <f t="shared" ref="E398:E399" si="87">F398*B398</f>
        <v>94.40</v>
      </c>
      <c r="F398" s="3" t="str">
        <f>D398-C398</f>
        <v>5.00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220.30</v>
      </c>
      <c r="F399" s="3" t="str">
        <f>F398+F401</f>
        <v>10.00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114.27</v>
      </c>
      <c r="C401" s="3">
        <v>203.0</v>
      </c>
      <c r="D401" s="3">
        <v>208.0</v>
      </c>
      <c r="E401" s="3" t="str">
        <f>B401*F401</f>
        <v>571.35</v>
      </c>
      <c r="F401" s="3" t="str">
        <f>D401-C401</f>
        <v>5.00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946.07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45.0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4307.14</v>
      </c>
      <c r="F405" s="1"/>
      <c r="G405" s="3" t="str">
        <f>E405+14000</f>
        <v>18307.14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101.2</v>
      </c>
      <c r="C409" s="3">
        <v>121.0</v>
      </c>
      <c r="D409" s="3">
        <v>121.0</v>
      </c>
      <c r="E409" s="3" t="str">
        <f t="shared" ref="E409:E410" si="88">F409*B409</f>
        <v>0.00</v>
      </c>
      <c r="F409" s="3" t="str">
        <f t="shared" ref="F409:F410" si="89">D409-C409</f>
        <v>0.00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6988.0</v>
      </c>
      <c r="D410" s="3">
        <v>6988.0</v>
      </c>
      <c r="E410" s="3" t="str">
        <f t="shared" si="88"/>
        <v>0.00</v>
      </c>
      <c r="F410" s="3" t="str">
        <f t="shared" si="89"/>
        <v>0.00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363.0</v>
      </c>
      <c r="D412" s="3">
        <v>363.0</v>
      </c>
      <c r="E412" s="3" t="str">
        <f t="shared" ref="E412:E413" si="90">F412*B412</f>
        <v>0.00</v>
      </c>
      <c r="F412" s="3" t="str">
        <f>D412-C412</f>
        <v>0.00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90"/>
        <v>0.00</v>
      </c>
      <c r="F413" s="3" t="str">
        <f>F412+F415</f>
        <v>0.00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202.0</v>
      </c>
      <c r="D415" s="3">
        <v>202.0</v>
      </c>
      <c r="E415" s="3" t="str">
        <f>B415*F415</f>
        <v>0.00</v>
      </c>
      <c r="F415" s="3" t="str">
        <f>D415-C415</f>
        <v>0.00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/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/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3228.45</v>
      </c>
      <c r="F419" s="1"/>
      <c r="G419" s="3" t="str">
        <f>E419+14000</f>
        <v>17228.45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121.0</v>
      </c>
      <c r="D423" s="3">
        <v>121.0</v>
      </c>
      <c r="E423" s="3" t="str">
        <f t="shared" ref="E423:E424" si="91">F423*B423</f>
        <v>0.00</v>
      </c>
      <c r="F423" s="3" t="str">
        <f t="shared" ref="F423:F424" si="92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6980.0</v>
      </c>
      <c r="D424" s="3">
        <v>6988.0</v>
      </c>
      <c r="E424" s="3" t="str">
        <f t="shared" si="91"/>
        <v>35.84</v>
      </c>
      <c r="F424" s="3" t="str">
        <f t="shared" si="92"/>
        <v>8.00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362.0</v>
      </c>
      <c r="D426" s="3">
        <v>363.0</v>
      </c>
      <c r="E426" s="3" t="str">
        <f t="shared" ref="E426:E427" si="93">F426*B426</f>
        <v>18.88</v>
      </c>
      <c r="F426" s="3" t="str">
        <f>D426-C426</f>
        <v>1.00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93"/>
        <v>44.06</v>
      </c>
      <c r="F427" s="3" t="str">
        <f>F426+F429</f>
        <v>2.00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201.0</v>
      </c>
      <c r="D429" s="3">
        <v>202.0</v>
      </c>
      <c r="E429" s="3" t="str">
        <f>B429*F429</f>
        <v>114.27</v>
      </c>
      <c r="F429" s="3" t="str">
        <f>D429-C429</f>
        <v>1.00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>
        <v>946.07</v>
      </c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293.46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3234.33</v>
      </c>
      <c r="F433" s="1"/>
      <c r="G433" s="3" t="str">
        <f>E433+14000</f>
        <v>17234.33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/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3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3"/>
      <c r="G438" s="1"/>
      <c r="H438" s="1"/>
      <c r="I438" s="1"/>
      <c r="J438" s="1"/>
      <c r="K438" s="1"/>
    </row>
    <row r="439" ht="12.75" customHeight="1">
      <c r="A439" s="1"/>
      <c r="B439" s="3"/>
      <c r="C439" s="3"/>
      <c r="D439" s="3"/>
      <c r="E439" s="3"/>
      <c r="F439" s="1"/>
      <c r="G439" s="1"/>
      <c r="H439" s="1"/>
      <c r="I439" s="1"/>
      <c r="J439" s="1"/>
      <c r="K439" s="1"/>
    </row>
    <row r="440" ht="12.75" customHeight="1">
      <c r="A440" s="1"/>
      <c r="B440" s="3"/>
      <c r="C440" s="3"/>
      <c r="D440" s="3"/>
      <c r="E440" s="3"/>
      <c r="F440" s="3"/>
      <c r="G440" s="1"/>
      <c r="H440" s="1"/>
      <c r="I440" s="1"/>
      <c r="J440" s="1"/>
      <c r="K440" s="1"/>
    </row>
    <row r="441" ht="12.75" customHeight="1">
      <c r="A441" s="1"/>
      <c r="B441" s="3"/>
      <c r="C441" s="3"/>
      <c r="D441" s="3"/>
      <c r="E441" s="3"/>
      <c r="F441" s="3"/>
      <c r="G441" s="1"/>
      <c r="H441" s="1"/>
      <c r="I441" s="1"/>
      <c r="J441" s="1"/>
      <c r="K441" s="1"/>
    </row>
    <row r="442" ht="12.75" customHeight="1">
      <c r="A442" s="1"/>
      <c r="B442" s="3"/>
      <c r="C442" s="3"/>
      <c r="D442" s="3"/>
      <c r="E442" s="3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1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1"/>
      <c r="G446" s="1"/>
      <c r="H446" s="1"/>
      <c r="I446" s="1"/>
      <c r="J446" s="1"/>
      <c r="K446" s="1"/>
    </row>
    <row r="447" ht="15.75" customHeight="1">
      <c r="A447" s="5"/>
      <c r="B447" s="5"/>
      <c r="C447" s="5"/>
      <c r="D447" s="5"/>
      <c r="E447" s="6"/>
      <c r="F447" s="1"/>
      <c r="G447" s="3"/>
      <c r="H447" s="1"/>
      <c r="I447" s="1"/>
      <c r="J447" s="1"/>
      <c r="K447" s="1"/>
    </row>
    <row r="448" ht="12.75" customHeight="1">
      <c r="A448" s="7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/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2.75" customHeight="1">
      <c r="A451" s="1"/>
      <c r="B451" s="3"/>
      <c r="C451" s="3"/>
      <c r="D451" s="3"/>
      <c r="E451" s="3"/>
      <c r="F451" s="3"/>
      <c r="G451" s="1"/>
      <c r="H451" s="1"/>
      <c r="I451" s="1"/>
      <c r="J451" s="1"/>
      <c r="K451" s="1"/>
    </row>
    <row r="452" ht="12.75" customHeight="1">
      <c r="A452" s="1"/>
      <c r="B452" s="3"/>
      <c r="C452" s="3"/>
      <c r="D452" s="3"/>
      <c r="E452" s="3"/>
      <c r="F452" s="3"/>
      <c r="G452" s="1"/>
      <c r="H452" s="1"/>
      <c r="I452" s="1"/>
      <c r="J452" s="1"/>
      <c r="K452" s="1"/>
    </row>
    <row r="453" ht="12.75" customHeight="1">
      <c r="A453" s="1"/>
      <c r="B453" s="3"/>
      <c r="C453" s="3"/>
      <c r="D453" s="3"/>
      <c r="E453" s="3"/>
      <c r="F453" s="1"/>
      <c r="G453" s="1"/>
      <c r="H453" s="1"/>
      <c r="I453" s="1"/>
      <c r="J453" s="1"/>
      <c r="K453" s="1"/>
    </row>
    <row r="454" ht="12.75" customHeight="1">
      <c r="A454" s="1"/>
      <c r="B454" s="3"/>
      <c r="C454" s="3"/>
      <c r="D454" s="3"/>
      <c r="E454" s="3"/>
      <c r="F454" s="3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1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3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1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1"/>
      <c r="G460" s="1"/>
      <c r="H460" s="1"/>
      <c r="I460" s="1"/>
      <c r="J460" s="1"/>
      <c r="K460" s="1"/>
    </row>
    <row r="461" ht="15.75" customHeight="1">
      <c r="A461" s="5"/>
      <c r="B461" s="5"/>
      <c r="C461" s="5"/>
      <c r="D461" s="5"/>
      <c r="E461" s="6"/>
      <c r="F461" s="1"/>
      <c r="G461" s="3"/>
      <c r="H461" s="1"/>
      <c r="I461" s="1"/>
      <c r="J461" s="1"/>
      <c r="K461" s="1"/>
    </row>
    <row r="462" ht="12.75" customHeight="1">
      <c r="A462" s="7"/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/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</row>
    <row r="465" ht="12.75" customHeight="1">
      <c r="A465" s="1"/>
      <c r="B465" s="3"/>
      <c r="C465" s="3"/>
      <c r="D465" s="3"/>
      <c r="E465" s="3"/>
      <c r="F465" s="3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1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1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3"/>
      <c r="H475" s="1"/>
      <c r="I475" s="1"/>
      <c r="J475" s="1"/>
      <c r="K475" s="1"/>
    </row>
    <row r="476" ht="12.75" customHeight="1">
      <c r="A476" s="7"/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5"/>
      <c r="B489" s="5"/>
      <c r="C489" s="5"/>
      <c r="D489" s="5"/>
      <c r="E489" s="6"/>
      <c r="F489" s="1"/>
      <c r="G489" s="3"/>
      <c r="H489" s="1"/>
      <c r="I489" s="1"/>
      <c r="J489" s="1"/>
      <c r="K489" s="1"/>
    </row>
    <row r="490" ht="12.75" customHeight="1">
      <c r="A490" s="7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/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3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5.75" customHeight="1">
      <c r="A503" s="5"/>
      <c r="B503" s="5"/>
      <c r="C503" s="5"/>
      <c r="D503" s="5"/>
      <c r="E503" s="6"/>
      <c r="F503" s="1"/>
      <c r="G503" s="3"/>
      <c r="H503" s="1"/>
      <c r="I503" s="1"/>
      <c r="J503" s="1"/>
      <c r="K503" s="1"/>
    </row>
    <row r="504" ht="12.75" customHeight="1">
      <c r="A504" s="7"/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1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1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1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1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1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</sheetData>
  <mergeCells count="46">
    <mergeCell ref="B281:D281"/>
    <mergeCell ref="B253:D253"/>
    <mergeCell ref="B267:D267"/>
    <mergeCell ref="B295:D295"/>
    <mergeCell ref="B211:D211"/>
    <mergeCell ref="B141:D141"/>
    <mergeCell ref="B169:D169"/>
    <mergeCell ref="B155:D155"/>
    <mergeCell ref="B183:D183"/>
    <mergeCell ref="B197:D197"/>
    <mergeCell ref="B617:D617"/>
    <mergeCell ref="B631:D631"/>
    <mergeCell ref="B533:D533"/>
    <mergeCell ref="B519:D519"/>
    <mergeCell ref="B547:D547"/>
    <mergeCell ref="B561:D561"/>
    <mergeCell ref="B575:D575"/>
    <mergeCell ref="B603:D603"/>
    <mergeCell ref="B589:D589"/>
    <mergeCell ref="B379:D379"/>
    <mergeCell ref="B421:D421"/>
    <mergeCell ref="B407:D407"/>
    <mergeCell ref="B393:D393"/>
    <mergeCell ref="B239:D239"/>
    <mergeCell ref="B225:D225"/>
    <mergeCell ref="B29:D29"/>
    <mergeCell ref="B15:D15"/>
    <mergeCell ref="B1:D1"/>
    <mergeCell ref="B57:D57"/>
    <mergeCell ref="B43:D43"/>
    <mergeCell ref="B85:D85"/>
    <mergeCell ref="B71:D71"/>
    <mergeCell ref="B99:D99"/>
    <mergeCell ref="B477:D477"/>
    <mergeCell ref="B463:D463"/>
    <mergeCell ref="B435:D435"/>
    <mergeCell ref="B449:D449"/>
    <mergeCell ref="B127:D127"/>
    <mergeCell ref="B113:D113"/>
    <mergeCell ref="B365:D365"/>
    <mergeCell ref="B351:D351"/>
    <mergeCell ref="B337:D337"/>
    <mergeCell ref="B505:D505"/>
    <mergeCell ref="B491:D491"/>
    <mergeCell ref="B323:D323"/>
    <mergeCell ref="B309:D30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115.86</v>
      </c>
      <c r="C3" s="3">
        <v>133.0</v>
      </c>
      <c r="D3" s="3">
        <v>133.0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5.14</v>
      </c>
      <c r="C4" s="3">
        <v>7097.0</v>
      </c>
      <c r="D4" s="3">
        <v>7109.0</v>
      </c>
      <c r="E4" s="3" t="str">
        <f t="shared" si="1"/>
        <v>61.68</v>
      </c>
      <c r="F4" s="3" t="str">
        <f t="shared" si="2"/>
        <v>12.00</v>
      </c>
      <c r="G4" s="1"/>
      <c r="H4" s="3" t="str">
        <f>E5+E8+E10+E11+E12</f>
        <v>3553.60</v>
      </c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 t="str">
        <f>4/30</f>
        <v>0.1333333333</v>
      </c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21.65</v>
      </c>
      <c r="C6" s="3">
        <v>571.0</v>
      </c>
      <c r="D6" s="3">
        <v>572.0</v>
      </c>
      <c r="E6" s="3" t="str">
        <f t="shared" ref="E6:E7" si="3">F6*B6</f>
        <v>21.65</v>
      </c>
      <c r="F6" s="3" t="str">
        <f>D6-C6</f>
        <v>1.00</v>
      </c>
      <c r="G6" s="1"/>
      <c r="H6" s="3" t="str">
        <f>H4*H5</f>
        <v>473.81</v>
      </c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 t="str">
        <f>14000*H5</f>
        <v>1866.666667</v>
      </c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1875.59</v>
      </c>
      <c r="F8" s="1"/>
      <c r="G8" s="1"/>
      <c r="H8" s="3" t="str">
        <f>H6+H7+E14</f>
        <v>6002.67</v>
      </c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131.15</v>
      </c>
      <c r="C9" s="3">
        <v>270.0</v>
      </c>
      <c r="D9" s="3">
        <v>270.0</v>
      </c>
      <c r="E9" s="3" t="str">
        <f>F9*B9</f>
        <v>0.00</v>
      </c>
      <c r="F9" s="3" t="str">
        <f>D9-C9</f>
        <v>0.00</v>
      </c>
      <c r="G9" s="1"/>
      <c r="H9" s="3" t="str">
        <f>12000-H8</f>
        <v>5997.33</v>
      </c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1"/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50</v>
      </c>
      <c r="B13" s="3"/>
      <c r="C13" s="3"/>
      <c r="D13" s="3"/>
      <c r="E13" s="3">
        <v>0.0</v>
      </c>
      <c r="F13" s="1"/>
      <c r="G13" s="3"/>
      <c r="H13" s="1" t="s">
        <v>51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3662.19</v>
      </c>
      <c r="F14" s="5"/>
      <c r="G14" s="3" t="str">
        <f>E14+14000</f>
        <v>17662.19</v>
      </c>
      <c r="H14" s="3" t="str">
        <f>E14-H21</f>
        <v>3188.38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115.86</v>
      </c>
      <c r="C18" s="3">
        <v>133.0</v>
      </c>
      <c r="D18" s="3">
        <v>133.0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5.14</v>
      </c>
      <c r="C19" s="3">
        <v>6993.0</v>
      </c>
      <c r="D19" s="3">
        <v>7097.0</v>
      </c>
      <c r="E19" s="3" t="str">
        <f t="shared" si="4"/>
        <v>534.56</v>
      </c>
      <c r="F19" s="3" t="str">
        <f t="shared" si="5"/>
        <v>104.00</v>
      </c>
      <c r="G19" s="1"/>
      <c r="H19" s="3" t="str">
        <f>E20+E23+E25+E26+E27</f>
        <v>3553.60</v>
      </c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1" t="str">
        <f>4/30</f>
        <v>0.1333333333</v>
      </c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21.65</v>
      </c>
      <c r="C21" s="3">
        <v>562.0</v>
      </c>
      <c r="D21" s="3">
        <v>571.0</v>
      </c>
      <c r="E21" s="3" t="str">
        <f t="shared" ref="E21:E22" si="6">F21*B21</f>
        <v>194.85</v>
      </c>
      <c r="F21" s="3" t="str">
        <f>D21-C21</f>
        <v>9.00</v>
      </c>
      <c r="G21" s="1"/>
      <c r="H21" s="3" t="str">
        <f>H19*H20</f>
        <v>473.81</v>
      </c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404.16</v>
      </c>
      <c r="F22" s="3" t="str">
        <f>F21+F24</f>
        <v>16.00</v>
      </c>
      <c r="G22" s="1"/>
      <c r="H22" s="1" t="str">
        <f>14000*H20</f>
        <v>1866.666667</v>
      </c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1875.59</v>
      </c>
      <c r="F23" s="1"/>
      <c r="G23" s="1"/>
      <c r="H23" s="3" t="str">
        <f>H21+H22+E29</f>
        <v>7945.70</v>
      </c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131.15</v>
      </c>
      <c r="C24" s="3">
        <v>263.0</v>
      </c>
      <c r="D24" s="3">
        <v>270.0</v>
      </c>
      <c r="E24" s="3" t="str">
        <f>F24*B24</f>
        <v>918.05</v>
      </c>
      <c r="F24" s="3" t="str">
        <f>D24-C24</f>
        <v>7.00</v>
      </c>
      <c r="G24" s="1"/>
      <c r="H24" s="3" t="str">
        <f>12000-H23</f>
        <v>4054.30</v>
      </c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1"/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50</v>
      </c>
      <c r="B28" s="3"/>
      <c r="C28" s="3"/>
      <c r="D28" s="3"/>
      <c r="E28" s="3">
        <v>0.0</v>
      </c>
      <c r="F28" s="1"/>
      <c r="G28" s="3"/>
      <c r="H28" s="1" t="s">
        <v>51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5605.22</v>
      </c>
      <c r="F29" s="5"/>
      <c r="G29" s="3" t="str">
        <f>E29+14000</f>
        <v>19605.22</v>
      </c>
      <c r="H29" s="3"/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115.86</v>
      </c>
      <c r="C33" s="3">
        <v>133.0</v>
      </c>
      <c r="D33" s="3">
        <v>133.0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5.14</v>
      </c>
      <c r="C34" s="3">
        <v>6917.0</v>
      </c>
      <c r="D34" s="3">
        <v>6993.0</v>
      </c>
      <c r="E34" s="3" t="str">
        <f t="shared" si="7"/>
        <v>390.64</v>
      </c>
      <c r="F34" s="3" t="str">
        <f t="shared" si="8"/>
        <v>76.00</v>
      </c>
      <c r="G34" s="1"/>
      <c r="H34" s="1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21.65</v>
      </c>
      <c r="C36" s="3">
        <v>556.0</v>
      </c>
      <c r="D36" s="3">
        <v>562.0</v>
      </c>
      <c r="E36" s="3" t="str">
        <f t="shared" ref="E36:E37" si="9">F36*B36</f>
        <v>129.90</v>
      </c>
      <c r="F36" s="3" t="str">
        <f>D36-C36</f>
        <v>6.00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277.86</v>
      </c>
      <c r="F37" s="3" t="str">
        <f>F36+F39</f>
        <v>11.00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1875.59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131.15</v>
      </c>
      <c r="C39" s="3">
        <v>258.0</v>
      </c>
      <c r="D39" s="3">
        <v>263.0</v>
      </c>
      <c r="E39" s="3" t="str">
        <f>F39*B39</f>
        <v>655.75</v>
      </c>
      <c r="F39" s="3" t="str">
        <f>D39-C39</f>
        <v>5.00</v>
      </c>
      <c r="G39" s="1"/>
      <c r="H39" s="1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1"/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50</v>
      </c>
      <c r="B43" s="3"/>
      <c r="C43" s="3"/>
      <c r="D43" s="3"/>
      <c r="E43" s="3">
        <v>0.0</v>
      </c>
      <c r="F43" s="1"/>
      <c r="G43" s="3"/>
      <c r="H43" s="1" t="s">
        <v>51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5007.75</v>
      </c>
      <c r="F44" s="5"/>
      <c r="G44" s="3" t="str">
        <f>E44+14000</f>
        <v>19007.75</v>
      </c>
      <c r="H44" s="3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115.86</v>
      </c>
      <c r="C48" s="3">
        <v>132.0</v>
      </c>
      <c r="D48" s="3">
        <v>133.0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5.14</v>
      </c>
      <c r="C49" s="3">
        <v>6801.0</v>
      </c>
      <c r="D49" s="3">
        <v>6917.0</v>
      </c>
      <c r="E49" s="3" t="str">
        <f t="shared" si="10"/>
        <v>596.24</v>
      </c>
      <c r="F49" s="3" t="str">
        <f t="shared" si="11"/>
        <v>116.00</v>
      </c>
      <c r="G49" s="1"/>
      <c r="H49" s="1"/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21.65</v>
      </c>
      <c r="C51" s="3">
        <v>547.0</v>
      </c>
      <c r="D51" s="3">
        <v>556.0</v>
      </c>
      <c r="E51" s="3" t="str">
        <f t="shared" ref="E51:E52" si="12">F51*B51</f>
        <v>194.85</v>
      </c>
      <c r="F51" s="3" t="str">
        <f>D51-C51</f>
        <v>9.00</v>
      </c>
      <c r="G51" s="1"/>
      <c r="H51" s="3"/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404.16</v>
      </c>
      <c r="F52" s="3" t="str">
        <f>F51+F54</f>
        <v>16.00</v>
      </c>
      <c r="G52" s="1"/>
      <c r="H52" s="1"/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1875.59</v>
      </c>
      <c r="F53" s="1"/>
      <c r="G53" s="1"/>
      <c r="H53" s="3"/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131.15</v>
      </c>
      <c r="C54" s="3">
        <v>251.0</v>
      </c>
      <c r="D54" s="3">
        <v>258.0</v>
      </c>
      <c r="E54" s="3" t="str">
        <f>F54*B54</f>
        <v>918.05</v>
      </c>
      <c r="F54" s="3" t="str">
        <f>D54-C54</f>
        <v>7.00</v>
      </c>
      <c r="G54" s="1"/>
      <c r="H54" s="1"/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1"/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50</v>
      </c>
      <c r="B58" s="3"/>
      <c r="C58" s="3"/>
      <c r="D58" s="3"/>
      <c r="E58" s="3">
        <v>0.0</v>
      </c>
      <c r="F58" s="1"/>
      <c r="G58" s="3"/>
      <c r="H58" s="1" t="s">
        <v>51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5782.76</v>
      </c>
      <c r="F59" s="5"/>
      <c r="G59" s="3" t="str">
        <f>E59+14000</f>
        <v>19782.76</v>
      </c>
      <c r="H59" s="3"/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132.0</v>
      </c>
      <c r="D63" s="3">
        <v>132.0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6748.0</v>
      </c>
      <c r="D64" s="3">
        <v>6801.0</v>
      </c>
      <c r="E64" s="3" t="str">
        <f t="shared" si="13"/>
        <v>272.42</v>
      </c>
      <c r="F64" s="3" t="str">
        <f t="shared" si="14"/>
        <v>53.00</v>
      </c>
      <c r="G64" s="1"/>
      <c r="H64" s="1"/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541.0</v>
      </c>
      <c r="D66" s="3">
        <v>547.0</v>
      </c>
      <c r="E66" s="3" t="str">
        <f t="shared" ref="E66:E67" si="15">F66*B66</f>
        <v>129.90</v>
      </c>
      <c r="F66" s="3" t="str">
        <f>D66-C66</f>
        <v>6.00</v>
      </c>
      <c r="G66" s="1"/>
      <c r="H66" s="3"/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252.60</v>
      </c>
      <c r="F67" s="3" t="str">
        <f>F66+F69</f>
        <v>10.00</v>
      </c>
      <c r="G67" s="1"/>
      <c r="H67" s="1"/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/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247.0</v>
      </c>
      <c r="D69" s="3">
        <v>251.0</v>
      </c>
      <c r="E69" s="3" t="str">
        <f>F69*B69</f>
        <v>524.60</v>
      </c>
      <c r="F69" s="3" t="str">
        <f>D69-C69</f>
        <v>4.00</v>
      </c>
      <c r="G69" s="1"/>
      <c r="H69" s="1"/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50</v>
      </c>
      <c r="B73" s="3"/>
      <c r="C73" s="3"/>
      <c r="D73" s="3"/>
      <c r="E73" s="3">
        <v>0.0</v>
      </c>
      <c r="F73" s="1"/>
      <c r="G73" s="3"/>
      <c r="H73" s="1" t="s">
        <v>51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4733.12</v>
      </c>
      <c r="F74" s="5"/>
      <c r="G74" s="3" t="str">
        <f>E74+14000</f>
        <v>18733.12</v>
      </c>
      <c r="H74" s="3"/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131.0</v>
      </c>
      <c r="D78" s="3">
        <v>132.0</v>
      </c>
      <c r="E78" s="3" t="str">
        <f t="shared" ref="E78:E79" si="16">F78*B78</f>
        <v>115.86</v>
      </c>
      <c r="F78" s="3" t="str">
        <f t="shared" ref="F78:F79" si="17">D78-C78</f>
        <v>1.00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6674.0</v>
      </c>
      <c r="D79" s="3">
        <v>6748.0</v>
      </c>
      <c r="E79" s="3" t="str">
        <f t="shared" si="16"/>
        <v>380.36</v>
      </c>
      <c r="F79" s="3" t="str">
        <f t="shared" si="17"/>
        <v>74.00</v>
      </c>
      <c r="G79" s="1"/>
      <c r="H79" s="1"/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539.0</v>
      </c>
      <c r="D81" s="3">
        <v>541.0</v>
      </c>
      <c r="E81" s="3" t="str">
        <f t="shared" ref="E81:E82" si="18">F81*B81</f>
        <v>43.30</v>
      </c>
      <c r="F81" s="3" t="str">
        <f>D81-C81</f>
        <v>2.00</v>
      </c>
      <c r="G81" s="1"/>
      <c r="H81" s="3"/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75.78</v>
      </c>
      <c r="F82" s="3" t="str">
        <f>F81+F84</f>
        <v>3.00</v>
      </c>
      <c r="G82" s="1"/>
      <c r="H82" s="1"/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/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246.0</v>
      </c>
      <c r="D84" s="3">
        <v>247.0</v>
      </c>
      <c r="E84" s="3" t="str">
        <f>F84*B84</f>
        <v>131.15</v>
      </c>
      <c r="F84" s="3" t="str">
        <f>D84-C84</f>
        <v>1.00</v>
      </c>
      <c r="G84" s="1"/>
      <c r="H84" s="1"/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978.04</f>
        <v>978.04</v>
      </c>
      <c r="F85" s="1"/>
      <c r="G85" s="1">
        <v>980.23</v>
      </c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518.59</v>
      </c>
      <c r="F86" s="1"/>
      <c r="G86" s="3">
        <v>537.43</v>
      </c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50</v>
      </c>
      <c r="B88" s="3"/>
      <c r="C88" s="3"/>
      <c r="D88" s="3"/>
      <c r="E88" s="3">
        <v>0.0</v>
      </c>
      <c r="F88" s="1"/>
      <c r="G88" s="3"/>
      <c r="H88" s="1" t="s">
        <v>51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4279.02</v>
      </c>
      <c r="F89" s="5"/>
      <c r="G89" s="3" t="str">
        <f>E89+14000</f>
        <v>18279.02</v>
      </c>
      <c r="H89" s="3"/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130.0</v>
      </c>
      <c r="D93" s="3">
        <v>131.0</v>
      </c>
      <c r="E93" s="3" t="str">
        <f t="shared" ref="E93:E94" si="19">F93*B93</f>
        <v>115.86</v>
      </c>
      <c r="F93" s="3" t="str">
        <f t="shared" ref="F93:F94" si="20">D93-C93</f>
        <v>1.00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6616.0</v>
      </c>
      <c r="D94" s="3">
        <v>6674.0</v>
      </c>
      <c r="E94" s="3" t="str">
        <f t="shared" si="19"/>
        <v>298.12</v>
      </c>
      <c r="F94" s="3" t="str">
        <f t="shared" si="20"/>
        <v>58.00</v>
      </c>
      <c r="G94" s="1"/>
      <c r="H94" s="1"/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536.0</v>
      </c>
      <c r="D96" s="3">
        <v>539.0</v>
      </c>
      <c r="E96" s="3" t="str">
        <f t="shared" ref="E96:E97" si="21">F96*B96</f>
        <v>64.95</v>
      </c>
      <c r="F96" s="3" t="str">
        <f>D96-C96</f>
        <v>3.00</v>
      </c>
      <c r="G96" s="1"/>
      <c r="H96" s="3"/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126.30</v>
      </c>
      <c r="F97" s="3" t="str">
        <f>F96+F99</f>
        <v>5.00</v>
      </c>
      <c r="G97" s="1"/>
      <c r="H97" s="1"/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/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244.0</v>
      </c>
      <c r="D99" s="3">
        <v>246.0</v>
      </c>
      <c r="E99" s="3" t="str">
        <f>F99*B99</f>
        <v>262.30</v>
      </c>
      <c r="F99" s="3" t="str">
        <f>D99-C99</f>
        <v>2.00</v>
      </c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978.04</f>
        <v>978.04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518.59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50</v>
      </c>
      <c r="B103" s="3"/>
      <c r="C103" s="3"/>
      <c r="D103" s="3"/>
      <c r="E103" s="3">
        <v>0.0</v>
      </c>
      <c r="F103" s="1"/>
      <c r="G103" s="3"/>
      <c r="H103" s="1" t="s">
        <v>51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4400.10</v>
      </c>
      <c r="F104" s="5"/>
      <c r="G104" s="3" t="str">
        <f>E104+14000</f>
        <v>18400.10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130.0</v>
      </c>
      <c r="D108" s="3">
        <v>130.0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6536.0</v>
      </c>
      <c r="D109" s="3">
        <v>6616.0</v>
      </c>
      <c r="E109" s="3" t="str">
        <f t="shared" si="22"/>
        <v>411.20</v>
      </c>
      <c r="F109" s="3" t="str">
        <f t="shared" si="23"/>
        <v>80.00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529.0</v>
      </c>
      <c r="D111" s="3">
        <v>536.0</v>
      </c>
      <c r="E111" s="3" t="str">
        <f t="shared" ref="E111:E112" si="24">F111*B111</f>
        <v>151.55</v>
      </c>
      <c r="F111" s="3" t="str">
        <f>D111-C111</f>
        <v>7.00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328.38</v>
      </c>
      <c r="F112" s="3" t="str">
        <f>F111+F114</f>
        <v>13.00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238.0</v>
      </c>
      <c r="D114" s="3">
        <v>244.0</v>
      </c>
      <c r="E114" s="3" t="str">
        <f>F114*B114</f>
        <v>786.90</v>
      </c>
      <c r="F114" s="3" t="str">
        <f>D114-C114</f>
        <v>6.00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978.04</f>
        <v>978.04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518.59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50</v>
      </c>
      <c r="B118" s="3"/>
      <c r="C118" s="3"/>
      <c r="D118" s="3"/>
      <c r="E118" s="3">
        <v>0.0</v>
      </c>
      <c r="F118" s="1"/>
      <c r="G118" s="3"/>
      <c r="H118" s="1" t="s">
        <v>51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5210.60</v>
      </c>
      <c r="F119" s="5"/>
      <c r="G119" s="3" t="str">
        <f>E119+14000</f>
        <v>19210.60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129.0</v>
      </c>
      <c r="D123" s="3">
        <v>130.0</v>
      </c>
      <c r="E123" s="3" t="str">
        <f t="shared" ref="E123:E124" si="25">F123*B123</f>
        <v>115.86</v>
      </c>
      <c r="F123" s="3" t="str">
        <f t="shared" ref="F123:F124" si="26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6447.0</v>
      </c>
      <c r="D124" s="3">
        <v>6536.0</v>
      </c>
      <c r="E124" s="3" t="str">
        <f t="shared" si="25"/>
        <v>457.46</v>
      </c>
      <c r="F124" s="3" t="str">
        <f t="shared" si="26"/>
        <v>89.00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523.0</v>
      </c>
      <c r="D126" s="3">
        <v>529.0</v>
      </c>
      <c r="E126" s="3" t="str">
        <f t="shared" ref="E126:E127" si="27">F126*B126</f>
        <v>129.90</v>
      </c>
      <c r="F126" s="3" t="str">
        <f>D126-C126</f>
        <v>6.00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252.60</v>
      </c>
      <c r="F127" s="3" t="str">
        <f>F126+F129</f>
        <v>10.00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234.0</v>
      </c>
      <c r="D129" s="3">
        <v>238.0</v>
      </c>
      <c r="E129" s="3" t="str">
        <f>F129*B129</f>
        <v>524.60</v>
      </c>
      <c r="F129" s="3" t="str">
        <f>D129-C129</f>
        <v>4.00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978.04</f>
        <v>978.04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518.59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50</v>
      </c>
      <c r="B133" s="3"/>
      <c r="C133" s="3"/>
      <c r="D133" s="3"/>
      <c r="E133" s="3">
        <v>0.0</v>
      </c>
      <c r="F133" s="1"/>
      <c r="G133" s="3"/>
      <c r="H133" s="1" t="s">
        <v>51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5012.99</v>
      </c>
      <c r="F134" s="5"/>
      <c r="G134" s="3" t="str">
        <f>E134+14000</f>
        <v>19012.99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129.0</v>
      </c>
      <c r="D138" s="3">
        <v>129.0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6382.0</v>
      </c>
      <c r="D139" s="3">
        <v>6447.0</v>
      </c>
      <c r="E139" s="3" t="str">
        <f t="shared" si="28"/>
        <v>334.10</v>
      </c>
      <c r="F139" s="3" t="str">
        <f t="shared" si="29"/>
        <v>65.00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520.0</v>
      </c>
      <c r="D141" s="3">
        <v>523.0</v>
      </c>
      <c r="E141" s="3" t="str">
        <f t="shared" ref="E141:E142" si="30">F141*B141</f>
        <v>64.95</v>
      </c>
      <c r="F141" s="3" t="str">
        <f>D141-C141</f>
        <v>3.00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126.30</v>
      </c>
      <c r="F142" s="3" t="str">
        <f>F141+F144</f>
        <v>5.00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232.0</v>
      </c>
      <c r="D144" s="3">
        <v>234.0</v>
      </c>
      <c r="E144" s="3" t="str">
        <f>F144*B144</f>
        <v>262.30</v>
      </c>
      <c r="F144" s="3" t="str">
        <f>D144-C144</f>
        <v>2.00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978.04</f>
        <v>978.04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518.59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50</v>
      </c>
      <c r="B148" s="3"/>
      <c r="C148" s="3"/>
      <c r="D148" s="3"/>
      <c r="E148" s="3">
        <v>0.0</v>
      </c>
      <c r="F148" s="1"/>
      <c r="G148" s="3"/>
      <c r="H148" s="1" t="s">
        <v>51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4320.22</v>
      </c>
      <c r="F149" s="5"/>
      <c r="G149" s="3" t="str">
        <f>E149+14000</f>
        <v>18320.22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129.0</v>
      </c>
      <c r="D153" s="3">
        <v>129.0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6345.0</v>
      </c>
      <c r="D154" s="3">
        <v>6382.0</v>
      </c>
      <c r="E154" s="3" t="str">
        <f t="shared" si="31"/>
        <v>190.18</v>
      </c>
      <c r="F154" s="3" t="str">
        <f t="shared" si="32"/>
        <v>37.00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519.0</v>
      </c>
      <c r="D156" s="3">
        <v>520.0</v>
      </c>
      <c r="E156" s="3" t="str">
        <f t="shared" ref="E156:E157" si="33">F156*B156</f>
        <v>21.65</v>
      </c>
      <c r="F156" s="3" t="str">
        <f>D156-C156</f>
        <v>1.00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25.26</v>
      </c>
      <c r="F157" s="3" t="str">
        <f>F156+F159</f>
        <v>1.00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232.0</v>
      </c>
      <c r="D159" s="3">
        <v>232.0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/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50</v>
      </c>
      <c r="B163" s="3"/>
      <c r="C163" s="3"/>
      <c r="D163" s="3"/>
      <c r="E163" s="3">
        <v>0.0</v>
      </c>
      <c r="F163" s="1"/>
      <c r="G163" s="3" t="str">
        <f>E164+500</f>
        <v>4269.66</v>
      </c>
      <c r="H163" s="1" t="s">
        <v>51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3769.66</v>
      </c>
      <c r="F164" s="5"/>
      <c r="G164" s="3" t="str">
        <f>E164+14000</f>
        <v>17769.66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129.0</v>
      </c>
      <c r="D168" s="3">
        <v>129.0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6292.0</v>
      </c>
      <c r="D169" s="3">
        <v>6345.0</v>
      </c>
      <c r="E169" s="3" t="str">
        <f t="shared" si="34"/>
        <v>272.42</v>
      </c>
      <c r="F169" s="3" t="str">
        <f t="shared" si="35"/>
        <v>53.00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517.0</v>
      </c>
      <c r="D171" s="3">
        <v>519.0</v>
      </c>
      <c r="E171" s="3" t="str">
        <f t="shared" ref="E171:E172" si="36">F171*B171</f>
        <v>43.30</v>
      </c>
      <c r="F171" s="3" t="str">
        <f>D171-C171</f>
        <v>2.00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75.78</v>
      </c>
      <c r="F172" s="3" t="str">
        <f>F171+F174</f>
        <v>3.00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231.0</v>
      </c>
      <c r="D174" s="3">
        <v>232.0</v>
      </c>
      <c r="E174" s="3" t="str">
        <f>F174*B174</f>
        <v>131.15</v>
      </c>
      <c r="F174" s="3" t="str">
        <f>D174-C174</f>
        <v>1.00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50</v>
      </c>
      <c r="B178" s="3"/>
      <c r="C178" s="3"/>
      <c r="D178" s="3"/>
      <c r="E178" s="3">
        <v>0.0</v>
      </c>
      <c r="F178" s="1"/>
      <c r="G178" s="1"/>
      <c r="H178" s="1" t="s">
        <v>51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4055.22</v>
      </c>
      <c r="F179" s="5"/>
      <c r="G179" s="3" t="str">
        <f>E179+14000</f>
        <v>18055.22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129.0</v>
      </c>
      <c r="D183" s="3">
        <v>129.0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6256.0</v>
      </c>
      <c r="D184" s="3">
        <v>6292.0</v>
      </c>
      <c r="E184" s="3" t="str">
        <f t="shared" si="37"/>
        <v>185.04</v>
      </c>
      <c r="F184" s="3" t="str">
        <f t="shared" si="38"/>
        <v>36.00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516.0</v>
      </c>
      <c r="D186" s="3">
        <v>517.0</v>
      </c>
      <c r="E186" s="3" t="str">
        <f t="shared" ref="E186:E187" si="39">F186*B186</f>
        <v>21.65</v>
      </c>
      <c r="F186" s="3" t="str">
        <f>D186-C186</f>
        <v>1.00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50.52</v>
      </c>
      <c r="F187" s="3" t="str">
        <f>F186+F189</f>
        <v>2.00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230.0</v>
      </c>
      <c r="D189" s="3">
        <v>231.0</v>
      </c>
      <c r="E189" s="3" t="str">
        <f>F189*B189</f>
        <v>131.15</v>
      </c>
      <c r="F189" s="3" t="str">
        <f>D189-C189</f>
        <v>1.00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50</v>
      </c>
      <c r="B193" s="3"/>
      <c r="C193" s="3"/>
      <c r="D193" s="3"/>
      <c r="E193" s="3">
        <v>0.0</v>
      </c>
      <c r="F193" s="1"/>
      <c r="G193" s="1"/>
      <c r="H193" s="1" t="s">
        <v>51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3920.93</v>
      </c>
      <c r="F194" s="5"/>
      <c r="G194" s="3" t="str">
        <f>E194+14000</f>
        <v>17920.93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128.0</v>
      </c>
      <c r="D198" s="3">
        <v>129.0</v>
      </c>
      <c r="E198" s="3" t="str">
        <f t="shared" ref="E198:E199" si="40">F198*B198</f>
        <v>115.86</v>
      </c>
      <c r="F198" s="3" t="str">
        <f t="shared" ref="F198:F199" si="41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6235.0</v>
      </c>
      <c r="D199" s="3">
        <v>6256.0</v>
      </c>
      <c r="E199" s="3" t="str">
        <f t="shared" si="40"/>
        <v>107.94</v>
      </c>
      <c r="F199" s="3" t="str">
        <f t="shared" si="41"/>
        <v>21.00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515.0</v>
      </c>
      <c r="D201" s="3">
        <v>516.0</v>
      </c>
      <c r="E201" s="3" t="str">
        <f t="shared" ref="E201:E202" si="42">F201*B201</f>
        <v>21.65</v>
      </c>
      <c r="F201" s="3" t="str">
        <f>D201-C201</f>
        <v>1.00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50.52</v>
      </c>
      <c r="F202" s="3" t="str">
        <f>F201+F204</f>
        <v>2.00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229.0</v>
      </c>
      <c r="D204" s="3">
        <v>230.0</v>
      </c>
      <c r="E204" s="3" t="str">
        <f>F204*B204</f>
        <v>131.15</v>
      </c>
      <c r="F204" s="3" t="str">
        <f>D204-C204</f>
        <v>1.00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50</v>
      </c>
      <c r="B208" s="3"/>
      <c r="C208" s="3"/>
      <c r="D208" s="3"/>
      <c r="E208" s="3">
        <v>0.0</v>
      </c>
      <c r="F208" s="1"/>
      <c r="G208" s="1"/>
      <c r="H208" s="1" t="s">
        <v>51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3959.69</v>
      </c>
      <c r="F209" s="5"/>
      <c r="G209" s="3" t="str">
        <f>E209+14000</f>
        <v>17959.69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128.0</v>
      </c>
      <c r="D213" s="3">
        <v>128.0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6200.0</v>
      </c>
      <c r="D214" s="3">
        <v>6235.0</v>
      </c>
      <c r="E214" s="3" t="str">
        <f t="shared" si="43"/>
        <v>179.90</v>
      </c>
      <c r="F214" s="3" t="str">
        <f t="shared" si="44"/>
        <v>35.00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514.0</v>
      </c>
      <c r="D216" s="3">
        <v>515.0</v>
      </c>
      <c r="E216" s="3" t="str">
        <f t="shared" ref="E216:E217" si="45">F216*B216</f>
        <v>21.65</v>
      </c>
      <c r="F216" s="3" t="str">
        <f>D216-C216</f>
        <v>1.00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50.52</v>
      </c>
      <c r="F217" s="3" t="str">
        <f>F216+F219</f>
        <v>2.00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228.0</v>
      </c>
      <c r="D219" s="3">
        <v>229.0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50</v>
      </c>
      <c r="B223" s="3"/>
      <c r="C223" s="3"/>
      <c r="D223" s="3"/>
      <c r="E223" s="3">
        <v>0.0</v>
      </c>
      <c r="F223" s="1"/>
      <c r="G223" s="1"/>
      <c r="H223" s="1" t="s">
        <v>51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3915.79</v>
      </c>
      <c r="F224" s="5"/>
      <c r="G224" s="3" t="str">
        <f>E224+14000</f>
        <v>17915.79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128.0</v>
      </c>
      <c r="D228" s="3">
        <v>128.0</v>
      </c>
      <c r="E228" s="3" t="str">
        <f t="shared" ref="E228:E229" si="46">F228*B228</f>
        <v>0.00</v>
      </c>
      <c r="F228" s="3" t="str">
        <f t="shared" ref="F228:F229" si="47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6164.0</v>
      </c>
      <c r="D229" s="3">
        <v>6200.0</v>
      </c>
      <c r="E229" s="3" t="str">
        <f t="shared" si="46"/>
        <v>185.04</v>
      </c>
      <c r="F229" s="3" t="str">
        <f t="shared" si="47"/>
        <v>36.00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512.0</v>
      </c>
      <c r="D231" s="3">
        <v>514.0</v>
      </c>
      <c r="E231" s="3" t="str">
        <f t="shared" ref="E231:E232" si="48">F231*B231</f>
        <v>43.30</v>
      </c>
      <c r="F231" s="3" t="str">
        <f>D231-C231</f>
        <v>2.00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50.52</v>
      </c>
      <c r="F232" s="3" t="str">
        <f>F231+F234</f>
        <v>2.00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228.0</v>
      </c>
      <c r="D234" s="3">
        <v>228.0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50</v>
      </c>
      <c r="B238" s="3"/>
      <c r="C238" s="3"/>
      <c r="D238" s="3"/>
      <c r="E238" s="3">
        <v>0.0</v>
      </c>
      <c r="F238" s="1"/>
      <c r="G238" s="1"/>
      <c r="H238" s="1" t="s">
        <v>51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3811.43</v>
      </c>
      <c r="F239" s="5"/>
      <c r="G239" s="3" t="str">
        <f>E239+14000</f>
        <v>17811.43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128.0</v>
      </c>
      <c r="D243" s="3">
        <v>128.0</v>
      </c>
      <c r="E243" s="3" t="str">
        <f t="shared" ref="E243:E244" si="49">F243*B243</f>
        <v>0.00</v>
      </c>
      <c r="F243" s="3" t="str">
        <f t="shared" ref="F243:F244" si="50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6140.0</v>
      </c>
      <c r="D244" s="3">
        <v>6164.0</v>
      </c>
      <c r="E244" s="3" t="str">
        <f t="shared" si="49"/>
        <v>123.36</v>
      </c>
      <c r="F244" s="3" t="str">
        <f t="shared" si="50"/>
        <v>24.00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511.0</v>
      </c>
      <c r="D246" s="3">
        <v>512.0</v>
      </c>
      <c r="E246" s="3" t="str">
        <f t="shared" ref="E246:E247" si="51">F246*B246</f>
        <v>21.65</v>
      </c>
      <c r="F246" s="3" t="str">
        <f>D246-C246</f>
        <v>1.00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50.52</v>
      </c>
      <c r="F247" s="3" t="str">
        <f>F246+F249</f>
        <v>2.00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227.0</v>
      </c>
      <c r="D249" s="3">
        <v>228.0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50</v>
      </c>
      <c r="B253" s="3"/>
      <c r="C253" s="3"/>
      <c r="D253" s="3"/>
      <c r="E253" s="3">
        <v>0.0</v>
      </c>
      <c r="F253" s="1"/>
      <c r="G253" s="1"/>
      <c r="H253" s="1" t="s">
        <v>51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3859.25</v>
      </c>
      <c r="F254" s="5"/>
      <c r="G254" s="3" t="str">
        <f>E254+14000</f>
        <v>17859.25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128.0</v>
      </c>
      <c r="D258" s="3">
        <v>128.0</v>
      </c>
      <c r="E258" s="3" t="str">
        <f t="shared" ref="E258:E259" si="52">F258*B258</f>
        <v>0.00</v>
      </c>
      <c r="F258" s="3" t="str">
        <f t="shared" ref="F258:F259" si="53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6116.0</v>
      </c>
      <c r="D259" s="3">
        <v>6140.0</v>
      </c>
      <c r="E259" s="3" t="str">
        <f t="shared" si="52"/>
        <v>123.36</v>
      </c>
      <c r="F259" s="3" t="str">
        <f t="shared" si="53"/>
        <v>24.00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511.0</v>
      </c>
      <c r="D261" s="3">
        <v>511.0</v>
      </c>
      <c r="E261" s="3" t="str">
        <f t="shared" ref="E261:E262" si="54">F261*B261</f>
        <v>0.00</v>
      </c>
      <c r="F261" s="3" t="str">
        <f>D261-C261</f>
        <v>0.00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0.00</v>
      </c>
      <c r="F262" s="3" t="str">
        <f>F261+F264</f>
        <v>0.00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227.0</v>
      </c>
      <c r="D264" s="3">
        <v>227.0</v>
      </c>
      <c r="E264" s="3" t="str">
        <f>F264*B264</f>
        <v>0.00</v>
      </c>
      <c r="F264" s="3" t="str">
        <f>D264-C264</f>
        <v>0.00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50</v>
      </c>
      <c r="B268" s="3"/>
      <c r="C268" s="3"/>
      <c r="D268" s="3"/>
      <c r="E268" s="3">
        <v>0.0</v>
      </c>
      <c r="F268" s="1"/>
      <c r="G268" s="1"/>
      <c r="H268" s="1" t="s">
        <v>51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3655.93</v>
      </c>
      <c r="F269" s="5"/>
      <c r="G269" s="3" t="str">
        <f>E269+14000</f>
        <v>17655.93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127.0</v>
      </c>
      <c r="D273" s="3">
        <v>128.0</v>
      </c>
      <c r="E273" s="3" t="str">
        <f t="shared" ref="E273:E274" si="55">F273*B273</f>
        <v>115.86</v>
      </c>
      <c r="F273" s="3" t="str">
        <f t="shared" ref="F273:F274" si="56">D273-C273</f>
        <v>1.00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6078.0</v>
      </c>
      <c r="D274" s="3">
        <v>6116.0</v>
      </c>
      <c r="E274" s="3" t="str">
        <f t="shared" si="55"/>
        <v>195.32</v>
      </c>
      <c r="F274" s="3" t="str">
        <f t="shared" si="56"/>
        <v>38.00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510.0</v>
      </c>
      <c r="D276" s="3">
        <v>511.0</v>
      </c>
      <c r="E276" s="3" t="str">
        <f t="shared" ref="E276:E277" si="57">F276*B276</f>
        <v>21.65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7"/>
        <v>50.52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226.0</v>
      </c>
      <c r="D279" s="3">
        <v>227.0</v>
      </c>
      <c r="E279" s="3" t="str">
        <f>F279*B279</f>
        <v>131.15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887.83+42.05</f>
        <v>929.88</v>
      </c>
      <c r="F280" s="1"/>
      <c r="G280" s="1">
        <v>978.04</v>
      </c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500.63</v>
      </c>
      <c r="F281" s="1"/>
      <c r="G281" s="3" t="str">
        <f>1019.22-E281</f>
        <v>518.59</v>
      </c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50</v>
      </c>
      <c r="B283" s="3"/>
      <c r="C283" s="3"/>
      <c r="D283" s="3"/>
      <c r="E283" s="3">
        <v>0.0</v>
      </c>
      <c r="F283" s="1"/>
      <c r="G283" s="1"/>
      <c r="H283" s="1" t="s">
        <v>51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3980.95</v>
      </c>
      <c r="F284" s="5"/>
      <c r="G284" s="3" t="str">
        <f>E284+14000</f>
        <v>17980.95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106.56</v>
      </c>
      <c r="C288" s="3">
        <v>126.0</v>
      </c>
      <c r="D288" s="3">
        <v>127.0</v>
      </c>
      <c r="E288" s="3" t="str">
        <f t="shared" ref="E288:E289" si="58">F288*B288</f>
        <v>106.56</v>
      </c>
      <c r="F288" s="3" t="str">
        <f t="shared" ref="F288:F289" si="59">D288-C288</f>
        <v>1.00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4.72</v>
      </c>
      <c r="C289" s="3">
        <v>6024.0</v>
      </c>
      <c r="D289" s="3">
        <v>6078.0</v>
      </c>
      <c r="E289" s="3" t="str">
        <f t="shared" si="58"/>
        <v>254.88</v>
      </c>
      <c r="F289" s="3" t="str">
        <f t="shared" si="59"/>
        <v>54.00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19.87</v>
      </c>
      <c r="C291" s="3">
        <v>505.0</v>
      </c>
      <c r="D291" s="3">
        <v>510.0</v>
      </c>
      <c r="E291" s="3" t="str">
        <f t="shared" ref="E291:E292" si="60">F291*B291</f>
        <v>99.35</v>
      </c>
      <c r="F291" s="3" t="str">
        <f>D291-C291</f>
        <v>5.00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208.62</v>
      </c>
      <c r="F292" s="3" t="str">
        <f>F291+F294</f>
        <v>9.00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1720.73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121.13</v>
      </c>
      <c r="C294" s="3">
        <v>222.0</v>
      </c>
      <c r="D294" s="3">
        <v>226.0</v>
      </c>
      <c r="E294" s="3" t="str">
        <f>F294*B294</f>
        <v>484.52</v>
      </c>
      <c r="F294" s="3" t="str">
        <f>D294-C294</f>
        <v>4.00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887.83+42.05</f>
        <v>929.88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500.63</v>
      </c>
      <c r="F296" s="1"/>
      <c r="G296" s="1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50</v>
      </c>
      <c r="B298" s="3"/>
      <c r="C298" s="3"/>
      <c r="D298" s="3"/>
      <c r="E298" s="3">
        <v>0.0</v>
      </c>
      <c r="F298" s="1"/>
      <c r="G298" s="1"/>
      <c r="H298" s="1" t="s">
        <v>51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4455.59</v>
      </c>
      <c r="F299" s="5"/>
      <c r="G299" s="3" t="str">
        <f>E299+14000</f>
        <v>18455.59</v>
      </c>
      <c r="H299" s="3" t="str">
        <f>G299-7</f>
        <v>18448.59</v>
      </c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106.56</v>
      </c>
      <c r="C303" s="3">
        <v>126.0</v>
      </c>
      <c r="D303" s="3">
        <v>126.0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4.72</v>
      </c>
      <c r="C304" s="3">
        <v>5980.0</v>
      </c>
      <c r="D304" s="3">
        <v>6024.0</v>
      </c>
      <c r="E304" s="3" t="str">
        <f t="shared" si="61"/>
        <v>207.68</v>
      </c>
      <c r="F304" s="3" t="str">
        <f t="shared" si="62"/>
        <v>44.00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110.42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19.87</v>
      </c>
      <c r="C306" s="3">
        <v>503.0</v>
      </c>
      <c r="D306" s="3">
        <v>505.0</v>
      </c>
      <c r="E306" s="3" t="str">
        <f t="shared" ref="E306:E307" si="63">F306*B306</f>
        <v>39.74</v>
      </c>
      <c r="F306" s="3" t="str">
        <f>D306-C306</f>
        <v>2.00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69.54</v>
      </c>
      <c r="F307" s="3" t="str">
        <f>F306+F309</f>
        <v>3.00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1732.08</v>
      </c>
      <c r="F308" s="1"/>
      <c r="G308" s="1">
        <v>1720.73</v>
      </c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121.13</v>
      </c>
      <c r="C309" s="3">
        <v>221.0</v>
      </c>
      <c r="D309" s="3">
        <v>222.0</v>
      </c>
      <c r="E309" s="3" t="str">
        <f>F309*B309</f>
        <v>121.13</v>
      </c>
      <c r="F309" s="3" t="str">
        <f>D309-C309</f>
        <v>1.00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887.83+34.17</f>
        <v>922.00</v>
      </c>
      <c r="F310" s="1"/>
      <c r="G310" s="1">
        <v>929.88</v>
      </c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500.63</v>
      </c>
      <c r="F311" s="1"/>
      <c r="G311" s="1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50</v>
      </c>
      <c r="B313" s="3"/>
      <c r="C313" s="3"/>
      <c r="D313" s="3"/>
      <c r="E313" s="3">
        <v>0.0</v>
      </c>
      <c r="F313" s="1"/>
      <c r="G313" s="1" t="s">
        <v>53</v>
      </c>
      <c r="H313" s="1" t="s">
        <v>51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3743.22</v>
      </c>
      <c r="F314" s="5"/>
      <c r="G314" s="3" t="str">
        <f>E314+14000</f>
        <v>17743.22</v>
      </c>
      <c r="H314" s="3" t="str">
        <f>G314-54</f>
        <v>17689.22</v>
      </c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106.56</v>
      </c>
      <c r="C318" s="3">
        <v>126.0</v>
      </c>
      <c r="D318" s="3">
        <v>126.0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4.72</v>
      </c>
      <c r="C319" s="3">
        <v>5964.0</v>
      </c>
      <c r="D319" s="3">
        <v>5980.0</v>
      </c>
      <c r="E319" s="3" t="str">
        <f t="shared" si="64"/>
        <v>75.52</v>
      </c>
      <c r="F319" s="3" t="str">
        <f t="shared" si="65"/>
        <v>16.00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110.42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19.87</v>
      </c>
      <c r="C321" s="3">
        <v>502.0</v>
      </c>
      <c r="D321" s="3">
        <v>503.0</v>
      </c>
      <c r="E321" s="3" t="str">
        <f t="shared" ref="E321:E322" si="66">F321*B321</f>
        <v>19.87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46.36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1732.08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121.13</v>
      </c>
      <c r="C324" s="3">
        <v>220.0</v>
      </c>
      <c r="D324" s="3">
        <v>221.0</v>
      </c>
      <c r="E324" s="3" t="str">
        <f>F324*B324</f>
        <v>121.13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887.83+34.17</f>
        <v>922.00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500.63</v>
      </c>
      <c r="F326" s="1"/>
      <c r="G326" s="1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50</v>
      </c>
      <c r="B328" s="3"/>
      <c r="C328" s="3"/>
      <c r="D328" s="3"/>
      <c r="E328" s="3">
        <v>0.0</v>
      </c>
      <c r="F328" s="1"/>
      <c r="G328" s="1" t="s">
        <v>54</v>
      </c>
      <c r="H328" s="1" t="s">
        <v>51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3568.01</v>
      </c>
      <c r="F329" s="5"/>
      <c r="G329" s="3" t="str">
        <f>E329+14000</f>
        <v>17568.01</v>
      </c>
      <c r="H329" s="3" t="str">
        <f>G329-54</f>
        <v>17514.01</v>
      </c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106.56</v>
      </c>
      <c r="C333" s="3">
        <v>126.0</v>
      </c>
      <c r="D333" s="3">
        <v>126.0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4.72</v>
      </c>
      <c r="C334" s="3">
        <v>5934.0</v>
      </c>
      <c r="D334" s="3">
        <v>5964.0</v>
      </c>
      <c r="E334" s="3" t="str">
        <f t="shared" si="67"/>
        <v>141.60</v>
      </c>
      <c r="F334" s="3" t="str">
        <f t="shared" si="68"/>
        <v>30.00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110.42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19.87</v>
      </c>
      <c r="C336" s="3">
        <v>502.0</v>
      </c>
      <c r="D336" s="3">
        <v>502.0</v>
      </c>
      <c r="E336" s="3" t="str">
        <f t="shared" ref="E336:E337" si="69">F336*B336</f>
        <v>0.00</v>
      </c>
      <c r="F336" s="3" t="str">
        <f>D336-C336</f>
        <v>0.00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0.00</v>
      </c>
      <c r="F337" s="3" t="str">
        <f>F336+F339</f>
        <v>0.00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1732.08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121.13</v>
      </c>
      <c r="C339" s="3">
        <v>220.0</v>
      </c>
      <c r="D339" s="3">
        <v>220.0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887.83+34.17</f>
        <v>922.00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500.63</v>
      </c>
      <c r="F341" s="1"/>
      <c r="G341" s="1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50</v>
      </c>
      <c r="B343" s="3"/>
      <c r="C343" s="3"/>
      <c r="D343" s="3"/>
      <c r="E343" s="3">
        <v>0.0</v>
      </c>
      <c r="F343" s="1"/>
      <c r="G343" s="1" t="s">
        <v>54</v>
      </c>
      <c r="H343" s="1" t="s">
        <v>51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3446.73</v>
      </c>
      <c r="F344" s="5"/>
      <c r="G344" s="3" t="str">
        <f>E344+14000</f>
        <v>17446.73</v>
      </c>
      <c r="H344" s="3" t="str">
        <f>G344-60</f>
        <v>17386.73</v>
      </c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106.56</v>
      </c>
      <c r="C348" s="3">
        <v>126.0</v>
      </c>
      <c r="D348" s="3">
        <v>126.0</v>
      </c>
      <c r="E348" s="3" t="str">
        <f t="shared" ref="E348:E349" si="70">F348*B348</f>
        <v>0.00</v>
      </c>
      <c r="F348" s="3" t="str">
        <f t="shared" ref="F348:F349" si="71">D348-C348</f>
        <v>0.00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4.72</v>
      </c>
      <c r="C349" s="3">
        <v>5902.0</v>
      </c>
      <c r="D349" s="3">
        <v>5934.0</v>
      </c>
      <c r="E349" s="3" t="str">
        <f t="shared" si="70"/>
        <v>151.04</v>
      </c>
      <c r="F349" s="3" t="str">
        <f t="shared" si="71"/>
        <v>32.00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110.42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19.87</v>
      </c>
      <c r="C351" s="3">
        <v>500.0</v>
      </c>
      <c r="D351" s="3">
        <v>502.0</v>
      </c>
      <c r="E351" s="3" t="str">
        <f t="shared" ref="E351:E352" si="72">F351*B351</f>
        <v>39.74</v>
      </c>
      <c r="F351" s="3" t="str">
        <f>D351-C351</f>
        <v>2.00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2"/>
        <v>46.36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1732.08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121.13</v>
      </c>
      <c r="C354" s="3">
        <v>220.0</v>
      </c>
      <c r="D354" s="3">
        <v>220.0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887.83+34.17</f>
        <v>922.00</v>
      </c>
      <c r="F355" s="1"/>
      <c r="G355" s="1"/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1"/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50</v>
      </c>
      <c r="B358" s="3"/>
      <c r="C358" s="3"/>
      <c r="D358" s="3"/>
      <c r="E358" s="3">
        <v>0.0</v>
      </c>
      <c r="F358" s="1"/>
      <c r="G358" s="1"/>
      <c r="H358" s="1" t="s">
        <v>51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3542.27</v>
      </c>
      <c r="F359" s="5"/>
      <c r="G359" s="3" t="str">
        <f>E359+14000</f>
        <v>17542.27</v>
      </c>
      <c r="H359" s="3" t="str">
        <f>G359-60</f>
        <v>17482.27</v>
      </c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126.0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4.48</v>
      </c>
      <c r="C364" s="3">
        <v>5893.0</v>
      </c>
      <c r="D364" s="3">
        <v>5902.0</v>
      </c>
      <c r="E364" s="3" t="str">
        <f t="shared" si="73"/>
        <v>40.32</v>
      </c>
      <c r="F364" s="3" t="str">
        <f t="shared" si="74"/>
        <v>9.00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18.88</v>
      </c>
      <c r="C366" s="3">
        <v>500.0</v>
      </c>
      <c r="D366" s="3">
        <v>500.0</v>
      </c>
      <c r="E366" s="3" t="str">
        <f t="shared" ref="E366:E367" si="75">F366*B366</f>
        <v>0.00</v>
      </c>
      <c r="F366" s="3" t="str">
        <f>D366-C366</f>
        <v>0.00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0.00</v>
      </c>
      <c r="F367" s="3" t="str">
        <f>F366+F369</f>
        <v>0.00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1634.13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114.27</v>
      </c>
      <c r="C369" s="3">
        <v>220.0</v>
      </c>
      <c r="D369" s="3">
        <v>220.0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887.83+34.17</f>
        <v>922.00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50</v>
      </c>
      <c r="B373" s="3"/>
      <c r="C373" s="3"/>
      <c r="D373" s="3"/>
      <c r="E373" s="3">
        <v>0.0</v>
      </c>
      <c r="F373" s="1"/>
      <c r="G373" s="1" t="s">
        <v>55</v>
      </c>
      <c r="H373" s="1" t="s">
        <v>51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3239.70</v>
      </c>
      <c r="F374" s="5"/>
      <c r="G374" s="3" t="str">
        <f>E374+14000</f>
        <v>17239.70</v>
      </c>
      <c r="H374" s="1"/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52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101.2</v>
      </c>
      <c r="C378" s="3">
        <v>123.0</v>
      </c>
      <c r="D378" s="3">
        <v>126.0</v>
      </c>
      <c r="E378" s="3" t="str">
        <f t="shared" ref="E378:E379" si="76">F378*B378</f>
        <v>303.60</v>
      </c>
      <c r="F378" s="3" t="str">
        <f t="shared" ref="F378:F379" si="77">D378-C378</f>
        <v>3.00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4.48</v>
      </c>
      <c r="C379" s="3">
        <v>5818.0</v>
      </c>
      <c r="D379" s="3">
        <v>5893.0</v>
      </c>
      <c r="E379" s="3" t="str">
        <f t="shared" si="76"/>
        <v>336.00</v>
      </c>
      <c r="F379" s="3" t="str">
        <f t="shared" si="77"/>
        <v>75.00</v>
      </c>
      <c r="G379" s="1"/>
      <c r="H379" s="1">
        <v>3200.0</v>
      </c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 t="str">
        <f>H379/2</f>
        <v>1600</v>
      </c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18.88</v>
      </c>
      <c r="C381" s="3">
        <v>488.0</v>
      </c>
      <c r="D381" s="3">
        <v>500.0</v>
      </c>
      <c r="E381" s="3" t="str">
        <f t="shared" ref="E381:E382" si="78">F381*B381</f>
        <v>226.56</v>
      </c>
      <c r="F381" s="3" t="str">
        <f>D381-C381</f>
        <v>12.00</v>
      </c>
      <c r="G381" s="1"/>
      <c r="H381" s="3" t="str">
        <f>E378+E379+E381+E384</f>
        <v>2123.13</v>
      </c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506.69</v>
      </c>
      <c r="F382" s="3" t="str">
        <f>F381+F384</f>
        <v>23.00</v>
      </c>
      <c r="G382" s="1"/>
      <c r="H382" s="1" t="str">
        <f>15000/2</f>
        <v>7500</v>
      </c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1634.13</v>
      </c>
      <c r="F383" s="1"/>
      <c r="G383" s="1"/>
      <c r="H383" s="3" t="str">
        <f>H380+H381+H382</f>
        <v>11223.13</v>
      </c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114.27</v>
      </c>
      <c r="C384" s="3">
        <v>209.0</v>
      </c>
      <c r="D384" s="3">
        <v>220.0</v>
      </c>
      <c r="E384" s="3" t="str">
        <f>F384*B384</f>
        <v>1256.97</v>
      </c>
      <c r="F384" s="3" t="str">
        <f>D384-C384</f>
        <v>11.00</v>
      </c>
      <c r="G384" s="1"/>
      <c r="H384" s="1" t="str">
        <f>5528+7500</f>
        <v>13028</v>
      </c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/>
      <c r="H385" s="3" t="str">
        <f>12000-H383</f>
        <v>776.87</v>
      </c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50</v>
      </c>
      <c r="B388" s="3"/>
      <c r="C388" s="3"/>
      <c r="D388" s="3"/>
      <c r="E388" s="3">
        <v>0.0</v>
      </c>
      <c r="F388" s="1"/>
      <c r="G388" s="1"/>
      <c r="H388" s="1" t="s">
        <v>51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5829.20</v>
      </c>
      <c r="F389" s="5"/>
      <c r="G389" s="3" t="str">
        <f>E389+15000</f>
        <v>20829.20</v>
      </c>
      <c r="H389" s="1"/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52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101.2</v>
      </c>
      <c r="C393" s="3">
        <v>123.0</v>
      </c>
      <c r="D393" s="3">
        <v>123.0</v>
      </c>
      <c r="E393" s="3" t="str">
        <f t="shared" ref="E393:E394" si="79">F393*B393</f>
        <v>0.00</v>
      </c>
      <c r="F393" s="3" t="str">
        <f t="shared" ref="F393:F394" si="80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4.48</v>
      </c>
      <c r="C394" s="3">
        <v>5796.0</v>
      </c>
      <c r="D394" s="3">
        <v>5818.0</v>
      </c>
      <c r="E394" s="3" t="str">
        <f t="shared" si="79"/>
        <v>98.56</v>
      </c>
      <c r="F394" s="3" t="str">
        <f t="shared" si="80"/>
        <v>22.00</v>
      </c>
      <c r="G394" s="1"/>
      <c r="H394" s="1">
        <v>5672.0</v>
      </c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18.88</v>
      </c>
      <c r="C396" s="3">
        <v>487.0</v>
      </c>
      <c r="D396" s="3">
        <v>488.0</v>
      </c>
      <c r="E396" s="3" t="str">
        <f t="shared" ref="E396:E397" si="81">F396*B396</f>
        <v>18.88</v>
      </c>
      <c r="F396" s="3" t="str">
        <f>D396-C396</f>
        <v>1.00</v>
      </c>
      <c r="G396" s="1"/>
      <c r="H396" s="1">
        <v>471.0</v>
      </c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22.03</v>
      </c>
      <c r="F397" s="3" t="str">
        <f>F396+F399</f>
        <v>1.00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1634.13</v>
      </c>
      <c r="F398" s="1"/>
      <c r="G398" s="1"/>
      <c r="H398" s="1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114.27</v>
      </c>
      <c r="C399" s="3">
        <v>209.0</v>
      </c>
      <c r="D399" s="3">
        <v>209.0</v>
      </c>
      <c r="E399" s="3" t="str">
        <f>F399*B399</f>
        <v>0.00</v>
      </c>
      <c r="F399" s="3" t="str">
        <f>D399-C399</f>
        <v>0.00</v>
      </c>
      <c r="G399" s="1"/>
      <c r="H399" s="1">
        <v>297.0</v>
      </c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50</v>
      </c>
      <c r="B403" s="3"/>
      <c r="C403" s="3"/>
      <c r="D403" s="3"/>
      <c r="E403" s="3">
        <v>0.0</v>
      </c>
      <c r="F403" s="1"/>
      <c r="G403" s="1"/>
      <c r="H403" s="1" t="s">
        <v>51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3338.85</v>
      </c>
      <c r="F404" s="5"/>
      <c r="G404" s="3" t="str">
        <f>E404+15000</f>
        <v>18338.85</v>
      </c>
      <c r="H404" s="1"/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52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101.2</v>
      </c>
      <c r="C408" s="3">
        <v>123.0</v>
      </c>
      <c r="D408" s="3">
        <v>123.0</v>
      </c>
      <c r="E408" s="3" t="str">
        <f t="shared" ref="E408:E409" si="82">F408*B408</f>
        <v>0.00</v>
      </c>
      <c r="F408" s="3" t="str">
        <f t="shared" ref="F408:F409" si="83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4.48</v>
      </c>
      <c r="C409" s="3">
        <v>5754.0</v>
      </c>
      <c r="D409" s="3">
        <v>5796.0</v>
      </c>
      <c r="E409" s="3" t="str">
        <f t="shared" si="82"/>
        <v>188.16</v>
      </c>
      <c r="F409" s="3" t="str">
        <f t="shared" si="83"/>
        <v>42.00</v>
      </c>
      <c r="G409" s="1"/>
      <c r="H409" s="1">
        <v>5672.0</v>
      </c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18.88</v>
      </c>
      <c r="C411" s="3">
        <v>473.0</v>
      </c>
      <c r="D411" s="3">
        <v>487.0</v>
      </c>
      <c r="E411" s="3" t="str">
        <f t="shared" ref="E411:E412" si="84">F411*B411</f>
        <v>264.32</v>
      </c>
      <c r="F411" s="3" t="str">
        <f>D411-C411</f>
        <v>14.00</v>
      </c>
      <c r="G411" s="1"/>
      <c r="H411" s="1">
        <v>471.0</v>
      </c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330.45</v>
      </c>
      <c r="F412" s="3" t="str">
        <f>F411+F414</f>
        <v>15.00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1634.13</v>
      </c>
      <c r="F413" s="1"/>
      <c r="G413" s="1"/>
      <c r="H413" s="1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114.27</v>
      </c>
      <c r="C414" s="3">
        <v>208.0</v>
      </c>
      <c r="D414" s="3">
        <v>209.0</v>
      </c>
      <c r="E414" s="3" t="str">
        <f>F414*B414</f>
        <v>114.27</v>
      </c>
      <c r="F414" s="3" t="str">
        <f>D414-C414</f>
        <v>1.00</v>
      </c>
      <c r="G414" s="1"/>
      <c r="H414" s="1">
        <v>297.0</v>
      </c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50</v>
      </c>
      <c r="B418" s="3"/>
      <c r="C418" s="3"/>
      <c r="D418" s="3"/>
      <c r="E418" s="3">
        <v>0.0</v>
      </c>
      <c r="F418" s="1"/>
      <c r="G418" s="1"/>
      <c r="H418" s="1" t="s">
        <v>51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4096.58</v>
      </c>
      <c r="F419" s="5"/>
      <c r="G419" s="3" t="str">
        <f>E419+15000</f>
        <v>19096.58</v>
      </c>
      <c r="H419" s="1"/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123.0</v>
      </c>
      <c r="D423" s="3">
        <v>123.0</v>
      </c>
      <c r="E423" s="3" t="str">
        <f t="shared" ref="E423:E424" si="85">F423*B423</f>
        <v>0.00</v>
      </c>
      <c r="F423" s="3" t="str">
        <f t="shared" ref="F423:F424" si="86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4.48</v>
      </c>
      <c r="C424" s="3">
        <v>5722.0</v>
      </c>
      <c r="D424" s="3">
        <v>5754.0</v>
      </c>
      <c r="E424" s="3" t="str">
        <f t="shared" si="85"/>
        <v>143.36</v>
      </c>
      <c r="F424" s="3" t="str">
        <f t="shared" si="86"/>
        <v>32.00</v>
      </c>
      <c r="G424" s="1"/>
      <c r="H424" s="1">
        <v>5672.0</v>
      </c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18.88</v>
      </c>
      <c r="C426" s="3">
        <v>473.0</v>
      </c>
      <c r="D426" s="3">
        <v>473.0</v>
      </c>
      <c r="E426" s="3" t="str">
        <f t="shared" ref="E426:E427" si="87">F426*B426</f>
        <v>0.00</v>
      </c>
      <c r="F426" s="3" t="str">
        <f>D426-C426</f>
        <v>0.00</v>
      </c>
      <c r="G426" s="1"/>
      <c r="H426" s="1">
        <v>471.0</v>
      </c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0.00</v>
      </c>
      <c r="F427" s="3" t="str">
        <f>F426+F429</f>
        <v>0.00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1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114.27</v>
      </c>
      <c r="C429" s="3">
        <v>208.0</v>
      </c>
      <c r="D429" s="3">
        <v>208.0</v>
      </c>
      <c r="E429" s="3" t="str">
        <f>F429*B429</f>
        <v>0.00</v>
      </c>
      <c r="F429" s="3" t="str">
        <f>D429-C429</f>
        <v>0.00</v>
      </c>
      <c r="G429" s="1"/>
      <c r="H429" s="1">
        <v>297.0</v>
      </c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50</v>
      </c>
      <c r="B433" s="3"/>
      <c r="C433" s="3"/>
      <c r="D433" s="3"/>
      <c r="E433" s="3">
        <v>0.0</v>
      </c>
      <c r="F433" s="1"/>
      <c r="G433" s="1" t="s">
        <v>56</v>
      </c>
      <c r="H433" s="1" t="s">
        <v>51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3342.74</v>
      </c>
      <c r="F434" s="5"/>
      <c r="G434" s="3" t="str">
        <f>E434+15000</f>
        <v>18342.74</v>
      </c>
      <c r="H434" s="1"/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101.2</v>
      </c>
      <c r="C438" s="3">
        <v>123.0</v>
      </c>
      <c r="D438" s="3">
        <v>123.0</v>
      </c>
      <c r="E438" s="3" t="str">
        <f t="shared" ref="E438:E439" si="88">F438*B438</f>
        <v>0.00</v>
      </c>
      <c r="F438" s="3" t="str">
        <f t="shared" ref="F438:F439" si="89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5673.0</v>
      </c>
      <c r="D439" s="3">
        <v>5722.0</v>
      </c>
      <c r="E439" s="3" t="str">
        <f t="shared" si="88"/>
        <v>219.52</v>
      </c>
      <c r="F439" s="3" t="str">
        <f t="shared" si="89"/>
        <v>49.00</v>
      </c>
      <c r="G439" s="1"/>
      <c r="H439" s="1">
        <v>5672.0</v>
      </c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472.0</v>
      </c>
      <c r="D441" s="3">
        <v>473.0</v>
      </c>
      <c r="E441" s="3" t="str">
        <f t="shared" ref="E441:E442" si="90">F441*B441</f>
        <v>18.88</v>
      </c>
      <c r="F441" s="3" t="str">
        <f>D441-C441</f>
        <v>1.00</v>
      </c>
      <c r="G441" s="1"/>
      <c r="H441" s="1">
        <v>471.0</v>
      </c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22.03</v>
      </c>
      <c r="F442" s="3" t="str">
        <f>F441+F444</f>
        <v>1.00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1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208.0</v>
      </c>
      <c r="D444" s="3">
        <v>208.0</v>
      </c>
      <c r="E444" s="3" t="str">
        <f>F444*B444</f>
        <v>0.00</v>
      </c>
      <c r="F444" s="3" t="str">
        <f>D444-C444</f>
        <v>0.00</v>
      </c>
      <c r="G444" s="1"/>
      <c r="H444" s="1">
        <v>297.0</v>
      </c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50</v>
      </c>
      <c r="B448" s="3"/>
      <c r="C448" s="3"/>
      <c r="D448" s="3"/>
      <c r="E448" s="3">
        <v>0.0</v>
      </c>
      <c r="F448" s="1"/>
      <c r="G448" s="8">
        <v>44411.0</v>
      </c>
      <c r="H448" s="1" t="s">
        <v>51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3459.81</v>
      </c>
      <c r="F449" s="5"/>
      <c r="G449" s="3" t="str">
        <f>E449+22000</f>
        <v>25459.81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52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122.0</v>
      </c>
      <c r="D453" s="3">
        <v>123.0</v>
      </c>
      <c r="E453" s="3" t="str">
        <f t="shared" ref="E453:E454" si="91">F453*B453</f>
        <v>101.20</v>
      </c>
      <c r="F453" s="3" t="str">
        <f t="shared" ref="F453:F454" si="92">D453-C453</f>
        <v>1.00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5669.0</v>
      </c>
      <c r="D454" s="3">
        <v>5673.0</v>
      </c>
      <c r="E454" s="3" t="str">
        <f t="shared" si="91"/>
        <v>17.92</v>
      </c>
      <c r="F454" s="3" t="str">
        <f t="shared" si="92"/>
        <v>4.00</v>
      </c>
      <c r="G454" s="1"/>
      <c r="H454" s="1">
        <v>5672.0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470.0</v>
      </c>
      <c r="D456" s="3">
        <v>472.0</v>
      </c>
      <c r="E456" s="3" t="str">
        <f t="shared" ref="E456:E457" si="93">F456*B456</f>
        <v>37.76</v>
      </c>
      <c r="F456" s="3" t="str">
        <f>D456-C456</f>
        <v>2.00</v>
      </c>
      <c r="G456" s="1"/>
      <c r="H456" s="1">
        <v>471.0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3"/>
        <v>66.09</v>
      </c>
      <c r="F457" s="3" t="str">
        <f>F456+F459</f>
        <v>3.00</v>
      </c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1"/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207.0</v>
      </c>
      <c r="D459" s="3">
        <v>208.0</v>
      </c>
      <c r="E459" s="3" t="str">
        <f>F459*B459</f>
        <v>114.27</v>
      </c>
      <c r="F459" s="3" t="str">
        <f>D459-C459</f>
        <v>1.00</v>
      </c>
      <c r="G459" s="1"/>
      <c r="H459" s="1">
        <v>297.0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293.46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50</v>
      </c>
      <c r="B463" s="3"/>
      <c r="C463" s="3"/>
      <c r="D463" s="3"/>
      <c r="E463" s="3">
        <v>0.0</v>
      </c>
      <c r="F463" s="1"/>
      <c r="G463" s="8">
        <v>44411.0</v>
      </c>
      <c r="H463" s="1" t="s">
        <v>51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3329.45</v>
      </c>
      <c r="F464" s="5"/>
      <c r="G464" s="3" t="str">
        <f>E464+13000</f>
        <v>16329.45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3"/>
      <c r="C466" s="3"/>
      <c r="D466" s="3"/>
      <c r="E466" s="3"/>
      <c r="F466" s="3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3"/>
      <c r="J467" s="1"/>
      <c r="K467" s="1"/>
    </row>
    <row r="468" ht="12.75" customHeight="1">
      <c r="A468" s="1"/>
      <c r="B468" s="3"/>
      <c r="C468" s="3"/>
      <c r="D468" s="3"/>
      <c r="E468" s="3"/>
      <c r="F468" s="1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3"/>
      <c r="G469" s="1"/>
      <c r="H469" s="1"/>
      <c r="I469" s="3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3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3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1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8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3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5.75" customHeight="1">
      <c r="A492" s="5"/>
      <c r="B492" s="5"/>
      <c r="C492" s="5"/>
      <c r="D492" s="5"/>
      <c r="E492" s="6"/>
      <c r="F492" s="5"/>
      <c r="G492" s="3"/>
      <c r="H492" s="1"/>
      <c r="I492" s="1"/>
      <c r="J492" s="1"/>
      <c r="K492" s="1"/>
    </row>
    <row r="493" ht="12.75" customHeight="1">
      <c r="A493" s="7"/>
      <c r="B493" s="1"/>
      <c r="C493" s="1"/>
      <c r="D493" s="1"/>
      <c r="E493" s="1"/>
      <c r="F493" s="1"/>
      <c r="G493" s="1"/>
      <c r="H493" s="1"/>
      <c r="I493" s="1"/>
      <c r="J493" s="1"/>
      <c r="K493" s="1"/>
    </row>
    <row r="494" ht="15.75" customHeight="1">
      <c r="A494" s="1"/>
      <c r="B494" s="2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3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3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1"/>
      <c r="J500" s="1"/>
      <c r="K500" s="1"/>
    </row>
    <row r="501" ht="12.75" customHeight="1">
      <c r="A501" s="1"/>
      <c r="B501" s="3"/>
      <c r="C501" s="3"/>
      <c r="D501" s="3"/>
      <c r="E501" s="3"/>
      <c r="F501" s="1"/>
      <c r="G501" s="1"/>
      <c r="H501" s="1"/>
      <c r="I501" s="3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3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5.75" customHeight="1">
      <c r="A507" s="5"/>
      <c r="B507" s="5"/>
      <c r="C507" s="5"/>
      <c r="D507" s="5"/>
      <c r="E507" s="6"/>
      <c r="F507" s="5"/>
      <c r="G507" s="3"/>
      <c r="H507" s="1"/>
      <c r="I507" s="1"/>
      <c r="J507" s="1"/>
      <c r="K507" s="1"/>
    </row>
    <row r="508" ht="12.75" customHeight="1">
      <c r="A508" s="7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5.75" customHeight="1">
      <c r="A509" s="1"/>
      <c r="B509" s="2"/>
      <c r="E509" s="1"/>
      <c r="F509" s="1"/>
      <c r="G509" s="1"/>
      <c r="H509" s="1"/>
      <c r="I509" s="1"/>
      <c r="J509" s="1"/>
      <c r="K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1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3"/>
      <c r="J516" s="1"/>
      <c r="K516" s="1"/>
    </row>
    <row r="517" ht="12.75" customHeight="1">
      <c r="A517" s="1"/>
      <c r="B517" s="3"/>
      <c r="C517" s="3"/>
      <c r="D517" s="3"/>
      <c r="E517" s="3"/>
      <c r="F517" s="3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3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5.75" customHeight="1">
      <c r="A522" s="5"/>
      <c r="B522" s="5"/>
      <c r="C522" s="5"/>
      <c r="D522" s="5"/>
      <c r="E522" s="6"/>
      <c r="F522" s="5"/>
      <c r="G522" s="3"/>
      <c r="H522" s="1"/>
      <c r="I522" s="1"/>
      <c r="J522" s="1"/>
      <c r="K522" s="1"/>
    </row>
    <row r="523" ht="12.75" customHeight="1">
      <c r="A523" s="7"/>
      <c r="B523" s="1"/>
      <c r="C523" s="1"/>
      <c r="D523" s="1"/>
      <c r="E523" s="1"/>
      <c r="F523" s="1"/>
      <c r="G523" s="1"/>
      <c r="H523" s="1"/>
      <c r="I523" s="1"/>
      <c r="J523" s="1"/>
      <c r="K523" s="1"/>
    </row>
    <row r="524" ht="15.75" customHeight="1">
      <c r="A524" s="1"/>
      <c r="B524" s="2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3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3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3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5"/>
      <c r="B537" s="5"/>
      <c r="C537" s="5"/>
      <c r="D537" s="5"/>
      <c r="E537" s="6"/>
      <c r="F537" s="5"/>
      <c r="G537" s="3"/>
      <c r="H537" s="1"/>
      <c r="I537" s="1"/>
      <c r="J537" s="1"/>
      <c r="K537" s="1"/>
    </row>
    <row r="538" ht="12.75" customHeight="1">
      <c r="A538" s="7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5.75" customHeight="1">
      <c r="A539" s="1"/>
      <c r="B539" s="2"/>
      <c r="E539" s="1"/>
      <c r="F539" s="1"/>
      <c r="G539" s="1"/>
      <c r="H539" s="1"/>
      <c r="I539" s="1"/>
      <c r="J539" s="1"/>
      <c r="K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1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1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1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1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1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5.75" customHeight="1"/>
    <row r="665" ht="15.75" customHeight="1"/>
  </sheetData>
  <mergeCells count="44">
    <mergeCell ref="B644:D644"/>
    <mergeCell ref="B659:D659"/>
    <mergeCell ref="B569:D569"/>
    <mergeCell ref="B554:D554"/>
    <mergeCell ref="B614:D614"/>
    <mergeCell ref="B539:D539"/>
    <mergeCell ref="B584:D584"/>
    <mergeCell ref="B599:D599"/>
    <mergeCell ref="B509:D509"/>
    <mergeCell ref="B629:D629"/>
    <mergeCell ref="B524:D524"/>
    <mergeCell ref="B316:D316"/>
    <mergeCell ref="B331:D331"/>
    <mergeCell ref="B421:D421"/>
    <mergeCell ref="B406:D406"/>
    <mergeCell ref="B361:D361"/>
    <mergeCell ref="B376:D376"/>
    <mergeCell ref="B391:D391"/>
    <mergeCell ref="B301:D301"/>
    <mergeCell ref="B286:D286"/>
    <mergeCell ref="B346:D346"/>
    <mergeCell ref="B16:D16"/>
    <mergeCell ref="B1:D1"/>
    <mergeCell ref="B31:D31"/>
    <mergeCell ref="B46:D46"/>
    <mergeCell ref="B211:D211"/>
    <mergeCell ref="B226:D226"/>
    <mergeCell ref="B256:D256"/>
    <mergeCell ref="B241:D241"/>
    <mergeCell ref="B271:D271"/>
    <mergeCell ref="B436:D436"/>
    <mergeCell ref="B451:D451"/>
    <mergeCell ref="B494:D494"/>
    <mergeCell ref="B479:D479"/>
    <mergeCell ref="B121:D121"/>
    <mergeCell ref="B106:D106"/>
    <mergeCell ref="B61:D61"/>
    <mergeCell ref="B76:D76"/>
    <mergeCell ref="B136:D136"/>
    <mergeCell ref="B151:D151"/>
    <mergeCell ref="B181:D181"/>
    <mergeCell ref="B166:D166"/>
    <mergeCell ref="B196:D196"/>
    <mergeCell ref="B91:D9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116.0</v>
      </c>
      <c r="D3" s="3">
        <v>116.0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10900.0</v>
      </c>
      <c r="D4" s="3">
        <v>10944.0</v>
      </c>
      <c r="E4" s="3" t="str">
        <f t="shared" si="1"/>
        <v>226.16</v>
      </c>
      <c r="F4" s="3" t="str">
        <f t="shared" si="2"/>
        <v>44.00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120.35</f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499.0</v>
      </c>
      <c r="D6" s="3">
        <v>501.0</v>
      </c>
      <c r="E6" s="3" t="str">
        <f t="shared" ref="E6:E7" si="3">F6*B6</f>
        <v>43.30</v>
      </c>
      <c r="F6" s="3" t="str">
        <f>D6-C6</f>
        <v>2.00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75.78</v>
      </c>
      <c r="F7" s="3" t="str">
        <f>F6+F9</f>
        <v>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1045.26</f>
        <v>1045.26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131.15</v>
      </c>
      <c r="C9" s="3">
        <v>191.0</v>
      </c>
      <c r="D9" s="3">
        <v>192.0</v>
      </c>
      <c r="E9" s="3" t="str">
        <f>F9*B9</f>
        <v>131.15</v>
      </c>
      <c r="F9" s="3" t="str">
        <f>D9-C9</f>
        <v>1.00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1234.03</f>
        <v>1234.03</v>
      </c>
      <c r="F10" s="1"/>
      <c r="G10" s="1">
        <v>1234.03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81</f>
        <v>81.00</v>
      </c>
      <c r="F12" s="1"/>
      <c r="G12" s="1"/>
      <c r="H12" s="3"/>
      <c r="I12" s="1"/>
      <c r="J12" s="1"/>
      <c r="K12" s="1"/>
    </row>
    <row r="13" ht="12.75" customHeight="1">
      <c r="A13" s="1" t="s">
        <v>57</v>
      </c>
      <c r="B13" s="3"/>
      <c r="C13" s="3"/>
      <c r="D13" s="3"/>
      <c r="E13" s="3">
        <v>80.0</v>
      </c>
      <c r="F13" s="1"/>
      <c r="G13" s="1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3435.81</v>
      </c>
      <c r="F14" s="1"/>
      <c r="G14" s="3" t="str">
        <f>E14+10000</f>
        <v>13435.81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115.86</v>
      </c>
      <c r="C18" s="3">
        <v>116.0</v>
      </c>
      <c r="D18" s="3">
        <v>116.0</v>
      </c>
      <c r="E18" s="3" t="str">
        <f t="shared" ref="E18:E19" si="4">F18*B18</f>
        <v>0.00</v>
      </c>
      <c r="F18" s="3" t="str">
        <f t="shared" ref="F18:F19" si="5">D18-C18</f>
        <v>0.00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10862.0</v>
      </c>
      <c r="D19" s="3">
        <v>10900.0</v>
      </c>
      <c r="E19" s="3" t="str">
        <f t="shared" si="4"/>
        <v>195.32</v>
      </c>
      <c r="F19" s="3" t="str">
        <f t="shared" si="5"/>
        <v>38.00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120.35</f>
        <v>120.35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498.0</v>
      </c>
      <c r="D21" s="3">
        <v>499.0</v>
      </c>
      <c r="E21" s="3" t="str">
        <f t="shared" ref="E21:E22" si="6">F21*B21</f>
        <v>21.65</v>
      </c>
      <c r="F21" s="3" t="str">
        <f>D21-C21</f>
        <v>1.00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6"/>
        <v>50.52</v>
      </c>
      <c r="F22" s="3" t="str">
        <f>F21+F24</f>
        <v>2.00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1045.26</f>
        <v>1045.26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131.15</v>
      </c>
      <c r="C24" s="3">
        <v>190.0</v>
      </c>
      <c r="D24" s="3">
        <v>191.0</v>
      </c>
      <c r="E24" s="3" t="str">
        <f>F24*B24</f>
        <v>131.15</v>
      </c>
      <c r="F24" s="3" t="str">
        <f>D24-C24</f>
        <v>1.00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1234.03</f>
        <v>1234.03</v>
      </c>
      <c r="F25" s="1"/>
      <c r="G25" s="1">
        <v>1234.03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81</f>
        <v>81.00</v>
      </c>
      <c r="F27" s="1"/>
      <c r="G27" s="1"/>
      <c r="H27" s="3"/>
      <c r="I27" s="1"/>
      <c r="J27" s="1"/>
      <c r="K27" s="1"/>
    </row>
    <row r="28" ht="12.75" customHeight="1">
      <c r="A28" s="1" t="s">
        <v>57</v>
      </c>
      <c r="B28" s="3"/>
      <c r="C28" s="3"/>
      <c r="D28" s="3"/>
      <c r="E28" s="3">
        <v>80.0</v>
      </c>
      <c r="F28" s="1"/>
      <c r="G28" s="1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3358.06</v>
      </c>
      <c r="F29" s="1"/>
      <c r="G29" s="3" t="str">
        <f>E29+10000</f>
        <v>13358.06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115.86</v>
      </c>
      <c r="C33" s="3">
        <v>116.0</v>
      </c>
      <c r="D33" s="3">
        <v>116.0</v>
      </c>
      <c r="E33" s="3" t="str">
        <f t="shared" ref="E33:E34" si="7">F33*B33</f>
        <v>0.00</v>
      </c>
      <c r="F33" s="3" t="str">
        <f t="shared" ref="F33:F34" si="8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10819.0</v>
      </c>
      <c r="D34" s="3">
        <v>10862.0</v>
      </c>
      <c r="E34" s="3" t="str">
        <f t="shared" si="7"/>
        <v>221.02</v>
      </c>
      <c r="F34" s="3" t="str">
        <f t="shared" si="8"/>
        <v>43.00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120.35</f>
        <v>120.35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497.0</v>
      </c>
      <c r="D36" s="3">
        <v>498.0</v>
      </c>
      <c r="E36" s="3" t="str">
        <f t="shared" ref="E36:E37" si="9">F36*B36</f>
        <v>21.65</v>
      </c>
      <c r="F36" s="3" t="str">
        <f>D36-C36</f>
        <v>1.00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9"/>
        <v>50.52</v>
      </c>
      <c r="F37" s="3" t="str">
        <f>F36+F39</f>
        <v>2.00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1045.26</f>
        <v>1045.26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131.15</v>
      </c>
      <c r="C39" s="3">
        <v>189.0</v>
      </c>
      <c r="D39" s="3">
        <v>190.0</v>
      </c>
      <c r="E39" s="3" t="str">
        <f>F39*B39</f>
        <v>131.15</v>
      </c>
      <c r="F39" s="3" t="str">
        <f>D39-C39</f>
        <v>1.00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1038</f>
        <v>1038.00</v>
      </c>
      <c r="F40" s="1"/>
      <c r="G40" s="1">
        <v>1234.03</v>
      </c>
      <c r="H40" s="3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81</f>
        <v>81.00</v>
      </c>
      <c r="F42" s="1"/>
      <c r="G42" s="1"/>
      <c r="H42" s="3"/>
      <c r="I42" s="1"/>
      <c r="J42" s="1"/>
      <c r="K42" s="1"/>
    </row>
    <row r="43" ht="12.75" customHeight="1">
      <c r="A43" s="1" t="s">
        <v>57</v>
      </c>
      <c r="B43" s="3"/>
      <c r="C43" s="3"/>
      <c r="D43" s="3"/>
      <c r="E43" s="3">
        <v>80.0</v>
      </c>
      <c r="F43" s="1"/>
      <c r="G43" s="1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3187.73</v>
      </c>
      <c r="F44" s="1"/>
      <c r="G44" s="3" t="str">
        <f>E44+10000</f>
        <v>13187.73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115.86</v>
      </c>
      <c r="C48" s="3">
        <v>115.0</v>
      </c>
      <c r="D48" s="3">
        <v>116.0</v>
      </c>
      <c r="E48" s="3" t="str">
        <f t="shared" ref="E48:E49" si="10">F48*B48</f>
        <v>115.86</v>
      </c>
      <c r="F48" s="3" t="str">
        <f t="shared" ref="F48:F49" si="11">D48-C48</f>
        <v>1.00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10776.0</v>
      </c>
      <c r="D49" s="3">
        <v>10819.0</v>
      </c>
      <c r="E49" s="3" t="str">
        <f t="shared" si="10"/>
        <v>221.02</v>
      </c>
      <c r="F49" s="3" t="str">
        <f t="shared" si="11"/>
        <v>43.00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120.35</f>
        <v>120.35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495.0</v>
      </c>
      <c r="D51" s="3">
        <v>497.0</v>
      </c>
      <c r="E51" s="3" t="str">
        <f t="shared" ref="E51:E52" si="12">F51*B51</f>
        <v>43.30</v>
      </c>
      <c r="F51" s="3" t="str">
        <f>D51-C51</f>
        <v>2.00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12"/>
        <v>75.78</v>
      </c>
      <c r="F52" s="3" t="str">
        <f>F51+F54</f>
        <v>3.00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1045.26</f>
        <v>1045.26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131.15</v>
      </c>
      <c r="C54" s="3">
        <v>188.0</v>
      </c>
      <c r="D54" s="3">
        <v>189.0</v>
      </c>
      <c r="E54" s="3" t="str">
        <f>F54*B54</f>
        <v>131.15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1038</f>
        <v>1038.00</v>
      </c>
      <c r="F55" s="1"/>
      <c r="G55" s="1">
        <v>1234.03</v>
      </c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81</f>
        <v>81.00</v>
      </c>
      <c r="F57" s="1"/>
      <c r="G57" s="1"/>
      <c r="H57" s="3"/>
      <c r="I57" s="1"/>
      <c r="J57" s="1"/>
      <c r="K57" s="1"/>
    </row>
    <row r="58" ht="12.75" customHeight="1">
      <c r="A58" s="1" t="s">
        <v>57</v>
      </c>
      <c r="B58" s="3"/>
      <c r="C58" s="3"/>
      <c r="D58" s="3"/>
      <c r="E58" s="3">
        <v>80.0</v>
      </c>
      <c r="F58" s="1"/>
      <c r="G58" s="1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3350.50</v>
      </c>
      <c r="F59" s="1"/>
      <c r="G59" s="3" t="str">
        <f>E59+10000</f>
        <v>13350.50</v>
      </c>
      <c r="H59" s="3"/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115.0</v>
      </c>
      <c r="D63" s="3">
        <v>115.0</v>
      </c>
      <c r="E63" s="3" t="str">
        <f t="shared" ref="E63:E64" si="13">F63*B63</f>
        <v>0.00</v>
      </c>
      <c r="F63" s="3" t="str">
        <f t="shared" ref="F63:F64" si="14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10742.0</v>
      </c>
      <c r="D64" s="3">
        <v>10776.0</v>
      </c>
      <c r="E64" s="3" t="str">
        <f t="shared" si="13"/>
        <v>174.76</v>
      </c>
      <c r="F64" s="3" t="str">
        <f t="shared" si="14"/>
        <v>34.00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493.0</v>
      </c>
      <c r="D66" s="3">
        <v>495.0</v>
      </c>
      <c r="E66" s="3" t="str">
        <f t="shared" ref="E66:E67" si="15">F66*B66</f>
        <v>43.30</v>
      </c>
      <c r="F66" s="3" t="str">
        <f>D66-C66</f>
        <v>2.00</v>
      </c>
      <c r="G66" s="1"/>
      <c r="H66" s="1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5"/>
        <v>75.78</v>
      </c>
      <c r="F67" s="3" t="str">
        <f>F66+F69</f>
        <v>3.00</v>
      </c>
      <c r="G67" s="1"/>
      <c r="H67" s="1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/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187.0</v>
      </c>
      <c r="D69" s="3">
        <v>188.0</v>
      </c>
      <c r="E69" s="3" t="str">
        <f>F69*B69</f>
        <v>131.15</v>
      </c>
      <c r="F69" s="3" t="str">
        <f>D69-C69</f>
        <v>1.00</v>
      </c>
      <c r="G69" s="1"/>
      <c r="H69" s="3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1038</f>
        <v>1038.00</v>
      </c>
      <c r="F70" s="1"/>
      <c r="G70" s="1"/>
      <c r="H70" s="3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 t="str">
        <f>384.8</f>
        <v>384.80</v>
      </c>
      <c r="F71" s="1"/>
      <c r="G71" s="1">
        <v>398.78</v>
      </c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/>
      <c r="I72" s="1"/>
      <c r="J72" s="1"/>
      <c r="K72" s="1"/>
    </row>
    <row r="73" ht="12.75" customHeight="1">
      <c r="A73" s="1" t="s">
        <v>57</v>
      </c>
      <c r="B73" s="3"/>
      <c r="C73" s="3"/>
      <c r="D73" s="3"/>
      <c r="E73" s="3">
        <v>80.0</v>
      </c>
      <c r="F73" s="1"/>
      <c r="G73" s="1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3174.40</v>
      </c>
      <c r="F74" s="1"/>
      <c r="G74" s="3" t="str">
        <f>E74+10000</f>
        <v>13174.40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115.0</v>
      </c>
      <c r="D78" s="3">
        <v>115.0</v>
      </c>
      <c r="E78" s="3" t="str">
        <f t="shared" ref="E78:E79" si="16">F78*B78</f>
        <v>0.00</v>
      </c>
      <c r="F78" s="3" t="str">
        <f t="shared" ref="F78:F79" si="17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10708.0</v>
      </c>
      <c r="D79" s="3">
        <v>10742.0</v>
      </c>
      <c r="E79" s="3" t="str">
        <f t="shared" si="16"/>
        <v>174.76</v>
      </c>
      <c r="F79" s="3" t="str">
        <f t="shared" si="17"/>
        <v>34.00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491.0</v>
      </c>
      <c r="D81" s="3">
        <v>493.0</v>
      </c>
      <c r="E81" s="3" t="str">
        <f t="shared" ref="E81:E82" si="18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8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186.0</v>
      </c>
      <c r="D84" s="3">
        <v>187.0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1038</f>
        <v>1038.00</v>
      </c>
      <c r="F85" s="1"/>
      <c r="G85" s="1">
        <v>1038.0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 t="str">
        <f>384.8</f>
        <v>384.80</v>
      </c>
      <c r="F86" s="1"/>
      <c r="G86" s="1">
        <v>398.78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57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3174.40</v>
      </c>
      <c r="F89" s="1"/>
      <c r="G89" s="3" t="str">
        <f>E89+10000</f>
        <v>13174.40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115.0</v>
      </c>
      <c r="D93" s="3">
        <v>115.0</v>
      </c>
      <c r="E93" s="3" t="str">
        <f t="shared" ref="E93:E94" si="19">F93*B93</f>
        <v>0.00</v>
      </c>
      <c r="F93" s="3" t="str">
        <f t="shared" ref="F93:F94" si="20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10667.0</v>
      </c>
      <c r="D94" s="3">
        <v>10708.0</v>
      </c>
      <c r="E94" s="3" t="str">
        <f t="shared" si="19"/>
        <v>210.74</v>
      </c>
      <c r="F94" s="3" t="str">
        <f t="shared" si="20"/>
        <v>41.00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490.0</v>
      </c>
      <c r="D96" s="3">
        <v>491.0</v>
      </c>
      <c r="E96" s="3" t="str">
        <f t="shared" ref="E96:E97" si="21">F96*B96</f>
        <v>21.65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21"/>
        <v>50.52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185.0</v>
      </c>
      <c r="D99" s="3">
        <v>186.0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1038</f>
        <v>1038.00</v>
      </c>
      <c r="F100" s="1"/>
      <c r="G100" s="1">
        <v>1038.0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 t="str">
        <f>384.8</f>
        <v>384.80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57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3163.47</v>
      </c>
      <c r="F104" s="1"/>
      <c r="G104" s="3" t="str">
        <f>E104+10000</f>
        <v>13163.47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115.0</v>
      </c>
      <c r="D108" s="3">
        <v>115.0</v>
      </c>
      <c r="E108" s="3" t="str">
        <f t="shared" ref="E108:E109" si="22">F108*B108</f>
        <v>0.00</v>
      </c>
      <c r="F108" s="3" t="str">
        <f t="shared" ref="F108:F109" si="23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10630.0</v>
      </c>
      <c r="D109" s="3">
        <v>10667.0</v>
      </c>
      <c r="E109" s="3" t="str">
        <f t="shared" si="22"/>
        <v>190.18</v>
      </c>
      <c r="F109" s="3" t="str">
        <f t="shared" si="23"/>
        <v>37.00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488.0</v>
      </c>
      <c r="D111" s="3">
        <v>490.0</v>
      </c>
      <c r="E111" s="3" t="str">
        <f t="shared" ref="E111:E112" si="24">F111*B111</f>
        <v>43.30</v>
      </c>
      <c r="F111" s="3" t="str">
        <f>D111-C111</f>
        <v>2.00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4"/>
        <v>75.78</v>
      </c>
      <c r="F112" s="3" t="str">
        <f>F111+F114</f>
        <v>3.00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184.0</v>
      </c>
      <c r="D114" s="3">
        <v>185.0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1001.88</f>
        <v>1001.88</v>
      </c>
      <c r="F115" s="1"/>
      <c r="G115" s="1">
        <v>1038.0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 t="str">
        <f>384.8</f>
        <v>384.80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57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3153.70</v>
      </c>
      <c r="F119" s="1"/>
      <c r="G119" s="3" t="str">
        <f>E119+10000</f>
        <v>13153.70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115.0</v>
      </c>
      <c r="E123" s="3" t="str">
        <f t="shared" ref="E123:E124" si="25">F123*B123</f>
        <v>0.00</v>
      </c>
      <c r="F123" s="3" t="str">
        <f t="shared" ref="F123:F124" si="26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10568.0</v>
      </c>
      <c r="D124" s="3">
        <v>10630.0</v>
      </c>
      <c r="E124" s="3" t="str">
        <f t="shared" si="25"/>
        <v>318.68</v>
      </c>
      <c r="F124" s="3" t="str">
        <f t="shared" si="26"/>
        <v>62.00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483.0</v>
      </c>
      <c r="D126" s="3">
        <v>488.0</v>
      </c>
      <c r="E126" s="3" t="str">
        <f t="shared" ref="E126:E127" si="27">F126*B126</f>
        <v>108.25</v>
      </c>
      <c r="F126" s="3" t="str">
        <f>D126-C126</f>
        <v>5.00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7"/>
        <v>227.34</v>
      </c>
      <c r="F127" s="3" t="str">
        <f>F126+F129</f>
        <v>9.00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180.0</v>
      </c>
      <c r="D129" s="3">
        <v>184.0</v>
      </c>
      <c r="E129" s="3" t="str">
        <f>F129*B129</f>
        <v>524.60</v>
      </c>
      <c r="F129" s="3" t="str">
        <f>D129-C129</f>
        <v>4.00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1001.88</f>
        <v>1001.88</v>
      </c>
      <c r="F130" s="1"/>
      <c r="G130" s="1"/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 t="str">
        <f>384.8</f>
        <v>384.80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57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3892.16</v>
      </c>
      <c r="F134" s="1"/>
      <c r="G134" s="3" t="str">
        <f>E134+10000</f>
        <v>13892.16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8">F138*B138</f>
        <v>0.00</v>
      </c>
      <c r="F138" s="3" t="str">
        <f t="shared" ref="F138:F139" si="2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10522.0</v>
      </c>
      <c r="D139" s="3">
        <v>10568.0</v>
      </c>
      <c r="E139" s="3" t="str">
        <f t="shared" si="28"/>
        <v>236.44</v>
      </c>
      <c r="F139" s="3" t="str">
        <f t="shared" si="29"/>
        <v>46.00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479.0</v>
      </c>
      <c r="D141" s="3">
        <v>483.0</v>
      </c>
      <c r="E141" s="3" t="str">
        <f t="shared" ref="E141:E142" si="30">F141*B141</f>
        <v>86.60</v>
      </c>
      <c r="F141" s="3" t="str">
        <f>D141-C141</f>
        <v>4.00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30"/>
        <v>151.56</v>
      </c>
      <c r="F142" s="3" t="str">
        <f>F141+F144</f>
        <v>6.00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178.0</v>
      </c>
      <c r="D144" s="3">
        <v>180.0</v>
      </c>
      <c r="E144" s="3" t="str">
        <f>F144*B144</f>
        <v>262.30</v>
      </c>
      <c r="F144" s="3" t="str">
        <f>D144-C144</f>
        <v>2.00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1001.88</f>
        <v>1001.88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57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3450.19</v>
      </c>
      <c r="F149" s="1"/>
      <c r="G149" s="3" t="str">
        <f>E149+10000</f>
        <v>13450.19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31">F153*B153</f>
        <v>0.00</v>
      </c>
      <c r="F153" s="3" t="str">
        <f t="shared" ref="F153:F154" si="32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10489.0</v>
      </c>
      <c r="D154" s="3">
        <v>10522.0</v>
      </c>
      <c r="E154" s="3" t="str">
        <f t="shared" si="31"/>
        <v>169.62</v>
      </c>
      <c r="F154" s="3" t="str">
        <f t="shared" si="32"/>
        <v>33.00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478.0</v>
      </c>
      <c r="D156" s="3">
        <v>479.0</v>
      </c>
      <c r="E156" s="3" t="str">
        <f t="shared" ref="E156:E157" si="33">F156*B156</f>
        <v>21.65</v>
      </c>
      <c r="F156" s="3" t="str">
        <f>D156-C156</f>
        <v>1.00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33"/>
        <v>50.52</v>
      </c>
      <c r="F157" s="3" t="str">
        <f>F156+F159</f>
        <v>2.00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177.0</v>
      </c>
      <c r="D159" s="3">
        <v>178.0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1001.88</f>
        <v>1001.88</v>
      </c>
      <c r="F160" s="1"/>
      <c r="G160" s="1"/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57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3086.23</v>
      </c>
      <c r="F164" s="1"/>
      <c r="G164" s="3" t="str">
        <f>E164+10000</f>
        <v>13086.23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4">F168*B168</f>
        <v>0.00</v>
      </c>
      <c r="F168" s="3" t="str">
        <f t="shared" ref="F168:F169" si="35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10422.0</v>
      </c>
      <c r="D169" s="3">
        <v>10489.0</v>
      </c>
      <c r="E169" s="3" t="str">
        <f t="shared" si="34"/>
        <v>344.38</v>
      </c>
      <c r="F169" s="3" t="str">
        <f t="shared" si="35"/>
        <v>67.00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471.0</v>
      </c>
      <c r="D171" s="3">
        <v>478.0</v>
      </c>
      <c r="E171" s="3" t="str">
        <f t="shared" ref="E171:E172" si="36">F171*B171</f>
        <v>151.55</v>
      </c>
      <c r="F171" s="3" t="str">
        <f>D171-C171</f>
        <v>7.00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6"/>
        <v>252.60</v>
      </c>
      <c r="F172" s="3" t="str">
        <f>F171+F174</f>
        <v>10.00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174.0</v>
      </c>
      <c r="D174" s="3">
        <v>177.0</v>
      </c>
      <c r="E174" s="3" t="str">
        <f>F174*B174</f>
        <v>393.45</v>
      </c>
      <c r="F174" s="3" t="str">
        <f>D174-C174</f>
        <v>3.00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1001.88</f>
        <v>1001.88</v>
      </c>
      <c r="F175" s="1"/>
      <c r="G175" s="1"/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57</v>
      </c>
      <c r="B178" s="3"/>
      <c r="C178" s="3"/>
      <c r="D178" s="3"/>
      <c r="E178" s="3" t="str">
        <f>75</f>
        <v>75.00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3850.27</v>
      </c>
      <c r="F179" s="1"/>
      <c r="G179" s="3" t="str">
        <f>E179+10000</f>
        <v>13850.27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7">F183*B183</f>
        <v>0.00</v>
      </c>
      <c r="F183" s="3" t="str">
        <f t="shared" ref="F183:F184" si="38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10373.0</v>
      </c>
      <c r="D184" s="3">
        <v>10422.0</v>
      </c>
      <c r="E184" s="3" t="str">
        <f t="shared" si="37"/>
        <v>251.86</v>
      </c>
      <c r="F184" s="3" t="str">
        <f t="shared" si="38"/>
        <v>49.00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469.0</v>
      </c>
      <c r="D186" s="3">
        <v>471.0</v>
      </c>
      <c r="E186" s="3" t="str">
        <f t="shared" ref="E186:E187" si="39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9"/>
        <v>50.52</v>
      </c>
      <c r="F187" s="3" t="str">
        <f>F186+F189</f>
        <v>2.00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174.0</v>
      </c>
      <c r="D189" s="3">
        <v>174.0</v>
      </c>
      <c r="E189" s="3" t="str">
        <f>F189*B189</f>
        <v>0.00</v>
      </c>
      <c r="F189" s="3" t="str">
        <f>D189-C189</f>
        <v>0.00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978.77</f>
        <v>978.77</v>
      </c>
      <c r="F190" s="1"/>
      <c r="G190" s="1"/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57</v>
      </c>
      <c r="B193" s="3"/>
      <c r="C193" s="3"/>
      <c r="D193" s="3"/>
      <c r="E193" s="3" t="str">
        <f>75</f>
        <v>75.00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3030.86</v>
      </c>
      <c r="F194" s="1"/>
      <c r="G194" s="3" t="str">
        <f>E194+10000</f>
        <v>13030.86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40">F198*B198</f>
        <v>0.00</v>
      </c>
      <c r="F198" s="3" t="str">
        <f t="shared" ref="F198:F199" si="41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10325.0</v>
      </c>
      <c r="D199" s="3">
        <v>10373.0</v>
      </c>
      <c r="E199" s="3" t="str">
        <f t="shared" si="40"/>
        <v>246.72</v>
      </c>
      <c r="F199" s="3" t="str">
        <f t="shared" si="41"/>
        <v>48.00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467.0</v>
      </c>
      <c r="D201" s="3">
        <v>469.0</v>
      </c>
      <c r="E201" s="3" t="str">
        <f t="shared" ref="E201:E202" si="42">F201*B201</f>
        <v>43.30</v>
      </c>
      <c r="F201" s="3" t="str">
        <f>D201-C201</f>
        <v>2.00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42"/>
        <v>75.78</v>
      </c>
      <c r="F202" s="3" t="str">
        <f>F201+F204</f>
        <v>3.00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173.0</v>
      </c>
      <c r="D204" s="3">
        <v>174.0</v>
      </c>
      <c r="E204" s="3" t="str">
        <f>F204*B204</f>
        <v>131.15</v>
      </c>
      <c r="F204" s="3" t="str">
        <f>D204-C204</f>
        <v>1.00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978.77</f>
        <v>978.77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57</v>
      </c>
      <c r="B208" s="3"/>
      <c r="C208" s="3"/>
      <c r="D208" s="3"/>
      <c r="E208" s="3" t="str">
        <f>75</f>
        <v>75.00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3182.13</v>
      </c>
      <c r="F209" s="1"/>
      <c r="G209" s="3" t="str">
        <f>E209+10000</f>
        <v>13182.13</v>
      </c>
      <c r="H209" s="3" t="str">
        <f>G209-18</f>
        <v>13164.13</v>
      </c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43">F213*B213</f>
        <v>0.00</v>
      </c>
      <c r="F213" s="3" t="str">
        <f t="shared" ref="F213:F214" si="44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10310.0</v>
      </c>
      <c r="D214" s="3">
        <v>10325.0</v>
      </c>
      <c r="E214" s="3" t="str">
        <f t="shared" si="43"/>
        <v>77.10</v>
      </c>
      <c r="F214" s="3" t="str">
        <f t="shared" si="44"/>
        <v>15.00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120.35/2</f>
        <v>60.18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466.0</v>
      </c>
      <c r="D216" s="3">
        <v>467.0</v>
      </c>
      <c r="E216" s="3" t="str">
        <f t="shared" ref="E216:E217" si="45">F216*B216</f>
        <v>21.65</v>
      </c>
      <c r="F216" s="3" t="str">
        <f>D216-C216</f>
        <v>1.00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5"/>
        <v>25.26</v>
      </c>
      <c r="F217" s="3" t="str">
        <f>F216+F219</f>
        <v>1.00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1045.26/2</f>
        <v>522.63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173.0</v>
      </c>
      <c r="D219" s="3">
        <v>173.0</v>
      </c>
      <c r="E219" s="3" t="str">
        <f>F219*B219</f>
        <v>0.00</v>
      </c>
      <c r="F219" s="3" t="str">
        <f>D219-C219</f>
        <v>0.00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978.77/2</f>
        <v>489.39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384.8/2</f>
        <v>192.40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61/2</f>
        <v>30.50</v>
      </c>
      <c r="F222" s="1"/>
      <c r="G222" s="1" t="s">
        <v>58</v>
      </c>
      <c r="H222" s="3"/>
      <c r="I222" s="1"/>
      <c r="J222" s="1"/>
      <c r="K222" s="1"/>
    </row>
    <row r="223" ht="12.75" customHeight="1">
      <c r="A223" s="1" t="s">
        <v>57</v>
      </c>
      <c r="B223" s="3"/>
      <c r="C223" s="3"/>
      <c r="D223" s="3"/>
      <c r="E223" s="3" t="str">
        <f>75/2</f>
        <v>37.50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1456.60</v>
      </c>
      <c r="F224" s="1"/>
      <c r="G224" s="3" t="str">
        <f>E224+10000</f>
        <v>11456.60</v>
      </c>
      <c r="H224" s="3" t="str">
        <f>G224-18</f>
        <v>11438.60</v>
      </c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113.0</v>
      </c>
      <c r="D228" s="3">
        <v>114.0</v>
      </c>
      <c r="E228" s="3" t="str">
        <f t="shared" ref="E228:E229" si="46">F228*B228</f>
        <v>115.86</v>
      </c>
      <c r="F228" s="3" t="str">
        <f t="shared" ref="F228:F229" si="47">D228-C228</f>
        <v>1.00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10197.0</v>
      </c>
      <c r="D229" s="3">
        <v>10279.0</v>
      </c>
      <c r="E229" s="3" t="str">
        <f t="shared" si="46"/>
        <v>421.48</v>
      </c>
      <c r="F229" s="3" t="str">
        <f t="shared" si="47"/>
        <v>82.00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455.0</v>
      </c>
      <c r="D231" s="3">
        <v>463.0</v>
      </c>
      <c r="E231" s="3" t="str">
        <f t="shared" ref="E231:E232" si="48">F231*B231</f>
        <v>173.20</v>
      </c>
      <c r="F231" s="3" t="str">
        <f>D231-C231</f>
        <v>8.00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8"/>
        <v>328.38</v>
      </c>
      <c r="F232" s="3" t="str">
        <f>F231+F234</f>
        <v>13.00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165.0</v>
      </c>
      <c r="D234" s="3">
        <v>170.0</v>
      </c>
      <c r="E234" s="3" t="str">
        <f>F234*B234</f>
        <v>655.75</v>
      </c>
      <c r="F234" s="3" t="str">
        <f>D234-C234</f>
        <v>5.00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978.77</v>
      </c>
      <c r="F235" s="1"/>
      <c r="G235" s="1">
        <v>944.0</v>
      </c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384.8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61.0</v>
      </c>
      <c r="F237" s="1"/>
      <c r="G237" s="1"/>
      <c r="H237" s="3"/>
      <c r="I237" s="1"/>
      <c r="J237" s="1"/>
      <c r="K237" s="1"/>
    </row>
    <row r="238" ht="12.75" customHeight="1">
      <c r="A238" s="1" t="s">
        <v>57</v>
      </c>
      <c r="B238" s="3"/>
      <c r="C238" s="3"/>
      <c r="D238" s="3"/>
      <c r="E238" s="3">
        <v>75.0</v>
      </c>
      <c r="F238" s="1"/>
      <c r="G238" s="1" t="s">
        <v>59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4359.85</v>
      </c>
      <c r="F239" s="1"/>
      <c r="G239" s="3" t="str">
        <f>E239+10000</f>
        <v>14359.85</v>
      </c>
      <c r="H239" s="3" t="str">
        <f>G239-18</f>
        <v>14341.85</v>
      </c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112.0</v>
      </c>
      <c r="D243" s="3">
        <v>113.0</v>
      </c>
      <c r="E243" s="3" t="str">
        <f t="shared" ref="E243:E244" si="49">F243*B243</f>
        <v>115.86</v>
      </c>
      <c r="F243" s="3" t="str">
        <f t="shared" ref="F243:F244" si="50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10119.0</v>
      </c>
      <c r="D244" s="3">
        <v>10197.0</v>
      </c>
      <c r="E244" s="3" t="str">
        <f t="shared" si="49"/>
        <v>400.92</v>
      </c>
      <c r="F244" s="3" t="str">
        <f t="shared" si="50"/>
        <v>78.00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447.0</v>
      </c>
      <c r="D246" s="3">
        <v>455.0</v>
      </c>
      <c r="E246" s="3" t="str">
        <f t="shared" ref="E246:E247" si="51">F246*B246</f>
        <v>173.20</v>
      </c>
      <c r="F246" s="3" t="str">
        <f>D246-C246</f>
        <v>8.00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51"/>
        <v>303.12</v>
      </c>
      <c r="F247" s="3" t="str">
        <f>F246+F249</f>
        <v>12.00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161.0</v>
      </c>
      <c r="D249" s="3">
        <v>165.0</v>
      </c>
      <c r="E249" s="3" t="str">
        <f>F249*B249</f>
        <v>524.60</v>
      </c>
      <c r="F249" s="3" t="str">
        <f>D249-C249</f>
        <v>4.00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978.77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384.8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61.0</v>
      </c>
      <c r="F252" s="1"/>
      <c r="G252" s="1"/>
      <c r="H252" s="3"/>
      <c r="I252" s="1"/>
      <c r="J252" s="1"/>
      <c r="K252" s="1"/>
    </row>
    <row r="253" ht="12.75" customHeight="1">
      <c r="A253" s="1" t="s">
        <v>57</v>
      </c>
      <c r="B253" s="3"/>
      <c r="C253" s="3"/>
      <c r="D253" s="3"/>
      <c r="E253" s="3">
        <v>75.0</v>
      </c>
      <c r="F253" s="1"/>
      <c r="G253" s="1" t="s">
        <v>60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4182.88</v>
      </c>
      <c r="F254" s="1"/>
      <c r="G254" s="3" t="str">
        <f>E254+10000</f>
        <v>14182.88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111.0</v>
      </c>
      <c r="D258" s="3">
        <v>112.0</v>
      </c>
      <c r="E258" s="3" t="str">
        <f t="shared" ref="E258:E259" si="52">F258*B258</f>
        <v>115.86</v>
      </c>
      <c r="F258" s="3" t="str">
        <f t="shared" ref="F258:F259" si="53">D258-C258</f>
        <v>1.00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10053.0</v>
      </c>
      <c r="D259" s="3">
        <v>10119.0</v>
      </c>
      <c r="E259" s="3" t="str">
        <f t="shared" si="52"/>
        <v>339.24</v>
      </c>
      <c r="F259" s="3" t="str">
        <f t="shared" si="53"/>
        <v>66.00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418.0</v>
      </c>
      <c r="D261" s="3">
        <v>447.0</v>
      </c>
      <c r="E261" s="3" t="str">
        <f t="shared" ref="E261:E262" si="54">F261*B261</f>
        <v>627.85</v>
      </c>
      <c r="F261" s="3" t="str">
        <f>D261-C261</f>
        <v>29.00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4"/>
        <v>808.32</v>
      </c>
      <c r="F262" s="3" t="str">
        <f>F261+F264</f>
        <v>32.00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158.0</v>
      </c>
      <c r="D264" s="3">
        <v>161.0</v>
      </c>
      <c r="E264" s="3" t="str">
        <f>F264*B264</f>
        <v>393.45</v>
      </c>
      <c r="F264" s="3" t="str">
        <f>D264-C264</f>
        <v>3.00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945.07</v>
      </c>
      <c r="F265" s="1"/>
      <c r="G265" s="1">
        <v>978.77</v>
      </c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384.8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61.0</v>
      </c>
      <c r="F267" s="1"/>
      <c r="G267" s="1"/>
      <c r="H267" s="3"/>
      <c r="I267" s="1"/>
      <c r="J267" s="1"/>
      <c r="K267" s="1"/>
    </row>
    <row r="268" ht="12.75" customHeight="1">
      <c r="A268" s="1" t="s">
        <v>57</v>
      </c>
      <c r="B268" s="3"/>
      <c r="C268" s="3"/>
      <c r="D268" s="3"/>
      <c r="E268" s="3">
        <v>75.0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4916.20</v>
      </c>
      <c r="F269" s="1"/>
      <c r="G269" s="3" t="str">
        <f>E269+10000</f>
        <v>14916.20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111.0</v>
      </c>
      <c r="D273" s="3">
        <v>111.0</v>
      </c>
      <c r="E273" s="3" t="str">
        <f t="shared" ref="E273:E274" si="55">F273*B273</f>
        <v>0.00</v>
      </c>
      <c r="F273" s="3" t="str">
        <f t="shared" ref="F273:F274" si="56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9986.0</v>
      </c>
      <c r="D274" s="3">
        <v>10053.0</v>
      </c>
      <c r="E274" s="3" t="str">
        <f t="shared" si="55"/>
        <v>344.38</v>
      </c>
      <c r="F274" s="3" t="str">
        <f t="shared" si="56"/>
        <v>67.00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399.0</v>
      </c>
      <c r="D276" s="3">
        <v>418.0</v>
      </c>
      <c r="E276" s="3" t="str">
        <f t="shared" ref="E276:E277" si="57">F276*B276</f>
        <v>411.35</v>
      </c>
      <c r="F276" s="3" t="str">
        <f>D276-C276</f>
        <v>19.00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7"/>
        <v>555.72</v>
      </c>
      <c r="F277" s="3" t="str">
        <f>F276+F279</f>
        <v>22.00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155.0</v>
      </c>
      <c r="D279" s="3">
        <v>158.0</v>
      </c>
      <c r="E279" s="3" t="str">
        <f>F279*B279</f>
        <v>393.45</v>
      </c>
      <c r="F279" s="3" t="str">
        <f>D279-C279</f>
        <v>3.00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926.29</v>
      </c>
      <c r="F280" s="1"/>
      <c r="G280" s="1">
        <v>945.07</v>
      </c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371.47</v>
      </c>
      <c r="F281" s="1"/>
      <c r="G281" s="1">
        <v>384.8</v>
      </c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61.0</v>
      </c>
      <c r="F282" s="1"/>
      <c r="G282" s="1"/>
      <c r="H282" s="3"/>
      <c r="I282" s="1"/>
      <c r="J282" s="1"/>
      <c r="K282" s="1"/>
    </row>
    <row r="283" ht="12.75" customHeight="1">
      <c r="A283" s="1" t="s">
        <v>57</v>
      </c>
      <c r="B283" s="3"/>
      <c r="C283" s="3"/>
      <c r="D283" s="3"/>
      <c r="E283" s="3">
        <v>75.0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4304.27</v>
      </c>
      <c r="F284" s="1"/>
      <c r="G284" s="3" t="str">
        <f>E284+10000</f>
        <v>14304.27</v>
      </c>
      <c r="H284" s="3"/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106.56</v>
      </c>
      <c r="C288" s="3">
        <v>109.0</v>
      </c>
      <c r="D288" s="3">
        <v>111.0</v>
      </c>
      <c r="E288" s="3" t="str">
        <f t="shared" ref="E288:E289" si="58">F288*B288</f>
        <v>213.12</v>
      </c>
      <c r="F288" s="3" t="str">
        <f t="shared" ref="F288:F289" si="59">D288-C288</f>
        <v>2.00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9902.0</v>
      </c>
      <c r="D289" s="3">
        <v>9986.0</v>
      </c>
      <c r="E289" s="3" t="str">
        <f t="shared" si="58"/>
        <v>396.48</v>
      </c>
      <c r="F289" s="3" t="str">
        <f t="shared" si="59"/>
        <v>84.00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379.0</v>
      </c>
      <c r="D291" s="3">
        <v>399.0</v>
      </c>
      <c r="E291" s="3" t="str">
        <f t="shared" ref="E291:E292" si="60">F291*B291</f>
        <v>397.40</v>
      </c>
      <c r="F291" s="3" t="str">
        <f>D291-C291</f>
        <v>20.00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60"/>
        <v>579.50</v>
      </c>
      <c r="F292" s="3" t="str">
        <f>F291+F294</f>
        <v>25.00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958.96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121.13</v>
      </c>
      <c r="C294" s="3">
        <v>150.0</v>
      </c>
      <c r="D294" s="3">
        <v>155.0</v>
      </c>
      <c r="E294" s="3" t="str">
        <f>F294*B294</f>
        <v>605.65</v>
      </c>
      <c r="F294" s="3" t="str">
        <f>D294-C294</f>
        <v>5.00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926.29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371.47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61.0</v>
      </c>
      <c r="F297" s="1"/>
      <c r="G297" s="1"/>
      <c r="H297" s="3"/>
      <c r="I297" s="1"/>
      <c r="J297" s="1"/>
      <c r="K297" s="1"/>
    </row>
    <row r="298" ht="12.75" customHeight="1">
      <c r="A298" s="1" t="s">
        <v>57</v>
      </c>
      <c r="B298" s="3"/>
      <c r="C298" s="3"/>
      <c r="D298" s="3"/>
      <c r="E298" s="3">
        <v>75.0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4695.29</v>
      </c>
      <c r="F299" s="1"/>
      <c r="G299" s="3" t="str">
        <f>E299+10000</f>
        <v>14695.29</v>
      </c>
      <c r="H299" s="3" t="str">
        <f>G299-78</f>
        <v>14617.29</v>
      </c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106.56</v>
      </c>
      <c r="C303" s="3">
        <v>109.0</v>
      </c>
      <c r="D303" s="3">
        <v>109.0</v>
      </c>
      <c r="E303" s="3" t="str">
        <f t="shared" ref="E303:E304" si="61">F303*B303</f>
        <v>0.00</v>
      </c>
      <c r="F303" s="3" t="str">
        <f t="shared" ref="F303:F304" si="62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9821.0</v>
      </c>
      <c r="D304" s="3">
        <v>9902.0</v>
      </c>
      <c r="E304" s="3" t="str">
        <f t="shared" si="61"/>
        <v>382.32</v>
      </c>
      <c r="F304" s="3" t="str">
        <f t="shared" si="62"/>
        <v>81.00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>
        <v>110.42</v>
      </c>
      <c r="H305" s="1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372.0</v>
      </c>
      <c r="D306" s="3">
        <v>379.0</v>
      </c>
      <c r="E306" s="3" t="str">
        <f t="shared" ref="E306:E307" si="63">F306*B306</f>
        <v>139.09</v>
      </c>
      <c r="F306" s="3" t="str">
        <f>D306-C306</f>
        <v>7.00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63"/>
        <v>208.62</v>
      </c>
      <c r="F307" s="3" t="str">
        <f>F306+F309</f>
        <v>9.00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760.74</v>
      </c>
      <c r="F308" s="1"/>
      <c r="G308" s="1">
        <v>958.96</v>
      </c>
      <c r="H308" s="1"/>
      <c r="I308" s="3"/>
      <c r="J308" s="1"/>
      <c r="K308" s="1"/>
    </row>
    <row r="309" ht="12.75" customHeight="1">
      <c r="A309" s="1" t="s">
        <v>12</v>
      </c>
      <c r="B309" s="3">
        <v>121.13</v>
      </c>
      <c r="C309" s="3">
        <v>148.0</v>
      </c>
      <c r="D309" s="3">
        <v>150.0</v>
      </c>
      <c r="E309" s="3" t="str">
        <f>F309*B309</f>
        <v>242.26</v>
      </c>
      <c r="F309" s="3" t="str">
        <f>D309-C309</f>
        <v>2.00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879.55</v>
      </c>
      <c r="F310" s="1"/>
      <c r="G310" s="1">
        <v>926.29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371.47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57</v>
      </c>
      <c r="B313" s="3"/>
      <c r="C313" s="3"/>
      <c r="D313" s="3"/>
      <c r="E313" s="3">
        <v>75.0</v>
      </c>
      <c r="F313" s="1"/>
      <c r="G313" s="1" t="s">
        <v>61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3222.67</v>
      </c>
      <c r="F314" s="1"/>
      <c r="G314" s="3" t="str">
        <f>E314+10000</f>
        <v>13222.67</v>
      </c>
      <c r="H314" s="1"/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106.56</v>
      </c>
      <c r="C318" s="3">
        <v>109.0</v>
      </c>
      <c r="D318" s="3">
        <v>109.0</v>
      </c>
      <c r="E318" s="3" t="str">
        <f t="shared" ref="E318:E319" si="64">F318*B318</f>
        <v>0.00</v>
      </c>
      <c r="F318" s="3" t="str">
        <f t="shared" ref="F318:F319" si="65">D318-C318</f>
        <v>0.00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9809.0</v>
      </c>
      <c r="D319" s="3">
        <v>9821.0</v>
      </c>
      <c r="E319" s="3" t="str">
        <f t="shared" si="64"/>
        <v>56.64</v>
      </c>
      <c r="F319" s="3" t="str">
        <f t="shared" si="65"/>
        <v>12.00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371.0</v>
      </c>
      <c r="D321" s="3">
        <v>372.0</v>
      </c>
      <c r="E321" s="3" t="str">
        <f t="shared" ref="E321:E322" si="66">F321*B321</f>
        <v>19.87</v>
      </c>
      <c r="F321" s="3" t="str">
        <f>D321-C321</f>
        <v>1.00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66"/>
        <v>23.18</v>
      </c>
      <c r="F322" s="3" t="str">
        <f>F321+F324</f>
        <v>1.00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760.74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121.13</v>
      </c>
      <c r="C324" s="3">
        <v>148.0</v>
      </c>
      <c r="D324" s="3">
        <v>148.0</v>
      </c>
      <c r="E324" s="3" t="str">
        <f>F324*B324</f>
        <v>0.00</v>
      </c>
      <c r="F324" s="3" t="str">
        <f>D324-C324</f>
        <v>0.00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879.55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371.47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57</v>
      </c>
      <c r="B328" s="3"/>
      <c r="C328" s="3"/>
      <c r="D328" s="3"/>
      <c r="E328" s="3">
        <v>75.0</v>
      </c>
      <c r="F328" s="1"/>
      <c r="G328" s="1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2350.07</v>
      </c>
      <c r="F329" s="1"/>
      <c r="G329" s="3" t="str">
        <f>E329+10000</f>
        <v>12350.07</v>
      </c>
      <c r="H329" s="1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106.56</v>
      </c>
      <c r="C333" s="3">
        <v>109.0</v>
      </c>
      <c r="D333" s="3">
        <v>109.0</v>
      </c>
      <c r="E333" s="3" t="str">
        <f t="shared" ref="E333:E334" si="67">F333*B333</f>
        <v>0.00</v>
      </c>
      <c r="F333" s="3" t="str">
        <f t="shared" ref="F333:F334" si="68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9757.0</v>
      </c>
      <c r="D334" s="3">
        <v>9809.0</v>
      </c>
      <c r="E334" s="3" t="str">
        <f t="shared" si="67"/>
        <v>245.44</v>
      </c>
      <c r="F334" s="3" t="str">
        <f t="shared" si="68"/>
        <v>52.00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367.0</v>
      </c>
      <c r="D336" s="3">
        <v>371.0</v>
      </c>
      <c r="E336" s="3" t="str">
        <f t="shared" ref="E336:E337" si="69">F336*B336</f>
        <v>79.48</v>
      </c>
      <c r="F336" s="3" t="str">
        <f>D336-C336</f>
        <v>4.00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69"/>
        <v>139.08</v>
      </c>
      <c r="F337" s="3" t="str">
        <f>F336+F339</f>
        <v>6.00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760.74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121.13</v>
      </c>
      <c r="C339" s="3">
        <v>146.0</v>
      </c>
      <c r="D339" s="3">
        <v>148.0</v>
      </c>
      <c r="E339" s="3" t="str">
        <f>F339*B339</f>
        <v>242.26</v>
      </c>
      <c r="F339" s="3" t="str">
        <f>D339-C339</f>
        <v>2.00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879.55</v>
      </c>
      <c r="F340" s="1"/>
      <c r="G340" s="1"/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371.47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57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2956.64</v>
      </c>
      <c r="F344" s="1"/>
      <c r="G344" s="3" t="str">
        <f>E344+10000</f>
        <v>12956.64</v>
      </c>
      <c r="H344" s="1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106.56</v>
      </c>
      <c r="C348" s="3">
        <v>108.0</v>
      </c>
      <c r="D348" s="3">
        <v>109.0</v>
      </c>
      <c r="E348" s="3" t="str">
        <f t="shared" ref="E348:E349" si="70">F348*B348</f>
        <v>106.56</v>
      </c>
      <c r="F348" s="3" t="str">
        <f t="shared" ref="F348:F349" si="71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9686.0</v>
      </c>
      <c r="D349" s="3">
        <v>9757.0</v>
      </c>
      <c r="E349" s="3" t="str">
        <f t="shared" si="70"/>
        <v>335.12</v>
      </c>
      <c r="F349" s="3" t="str">
        <f t="shared" si="71"/>
        <v>71.00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362.0</v>
      </c>
      <c r="D351" s="3">
        <v>367.0</v>
      </c>
      <c r="E351" s="3" t="str">
        <f t="shared" ref="E351:E352" si="72">F351*B351</f>
        <v>99.35</v>
      </c>
      <c r="F351" s="3" t="str">
        <f>D351-C351</f>
        <v>5.00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72"/>
        <v>139.08</v>
      </c>
      <c r="F352" s="3" t="str">
        <f>F351+F354</f>
        <v>6.00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760.74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121.13</v>
      </c>
      <c r="C354" s="3">
        <v>145.0</v>
      </c>
      <c r="D354" s="3">
        <v>146.0</v>
      </c>
      <c r="E354" s="3" t="str">
        <f>F354*B354</f>
        <v>121.13</v>
      </c>
      <c r="F354" s="3" t="str">
        <f>D354-C354</f>
        <v>1.00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898.16</v>
      </c>
      <c r="F355" s="1"/>
      <c r="G355" s="1">
        <v>879.55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57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3070.23</v>
      </c>
      <c r="F359" s="1"/>
      <c r="G359" s="3" t="str">
        <f>E359+10000</f>
        <v>13070.23</v>
      </c>
      <c r="H359" s="1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108.0</v>
      </c>
      <c r="D363" s="3">
        <v>108.0</v>
      </c>
      <c r="E363" s="3" t="str">
        <f t="shared" ref="E363:E364" si="73">F363*B363</f>
        <v>0.00</v>
      </c>
      <c r="F363" s="3" t="str">
        <f t="shared" ref="F363:F364" si="74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9641.0</v>
      </c>
      <c r="D364" s="3">
        <v>9686.0</v>
      </c>
      <c r="E364" s="3" t="str">
        <f t="shared" si="73"/>
        <v>201.60</v>
      </c>
      <c r="F364" s="3" t="str">
        <f t="shared" si="74"/>
        <v>45.00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362.0</v>
      </c>
      <c r="D366" s="3">
        <v>362.0</v>
      </c>
      <c r="E366" s="3" t="str">
        <f t="shared" ref="E366:E367" si="75">F366*B366</f>
        <v>0.00</v>
      </c>
      <c r="F366" s="3" t="str">
        <f>D366-C366</f>
        <v>0.00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75"/>
        <v>22.03</v>
      </c>
      <c r="F367" s="3" t="str">
        <f>F366+F369</f>
        <v>1.00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760.74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114.27</v>
      </c>
      <c r="C369" s="3">
        <v>144.0</v>
      </c>
      <c r="D369" s="3">
        <v>145.0</v>
      </c>
      <c r="E369" s="3" t="str">
        <f>F369*B369</f>
        <v>114.27</v>
      </c>
      <c r="F369" s="3" t="str">
        <f>D369-C369</f>
        <v>1.00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943.35</v>
      </c>
      <c r="F370" s="1"/>
      <c r="G370" s="1">
        <v>898.16</v>
      </c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60.0</v>
      </c>
      <c r="F372" s="1"/>
      <c r="G372" s="1">
        <v>61.0</v>
      </c>
      <c r="H372" s="3"/>
      <c r="I372" s="1"/>
      <c r="J372" s="1"/>
      <c r="K372" s="1"/>
    </row>
    <row r="373" ht="12.75" customHeight="1">
      <c r="A373" s="1" t="s">
        <v>57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2651.08</v>
      </c>
      <c r="F374" s="1"/>
      <c r="G374" s="3" t="str">
        <f>E374+10000</f>
        <v>12651.08</v>
      </c>
      <c r="H374" s="1"/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101.2</v>
      </c>
      <c r="C378" s="3">
        <v>108.0</v>
      </c>
      <c r="D378" s="3">
        <v>108.0</v>
      </c>
      <c r="E378" s="3" t="str">
        <f t="shared" ref="E378:E379" si="76">F378*B378</f>
        <v>0.00</v>
      </c>
      <c r="F378" s="3" t="str">
        <f t="shared" ref="F378:F379" si="77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9586.0</v>
      </c>
      <c r="D379" s="3">
        <v>9641.0</v>
      </c>
      <c r="E379" s="3" t="str">
        <f t="shared" si="76"/>
        <v>246.40</v>
      </c>
      <c r="F379" s="3" t="str">
        <f t="shared" si="77"/>
        <v>55.00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1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359.0</v>
      </c>
      <c r="D381" s="3">
        <v>362.0</v>
      </c>
      <c r="E381" s="3" t="str">
        <f t="shared" ref="E381:E382" si="78">F381*B381</f>
        <v>56.64</v>
      </c>
      <c r="F381" s="3" t="str">
        <f>D381-C381</f>
        <v>3.00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78"/>
        <v>66.09</v>
      </c>
      <c r="F382" s="3" t="str">
        <f>F381+F384</f>
        <v>3.00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/>
      <c r="H383" s="1"/>
      <c r="I383" s="3"/>
      <c r="J383" s="1"/>
      <c r="K383" s="1"/>
    </row>
    <row r="384" ht="12.75" customHeight="1">
      <c r="A384" s="1" t="s">
        <v>12</v>
      </c>
      <c r="B384" s="3">
        <v>114.27</v>
      </c>
      <c r="C384" s="3">
        <v>144.0</v>
      </c>
      <c r="D384" s="3">
        <v>144.0</v>
      </c>
      <c r="E384" s="3" t="str">
        <f>F384*B384</f>
        <v>0.00</v>
      </c>
      <c r="F384" s="3" t="str">
        <f>D384-C384</f>
        <v>0.00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943.35</v>
      </c>
      <c r="F385" s="1"/>
      <c r="G385" s="1"/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60.0</v>
      </c>
      <c r="F387" s="1"/>
      <c r="G387" s="1"/>
      <c r="H387" s="3"/>
      <c r="I387" s="1"/>
      <c r="J387" s="1"/>
      <c r="K387" s="1"/>
    </row>
    <row r="388" ht="12.75" customHeight="1">
      <c r="A388" s="1" t="s">
        <v>57</v>
      </c>
      <c r="B388" s="3"/>
      <c r="C388" s="3"/>
      <c r="D388" s="3"/>
      <c r="E388" s="3">
        <v>75.0</v>
      </c>
      <c r="F388" s="1"/>
      <c r="G388" s="1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2682.31</v>
      </c>
      <c r="F389" s="1"/>
      <c r="G389" s="3" t="str">
        <f>E389+10000</f>
        <v>12682.31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101.2</v>
      </c>
      <c r="C393" s="3">
        <v>107.0</v>
      </c>
      <c r="D393" s="3">
        <v>108.0</v>
      </c>
      <c r="E393" s="3" t="str">
        <f t="shared" ref="E393:E394" si="79">F393*B393</f>
        <v>101.20</v>
      </c>
      <c r="F393" s="3" t="str">
        <f t="shared" ref="F393:F394" si="80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9535.0</v>
      </c>
      <c r="D394" s="3">
        <v>9586.0</v>
      </c>
      <c r="E394" s="3" t="str">
        <f t="shared" si="79"/>
        <v>228.48</v>
      </c>
      <c r="F394" s="3" t="str">
        <f t="shared" si="80"/>
        <v>51.00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357.0</v>
      </c>
      <c r="D396" s="3">
        <v>359.0</v>
      </c>
      <c r="E396" s="3" t="str">
        <f t="shared" ref="E396:E397" si="81">F396*B396</f>
        <v>37.76</v>
      </c>
      <c r="F396" s="3" t="str">
        <f>D396-C396</f>
        <v>2.00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81"/>
        <v>66.09</v>
      </c>
      <c r="F397" s="3" t="str">
        <f>F396+F399</f>
        <v>3.00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114.27</v>
      </c>
      <c r="C399" s="3">
        <v>143.0</v>
      </c>
      <c r="D399" s="3">
        <v>144.0</v>
      </c>
      <c r="E399" s="3" t="str">
        <f>F399*B399</f>
        <v>114.27</v>
      </c>
      <c r="F399" s="3" t="str">
        <f>D399-C399</f>
        <v>1.00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943.35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60.0</v>
      </c>
      <c r="F402" s="1"/>
      <c r="G402" s="1"/>
      <c r="H402" s="3"/>
      <c r="I402" s="1"/>
      <c r="J402" s="1"/>
      <c r="K402" s="1"/>
    </row>
    <row r="403" ht="12.75" customHeight="1">
      <c r="A403" s="1" t="s">
        <v>57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2860.98</v>
      </c>
      <c r="F404" s="1"/>
      <c r="G404" s="3" t="str">
        <f>E404+10000</f>
        <v>12860.98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101.2</v>
      </c>
      <c r="C408" s="3">
        <v>106.0</v>
      </c>
      <c r="D408" s="3">
        <v>107.0</v>
      </c>
      <c r="E408" s="3" t="str">
        <f t="shared" ref="E408:E409" si="82">F408*B408</f>
        <v>101.20</v>
      </c>
      <c r="F408" s="3" t="str">
        <f t="shared" ref="F408:F409" si="83">D408-C408</f>
        <v>1.00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9464.0</v>
      </c>
      <c r="D409" s="3">
        <v>9535.0</v>
      </c>
      <c r="E409" s="3" t="str">
        <f t="shared" si="82"/>
        <v>318.08</v>
      </c>
      <c r="F409" s="3" t="str">
        <f t="shared" si="83"/>
        <v>71.00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353.0</v>
      </c>
      <c r="D411" s="3">
        <v>357.0</v>
      </c>
      <c r="E411" s="3" t="str">
        <f t="shared" ref="E411:E412" si="84">F411*B411</f>
        <v>75.52</v>
      </c>
      <c r="F411" s="3" t="str">
        <f>D411-C411</f>
        <v>4.00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84"/>
        <v>132.18</v>
      </c>
      <c r="F412" s="3" t="str">
        <f>F411+F414</f>
        <v>6.00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114.27</v>
      </c>
      <c r="C414" s="3">
        <v>141.0</v>
      </c>
      <c r="D414" s="3">
        <v>143.0</v>
      </c>
      <c r="E414" s="3" t="str">
        <f>F414*B414</f>
        <v>228.54</v>
      </c>
      <c r="F414" s="3" t="str">
        <f>D414-C414</f>
        <v>2.00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943.35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60.0</v>
      </c>
      <c r="F417" s="1"/>
      <c r="G417" s="1"/>
      <c r="H417" s="3"/>
      <c r="I417" s="1"/>
      <c r="J417" s="1"/>
      <c r="K417" s="1"/>
    </row>
    <row r="418" ht="12.75" customHeight="1">
      <c r="A418" s="1" t="s">
        <v>57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3168.70</v>
      </c>
      <c r="F419" s="1"/>
      <c r="G419" s="3" t="str">
        <f>E419+10000</f>
        <v>13168.70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105.0</v>
      </c>
      <c r="D423" s="3">
        <v>106.0</v>
      </c>
      <c r="E423" s="3" t="str">
        <f t="shared" ref="E423:E424" si="85">F423*B423</f>
        <v>101.20</v>
      </c>
      <c r="F423" s="3" t="str">
        <f t="shared" ref="F423:F424" si="86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9414.0</v>
      </c>
      <c r="D424" s="3">
        <v>9464.0</v>
      </c>
      <c r="E424" s="3" t="str">
        <f t="shared" si="85"/>
        <v>224.00</v>
      </c>
      <c r="F424" s="3" t="str">
        <f t="shared" si="86"/>
        <v>50.00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350.0</v>
      </c>
      <c r="D426" s="3">
        <v>353.0</v>
      </c>
      <c r="E426" s="3" t="str">
        <f t="shared" ref="E426:E427" si="87">F426*B426</f>
        <v>56.64</v>
      </c>
      <c r="F426" s="3" t="str">
        <f>D426-C426</f>
        <v>3.00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7"/>
        <v>88.12</v>
      </c>
      <c r="F427" s="3" t="str">
        <f>F426+F429</f>
        <v>4.00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114.27</v>
      </c>
      <c r="C429" s="3">
        <v>140.0</v>
      </c>
      <c r="D429" s="3">
        <v>141.0</v>
      </c>
      <c r="E429" s="3" t="str">
        <f>F429*B429</f>
        <v>114.27</v>
      </c>
      <c r="F429" s="3" t="str">
        <f>D429-C429</f>
        <v>1.00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985.47</v>
      </c>
      <c r="F430" s="1"/>
      <c r="G430" s="1">
        <v>985.47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60.0</v>
      </c>
      <c r="F432" s="1"/>
      <c r="G432" s="1"/>
      <c r="H432" s="3"/>
      <c r="I432" s="1"/>
      <c r="J432" s="1"/>
      <c r="K432" s="1"/>
    </row>
    <row r="433" ht="12.75" customHeight="1">
      <c r="A433" s="1" t="s">
        <v>57</v>
      </c>
      <c r="B433" s="3"/>
      <c r="C433" s="3"/>
      <c r="D433" s="3"/>
      <c r="E433" s="3">
        <v>70.0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2934.53</v>
      </c>
      <c r="F434" s="1"/>
      <c r="G434" s="3" t="str">
        <f>E434+10000</f>
        <v>12934.53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101.2</v>
      </c>
      <c r="C438" s="3">
        <v>105.0</v>
      </c>
      <c r="D438" s="3">
        <v>105.0</v>
      </c>
      <c r="E438" s="3" t="str">
        <f t="shared" ref="E438:E439" si="88">F438*B438</f>
        <v>0.00</v>
      </c>
      <c r="F438" s="3" t="str">
        <f t="shared" ref="F438:F439" si="8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9361.0</v>
      </c>
      <c r="D439" s="3">
        <v>9414.0</v>
      </c>
      <c r="E439" s="3" t="str">
        <f t="shared" si="88"/>
        <v>237.44</v>
      </c>
      <c r="F439" s="3" t="str">
        <f t="shared" si="89"/>
        <v>53.00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348.0</v>
      </c>
      <c r="D441" s="3">
        <v>350.0</v>
      </c>
      <c r="E441" s="3" t="str">
        <f t="shared" ref="E441:E442" si="90">F441*B441</f>
        <v>37.76</v>
      </c>
      <c r="F441" s="3" t="str">
        <f>D441-C441</f>
        <v>2.00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90"/>
        <v>66.09</v>
      </c>
      <c r="F442" s="3" t="str">
        <f>F441+F444</f>
        <v>3.00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139.0</v>
      </c>
      <c r="D444" s="3">
        <v>140.0</v>
      </c>
      <c r="E444" s="3" t="str">
        <f>F444*B444</f>
        <v>114.27</v>
      </c>
      <c r="F444" s="3" t="str">
        <f>D444-C444</f>
        <v>1.00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985.47</v>
      </c>
      <c r="F445" s="1"/>
      <c r="G445" s="1">
        <v>985.47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/>
      <c r="H447" s="3"/>
      <c r="I447" s="1"/>
      <c r="J447" s="1"/>
      <c r="K447" s="1"/>
    </row>
    <row r="448" ht="12.75" customHeight="1">
      <c r="A448" s="1" t="s">
        <v>57</v>
      </c>
      <c r="B448" s="3"/>
      <c r="C448" s="3"/>
      <c r="D448" s="3"/>
      <c r="E448" s="3">
        <v>70.0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2805.86</v>
      </c>
      <c r="F449" s="1"/>
      <c r="G449" s="3" t="str">
        <f>E449+10000</f>
        <v>12805.86</v>
      </c>
      <c r="H449" s="1" t="str">
        <f>13000-12929</f>
        <v>71</v>
      </c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105.0</v>
      </c>
      <c r="D453" s="3">
        <v>105.0</v>
      </c>
      <c r="E453" s="3" t="str">
        <f t="shared" ref="E453:E454" si="91">F453*B453</f>
        <v>0.00</v>
      </c>
      <c r="F453" s="3" t="str">
        <f t="shared" ref="F453:F454" si="92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9288.0</v>
      </c>
      <c r="D454" s="3">
        <v>9361.0</v>
      </c>
      <c r="E454" s="3" t="str">
        <f t="shared" si="91"/>
        <v>327.04</v>
      </c>
      <c r="F454" s="3" t="str">
        <f t="shared" si="92"/>
        <v>73.00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343.0</v>
      </c>
      <c r="D456" s="3">
        <v>348.0</v>
      </c>
      <c r="E456" s="3" t="str">
        <f t="shared" ref="E456:E457" si="93">F456*B456</f>
        <v>94.40</v>
      </c>
      <c r="F456" s="3" t="str">
        <f>D456-C456</f>
        <v>5.00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93"/>
        <v>154.21</v>
      </c>
      <c r="F457" s="3" t="str">
        <f>F456+F459</f>
        <v>7.00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137.0</v>
      </c>
      <c r="D459" s="3">
        <v>139.0</v>
      </c>
      <c r="E459" s="3" t="str">
        <f>F459*B459</f>
        <v>228.54</v>
      </c>
      <c r="F459" s="3" t="str">
        <f>D459-C459</f>
        <v>2.00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985.47</v>
      </c>
      <c r="F460" s="1"/>
      <c r="G460" s="1">
        <v>985.47</v>
      </c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217.75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57</v>
      </c>
      <c r="B463" s="3"/>
      <c r="C463" s="3"/>
      <c r="D463" s="3"/>
      <c r="E463" s="3">
        <v>70.0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3000.77</v>
      </c>
      <c r="F464" s="1"/>
      <c r="G464" s="3" t="str">
        <f>E464+10000</f>
        <v>13000.77</v>
      </c>
      <c r="H464" s="1" t="str">
        <f>13000-12929</f>
        <v>71</v>
      </c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2.75" customHeight="1">
      <c r="A477" s="1"/>
      <c r="B477" s="3"/>
      <c r="C477" s="3"/>
      <c r="D477" s="3"/>
      <c r="E477" s="3"/>
      <c r="F477" s="1"/>
      <c r="G477" s="1"/>
      <c r="H477" s="1"/>
      <c r="I477" s="1"/>
      <c r="J477" s="1"/>
      <c r="K477" s="1"/>
    </row>
    <row r="478" ht="15.75" customHeight="1">
      <c r="A478" s="5"/>
      <c r="B478" s="5"/>
      <c r="C478" s="5"/>
      <c r="D478" s="5"/>
      <c r="E478" s="6"/>
      <c r="F478" s="1"/>
      <c r="G478" s="3"/>
      <c r="H478" s="1"/>
      <c r="I478" s="1"/>
      <c r="J478" s="1"/>
      <c r="K478" s="1"/>
    </row>
    <row r="479" ht="12.75" customHeight="1">
      <c r="A479" s="7"/>
      <c r="B479" s="1"/>
      <c r="C479" s="1"/>
      <c r="D479" s="1"/>
      <c r="E479" s="1"/>
      <c r="F479" s="1"/>
      <c r="G479" s="1"/>
      <c r="H479" s="1"/>
      <c r="I479" s="1"/>
      <c r="J479" s="1"/>
      <c r="K479" s="1"/>
    </row>
    <row r="480" ht="15.75" customHeight="1">
      <c r="A480" s="1"/>
      <c r="B480" s="2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3"/>
      <c r="G483" s="1"/>
      <c r="H483" s="1"/>
      <c r="I483" s="3"/>
      <c r="J483" s="1"/>
      <c r="K483" s="1"/>
    </row>
    <row r="484" ht="12.75" customHeight="1">
      <c r="A484" s="1"/>
      <c r="B484" s="3"/>
      <c r="C484" s="3"/>
      <c r="D484" s="3"/>
      <c r="E484" s="3"/>
      <c r="F484" s="1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3"/>
      <c r="J485" s="1"/>
      <c r="K485" s="1"/>
    </row>
    <row r="486" ht="12.75" customHeight="1">
      <c r="A486" s="1"/>
      <c r="B486" s="3"/>
      <c r="C486" s="3"/>
      <c r="D486" s="3"/>
      <c r="E486" s="3"/>
      <c r="F486" s="3"/>
      <c r="G486" s="1"/>
      <c r="H486" s="1"/>
      <c r="I486" s="1"/>
      <c r="J486" s="1"/>
      <c r="K486" s="1"/>
    </row>
    <row r="487" ht="12.75" customHeight="1">
      <c r="A487" s="1"/>
      <c r="B487" s="3"/>
      <c r="C487" s="3"/>
      <c r="D487" s="3"/>
      <c r="E487" s="3"/>
      <c r="F487" s="1"/>
      <c r="G487" s="1"/>
      <c r="H487" s="1"/>
      <c r="I487" s="3"/>
      <c r="J487" s="1"/>
      <c r="K487" s="1"/>
    </row>
    <row r="488" ht="12.75" customHeight="1">
      <c r="A488" s="1"/>
      <c r="B488" s="3"/>
      <c r="C488" s="3"/>
      <c r="D488" s="3"/>
      <c r="E488" s="3"/>
      <c r="F488" s="3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3"/>
      <c r="J490" s="1"/>
      <c r="K490" s="1"/>
    </row>
    <row r="491" ht="12.75" customHeight="1">
      <c r="A491" s="1"/>
      <c r="B491" s="3"/>
      <c r="C491" s="3"/>
      <c r="D491" s="3"/>
      <c r="E491" s="3"/>
      <c r="F491" s="1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1"/>
      <c r="G492" s="1"/>
      <c r="H492" s="1"/>
      <c r="I492" s="1"/>
      <c r="J492" s="1"/>
      <c r="K492" s="1"/>
    </row>
    <row r="493" ht="15.75" customHeight="1">
      <c r="A493" s="5"/>
      <c r="B493" s="5"/>
      <c r="C493" s="5"/>
      <c r="D493" s="5"/>
      <c r="E493" s="6"/>
      <c r="F493" s="1"/>
      <c r="G493" s="3"/>
      <c r="H493" s="1"/>
      <c r="I493" s="1"/>
      <c r="J493" s="1"/>
      <c r="K493" s="1"/>
    </row>
    <row r="494" ht="12.75" customHeight="1">
      <c r="A494" s="7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5.75" customHeight="1">
      <c r="A495" s="1"/>
      <c r="B495" s="2"/>
      <c r="E495" s="1"/>
      <c r="F495" s="1"/>
      <c r="G495" s="1"/>
      <c r="H495" s="1"/>
      <c r="I495" s="1"/>
      <c r="J495" s="1"/>
      <c r="K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3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1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3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3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3"/>
      <c r="J505" s="1"/>
      <c r="K505" s="1"/>
    </row>
    <row r="506" ht="12.75" customHeight="1">
      <c r="A506" s="1"/>
      <c r="B506" s="3"/>
      <c r="C506" s="3"/>
      <c r="D506" s="3"/>
      <c r="E506" s="3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5.75" customHeight="1">
      <c r="A508" s="5"/>
      <c r="B508" s="5"/>
      <c r="C508" s="5"/>
      <c r="D508" s="5"/>
      <c r="E508" s="6"/>
      <c r="F508" s="1"/>
      <c r="G508" s="3"/>
      <c r="H508" s="1"/>
      <c r="I508" s="1"/>
      <c r="J508" s="1"/>
      <c r="K508" s="1"/>
    </row>
    <row r="509" ht="12.75" customHeight="1">
      <c r="A509" s="7"/>
      <c r="B509" s="1"/>
      <c r="C509" s="1"/>
      <c r="D509" s="1"/>
      <c r="E509" s="1"/>
      <c r="F509" s="1"/>
      <c r="G509" s="1"/>
      <c r="H509" s="1"/>
      <c r="I509" s="1"/>
      <c r="J509" s="1"/>
      <c r="K509" s="1"/>
    </row>
    <row r="510" ht="15.75" customHeight="1">
      <c r="A510" s="1"/>
      <c r="B510" s="2"/>
      <c r="E510" s="1"/>
      <c r="F510" s="1"/>
      <c r="G510" s="1"/>
      <c r="H510" s="1"/>
      <c r="I510" s="1"/>
      <c r="J510" s="1"/>
      <c r="K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3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3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3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3"/>
      <c r="H523" s="1"/>
      <c r="I523" s="1"/>
      <c r="J523" s="1"/>
      <c r="K523" s="1"/>
    </row>
    <row r="524" ht="12.75" customHeight="1">
      <c r="A524" s="7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3"/>
      <c r="J530" s="1"/>
      <c r="K530" s="1"/>
    </row>
    <row r="531" ht="12.75" customHeight="1">
      <c r="A531" s="1"/>
      <c r="B531" s="3"/>
      <c r="C531" s="3"/>
      <c r="D531" s="3"/>
      <c r="E531" s="3"/>
      <c r="F531" s="3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3"/>
      <c r="J532" s="1"/>
      <c r="K532" s="1"/>
    </row>
    <row r="533" ht="12.75" customHeight="1">
      <c r="A533" s="1"/>
      <c r="B533" s="3"/>
      <c r="C533" s="3"/>
      <c r="D533" s="3"/>
      <c r="E533" s="3"/>
      <c r="F533" s="3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1"/>
      <c r="G535" s="1"/>
      <c r="H535" s="1"/>
      <c r="I535" s="3"/>
      <c r="J535" s="1"/>
      <c r="K535" s="1"/>
    </row>
    <row r="536" ht="12.75" customHeight="1">
      <c r="A536" s="1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5.75" customHeight="1">
      <c r="A538" s="5"/>
      <c r="B538" s="5"/>
      <c r="C538" s="5"/>
      <c r="D538" s="5"/>
      <c r="E538" s="6"/>
      <c r="F538" s="1"/>
      <c r="G538" s="3"/>
      <c r="H538" s="1"/>
      <c r="I538" s="1"/>
      <c r="J538" s="1"/>
      <c r="K538" s="1"/>
    </row>
    <row r="539" ht="12.75" customHeight="1">
      <c r="A539" s="7"/>
      <c r="B539" s="1"/>
      <c r="C539" s="1"/>
      <c r="D539" s="1"/>
      <c r="E539" s="1"/>
      <c r="F539" s="1"/>
      <c r="G539" s="1"/>
      <c r="H539" s="1"/>
      <c r="I539" s="1"/>
      <c r="J539" s="1"/>
      <c r="K539" s="1"/>
    </row>
    <row r="540" ht="15.75" customHeight="1">
      <c r="A540" s="1"/>
      <c r="B540" s="2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1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1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1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1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5.75" customHeight="1"/>
  </sheetData>
  <mergeCells count="44">
    <mergeCell ref="B645:D645"/>
    <mergeCell ref="B660:D660"/>
    <mergeCell ref="B570:D570"/>
    <mergeCell ref="B555:D555"/>
    <mergeCell ref="B615:D615"/>
    <mergeCell ref="B540:D540"/>
    <mergeCell ref="B585:D585"/>
    <mergeCell ref="B600:D600"/>
    <mergeCell ref="B510:D510"/>
    <mergeCell ref="B630:D630"/>
    <mergeCell ref="B525:D525"/>
    <mergeCell ref="B316:D316"/>
    <mergeCell ref="B331:D331"/>
    <mergeCell ref="B421:D421"/>
    <mergeCell ref="B406:D406"/>
    <mergeCell ref="B361:D361"/>
    <mergeCell ref="B376:D376"/>
    <mergeCell ref="B391:D391"/>
    <mergeCell ref="B301:D301"/>
    <mergeCell ref="B286:D286"/>
    <mergeCell ref="B346:D346"/>
    <mergeCell ref="B16:D16"/>
    <mergeCell ref="B1:D1"/>
    <mergeCell ref="B31:D31"/>
    <mergeCell ref="B46:D46"/>
    <mergeCell ref="B211:D211"/>
    <mergeCell ref="B226:D226"/>
    <mergeCell ref="B256:D256"/>
    <mergeCell ref="B241:D241"/>
    <mergeCell ref="B271:D271"/>
    <mergeCell ref="B436:D436"/>
    <mergeCell ref="B451:D451"/>
    <mergeCell ref="B495:D495"/>
    <mergeCell ref="B480:D480"/>
    <mergeCell ref="B121:D121"/>
    <mergeCell ref="B106:D106"/>
    <mergeCell ref="B61:D61"/>
    <mergeCell ref="B76:D76"/>
    <mergeCell ref="B136:D136"/>
    <mergeCell ref="B151:D151"/>
    <mergeCell ref="B181:D181"/>
    <mergeCell ref="B166:D166"/>
    <mergeCell ref="B196:D196"/>
    <mergeCell ref="B91:D9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7949.0</v>
      </c>
      <c r="D4" s="3">
        <v>7949.0</v>
      </c>
      <c r="E4" s="3" t="str">
        <f>F4*B4</f>
        <v>0.00</v>
      </c>
      <c r="F4" s="3" t="str">
        <f t="shared" si="1"/>
        <v>0.00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/>
      <c r="I5" s="1"/>
      <c r="J5" s="1"/>
      <c r="K5" s="1"/>
    </row>
    <row r="6" ht="12.75" customHeight="1">
      <c r="A6" s="1" t="s">
        <v>9</v>
      </c>
      <c r="B6" s="3">
        <v>21.65</v>
      </c>
      <c r="C6" s="3">
        <v>265.0</v>
      </c>
      <c r="D6" s="3">
        <v>265.0</v>
      </c>
      <c r="E6" s="3" t="str">
        <f t="shared" ref="E6:E7" si="2">F6*B6</f>
        <v>0.00</v>
      </c>
      <c r="F6" s="3" t="str">
        <f>D6-C6</f>
        <v>0.00</v>
      </c>
      <c r="G6" s="1"/>
      <c r="H6" s="3"/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0.00</v>
      </c>
      <c r="F7" s="3" t="str">
        <f>F6+F9</f>
        <v>0.00</v>
      </c>
      <c r="G7" s="1"/>
      <c r="H7" s="3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/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/>
      <c r="I12" s="1"/>
      <c r="J12" s="1"/>
      <c r="K12" s="1"/>
    </row>
    <row r="13" ht="12.75" customHeight="1">
      <c r="A13" s="1" t="s">
        <v>50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4220.01</v>
      </c>
      <c r="F14" s="5"/>
      <c r="G14" s="3" t="str">
        <f>E14+9000</f>
        <v>13220.01</v>
      </c>
      <c r="H14" s="3"/>
      <c r="I14" s="1"/>
      <c r="J14" s="1"/>
      <c r="K14" s="1"/>
    </row>
    <row r="15" ht="12.75" customHeight="1">
      <c r="A15" s="7" t="s">
        <v>62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66.0</v>
      </c>
      <c r="D18" s="3">
        <v>66.16</v>
      </c>
      <c r="E18" s="3" t="str">
        <f>B18*F18</f>
        <v>19.58</v>
      </c>
      <c r="F18" s="3" t="str">
        <f t="shared" ref="F18:F19" si="3">D18-C18</f>
        <v>0.16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5.14</v>
      </c>
      <c r="C19" s="3">
        <v>7927.0</v>
      </c>
      <c r="D19" s="3">
        <v>7949.0</v>
      </c>
      <c r="E19" s="3" t="str">
        <f>F19*B19</f>
        <v>113.08</v>
      </c>
      <c r="F19" s="3" t="str">
        <f t="shared" si="3"/>
        <v>22.00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/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263.0</v>
      </c>
      <c r="D21" s="3">
        <v>265.0</v>
      </c>
      <c r="E21" s="3" t="str">
        <f t="shared" ref="E21:E22" si="4">F21*B21</f>
        <v>43.30</v>
      </c>
      <c r="F21" s="3" t="str">
        <f>D21-C21</f>
        <v>2.00</v>
      </c>
      <c r="G21" s="1"/>
      <c r="H21" s="3"/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50.52</v>
      </c>
      <c r="F22" s="3" t="str">
        <f>F21+F24</f>
        <v>2.00</v>
      </c>
      <c r="G22" s="1"/>
      <c r="H22" s="3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/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/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/>
      <c r="I27" s="1"/>
      <c r="J27" s="1"/>
      <c r="K27" s="1"/>
    </row>
    <row r="28" ht="12.75" customHeight="1">
      <c r="A28" s="1" t="s">
        <v>50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4446.49</v>
      </c>
      <c r="F29" s="5"/>
      <c r="G29" s="3" t="str">
        <f>E29+9000</f>
        <v>13446.49</v>
      </c>
      <c r="H29" s="3"/>
      <c r="I29" s="1"/>
      <c r="J29" s="1"/>
      <c r="K29" s="1"/>
    </row>
    <row r="30" ht="12.75" customHeight="1">
      <c r="A30" s="7" t="s">
        <v>62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66.0</v>
      </c>
      <c r="D33" s="3">
        <v>66.0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5.14</v>
      </c>
      <c r="C34" s="3">
        <v>7927.0</v>
      </c>
      <c r="D34" s="3">
        <v>7927.0</v>
      </c>
      <c r="E34" s="3" t="str">
        <f>F34*B34</f>
        <v>0.00</v>
      </c>
      <c r="F34" s="3" t="str">
        <f t="shared" si="5"/>
        <v>0.00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/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263.0</v>
      </c>
      <c r="D36" s="3">
        <v>263.0</v>
      </c>
      <c r="E36" s="3" t="str">
        <f t="shared" ref="E36:E37" si="6">F36*B36</f>
        <v>0.00</v>
      </c>
      <c r="F36" s="3" t="str">
        <f>D36-C36</f>
        <v>0.00</v>
      </c>
      <c r="G36" s="1"/>
      <c r="H36" s="3"/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/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/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/>
      <c r="I42" s="1"/>
      <c r="J42" s="1"/>
      <c r="K42" s="1"/>
    </row>
    <row r="43" ht="12.75" customHeight="1">
      <c r="A43" s="1" t="s">
        <v>50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62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66.0</v>
      </c>
      <c r="D48" s="3">
        <v>66.0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5.14</v>
      </c>
      <c r="C49" s="3">
        <v>7927.0</v>
      </c>
      <c r="D49" s="3">
        <v>7927.0</v>
      </c>
      <c r="E49" s="3" t="str">
        <f>F49*B49</f>
        <v>0.00</v>
      </c>
      <c r="F49" s="3" t="str">
        <f t="shared" si="7"/>
        <v>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/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263.0</v>
      </c>
      <c r="D51" s="3">
        <v>263.0</v>
      </c>
      <c r="E51" s="3" t="str">
        <f t="shared" ref="E51:E52" si="8">F51*B51</f>
        <v>0.00</v>
      </c>
      <c r="F51" s="3" t="str">
        <f>D51-C51</f>
        <v>0.00</v>
      </c>
      <c r="G51" s="1"/>
      <c r="H51" s="3"/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0.00</v>
      </c>
      <c r="F52" s="3" t="str">
        <f>F51+F54</f>
        <v>0.00</v>
      </c>
      <c r="G52" s="1"/>
      <c r="H52" s="3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/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/>
      <c r="I57" s="1"/>
      <c r="J57" s="1"/>
      <c r="K57" s="1"/>
    </row>
    <row r="58" ht="12.75" customHeight="1">
      <c r="A58" s="1" t="s">
        <v>50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4220.01</v>
      </c>
      <c r="F59" s="5"/>
      <c r="G59" s="3" t="str">
        <f>E59+9000</f>
        <v>13220.01</v>
      </c>
      <c r="H59" s="3"/>
      <c r="I59" s="1"/>
      <c r="J59" s="1"/>
      <c r="K59" s="1"/>
    </row>
    <row r="60" ht="12.75" customHeight="1">
      <c r="A60" s="7" t="s">
        <v>62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66.0</v>
      </c>
      <c r="D63" s="3">
        <v>66.0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/>
      <c r="J63" s="1"/>
      <c r="K63" s="1"/>
    </row>
    <row r="64" ht="12.75" customHeight="1">
      <c r="A64" s="1" t="s">
        <v>7</v>
      </c>
      <c r="B64" s="3">
        <v>5.14</v>
      </c>
      <c r="C64" s="3">
        <v>7927.0</v>
      </c>
      <c r="D64" s="3">
        <v>7927.0</v>
      </c>
      <c r="E64" s="3" t="str">
        <f>F64*B64</f>
        <v>0.00</v>
      </c>
      <c r="F64" s="3" t="str">
        <f t="shared" si="9"/>
        <v>0.00</v>
      </c>
      <c r="G64" s="1"/>
      <c r="H64" s="1"/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/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263.0</v>
      </c>
      <c r="D66" s="3">
        <v>263.0</v>
      </c>
      <c r="E66" s="3" t="str">
        <f t="shared" ref="E66:E67" si="10">F66*B66</f>
        <v>0.00</v>
      </c>
      <c r="F66" s="3" t="str">
        <f>D66-C66</f>
        <v>0.00</v>
      </c>
      <c r="G66" s="1"/>
      <c r="H66" s="3"/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0.00</v>
      </c>
      <c r="F67" s="3" t="str">
        <f>F66+F69</f>
        <v>0.00</v>
      </c>
      <c r="G67" s="1"/>
      <c r="H67" s="3"/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/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/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/>
      <c r="I72" s="1"/>
      <c r="J72" s="1"/>
      <c r="K72" s="1"/>
    </row>
    <row r="73" ht="12.75" customHeight="1">
      <c r="A73" s="1" t="s">
        <v>50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4220.01</v>
      </c>
      <c r="F74" s="5"/>
      <c r="G74" s="3" t="str">
        <f>E74+9000</f>
        <v>13220.01</v>
      </c>
      <c r="H74" s="3"/>
      <c r="I74" s="1"/>
      <c r="J74" s="1"/>
      <c r="K74" s="1"/>
    </row>
    <row r="75" ht="12.75" customHeight="1">
      <c r="A75" s="7" t="s">
        <v>62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66.0</v>
      </c>
      <c r="D78" s="3">
        <v>66.0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7927.0</v>
      </c>
      <c r="D79" s="3">
        <v>7927.0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263.0</v>
      </c>
      <c r="D81" s="3">
        <v>263.0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 t="str">
        <f>12000-E89</f>
        <v>7779.99</v>
      </c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50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62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66.0</v>
      </c>
      <c r="E93" s="3" t="str">
        <f>B93*F93</f>
        <v>0.00</v>
      </c>
      <c r="F93" s="3" t="str">
        <f t="shared" ref="F93:F94" si="13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7927.0</v>
      </c>
      <c r="E94" s="3" t="str">
        <f>F94*B94</f>
        <v>0.00</v>
      </c>
      <c r="F94" s="3" t="str">
        <f t="shared" si="13"/>
        <v>0.00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263.0</v>
      </c>
      <c r="E96" s="3" t="str">
        <f t="shared" ref="E96:E97" si="14">F96*B96</f>
        <v>0.00</v>
      </c>
      <c r="F96" s="3" t="str">
        <f>D96-C96</f>
        <v>0.00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0.00</v>
      </c>
      <c r="F97" s="3" t="str">
        <f>F96+F99</f>
        <v>0.00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 t="str">
        <f>12000-E104</f>
        <v>7779.99</v>
      </c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50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4220.01</v>
      </c>
      <c r="F104" s="5"/>
      <c r="G104" s="3" t="str">
        <f>E104+9000</f>
        <v>13220.01</v>
      </c>
      <c r="H104" s="3"/>
      <c r="I104" s="1"/>
      <c r="J104" s="1"/>
      <c r="K104" s="1"/>
    </row>
    <row r="105" ht="12.75" customHeight="1">
      <c r="A105" s="7" t="s">
        <v>62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 t="str">
        <f>12000-E119</f>
        <v>7779.99</v>
      </c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50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65.0</v>
      </c>
      <c r="D123" s="3">
        <v>66.0</v>
      </c>
      <c r="E123" s="3" t="str">
        <f>B123*F123</f>
        <v>122.35</v>
      </c>
      <c r="F123" s="3" t="str">
        <f t="shared" ref="F123:F124" si="17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7926.0</v>
      </c>
      <c r="D124" s="3">
        <v>7927.0</v>
      </c>
      <c r="E124" s="3" t="str">
        <f>F124*B124</f>
        <v>5.14</v>
      </c>
      <c r="F124" s="3" t="str">
        <f t="shared" si="17"/>
        <v>1.00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 t="str">
        <f>12000-E134</f>
        <v>7652.50</v>
      </c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50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4347.50</v>
      </c>
      <c r="F134" s="5"/>
      <c r="G134" s="3" t="str">
        <f>E134+9000</f>
        <v>13347.50</v>
      </c>
      <c r="H134" s="3"/>
      <c r="I134" s="1"/>
      <c r="J134" s="1"/>
      <c r="K134" s="1"/>
    </row>
    <row r="135" ht="12.75" customHeight="1">
      <c r="A135" s="7" t="s">
        <v>62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65.0</v>
      </c>
      <c r="D138" s="3">
        <v>65.0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7712.0</v>
      </c>
      <c r="D139" s="3">
        <v>7926.0</v>
      </c>
      <c r="E139" s="3" t="str">
        <f>F139*B139</f>
        <v>1099.96</v>
      </c>
      <c r="F139" s="3" t="str">
        <f t="shared" si="19"/>
        <v>214.00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260.0</v>
      </c>
      <c r="D141" s="3">
        <v>263.0</v>
      </c>
      <c r="E141" s="3" t="str">
        <f t="shared" ref="E141:E142" si="20">F141*B141</f>
        <v>64.95</v>
      </c>
      <c r="F141" s="3" t="str">
        <f>D141-C141</f>
        <v>3.00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126.30</v>
      </c>
      <c r="F142" s="3" t="str">
        <f>F141+F144</f>
        <v>5.00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141.0</v>
      </c>
      <c r="D144" s="3">
        <v>143.0</v>
      </c>
      <c r="E144" s="3" t="str">
        <f>F144*B144</f>
        <v>205.14</v>
      </c>
      <c r="F144" s="3" t="str">
        <f>D144-C144</f>
        <v>2.00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 t="str">
        <f>12000-E149</f>
        <v>6283.64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50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5716.36</v>
      </c>
      <c r="F149" s="5"/>
      <c r="G149" s="3" t="str">
        <f>E149+9000</f>
        <v>14716.36</v>
      </c>
      <c r="H149" s="3"/>
      <c r="I149" s="1"/>
      <c r="J149" s="1"/>
      <c r="K149" s="1"/>
    </row>
    <row r="150" ht="12.75" customHeight="1">
      <c r="A150" s="7" t="s">
        <v>62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65.0</v>
      </c>
      <c r="D153" s="3">
        <v>65.0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7536.0</v>
      </c>
      <c r="D154" s="3">
        <v>7712.0</v>
      </c>
      <c r="E154" s="3" t="str">
        <f>F154*B154</f>
        <v>904.64</v>
      </c>
      <c r="F154" s="3" t="str">
        <f t="shared" si="21"/>
        <v>176.00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257.0</v>
      </c>
      <c r="D156" s="3">
        <v>260.0</v>
      </c>
      <c r="E156" s="3" t="str">
        <f t="shared" ref="E156:E157" si="22">F156*B156</f>
        <v>64.95</v>
      </c>
      <c r="F156" s="3" t="str">
        <f>D156-C156</f>
        <v>3.00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101.04</v>
      </c>
      <c r="F157" s="3" t="str">
        <f>F156+F159</f>
        <v>4.00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140.0</v>
      </c>
      <c r="D159" s="3">
        <v>141.0</v>
      </c>
      <c r="E159" s="3" t="str">
        <f>F159*B159</f>
        <v>102.57</v>
      </c>
      <c r="F159" s="3" t="str">
        <f>D159-C159</f>
        <v>1.00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1200.0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/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50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5249.71</v>
      </c>
      <c r="F164" s="5"/>
      <c r="G164" s="3" t="str">
        <f>E164+9000</f>
        <v>14249.71</v>
      </c>
      <c r="H164" s="3"/>
      <c r="I164" s="1"/>
      <c r="J164" s="1"/>
      <c r="K164" s="1"/>
    </row>
    <row r="165" ht="12.75" customHeight="1">
      <c r="A165" s="7" t="s">
        <v>62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64.0</v>
      </c>
      <c r="D168" s="3">
        <v>65.0</v>
      </c>
      <c r="E168" s="3" t="str">
        <f>B168*F168</f>
        <v>122.35</v>
      </c>
      <c r="F168" s="3" t="str">
        <f t="shared" ref="F168:F169" si="23">D168-C168</f>
        <v>1.00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7368.0</v>
      </c>
      <c r="D169" s="3">
        <v>7536.0</v>
      </c>
      <c r="E169" s="3" t="str">
        <f>F169*B169</f>
        <v>863.52</v>
      </c>
      <c r="F169" s="3" t="str">
        <f t="shared" si="23"/>
        <v>168.00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254.0</v>
      </c>
      <c r="D171" s="3">
        <v>257.0</v>
      </c>
      <c r="E171" s="3" t="str">
        <f t="shared" ref="E171:E172" si="24">F171*B171</f>
        <v>64.95</v>
      </c>
      <c r="F171" s="3" t="str">
        <f>D171-C171</f>
        <v>3.00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101.04</v>
      </c>
      <c r="F172" s="3" t="str">
        <f>F171+F174</f>
        <v>4.00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139.0</v>
      </c>
      <c r="D174" s="3">
        <v>140.0</v>
      </c>
      <c r="E174" s="3" t="str">
        <f>F174*B174</f>
        <v>102.57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1200.0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50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5330.94</v>
      </c>
      <c r="F179" s="5"/>
      <c r="G179" s="3" t="str">
        <f>E179+9000</f>
        <v>14330.94</v>
      </c>
      <c r="H179" s="3"/>
      <c r="I179" s="1"/>
      <c r="J179" s="1"/>
      <c r="K179" s="1"/>
    </row>
    <row r="180" ht="12.75" customHeight="1">
      <c r="A180" s="7" t="s">
        <v>62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64.0</v>
      </c>
      <c r="D183" s="3">
        <v>64.0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7203.0</v>
      </c>
      <c r="D184" s="3">
        <v>7368.0</v>
      </c>
      <c r="E184" s="3" t="str">
        <f>F184*B184</f>
        <v>848.10</v>
      </c>
      <c r="F184" s="3" t="str">
        <f t="shared" si="25"/>
        <v>165.00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252.0</v>
      </c>
      <c r="D186" s="3">
        <v>254.0</v>
      </c>
      <c r="E186" s="3" t="str">
        <f t="shared" ref="E186:E187" si="26">F186*B186</f>
        <v>43.30</v>
      </c>
      <c r="F186" s="3" t="str">
        <f>D186-C186</f>
        <v>2.00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75.78</v>
      </c>
      <c r="F187" s="3" t="str">
        <f>F186+F189</f>
        <v>3.00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138.0</v>
      </c>
      <c r="D189" s="3">
        <v>139.0</v>
      </c>
      <c r="E189" s="3" t="str">
        <f>F189*B189</f>
        <v>102.57</v>
      </c>
      <c r="F189" s="3" t="str">
        <f>D189-C189</f>
        <v>1.00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1200.0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50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5146.26</v>
      </c>
      <c r="F194" s="5"/>
      <c r="G194" s="3" t="str">
        <f>E194+9000</f>
        <v>14146.26</v>
      </c>
      <c r="H194" s="3"/>
      <c r="I194" s="1"/>
      <c r="J194" s="1"/>
      <c r="K194" s="1"/>
    </row>
    <row r="195" ht="12.75" customHeight="1">
      <c r="A195" s="7" t="s">
        <v>62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63.0</v>
      </c>
      <c r="D198" s="3">
        <v>64.0</v>
      </c>
      <c r="E198" s="3" t="str">
        <f>B198*F198</f>
        <v>122.35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7060.0</v>
      </c>
      <c r="D199" s="3">
        <v>7203.0</v>
      </c>
      <c r="E199" s="3" t="str">
        <f>F199*B199</f>
        <v>735.02</v>
      </c>
      <c r="F199" s="3" t="str">
        <f t="shared" si="27"/>
        <v>143.00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249.0</v>
      </c>
      <c r="D201" s="3">
        <v>252.0</v>
      </c>
      <c r="E201" s="3" t="str">
        <f t="shared" ref="E201:E202" si="28">F201*B201</f>
        <v>64.95</v>
      </c>
      <c r="F201" s="3" t="str">
        <f>D201-C201</f>
        <v>3.00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75.78</v>
      </c>
      <c r="F202" s="3" t="str">
        <f>F201+F204</f>
        <v>3.00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138.0</v>
      </c>
      <c r="D204" s="3">
        <v>138.0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1200.0</v>
      </c>
      <c r="F205" s="1"/>
      <c r="G205" s="1">
        <v>1200.0</v>
      </c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50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5074.61</v>
      </c>
      <c r="F209" s="5"/>
      <c r="G209" s="3" t="str">
        <f>E209+9000</f>
        <v>14074.61</v>
      </c>
      <c r="H209" s="3"/>
      <c r="I209" s="1"/>
      <c r="J209" s="1"/>
      <c r="K209" s="1"/>
    </row>
    <row r="210" ht="12.75" customHeight="1">
      <c r="A210" s="7" t="s">
        <v>62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63.0</v>
      </c>
      <c r="D213" s="3">
        <v>63.0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6921.0</v>
      </c>
      <c r="D214" s="3">
        <v>7060.0</v>
      </c>
      <c r="E214" s="3" t="str">
        <f>F214*B214</f>
        <v>714.46</v>
      </c>
      <c r="F214" s="3" t="str">
        <f t="shared" si="29"/>
        <v>139.00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247.0</v>
      </c>
      <c r="D216" s="3">
        <v>249.0</v>
      </c>
      <c r="E216" s="3" t="str">
        <f t="shared" ref="E216:E217" si="30">F216*B216</f>
        <v>43.30</v>
      </c>
      <c r="F216" s="3" t="str">
        <f>D216-C216</f>
        <v>2.00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75.78</v>
      </c>
      <c r="F217" s="3" t="str">
        <f>F216+F219</f>
        <v>3.00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137.0</v>
      </c>
      <c r="D219" s="3">
        <v>138.0</v>
      </c>
      <c r="E219" s="3" t="str">
        <f>F219*B219</f>
        <v>102.57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1187.27</v>
      </c>
      <c r="F220" s="1"/>
      <c r="G220" s="1">
        <v>1200.0</v>
      </c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50</v>
      </c>
      <c r="B223" s="3"/>
      <c r="C223" s="3"/>
      <c r="D223" s="3"/>
      <c r="E223" s="3">
        <v>0.0</v>
      </c>
      <c r="F223" s="1"/>
      <c r="G223" s="3" t="str">
        <f>G224-7</f>
        <v>13992.89</v>
      </c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4999.89</v>
      </c>
      <c r="F224" s="5"/>
      <c r="G224" s="3" t="str">
        <f>E224+9000</f>
        <v>13999.89</v>
      </c>
      <c r="H224" s="3"/>
      <c r="I224" s="1"/>
      <c r="J224" s="1"/>
      <c r="K224" s="1"/>
    </row>
    <row r="225" ht="12.75" customHeight="1">
      <c r="A225" s="7" t="s">
        <v>62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33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63.0</v>
      </c>
      <c r="D228" s="3">
        <v>63.0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6762.0</v>
      </c>
      <c r="D229" s="3">
        <v>6921.0</v>
      </c>
      <c r="E229" s="3" t="str">
        <f>F229*B229</f>
        <v>817.26</v>
      </c>
      <c r="F229" s="3" t="str">
        <f t="shared" si="31"/>
        <v>159.00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245.0</v>
      </c>
      <c r="D231" s="3">
        <v>247.0</v>
      </c>
      <c r="E231" s="3" t="str">
        <f t="shared" ref="E231:E232" si="32">F231*B231</f>
        <v>43.30</v>
      </c>
      <c r="F231" s="3" t="str">
        <f>D231-C231</f>
        <v>2.00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75.78</v>
      </c>
      <c r="F232" s="3" t="str">
        <f>F231+F234</f>
        <v>3.00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136.0</v>
      </c>
      <c r="D234" s="3">
        <v>137.0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1187.27</v>
      </c>
      <c r="F235" s="1"/>
      <c r="G235" s="1">
        <v>1200.0</v>
      </c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50</v>
      </c>
      <c r="B238" s="3"/>
      <c r="C238" s="3"/>
      <c r="D238" s="3"/>
      <c r="E238" s="3">
        <v>0.0</v>
      </c>
      <c r="F238" s="1"/>
      <c r="G238" s="3" t="str">
        <f>G239-7</f>
        <v>14095.69</v>
      </c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5102.69</v>
      </c>
      <c r="F239" s="5"/>
      <c r="G239" s="3" t="str">
        <f>E239+9000</f>
        <v>14102.69</v>
      </c>
      <c r="H239" s="3"/>
      <c r="I239" s="1"/>
      <c r="J239" s="1"/>
      <c r="K239" s="1"/>
    </row>
    <row r="240" ht="12.75" customHeight="1">
      <c r="A240" s="7" t="s">
        <v>62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34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62.0</v>
      </c>
      <c r="D243" s="3">
        <v>63.0</v>
      </c>
      <c r="E243" s="3" t="str">
        <f>B243*F243</f>
        <v>122.35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6635.0</v>
      </c>
      <c r="D244" s="3">
        <v>6762.0</v>
      </c>
      <c r="E244" s="3" t="str">
        <f>F244*B244</f>
        <v>652.78</v>
      </c>
      <c r="F244" s="3" t="str">
        <f t="shared" si="33"/>
        <v>127.00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242.0</v>
      </c>
      <c r="D246" s="3">
        <v>245.0</v>
      </c>
      <c r="E246" s="3" t="str">
        <f t="shared" ref="E246:E247" si="34">F246*B246</f>
        <v>64.95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101.04</v>
      </c>
      <c r="F247" s="3" t="str">
        <f>F246+F249</f>
        <v>4.00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135.0</v>
      </c>
      <c r="D249" s="3">
        <v>136.0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1187.27</v>
      </c>
      <c r="F250" s="1"/>
      <c r="G250" s="1">
        <v>1200.0</v>
      </c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50</v>
      </c>
      <c r="B253" s="3"/>
      <c r="C253" s="3"/>
      <c r="D253" s="3"/>
      <c r="E253" s="3">
        <v>0.0</v>
      </c>
      <c r="F253" s="1"/>
      <c r="G253" s="1" t="s">
        <v>63</v>
      </c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5107.47</v>
      </c>
      <c r="F254" s="5"/>
      <c r="G254" s="3" t="str">
        <f>E254+9000</f>
        <v>14107.47</v>
      </c>
      <c r="H254" s="3"/>
      <c r="I254" s="1"/>
      <c r="J254" s="1"/>
      <c r="K254" s="1"/>
    </row>
    <row r="255" ht="12.75" customHeight="1">
      <c r="A255" s="7" t="s">
        <v>62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35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62.0</v>
      </c>
      <c r="D258" s="3">
        <v>62.0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6493.0</v>
      </c>
      <c r="D259" s="3">
        <v>6635.0</v>
      </c>
      <c r="E259" s="3" t="str">
        <f>F259*B259</f>
        <v>729.88</v>
      </c>
      <c r="F259" s="3" t="str">
        <f t="shared" si="35"/>
        <v>142.00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240.0</v>
      </c>
      <c r="D261" s="3">
        <v>242.0</v>
      </c>
      <c r="E261" s="3" t="str">
        <f t="shared" ref="E261:E262" si="36">F261*B261</f>
        <v>43.30</v>
      </c>
      <c r="F261" s="3" t="str">
        <f>D261-C261</f>
        <v>2.00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101.04</v>
      </c>
      <c r="F262" s="3" t="str">
        <f>F261+F264</f>
        <v>4.00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133.0</v>
      </c>
      <c r="D264" s="3">
        <v>135.0</v>
      </c>
      <c r="E264" s="3" t="str">
        <f>F264*B264</f>
        <v>205.14</v>
      </c>
      <c r="F264" s="3" t="str">
        <f>D264-C264</f>
        <v>2.00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1187.27</v>
      </c>
      <c r="F265" s="1"/>
      <c r="G265" s="1">
        <v>1200.0</v>
      </c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50</v>
      </c>
      <c r="B268" s="3"/>
      <c r="C268" s="3"/>
      <c r="D268" s="3"/>
      <c r="E268" s="3">
        <v>0.0</v>
      </c>
      <c r="F268" s="1"/>
      <c r="G268" s="1" t="s">
        <v>63</v>
      </c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5143.14</v>
      </c>
      <c r="F269" s="5"/>
      <c r="G269" s="3" t="str">
        <f>E269+9000</f>
        <v>14143.14</v>
      </c>
      <c r="H269" s="3"/>
      <c r="I269" s="1"/>
      <c r="J269" s="1"/>
      <c r="K269" s="1"/>
    </row>
    <row r="270" ht="12.75" customHeight="1">
      <c r="A270" s="7" t="s">
        <v>62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36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61.0</v>
      </c>
      <c r="D273" s="3">
        <v>62.0</v>
      </c>
      <c r="E273" s="3" t="str">
        <f>B273*F273</f>
        <v>122.35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6365.0</v>
      </c>
      <c r="D274" s="3">
        <v>6493.0</v>
      </c>
      <c r="E274" s="3" t="str">
        <f>F274*B274</f>
        <v>657.92</v>
      </c>
      <c r="F274" s="3" t="str">
        <f t="shared" si="37"/>
        <v>128.00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237.0</v>
      </c>
      <c r="D276" s="3">
        <v>240.0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101.04</v>
      </c>
      <c r="F277" s="3" t="str">
        <f>F276+F279</f>
        <v>4.00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1925.0</v>
      </c>
      <c r="F278" s="1"/>
      <c r="G278" s="1">
        <v>2098.0</v>
      </c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132.0</v>
      </c>
      <c r="D279" s="3">
        <v>133.0</v>
      </c>
      <c r="E279" s="3" t="str">
        <f>F279*B279</f>
        <v>102.57</v>
      </c>
      <c r="F279" s="3" t="str">
        <f>D279-C279</f>
        <v>1.00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1185.8</v>
      </c>
      <c r="F280" s="1"/>
      <c r="G280" s="1">
        <v>1187.27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560.07</v>
      </c>
      <c r="F281" s="1"/>
      <c r="G281" s="3" t="str">
        <f>1140.23-E281</f>
        <v>580.16</v>
      </c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50</v>
      </c>
      <c r="B283" s="3"/>
      <c r="C283" s="3"/>
      <c r="D283" s="3"/>
      <c r="E283" s="3">
        <v>0.0</v>
      </c>
      <c r="F283" s="1"/>
      <c r="G283" s="8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4918.05</v>
      </c>
      <c r="F284" s="5"/>
      <c r="G284" s="3" t="str">
        <f>E284+9000</f>
        <v>13918.05</v>
      </c>
      <c r="H284" s="3"/>
      <c r="I284" s="1"/>
      <c r="J284" s="1"/>
      <c r="K284" s="1"/>
    </row>
    <row r="285" ht="12.75" customHeight="1">
      <c r="A285" s="7" t="s">
        <v>62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37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112.25</v>
      </c>
      <c r="C288" s="3">
        <v>61.0</v>
      </c>
      <c r="D288" s="3">
        <v>61.0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4.72</v>
      </c>
      <c r="C289" s="3">
        <v>6233.0</v>
      </c>
      <c r="D289" s="3">
        <v>6365.0</v>
      </c>
      <c r="E289" s="3" t="str">
        <f>F289*B289</f>
        <v>623.04</v>
      </c>
      <c r="F289" s="3" t="str">
        <f t="shared" si="39"/>
        <v>132.00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110.42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19.87</v>
      </c>
      <c r="C291" s="3">
        <v>235.0</v>
      </c>
      <c r="D291" s="3">
        <v>237.0</v>
      </c>
      <c r="E291" s="3" t="str">
        <f t="shared" ref="E291:E292" si="40">F291*B291</f>
        <v>39.74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23.18</v>
      </c>
      <c r="C292" s="3"/>
      <c r="D292" s="3"/>
      <c r="E292" s="3" t="str">
        <f t="shared" si="40"/>
        <v>69.54</v>
      </c>
      <c r="F292" s="3" t="str">
        <f>F291+F294</f>
        <v>3.00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1925.02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94.72</v>
      </c>
      <c r="C294" s="3">
        <v>131.0</v>
      </c>
      <c r="D294" s="3">
        <v>132.0</v>
      </c>
      <c r="E294" s="3" t="str">
        <f>F294*B294</f>
        <v>94.72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1185.8</v>
      </c>
      <c r="F295" s="1"/>
      <c r="G295" s="1"/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560.07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50</v>
      </c>
      <c r="B298" s="3"/>
      <c r="C298" s="3"/>
      <c r="D298" s="3"/>
      <c r="E298" s="3">
        <v>0.0</v>
      </c>
      <c r="F298" s="1"/>
      <c r="G298" s="8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4686.35</v>
      </c>
      <c r="F299" s="5"/>
      <c r="G299" s="3" t="str">
        <f>E299+9000</f>
        <v>13686.35</v>
      </c>
      <c r="H299" s="3"/>
      <c r="I299" s="1"/>
      <c r="J299" s="1"/>
      <c r="K299" s="1"/>
    </row>
    <row r="300" ht="12.75" customHeight="1">
      <c r="A300" s="7" t="s">
        <v>62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112.25</v>
      </c>
      <c r="C303" s="3">
        <v>61.0</v>
      </c>
      <c r="D303" s="3">
        <v>61.0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4.72</v>
      </c>
      <c r="C304" s="3">
        <v>6077.0</v>
      </c>
      <c r="D304" s="3">
        <v>6233.0</v>
      </c>
      <c r="E304" s="3" t="str">
        <f>F304*B304</f>
        <v>736.32</v>
      </c>
      <c r="F304" s="3" t="str">
        <f t="shared" si="41"/>
        <v>156.00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102.62</v>
      </c>
      <c r="F305" s="1"/>
      <c r="G305" s="1">
        <v>110.42</v>
      </c>
      <c r="H305" s="3"/>
      <c r="I305" s="1"/>
      <c r="J305" s="1"/>
      <c r="K305" s="1"/>
    </row>
    <row r="306" ht="12.75" customHeight="1">
      <c r="A306" s="1" t="s">
        <v>9</v>
      </c>
      <c r="B306" s="3">
        <v>19.87</v>
      </c>
      <c r="C306" s="3">
        <v>232.0</v>
      </c>
      <c r="D306" s="3">
        <v>235.0</v>
      </c>
      <c r="E306" s="3" t="str">
        <f t="shared" ref="E306:E307" si="42">F306*B306</f>
        <v>59.61</v>
      </c>
      <c r="F306" s="3" t="str">
        <f>D306-C306</f>
        <v>3.00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23.18</v>
      </c>
      <c r="C307" s="3"/>
      <c r="D307" s="3"/>
      <c r="E307" s="3" t="str">
        <f t="shared" si="42"/>
        <v>92.72</v>
      </c>
      <c r="F307" s="3" t="str">
        <f>F306+F309</f>
        <v>4.00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1828.13</v>
      </c>
      <c r="F308" s="1"/>
      <c r="G308" s="1">
        <v>1925.02</v>
      </c>
      <c r="H308" s="3"/>
      <c r="I308" s="3"/>
      <c r="J308" s="1"/>
      <c r="K308" s="1"/>
    </row>
    <row r="309" ht="12.75" customHeight="1">
      <c r="A309" s="1" t="s">
        <v>12</v>
      </c>
      <c r="B309" s="3">
        <v>94.72</v>
      </c>
      <c r="C309" s="3">
        <v>130.0</v>
      </c>
      <c r="D309" s="3">
        <v>131.0</v>
      </c>
      <c r="E309" s="3" t="str">
        <f>F309*B309</f>
        <v>94.72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1181.88</v>
      </c>
      <c r="F310" s="1"/>
      <c r="G310" s="1">
        <v>1185.8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560.07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50</v>
      </c>
      <c r="B313" s="3"/>
      <c r="C313" s="3"/>
      <c r="D313" s="3"/>
      <c r="E313" s="3">
        <v>0.0</v>
      </c>
      <c r="F313" s="1"/>
      <c r="G313" s="8"/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4734.07</v>
      </c>
      <c r="F314" s="5"/>
      <c r="G314" s="3" t="str">
        <f>E314+9000</f>
        <v>13734.07</v>
      </c>
      <c r="H314" s="3"/>
      <c r="I314" s="1"/>
      <c r="J314" s="1"/>
      <c r="K314" s="1"/>
    </row>
    <row r="315" ht="12.75" customHeight="1">
      <c r="A315" s="7" t="s">
        <v>62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40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112.25</v>
      </c>
      <c r="C318" s="3">
        <v>60.0</v>
      </c>
      <c r="D318" s="3">
        <v>61.0</v>
      </c>
      <c r="E318" s="3" t="str">
        <f>B318*F318</f>
        <v>112.25</v>
      </c>
      <c r="F318" s="3" t="str">
        <f t="shared" ref="F318:F319" si="43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4.72</v>
      </c>
      <c r="C319" s="3">
        <v>5945.0</v>
      </c>
      <c r="D319" s="3">
        <v>6077.0</v>
      </c>
      <c r="E319" s="3" t="str">
        <f>F319*B319</f>
        <v>623.04</v>
      </c>
      <c r="F319" s="3" t="str">
        <f t="shared" si="43"/>
        <v>132.00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102.62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19.87</v>
      </c>
      <c r="C321" s="3">
        <v>230.0</v>
      </c>
      <c r="D321" s="3">
        <v>232.0</v>
      </c>
      <c r="E321" s="3" t="str">
        <f t="shared" ref="E321:E322" si="44">F321*B321</f>
        <v>39.74</v>
      </c>
      <c r="F321" s="3" t="str">
        <f>D321-C321</f>
        <v>2.00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23.18</v>
      </c>
      <c r="C322" s="3"/>
      <c r="D322" s="3"/>
      <c r="E322" s="3" t="str">
        <f t="shared" si="44"/>
        <v>46.36</v>
      </c>
      <c r="F322" s="3" t="str">
        <f>F321+F324</f>
        <v>2.00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1828.13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94.72</v>
      </c>
      <c r="C324" s="3">
        <v>130.0</v>
      </c>
      <c r="D324" s="3">
        <v>130.0</v>
      </c>
      <c r="E324" s="3" t="str">
        <f>F324*B324</f>
        <v>0.00</v>
      </c>
      <c r="F324" s="3" t="str">
        <f>D324-C324</f>
        <v>0.00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1181.88</v>
      </c>
      <c r="F325" s="1"/>
      <c r="G325" s="1">
        <v>1296.05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560.07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50</v>
      </c>
      <c r="B328" s="3"/>
      <c r="C328" s="3"/>
      <c r="D328" s="3"/>
      <c r="E328" s="3">
        <v>0.0</v>
      </c>
      <c r="F328" s="1"/>
      <c r="G328" s="8"/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4572.09</v>
      </c>
      <c r="F329" s="5"/>
      <c r="G329" s="3" t="str">
        <f>E329+9000</f>
        <v>13572.09</v>
      </c>
      <c r="H329" s="3"/>
      <c r="I329" s="1"/>
      <c r="J329" s="1"/>
      <c r="K329" s="1"/>
    </row>
    <row r="330" ht="12.75" customHeight="1">
      <c r="A330" s="7" t="s">
        <v>62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41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112.25</v>
      </c>
      <c r="C333" s="3">
        <v>60.0</v>
      </c>
      <c r="D333" s="3">
        <v>60.0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4.72</v>
      </c>
      <c r="C334" s="3">
        <v>5799.0</v>
      </c>
      <c r="D334" s="3">
        <v>5945.0</v>
      </c>
      <c r="E334" s="3" t="str">
        <f>F334*B334</f>
        <v>689.12</v>
      </c>
      <c r="F334" s="3" t="str">
        <f t="shared" si="45"/>
        <v>146.00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102.62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19.87</v>
      </c>
      <c r="C336" s="3">
        <v>227.0</v>
      </c>
      <c r="D336" s="3">
        <v>230.0</v>
      </c>
      <c r="E336" s="3" t="str">
        <f t="shared" ref="E336:E337" si="46">F336*B336</f>
        <v>59.61</v>
      </c>
      <c r="F336" s="3" t="str">
        <f>D336-C336</f>
        <v>3.00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23.18</v>
      </c>
      <c r="C337" s="3"/>
      <c r="D337" s="3"/>
      <c r="E337" s="3" t="str">
        <f t="shared" si="46"/>
        <v>92.72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1828.13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94.72</v>
      </c>
      <c r="C339" s="3">
        <v>129.0</v>
      </c>
      <c r="D339" s="3">
        <v>130.0</v>
      </c>
      <c r="E339" s="3" t="str">
        <f>F339*B339</f>
        <v>94.72</v>
      </c>
      <c r="F339" s="3" t="str">
        <f>D339-C339</f>
        <v>1.00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1181.88</v>
      </c>
      <c r="F340" s="1"/>
      <c r="G340" s="1">
        <v>1296.05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560.07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50</v>
      </c>
      <c r="B343" s="3"/>
      <c r="C343" s="3"/>
      <c r="D343" s="3"/>
      <c r="E343" s="3">
        <v>0.0</v>
      </c>
      <c r="F343" s="1"/>
      <c r="G343" s="8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4686.87</v>
      </c>
      <c r="F344" s="5"/>
      <c r="G344" s="3" t="str">
        <f>E344+9000</f>
        <v>13686.87</v>
      </c>
      <c r="H344" s="3"/>
      <c r="I344" s="1"/>
      <c r="J344" s="1"/>
      <c r="K344" s="1"/>
    </row>
    <row r="345" ht="12.75" customHeight="1">
      <c r="A345" s="7" t="s">
        <v>62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42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112.25</v>
      </c>
      <c r="C348" s="3">
        <v>60.0</v>
      </c>
      <c r="D348" s="3">
        <v>60.0</v>
      </c>
      <c r="E348" s="3" t="str">
        <f>B348*F348</f>
        <v>0.00</v>
      </c>
      <c r="F348" s="3" t="str">
        <f t="shared" ref="F348:F349" si="4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4.72</v>
      </c>
      <c r="C349" s="3">
        <v>5643.0</v>
      </c>
      <c r="D349" s="3">
        <v>5799.0</v>
      </c>
      <c r="E349" s="3" t="str">
        <f>F349*B349</f>
        <v>736.32</v>
      </c>
      <c r="F349" s="3" t="str">
        <f t="shared" si="47"/>
        <v>156.00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102.62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19.87</v>
      </c>
      <c r="C351" s="3">
        <v>224.0</v>
      </c>
      <c r="D351" s="3">
        <v>227.0</v>
      </c>
      <c r="E351" s="3" t="str">
        <f t="shared" ref="E351:E352" si="48">F351*B351</f>
        <v>59.61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23.18</v>
      </c>
      <c r="C352" s="3"/>
      <c r="D352" s="3"/>
      <c r="E352" s="3" t="str">
        <f t="shared" si="48"/>
        <v>69.54</v>
      </c>
      <c r="F352" s="3" t="str">
        <f>F351+F354</f>
        <v>3.00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1828.13</v>
      </c>
      <c r="F353" s="1"/>
      <c r="G353" s="1"/>
      <c r="H353" s="3"/>
      <c r="I353" s="3"/>
      <c r="J353" s="1"/>
      <c r="K353" s="1"/>
    </row>
    <row r="354" ht="12.75" customHeight="1">
      <c r="A354" s="1" t="s">
        <v>12</v>
      </c>
      <c r="B354" s="3">
        <v>94.72</v>
      </c>
      <c r="C354" s="3">
        <v>105.0</v>
      </c>
      <c r="D354" s="3">
        <v>105.0</v>
      </c>
      <c r="E354" s="3" t="str">
        <f>F354*B354</f>
        <v>0.00</v>
      </c>
      <c r="F354" s="3" t="str">
        <f>D354-C354</f>
        <v>0.00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1181.88</v>
      </c>
      <c r="F355" s="1"/>
      <c r="G355" s="1">
        <v>1296.05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1"/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50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4616.17</v>
      </c>
      <c r="F359" s="5"/>
      <c r="G359" s="3" t="str">
        <f>E359+9000</f>
        <v>13616.17</v>
      </c>
      <c r="H359" s="3"/>
      <c r="I359" s="1"/>
      <c r="J359" s="1"/>
      <c r="K359" s="1"/>
    </row>
    <row r="360" ht="12.75" customHeight="1">
      <c r="A360" s="7" t="s">
        <v>62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43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60.0</v>
      </c>
      <c r="D363" s="3">
        <v>60.0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4.48</v>
      </c>
      <c r="C364" s="3">
        <v>5570.0</v>
      </c>
      <c r="D364" s="3">
        <v>5643.0</v>
      </c>
      <c r="E364" s="3" t="str">
        <f>F364*B364</f>
        <v>327.04</v>
      </c>
      <c r="F364" s="3" t="str">
        <f t="shared" si="49"/>
        <v>73.00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102.62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18.88</v>
      </c>
      <c r="C366" s="3">
        <v>223.0</v>
      </c>
      <c r="D366" s="3">
        <v>224.0</v>
      </c>
      <c r="E366" s="3" t="str">
        <f t="shared" ref="E366:E367" si="50">F366*B366</f>
        <v>18.88</v>
      </c>
      <c r="F366" s="3" t="str">
        <f>D366-C366</f>
        <v>1.00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22.03</v>
      </c>
      <c r="C367" s="3"/>
      <c r="D367" s="3"/>
      <c r="E367" s="3" t="str">
        <f t="shared" si="50"/>
        <v>22.03</v>
      </c>
      <c r="F367" s="3" t="str">
        <f>F366+F369</f>
        <v>1.00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1828.13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89.36</v>
      </c>
      <c r="C369" s="3">
        <v>105.0</v>
      </c>
      <c r="D369" s="3">
        <v>105.0</v>
      </c>
      <c r="E369" s="3" t="str">
        <f>F369*B369</f>
        <v>0.00</v>
      </c>
      <c r="F369" s="3" t="str">
        <f>D369-C369</f>
        <v>0.00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1181.88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70.0</v>
      </c>
      <c r="F372" s="1"/>
      <c r="G372" s="1">
        <v>78.0</v>
      </c>
      <c r="H372" s="1"/>
      <c r="I372" s="1"/>
      <c r="J372" s="1"/>
      <c r="K372" s="1"/>
    </row>
    <row r="373" ht="12.75" customHeight="1">
      <c r="A373" s="1" t="s">
        <v>50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4110.65</v>
      </c>
      <c r="F374" s="5"/>
      <c r="G374" s="3" t="str">
        <f>E374+9000</f>
        <v>13110.65</v>
      </c>
      <c r="H374" s="3"/>
      <c r="I374" s="1"/>
      <c r="J374" s="1"/>
      <c r="K374" s="1"/>
    </row>
    <row r="375" ht="12.75" customHeight="1">
      <c r="A375" s="7" t="s">
        <v>62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44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106.6</v>
      </c>
      <c r="C378" s="3">
        <v>59.0</v>
      </c>
      <c r="D378" s="3">
        <v>60.0</v>
      </c>
      <c r="E378" s="3" t="str">
        <f>B378*F378</f>
        <v>106.60</v>
      </c>
      <c r="F378" s="3" t="str">
        <f t="shared" ref="F378:F379" si="51">D378-C378</f>
        <v>1.00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4.48</v>
      </c>
      <c r="C379" s="3">
        <v>5566.0</v>
      </c>
      <c r="D379" s="3">
        <v>5569.0</v>
      </c>
      <c r="E379" s="3" t="str">
        <f>F379*B379</f>
        <v>13.44</v>
      </c>
      <c r="F379" s="3" t="str">
        <f t="shared" si="51"/>
        <v>3.00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/>
      <c r="H380" s="3"/>
      <c r="I380" s="1"/>
      <c r="J380" s="1"/>
      <c r="K380" s="1"/>
    </row>
    <row r="381" ht="12.75" customHeight="1">
      <c r="A381" s="1" t="s">
        <v>9</v>
      </c>
      <c r="B381" s="3">
        <v>18.88</v>
      </c>
      <c r="C381" s="3">
        <v>220.0</v>
      </c>
      <c r="D381" s="3">
        <v>223.0</v>
      </c>
      <c r="E381" s="3" t="str">
        <f t="shared" ref="E381:E382" si="52">F381*B381</f>
        <v>56.64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22.03</v>
      </c>
      <c r="C382" s="3"/>
      <c r="D382" s="3"/>
      <c r="E382" s="3" t="str">
        <f t="shared" si="52"/>
        <v>88.12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/>
      <c r="H383" s="3"/>
      <c r="I383" s="3"/>
      <c r="J383" s="1"/>
      <c r="K383" s="1"/>
    </row>
    <row r="384" ht="12.75" customHeight="1">
      <c r="A384" s="1" t="s">
        <v>12</v>
      </c>
      <c r="B384" s="3">
        <v>89.36</v>
      </c>
      <c r="C384" s="3">
        <v>104.0</v>
      </c>
      <c r="D384" s="3">
        <v>105.0</v>
      </c>
      <c r="E384" s="3" t="str">
        <f>F384*B384</f>
        <v>89.36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/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70.0</v>
      </c>
      <c r="F387" s="1"/>
      <c r="G387" s="1"/>
      <c r="H387" s="1"/>
      <c r="I387" s="1"/>
      <c r="J387" s="1"/>
      <c r="K387" s="1"/>
    </row>
    <row r="388" ht="12.75" customHeight="1">
      <c r="A388" s="1" t="s">
        <v>50</v>
      </c>
      <c r="B388" s="3"/>
      <c r="C388" s="3"/>
      <c r="D388" s="3"/>
      <c r="E388" s="3">
        <v>0.0</v>
      </c>
      <c r="F388" s="1"/>
      <c r="G388" s="8">
        <v>44185.0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4096.86</v>
      </c>
      <c r="F389" s="5"/>
      <c r="G389" s="3" t="str">
        <f>E389+9000</f>
        <v>13096.86</v>
      </c>
      <c r="H389" s="3"/>
      <c r="I389" s="1"/>
      <c r="J389" s="1"/>
      <c r="K389" s="1"/>
    </row>
    <row r="390" ht="12.75" customHeight="1">
      <c r="A390" s="7" t="s">
        <v>62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106.6</v>
      </c>
      <c r="C393" s="3">
        <v>58.0</v>
      </c>
      <c r="D393" s="3">
        <v>59.0</v>
      </c>
      <c r="E393" s="3" t="str">
        <f>B393*F393</f>
        <v>106.60</v>
      </c>
      <c r="F393" s="3" t="str">
        <f t="shared" ref="F393:F394" si="53">D393-C393</f>
        <v>1.00</v>
      </c>
      <c r="G393" s="1"/>
      <c r="H393" s="1">
        <v>3742.0</v>
      </c>
      <c r="I393" s="1"/>
      <c r="J393" s="1"/>
      <c r="K393" s="1"/>
    </row>
    <row r="394" ht="12.75" customHeight="1">
      <c r="A394" s="1" t="s">
        <v>7</v>
      </c>
      <c r="B394" s="3">
        <v>4.48</v>
      </c>
      <c r="C394" s="3">
        <v>5507.0</v>
      </c>
      <c r="D394" s="3">
        <v>5566.0</v>
      </c>
      <c r="E394" s="3" t="str">
        <f>F394*B394</f>
        <v>264.32</v>
      </c>
      <c r="F394" s="3" t="str">
        <f t="shared" si="53"/>
        <v>59.00</v>
      </c>
      <c r="G394" s="1"/>
      <c r="H394" s="1" t="str">
        <f>H393*2/3</f>
        <v>2494.666667</v>
      </c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 t="str">
        <f>E393+E394+E396+E397+E399</f>
        <v>523.22</v>
      </c>
      <c r="I395" s="1"/>
      <c r="J395" s="1"/>
      <c r="K395" s="1"/>
    </row>
    <row r="396" ht="12.75" customHeight="1">
      <c r="A396" s="1" t="s">
        <v>9</v>
      </c>
      <c r="B396" s="3">
        <v>18.88</v>
      </c>
      <c r="C396" s="3">
        <v>219.0</v>
      </c>
      <c r="D396" s="3">
        <v>220.0</v>
      </c>
      <c r="E396" s="3" t="str">
        <f t="shared" ref="E396:E397" si="54">F396*B396</f>
        <v>18.88</v>
      </c>
      <c r="F396" s="3" t="str">
        <f>D396-C396</f>
        <v>1.00</v>
      </c>
      <c r="G396" s="1"/>
      <c r="H396" s="3" t="str">
        <f>E419</f>
        <v>4552.31</v>
      </c>
      <c r="I396" s="3"/>
      <c r="J396" s="1"/>
      <c r="K396" s="1"/>
    </row>
    <row r="397" ht="12.75" customHeight="1">
      <c r="A397" s="1" t="s">
        <v>10</v>
      </c>
      <c r="B397" s="3">
        <v>22.03</v>
      </c>
      <c r="C397" s="3"/>
      <c r="D397" s="3"/>
      <c r="E397" s="3" t="str">
        <f t="shared" si="54"/>
        <v>44.06</v>
      </c>
      <c r="F397" s="3" t="str">
        <f>F396+F399</f>
        <v>2.00</v>
      </c>
      <c r="G397" s="1"/>
      <c r="H397" s="3" t="str">
        <f>H394+H395+H396</f>
        <v>7570.20</v>
      </c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 t="str">
        <f>12000-H397</f>
        <v>4429.80</v>
      </c>
      <c r="I398" s="3"/>
      <c r="J398" s="1"/>
      <c r="K398" s="1"/>
    </row>
    <row r="399" ht="12.75" customHeight="1">
      <c r="A399" s="1" t="s">
        <v>12</v>
      </c>
      <c r="B399" s="3">
        <v>89.36</v>
      </c>
      <c r="C399" s="3">
        <v>103.0</v>
      </c>
      <c r="D399" s="3">
        <v>104.0</v>
      </c>
      <c r="E399" s="3" t="str">
        <f>F399*B399</f>
        <v>89.36</v>
      </c>
      <c r="F399" s="3" t="str">
        <f>D399-C399</f>
        <v>1.00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/>
      <c r="H400" s="1">
        <v>3742.0</v>
      </c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70.0</v>
      </c>
      <c r="F402" s="1"/>
      <c r="G402" s="1"/>
      <c r="H402" s="1"/>
      <c r="I402" s="1"/>
      <c r="J402" s="1"/>
      <c r="K402" s="1"/>
    </row>
    <row r="403" ht="12.75" customHeight="1">
      <c r="A403" s="1" t="s">
        <v>50</v>
      </c>
      <c r="B403" s="3"/>
      <c r="C403" s="3"/>
      <c r="D403" s="3"/>
      <c r="E403" s="3">
        <v>0.0</v>
      </c>
      <c r="F403" s="1"/>
      <c r="G403" s="8">
        <v>44185.0</v>
      </c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4265.92</v>
      </c>
      <c r="F404" s="5"/>
      <c r="G404" s="3" t="str">
        <f>E404+9000</f>
        <v>13265.92</v>
      </c>
      <c r="H404" s="3"/>
      <c r="I404" s="1"/>
      <c r="J404" s="1"/>
      <c r="K404" s="1"/>
    </row>
    <row r="405" ht="12.75" customHeight="1">
      <c r="A405" s="7" t="s">
        <v>62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106.6</v>
      </c>
      <c r="C408" s="3">
        <v>56.0</v>
      </c>
      <c r="D408" s="3">
        <v>58.0</v>
      </c>
      <c r="E408" s="3" t="str">
        <f t="shared" ref="E408:E409" si="55">F408*B408</f>
        <v>213.20</v>
      </c>
      <c r="F408" s="3" t="str">
        <f t="shared" ref="F408:F409" si="56">D408-C408</f>
        <v>2.00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4.48</v>
      </c>
      <c r="C409" s="3">
        <v>5417.0</v>
      </c>
      <c r="D409" s="3">
        <v>5507.0</v>
      </c>
      <c r="E409" s="3" t="str">
        <f t="shared" si="55"/>
        <v>403.20</v>
      </c>
      <c r="F409" s="3" t="str">
        <f t="shared" si="56"/>
        <v>90.00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18.88</v>
      </c>
      <c r="C411" s="3">
        <v>217.0</v>
      </c>
      <c r="D411" s="3">
        <v>219.0</v>
      </c>
      <c r="E411" s="3" t="str">
        <f t="shared" ref="E411:E412" si="57">F411*B411</f>
        <v>37.76</v>
      </c>
      <c r="F411" s="3" t="str">
        <f>D411-C411</f>
        <v>2.00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22.03</v>
      </c>
      <c r="C412" s="3"/>
      <c r="D412" s="3"/>
      <c r="E412" s="3" t="str">
        <f t="shared" si="57"/>
        <v>66.09</v>
      </c>
      <c r="F412" s="3" t="str">
        <f>F411+F414</f>
        <v>3.00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89.36</v>
      </c>
      <c r="C414" s="3">
        <v>102.0</v>
      </c>
      <c r="D414" s="3">
        <v>103.0</v>
      </c>
      <c r="E414" s="3" t="str">
        <f>F414*B414</f>
        <v>89.36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/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70.0</v>
      </c>
      <c r="F417" s="1"/>
      <c r="G417" s="1"/>
      <c r="H417" s="1"/>
      <c r="I417" s="1"/>
      <c r="J417" s="1"/>
      <c r="K417" s="1"/>
    </row>
    <row r="418" ht="12.75" customHeight="1">
      <c r="A418" s="1" t="s">
        <v>50</v>
      </c>
      <c r="B418" s="3"/>
      <c r="C418" s="3"/>
      <c r="D418" s="3"/>
      <c r="E418" s="3">
        <v>0.0</v>
      </c>
      <c r="F418" s="1"/>
      <c r="G418" s="8">
        <v>44185.0</v>
      </c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4552.31</v>
      </c>
      <c r="F419" s="5"/>
      <c r="G419" s="3" t="str">
        <f>E419+9000</f>
        <v>13552.31</v>
      </c>
      <c r="H419" s="3"/>
      <c r="I419" s="1"/>
      <c r="J419" s="1"/>
      <c r="K419" s="1"/>
    </row>
    <row r="420" ht="12.75" customHeight="1">
      <c r="A420" s="7" t="s">
        <v>62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106.6</v>
      </c>
      <c r="C423" s="3">
        <v>56.0</v>
      </c>
      <c r="D423" s="3">
        <v>56.0</v>
      </c>
      <c r="E423" s="3" t="str">
        <f t="shared" ref="E423:E424" si="58">F423*B423</f>
        <v>0.00</v>
      </c>
      <c r="F423" s="3" t="str">
        <f t="shared" ref="F423:F424" si="59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5329.0</v>
      </c>
      <c r="D424" s="3">
        <v>5417.0</v>
      </c>
      <c r="E424" s="3" t="str">
        <f t="shared" si="58"/>
        <v>394.24</v>
      </c>
      <c r="F424" s="3" t="str">
        <f t="shared" si="59"/>
        <v>88.00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213.0</v>
      </c>
      <c r="D426" s="3">
        <v>217.0</v>
      </c>
      <c r="E426" s="3" t="str">
        <f t="shared" ref="E426:E427" si="60">F426*B426</f>
        <v>75.52</v>
      </c>
      <c r="F426" s="3" t="str">
        <f>D426-C426</f>
        <v>4.00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60"/>
        <v>110.15</v>
      </c>
      <c r="F427" s="3" t="str">
        <f>F426+F429</f>
        <v>5.00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89.36</v>
      </c>
      <c r="C429" s="3">
        <v>101.0</v>
      </c>
      <c r="D429" s="3">
        <v>102.0</v>
      </c>
      <c r="E429" s="3" t="str">
        <f>F429*B429</f>
        <v>89.36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70.0</v>
      </c>
      <c r="F432" s="1"/>
      <c r="G432" s="1"/>
      <c r="H432" s="1"/>
      <c r="I432" s="1"/>
      <c r="J432" s="1"/>
      <c r="K432" s="1"/>
    </row>
    <row r="433" ht="12.75" customHeight="1">
      <c r="A433" s="1" t="s">
        <v>50</v>
      </c>
      <c r="B433" s="3"/>
      <c r="C433" s="3"/>
      <c r="D433" s="3"/>
      <c r="E433" s="3">
        <v>0.0</v>
      </c>
      <c r="F433" s="1"/>
      <c r="G433" s="8">
        <v>44185.0</v>
      </c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4411.97</v>
      </c>
      <c r="F434" s="5"/>
      <c r="G434" s="3" t="str">
        <f>E434+9000</f>
        <v>13411.97</v>
      </c>
      <c r="H434" s="3" t="str">
        <f>E434+39</f>
        <v>4450.97</v>
      </c>
      <c r="I434" s="1"/>
      <c r="J434" s="1"/>
      <c r="K434" s="1"/>
    </row>
    <row r="435" ht="12.75" customHeight="1">
      <c r="A435" s="7" t="s">
        <v>62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106.6</v>
      </c>
      <c r="C438" s="3">
        <v>55.0</v>
      </c>
      <c r="D438" s="3">
        <v>56.0</v>
      </c>
      <c r="E438" s="3" t="str">
        <f t="shared" ref="E438:E439" si="61">F438*B438</f>
        <v>106.60</v>
      </c>
      <c r="F438" s="3" t="str">
        <f t="shared" ref="F438:F439" si="62">D438-C438</f>
        <v>1.00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5248.0</v>
      </c>
      <c r="D439" s="3">
        <v>5329.0</v>
      </c>
      <c r="E439" s="3" t="str">
        <f t="shared" si="61"/>
        <v>362.88</v>
      </c>
      <c r="F439" s="3" t="str">
        <f t="shared" si="62"/>
        <v>81.00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210.0</v>
      </c>
      <c r="D441" s="3">
        <v>213.0</v>
      </c>
      <c r="E441" s="3" t="str">
        <f t="shared" ref="E441:E442" si="63">F441*B441</f>
        <v>56.64</v>
      </c>
      <c r="F441" s="3" t="str">
        <f>D441-C441</f>
        <v>3.00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3"/>
        <v>110.15</v>
      </c>
      <c r="F442" s="3" t="str">
        <f>F441+F444</f>
        <v>5.00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99.0</v>
      </c>
      <c r="D444" s="3">
        <v>101.0</v>
      </c>
      <c r="E444" s="3" t="str">
        <f>F444*B444</f>
        <v>178.72</v>
      </c>
      <c r="F444" s="3" t="str">
        <f>D444-C444</f>
        <v>2.00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/>
      <c r="H447" s="1"/>
      <c r="I447" s="1"/>
      <c r="J447" s="1"/>
      <c r="K447" s="1"/>
    </row>
    <row r="448" ht="12.75" customHeight="1">
      <c r="A448" s="1" t="s">
        <v>50</v>
      </c>
      <c r="B448" s="3"/>
      <c r="C448" s="3"/>
      <c r="D448" s="3"/>
      <c r="E448" s="3">
        <v>0.0</v>
      </c>
      <c r="F448" s="1"/>
      <c r="G448" s="8">
        <v>44185.0</v>
      </c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4557.69</v>
      </c>
      <c r="F449" s="5"/>
      <c r="G449" s="3" t="str">
        <f>E449+9000</f>
        <v>13557.69</v>
      </c>
      <c r="H449" s="3" t="str">
        <f>E449-18</f>
        <v>4539.69</v>
      </c>
      <c r="I449" s="1"/>
      <c r="J449" s="1"/>
      <c r="K449" s="1"/>
    </row>
    <row r="450" ht="12.75" customHeight="1">
      <c r="A450" s="7" t="s">
        <v>62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54.0</v>
      </c>
      <c r="D453" s="3">
        <v>55.0</v>
      </c>
      <c r="E453" s="3" t="str">
        <f t="shared" ref="E453:E454" si="64">F453*B453</f>
        <v>106.60</v>
      </c>
      <c r="F453" s="3" t="str">
        <f t="shared" ref="F453:F454" si="65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5155.0</v>
      </c>
      <c r="D454" s="3">
        <v>5248.0</v>
      </c>
      <c r="E454" s="3" t="str">
        <f t="shared" si="64"/>
        <v>416.64</v>
      </c>
      <c r="F454" s="3" t="str">
        <f t="shared" si="65"/>
        <v>93.00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208.0</v>
      </c>
      <c r="D456" s="3">
        <v>210.0</v>
      </c>
      <c r="E456" s="3" t="str">
        <f t="shared" ref="E456:E457" si="66">F456*B456</f>
        <v>37.76</v>
      </c>
      <c r="F456" s="3" t="str">
        <f>D456-C456</f>
        <v>2.00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6"/>
        <v>66.09</v>
      </c>
      <c r="F457" s="3" t="str">
        <f>F456+F459</f>
        <v>3.00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98.0</v>
      </c>
      <c r="D459" s="3">
        <v>99.0</v>
      </c>
      <c r="E459" s="3" t="str">
        <f>F459*B459</f>
        <v>89.36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1036.84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328.3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50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4082.34</v>
      </c>
      <c r="F464" s="5"/>
      <c r="G464" s="3" t="str">
        <f>E464+9000</f>
        <v>13082.34</v>
      </c>
      <c r="H464" s="1"/>
      <c r="I464" s="1"/>
      <c r="J464" s="1"/>
      <c r="K464" s="1"/>
    </row>
    <row r="465" ht="12.75" customHeight="1">
      <c r="A465" s="7" t="s">
        <v>62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3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3"/>
      <c r="J470" s="1"/>
      <c r="K470" s="1"/>
    </row>
    <row r="471" ht="12.75" customHeight="1">
      <c r="A471" s="1"/>
      <c r="B471" s="3"/>
      <c r="C471" s="3"/>
      <c r="D471" s="3"/>
      <c r="E471" s="3"/>
      <c r="F471" s="3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1"/>
      <c r="G472" s="1"/>
      <c r="H472" s="1"/>
      <c r="I472" s="3"/>
      <c r="J472" s="1"/>
      <c r="K472" s="1"/>
    </row>
    <row r="473" ht="12.75" customHeight="1">
      <c r="A473" s="1"/>
      <c r="B473" s="3"/>
      <c r="C473" s="3"/>
      <c r="D473" s="3"/>
      <c r="E473" s="3"/>
      <c r="F473" s="3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2.75" customHeight="1">
      <c r="A475" s="1"/>
      <c r="B475" s="3"/>
      <c r="C475" s="3"/>
      <c r="D475" s="3"/>
      <c r="E475" s="3"/>
      <c r="F475" s="1"/>
      <c r="G475" s="1"/>
      <c r="H475" s="1"/>
      <c r="I475" s="3"/>
      <c r="J475" s="1"/>
      <c r="K475" s="1"/>
    </row>
    <row r="476" ht="12.75" customHeight="1">
      <c r="A476" s="1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5"/>
      <c r="B477" s="5"/>
      <c r="C477" s="5"/>
      <c r="D477" s="5"/>
      <c r="E477" s="6"/>
      <c r="F477" s="5"/>
      <c r="G477" s="1"/>
      <c r="H477" s="1"/>
      <c r="I477" s="1"/>
      <c r="J477" s="1"/>
      <c r="K477" s="1"/>
    </row>
    <row r="478" ht="12.75" customHeight="1">
      <c r="A478" s="7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5.75" customHeight="1">
      <c r="A479" s="1"/>
      <c r="B479" s="2"/>
      <c r="E479" s="1"/>
      <c r="F479" s="1"/>
      <c r="G479" s="1"/>
      <c r="H479" s="1"/>
      <c r="I479" s="1"/>
      <c r="J479" s="1"/>
      <c r="K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3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3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3"/>
      <c r="J484" s="1"/>
      <c r="K484" s="1"/>
    </row>
    <row r="485" ht="12.75" customHeight="1">
      <c r="A485" s="1"/>
      <c r="B485" s="3"/>
      <c r="C485" s="3"/>
      <c r="D485" s="3"/>
      <c r="E485" s="3"/>
      <c r="F485" s="3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3"/>
      <c r="J486" s="1"/>
      <c r="K486" s="1"/>
    </row>
    <row r="487" ht="12.75" customHeight="1">
      <c r="A487" s="1"/>
      <c r="B487" s="3"/>
      <c r="C487" s="3"/>
      <c r="D487" s="3"/>
      <c r="E487" s="3"/>
      <c r="F487" s="3"/>
      <c r="G487" s="1"/>
      <c r="H487" s="1"/>
      <c r="I487" s="1"/>
      <c r="J487" s="1"/>
      <c r="K487" s="1"/>
    </row>
    <row r="488" ht="12.75" customHeight="1">
      <c r="A488" s="1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2.75" customHeight="1">
      <c r="A489" s="1"/>
      <c r="B489" s="3"/>
      <c r="C489" s="3"/>
      <c r="D489" s="3"/>
      <c r="E489" s="3"/>
      <c r="F489" s="1"/>
      <c r="G489" s="1"/>
      <c r="H489" s="1"/>
      <c r="I489" s="3"/>
      <c r="J489" s="1"/>
      <c r="K489" s="1"/>
    </row>
    <row r="490" ht="12.75" customHeight="1">
      <c r="A490" s="1"/>
      <c r="B490" s="3"/>
      <c r="C490" s="3"/>
      <c r="D490" s="3"/>
      <c r="E490" s="3"/>
      <c r="F490" s="1"/>
      <c r="G490" s="1"/>
      <c r="H490" s="1"/>
      <c r="I490" s="1"/>
      <c r="J490" s="1"/>
      <c r="K490" s="1"/>
    </row>
    <row r="491" ht="15.75" customHeight="1">
      <c r="A491" s="5"/>
      <c r="B491" s="5"/>
      <c r="C491" s="5"/>
      <c r="D491" s="5"/>
      <c r="E491" s="6"/>
      <c r="F491" s="5"/>
      <c r="G491" s="1"/>
      <c r="H491" s="1"/>
      <c r="I491" s="1"/>
      <c r="J491" s="1"/>
      <c r="K491" s="1"/>
    </row>
    <row r="492" ht="12.75" customHeight="1">
      <c r="A492" s="7"/>
      <c r="B492" s="1"/>
      <c r="C492" s="1"/>
      <c r="D492" s="1"/>
      <c r="E492" s="1"/>
      <c r="F492" s="1"/>
      <c r="G492" s="1"/>
      <c r="H492" s="1"/>
      <c r="I492" s="1"/>
      <c r="J492" s="1"/>
      <c r="K492" s="1"/>
    </row>
    <row r="493" ht="15.75" customHeight="1">
      <c r="A493" s="1"/>
      <c r="B493" s="2"/>
      <c r="E493" s="1"/>
      <c r="F493" s="1"/>
      <c r="G493" s="1"/>
      <c r="H493" s="1"/>
      <c r="I493" s="1"/>
      <c r="J493" s="1"/>
      <c r="K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3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3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3"/>
      <c r="G498" s="1"/>
      <c r="H498" s="1"/>
      <c r="I498" s="3"/>
      <c r="J498" s="1"/>
      <c r="K498" s="1"/>
    </row>
    <row r="499" ht="12.75" customHeight="1">
      <c r="A499" s="1"/>
      <c r="B499" s="3"/>
      <c r="C499" s="3"/>
      <c r="D499" s="3"/>
      <c r="E499" s="3"/>
      <c r="F499" s="3"/>
      <c r="G499" s="1"/>
      <c r="H499" s="1"/>
      <c r="I499" s="1"/>
      <c r="J499" s="1"/>
      <c r="K499" s="1"/>
    </row>
    <row r="500" ht="12.75" customHeight="1">
      <c r="A500" s="1"/>
      <c r="B500" s="3"/>
      <c r="C500" s="3"/>
      <c r="D500" s="3"/>
      <c r="E500" s="3"/>
      <c r="F500" s="1"/>
      <c r="G500" s="1"/>
      <c r="H500" s="1"/>
      <c r="I500" s="3"/>
      <c r="J500" s="1"/>
      <c r="K500" s="1"/>
    </row>
    <row r="501" ht="12.75" customHeight="1">
      <c r="A501" s="1"/>
      <c r="B501" s="3"/>
      <c r="C501" s="3"/>
      <c r="D501" s="3"/>
      <c r="E501" s="3"/>
      <c r="F501" s="3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3"/>
      <c r="J503" s="1"/>
      <c r="K503" s="1"/>
    </row>
    <row r="504" ht="12.75" customHeight="1">
      <c r="A504" s="1"/>
      <c r="B504" s="3"/>
      <c r="C504" s="3"/>
      <c r="D504" s="3"/>
      <c r="E504" s="3"/>
      <c r="F504" s="1"/>
      <c r="G504" s="1"/>
      <c r="H504" s="1"/>
      <c r="I504" s="1"/>
      <c r="J504" s="1"/>
      <c r="K504" s="1"/>
    </row>
    <row r="505" ht="15.75" customHeight="1">
      <c r="A505" s="5"/>
      <c r="B505" s="5"/>
      <c r="C505" s="5"/>
      <c r="D505" s="5"/>
      <c r="E505" s="6"/>
      <c r="F505" s="5"/>
      <c r="G505" s="1"/>
      <c r="H505" s="1"/>
      <c r="I505" s="1"/>
      <c r="J505" s="1"/>
      <c r="K505" s="1"/>
    </row>
    <row r="506" ht="12.75" customHeight="1">
      <c r="A506" s="7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5.75" customHeight="1">
      <c r="A507" s="1"/>
      <c r="B507" s="2"/>
      <c r="E507" s="1"/>
      <c r="F507" s="1"/>
      <c r="G507" s="1"/>
      <c r="H507" s="1"/>
      <c r="I507" s="1"/>
      <c r="J507" s="1"/>
      <c r="K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3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3"/>
      <c r="J510" s="1"/>
      <c r="K510" s="1"/>
    </row>
    <row r="511" ht="12.75" customHeight="1">
      <c r="A511" s="1"/>
      <c r="B511" s="3"/>
      <c r="C511" s="3"/>
      <c r="D511" s="3"/>
      <c r="E511" s="3"/>
      <c r="F511" s="1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3"/>
      <c r="G512" s="1"/>
      <c r="H512" s="1"/>
      <c r="I512" s="3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3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3"/>
      <c r="J517" s="1"/>
      <c r="K517" s="1"/>
    </row>
    <row r="518" ht="12.75" customHeight="1">
      <c r="A518" s="1"/>
      <c r="B518" s="3"/>
      <c r="C518" s="3"/>
      <c r="D518" s="3"/>
      <c r="E518" s="3"/>
      <c r="F518" s="1"/>
      <c r="G518" s="1"/>
      <c r="H518" s="1"/>
      <c r="I518" s="1"/>
      <c r="J518" s="1"/>
      <c r="K518" s="1"/>
    </row>
    <row r="519" ht="15.75" customHeight="1">
      <c r="A519" s="5"/>
      <c r="B519" s="5"/>
      <c r="C519" s="5"/>
      <c r="D519" s="5"/>
      <c r="E519" s="6"/>
      <c r="F519" s="5"/>
      <c r="G519" s="1"/>
      <c r="H519" s="1"/>
      <c r="I519" s="1"/>
      <c r="J519" s="1"/>
      <c r="K519" s="1"/>
    </row>
    <row r="520" ht="12.75" customHeight="1">
      <c r="A520" s="7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5.75" customHeight="1">
      <c r="A521" s="1"/>
      <c r="B521" s="2"/>
      <c r="E521" s="1"/>
      <c r="F521" s="1"/>
      <c r="G521" s="1"/>
      <c r="H521" s="1"/>
      <c r="I521" s="1"/>
      <c r="J521" s="1"/>
      <c r="K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3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3"/>
      <c r="J524" s="1"/>
      <c r="K524" s="1"/>
    </row>
    <row r="525" ht="12.75" customHeight="1">
      <c r="A525" s="1"/>
      <c r="B525" s="3"/>
      <c r="C525" s="3"/>
      <c r="D525" s="3"/>
      <c r="E525" s="3"/>
      <c r="F525" s="1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3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3"/>
      <c r="J528" s="1"/>
      <c r="K528" s="1"/>
    </row>
    <row r="529" ht="12.75" customHeight="1">
      <c r="A529" s="1"/>
      <c r="B529" s="3"/>
      <c r="C529" s="3"/>
      <c r="D529" s="3"/>
      <c r="E529" s="3"/>
      <c r="F529" s="3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3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5"/>
      <c r="B533" s="5"/>
      <c r="C533" s="5"/>
      <c r="D533" s="5"/>
      <c r="E533" s="6"/>
      <c r="F533" s="5"/>
      <c r="G533" s="1"/>
      <c r="H533" s="1"/>
      <c r="I533" s="1"/>
      <c r="J533" s="1"/>
      <c r="K533" s="1"/>
    </row>
    <row r="534" ht="12.75" customHeight="1">
      <c r="A534" s="7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5.75" customHeight="1">
      <c r="A535" s="1"/>
      <c r="B535" s="2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3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3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5"/>
      <c r="B547" s="5"/>
      <c r="C547" s="5"/>
      <c r="D547" s="5"/>
      <c r="E547" s="6"/>
      <c r="F547" s="5"/>
      <c r="G547" s="1"/>
      <c r="H547" s="1"/>
      <c r="I547" s="1"/>
      <c r="J547" s="1"/>
      <c r="K547" s="1"/>
    </row>
    <row r="548" ht="12.75" customHeight="1">
      <c r="A548" s="7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5.75" customHeight="1">
      <c r="A549" s="1"/>
      <c r="B549" s="2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3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3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3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5.75" customHeight="1">
      <c r="A561" s="5"/>
      <c r="B561" s="5"/>
      <c r="C561" s="5"/>
      <c r="D561" s="5"/>
      <c r="E561" s="6"/>
      <c r="F561" s="5"/>
      <c r="G561" s="1"/>
      <c r="H561" s="1"/>
      <c r="I561" s="1"/>
      <c r="J561" s="1"/>
      <c r="K561" s="1"/>
    </row>
    <row r="562" ht="12.75" customHeight="1">
      <c r="A562" s="7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5.75" customHeight="1">
      <c r="A563" s="1"/>
      <c r="B563" s="2"/>
      <c r="E563" s="1"/>
      <c r="F563" s="1"/>
      <c r="G563" s="1"/>
      <c r="H563" s="1"/>
      <c r="I563" s="1"/>
      <c r="J563" s="1"/>
      <c r="K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3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3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3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3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5.75" customHeight="1">
      <c r="A575" s="5"/>
      <c r="B575" s="5"/>
      <c r="C575" s="5"/>
      <c r="D575" s="5"/>
      <c r="E575" s="6"/>
      <c r="F575" s="5"/>
      <c r="G575" s="1"/>
      <c r="H575" s="1"/>
      <c r="I575" s="1"/>
      <c r="J575" s="1"/>
      <c r="K575" s="1"/>
    </row>
    <row r="576" ht="12.75" customHeight="1">
      <c r="A576" s="7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5.75" customHeight="1">
      <c r="A577" s="1"/>
      <c r="B577" s="2"/>
      <c r="E577" s="1"/>
      <c r="F577" s="1"/>
      <c r="G577" s="1"/>
      <c r="H577" s="1"/>
      <c r="I577" s="1"/>
      <c r="J577" s="1"/>
      <c r="K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3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3"/>
      <c r="G582" s="1"/>
      <c r="H582" s="1"/>
      <c r="I582" s="3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3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5.75" customHeight="1">
      <c r="A589" s="5"/>
      <c r="B589" s="5"/>
      <c r="C589" s="5"/>
      <c r="D589" s="5"/>
      <c r="E589" s="6"/>
      <c r="F589" s="5"/>
      <c r="G589" s="1"/>
      <c r="H589" s="1"/>
      <c r="I589" s="1"/>
      <c r="J589" s="1"/>
      <c r="K589" s="1"/>
    </row>
    <row r="590" ht="12.75" customHeight="1">
      <c r="A590" s="7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5.75" customHeight="1">
      <c r="A591" s="1"/>
      <c r="B591" s="2"/>
      <c r="E591" s="1"/>
      <c r="F591" s="1"/>
      <c r="G591" s="1"/>
      <c r="H591" s="1"/>
      <c r="I591" s="1"/>
      <c r="J591" s="1"/>
      <c r="K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3"/>
      <c r="G596" s="1"/>
      <c r="H596" s="1"/>
      <c r="I596" s="3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3"/>
      <c r="J598" s="1"/>
      <c r="K598" s="1"/>
    </row>
    <row r="599" ht="12.75" customHeight="1">
      <c r="A599" s="1"/>
      <c r="B599" s="3"/>
      <c r="C599" s="3"/>
      <c r="D599" s="3"/>
      <c r="E599" s="3"/>
      <c r="F599" s="3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3"/>
      <c r="J601" s="1"/>
      <c r="K601" s="1"/>
    </row>
    <row r="602" ht="12.75" customHeight="1">
      <c r="A602" s="1"/>
      <c r="B602" s="3"/>
      <c r="C602" s="3"/>
      <c r="D602" s="3"/>
      <c r="E602" s="3"/>
      <c r="F602" s="1"/>
      <c r="G602" s="1"/>
      <c r="H602" s="1"/>
      <c r="I602" s="1"/>
      <c r="J602" s="1"/>
      <c r="K602" s="1"/>
    </row>
    <row r="603" ht="15.75" customHeight="1">
      <c r="A603" s="5"/>
      <c r="B603" s="5"/>
      <c r="C603" s="5"/>
      <c r="D603" s="5"/>
      <c r="E603" s="6"/>
      <c r="F603" s="5"/>
      <c r="G603" s="1"/>
      <c r="H603" s="1"/>
      <c r="I603" s="1"/>
      <c r="J603" s="1"/>
      <c r="K603" s="1"/>
    </row>
    <row r="604" ht="12.75" customHeight="1">
      <c r="A604" s="7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5.75" customHeight="1">
      <c r="A605" s="1"/>
      <c r="B605" s="2"/>
      <c r="E605" s="1"/>
      <c r="F605" s="1"/>
      <c r="G605" s="1"/>
      <c r="H605" s="1"/>
      <c r="I605" s="1"/>
      <c r="J605" s="1"/>
      <c r="K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3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3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1"/>
      <c r="J617" s="1"/>
      <c r="K617" s="1"/>
    </row>
    <row r="618" ht="15.75" customHeight="1">
      <c r="A618" s="5"/>
      <c r="B618" s="5"/>
      <c r="C618" s="5"/>
      <c r="D618" s="5"/>
      <c r="E618" s="6"/>
      <c r="F618" s="5"/>
      <c r="G618" s="1"/>
      <c r="H618" s="1"/>
      <c r="I618" s="1"/>
      <c r="J618" s="1"/>
      <c r="K618" s="1"/>
    </row>
    <row r="619" ht="12.75" customHeight="1">
      <c r="A619" s="7"/>
      <c r="B619" s="1"/>
      <c r="C619" s="1"/>
      <c r="D619" s="1"/>
      <c r="E619" s="1"/>
      <c r="F619" s="1"/>
      <c r="G619" s="1"/>
      <c r="H619" s="1"/>
      <c r="I619" s="1"/>
      <c r="J619" s="1"/>
      <c r="K619" s="1"/>
    </row>
    <row r="620" ht="15.75" customHeight="1">
      <c r="A620" s="1"/>
      <c r="B620" s="2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3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3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1"/>
      <c r="G629" s="1"/>
      <c r="H629" s="1"/>
      <c r="I629" s="1"/>
      <c r="J629" s="1"/>
      <c r="K629" s="1"/>
    </row>
    <row r="630" ht="12.75" customHeight="1">
      <c r="A630" s="1"/>
      <c r="B630" s="3"/>
      <c r="C630" s="3"/>
      <c r="D630" s="3"/>
      <c r="E630" s="3"/>
      <c r="F630" s="1"/>
      <c r="G630" s="1"/>
      <c r="H630" s="1"/>
      <c r="I630" s="3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1"/>
      <c r="G632" s="1"/>
      <c r="H632" s="1"/>
      <c r="I632" s="1"/>
      <c r="J632" s="1"/>
      <c r="K632" s="1"/>
    </row>
    <row r="633" ht="15.75" customHeight="1">
      <c r="A633" s="5"/>
      <c r="B633" s="5"/>
      <c r="C633" s="5"/>
      <c r="D633" s="5"/>
      <c r="E633" s="6"/>
      <c r="F633" s="5"/>
      <c r="G633" s="1"/>
      <c r="H633" s="1"/>
      <c r="I633" s="1"/>
      <c r="J633" s="1"/>
      <c r="K633" s="1"/>
    </row>
    <row r="634" ht="12.75" customHeight="1">
      <c r="A634" s="7"/>
      <c r="B634" s="1"/>
      <c r="C634" s="1"/>
      <c r="D634" s="1"/>
      <c r="E634" s="1"/>
      <c r="F634" s="1"/>
      <c r="G634" s="1"/>
      <c r="H634" s="1"/>
      <c r="I634" s="1"/>
      <c r="J634" s="1"/>
      <c r="K634" s="1"/>
    </row>
    <row r="635" ht="15.75" customHeight="1">
      <c r="A635" s="1"/>
      <c r="B635" s="2"/>
      <c r="E635" s="1"/>
      <c r="F635" s="1"/>
      <c r="G635" s="1"/>
      <c r="H635" s="1"/>
      <c r="I635" s="1"/>
      <c r="J635" s="1"/>
      <c r="K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3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3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1"/>
      <c r="J643" s="1"/>
      <c r="K643" s="1"/>
    </row>
    <row r="644" ht="12.75" customHeight="1">
      <c r="A644" s="1"/>
      <c r="B644" s="3"/>
      <c r="C644" s="3"/>
      <c r="D644" s="3"/>
      <c r="E644" s="3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5.75" customHeight="1">
      <c r="A648" s="5"/>
      <c r="B648" s="5"/>
      <c r="C648" s="5"/>
      <c r="D648" s="5"/>
      <c r="E648" s="6"/>
      <c r="F648" s="5"/>
      <c r="G648" s="1"/>
      <c r="H648" s="1"/>
      <c r="I648" s="1"/>
      <c r="J648" s="1"/>
      <c r="K648" s="1"/>
    </row>
    <row r="649" ht="12.75" customHeight="1">
      <c r="A649" s="7"/>
      <c r="B649" s="1"/>
      <c r="C649" s="1"/>
      <c r="D649" s="1"/>
      <c r="E649" s="1"/>
      <c r="F649" s="1"/>
      <c r="G649" s="1"/>
      <c r="H649" s="1"/>
      <c r="I649" s="1"/>
      <c r="J649" s="1"/>
      <c r="K649" s="1"/>
    </row>
    <row r="650" ht="15.75" customHeight="1">
      <c r="A650" s="1"/>
      <c r="B650" s="2"/>
      <c r="E650" s="1"/>
      <c r="F650" s="1"/>
      <c r="G650" s="1"/>
      <c r="H650" s="1"/>
      <c r="I650" s="1"/>
      <c r="J650" s="1"/>
      <c r="K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3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3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1"/>
      <c r="G660" s="1"/>
      <c r="H660" s="1"/>
      <c r="I660" s="3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1"/>
      <c r="J662" s="1"/>
      <c r="K662" s="1"/>
    </row>
    <row r="663" ht="15.75" customHeight="1">
      <c r="A663" s="5"/>
      <c r="B663" s="5"/>
      <c r="C663" s="5"/>
      <c r="D663" s="5"/>
      <c r="E663" s="6"/>
      <c r="F663" s="5"/>
      <c r="G663" s="1"/>
      <c r="H663" s="1"/>
      <c r="I663" s="1"/>
      <c r="J663" s="1"/>
      <c r="K663" s="1"/>
    </row>
    <row r="664" ht="12.75" customHeight="1">
      <c r="A664" s="7"/>
      <c r="B664" s="1"/>
      <c r="C664" s="1"/>
      <c r="D664" s="1"/>
      <c r="E664" s="1"/>
      <c r="F664" s="1"/>
      <c r="G664" s="1"/>
      <c r="H664" s="1"/>
      <c r="I664" s="1"/>
      <c r="J664" s="1"/>
      <c r="K664" s="1"/>
    </row>
    <row r="665" ht="15.75" customHeight="1"/>
  </sheetData>
  <mergeCells count="44">
    <mergeCell ref="B451:D451"/>
    <mergeCell ref="B479:D479"/>
    <mergeCell ref="B391:D391"/>
    <mergeCell ref="B406:D406"/>
    <mergeCell ref="B436:D436"/>
    <mergeCell ref="B421:D421"/>
    <mergeCell ref="B650:D650"/>
    <mergeCell ref="B605:D605"/>
    <mergeCell ref="B521:D521"/>
    <mergeCell ref="B121:D121"/>
    <mergeCell ref="B106:D106"/>
    <mergeCell ref="B16:D16"/>
    <mergeCell ref="B1:D1"/>
    <mergeCell ref="B61:D61"/>
    <mergeCell ref="B46:D46"/>
    <mergeCell ref="B31:D31"/>
    <mergeCell ref="B136:D136"/>
    <mergeCell ref="B151:D151"/>
    <mergeCell ref="B181:D181"/>
    <mergeCell ref="B166:D166"/>
    <mergeCell ref="B196:D196"/>
    <mergeCell ref="B76:D76"/>
    <mergeCell ref="B91:D91"/>
    <mergeCell ref="B361:D361"/>
    <mergeCell ref="B346:D346"/>
    <mergeCell ref="B635:D635"/>
    <mergeCell ref="B620:D620"/>
    <mergeCell ref="B591:D591"/>
    <mergeCell ref="B563:D563"/>
    <mergeCell ref="B577:D577"/>
    <mergeCell ref="B493:D493"/>
    <mergeCell ref="B507:D507"/>
    <mergeCell ref="B535:D535"/>
    <mergeCell ref="B549:D549"/>
    <mergeCell ref="B241:D241"/>
    <mergeCell ref="B226:D226"/>
    <mergeCell ref="B211:D211"/>
    <mergeCell ref="B316:D316"/>
    <mergeCell ref="B331:D331"/>
    <mergeCell ref="B256:D256"/>
    <mergeCell ref="B271:D271"/>
    <mergeCell ref="B301:D301"/>
    <mergeCell ref="B286:D286"/>
    <mergeCell ref="B376:D376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115.86</v>
      </c>
      <c r="C3" s="3">
        <v>27.0</v>
      </c>
      <c r="D3" s="3">
        <v>27.0</v>
      </c>
      <c r="E3" s="3" t="str">
        <f t="shared" ref="E3:E4" si="1">F3*B3</f>
        <v>0.00</v>
      </c>
      <c r="F3" s="3" t="str">
        <f t="shared" ref="F3:F4" si="2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5.14</v>
      </c>
      <c r="C4" s="3">
        <v>19907.0</v>
      </c>
      <c r="D4" s="3">
        <v>20063.0</v>
      </c>
      <c r="E4" s="3" t="str">
        <f t="shared" si="1"/>
        <v>801.84</v>
      </c>
      <c r="F4" s="3" t="str">
        <f t="shared" si="2"/>
        <v>156.00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21.65</v>
      </c>
      <c r="C6" s="3">
        <v>37.0</v>
      </c>
      <c r="D6" s="3">
        <v>38.0</v>
      </c>
      <c r="E6" s="3" t="str">
        <f t="shared" ref="E6:E7" si="3">F6*B6</f>
        <v>21.65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3"/>
        <v>25.26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1049.13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131.15</v>
      </c>
      <c r="C9" s="3">
        <v>16.0</v>
      </c>
      <c r="D9" s="3">
        <v>16.0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360.0</v>
      </c>
      <c r="F11" s="1"/>
      <c r="G11" s="1"/>
      <c r="H11" s="1"/>
      <c r="I11" s="1"/>
      <c r="J11" s="1"/>
      <c r="K11" s="1"/>
    </row>
    <row r="12">
      <c r="A12" s="9" t="s">
        <v>15</v>
      </c>
      <c r="B12" s="9"/>
      <c r="C12" s="9"/>
      <c r="D12" s="9"/>
      <c r="E12" s="10">
        <v>50.0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3246.30</v>
      </c>
      <c r="F13" s="1"/>
      <c r="G13" s="3" t="str">
        <f>E13+12000</f>
        <v>15246.30</v>
      </c>
      <c r="H13" s="1"/>
      <c r="I13" s="1"/>
      <c r="J13" s="1"/>
      <c r="K13" s="1"/>
    </row>
    <row r="14" ht="12.75" customHeight="1">
      <c r="A14" s="7" t="s">
        <v>62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115.86</v>
      </c>
      <c r="C17" s="3">
        <v>26.0</v>
      </c>
      <c r="D17" s="3">
        <v>27.0</v>
      </c>
      <c r="E17" s="3" t="str">
        <f t="shared" ref="E17:E18" si="4">F17*B17</f>
        <v>115.86</v>
      </c>
      <c r="F17" s="3" t="str">
        <f t="shared" ref="F17:F18" si="5">D17-C17</f>
        <v>1.00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5.14</v>
      </c>
      <c r="C18" s="3">
        <v>19733.0</v>
      </c>
      <c r="D18" s="3">
        <v>19907.0</v>
      </c>
      <c r="E18" s="3" t="str">
        <f t="shared" si="4"/>
        <v>894.36</v>
      </c>
      <c r="F18" s="3" t="str">
        <f t="shared" si="5"/>
        <v>174.00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120.35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21.65</v>
      </c>
      <c r="C20" s="3">
        <v>36.0</v>
      </c>
      <c r="D20" s="3">
        <v>37.0</v>
      </c>
      <c r="E20" s="3" t="str">
        <f t="shared" ref="E20:E21" si="6">F20*B20</f>
        <v>21.65</v>
      </c>
      <c r="F20" s="3" t="str">
        <f>D20-C20</f>
        <v>1.00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25.26</v>
      </c>
      <c r="C21" s="3"/>
      <c r="D21" s="3"/>
      <c r="E21" s="3" t="str">
        <f t="shared" si="6"/>
        <v>25.26</v>
      </c>
      <c r="F21" s="3" t="str">
        <f>F20+F23</f>
        <v>1.00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1049.13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131.15</v>
      </c>
      <c r="C23" s="3">
        <v>16.0</v>
      </c>
      <c r="D23" s="3">
        <v>16.0</v>
      </c>
      <c r="E23" s="3" t="str">
        <f>F23*B23</f>
        <v>0.00</v>
      </c>
      <c r="F23" s="3" t="str">
        <f>D23-C23</f>
        <v>0.00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360.0</v>
      </c>
      <c r="F25" s="1"/>
      <c r="G25" s="1"/>
      <c r="H25" s="1"/>
      <c r="I25" s="1"/>
      <c r="J25" s="1"/>
      <c r="K25" s="1"/>
    </row>
    <row r="26" ht="15.75" customHeight="1">
      <c r="A26" s="9" t="s">
        <v>15</v>
      </c>
      <c r="B26" s="9"/>
      <c r="C26" s="9"/>
      <c r="D26" s="9"/>
      <c r="E26" s="10">
        <v>50.0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3454.68</v>
      </c>
      <c r="F27" s="1"/>
      <c r="G27" s="3" t="str">
        <f>E27+12000</f>
        <v>15454.68</v>
      </c>
      <c r="H27" s="1"/>
      <c r="I27" s="1"/>
      <c r="J27" s="1"/>
      <c r="K27" s="1"/>
    </row>
    <row r="28" ht="12.75" customHeight="1">
      <c r="A28" s="7" t="s">
        <v>62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115.86</v>
      </c>
      <c r="C31" s="3">
        <v>26.0</v>
      </c>
      <c r="D31" s="3">
        <v>26.0</v>
      </c>
      <c r="E31" s="3" t="str">
        <f t="shared" ref="E31:E32" si="7">F31*B31</f>
        <v>0.00</v>
      </c>
      <c r="F31" s="3" t="str">
        <f t="shared" ref="F31:F32" si="8">D31-C31</f>
        <v>0.00</v>
      </c>
      <c r="G31" s="1"/>
      <c r="H31" s="1"/>
      <c r="I31" s="1"/>
      <c r="J31" s="1"/>
      <c r="K31" s="1"/>
    </row>
    <row r="32" ht="12.75" customHeight="1">
      <c r="A32" s="1" t="s">
        <v>7</v>
      </c>
      <c r="B32" s="3">
        <v>5.14</v>
      </c>
      <c r="C32" s="3">
        <v>19590.0</v>
      </c>
      <c r="D32" s="3">
        <v>19733.0</v>
      </c>
      <c r="E32" s="3" t="str">
        <f t="shared" si="7"/>
        <v>735.02</v>
      </c>
      <c r="F32" s="3" t="str">
        <f t="shared" si="8"/>
        <v>143.00</v>
      </c>
      <c r="G32" s="1"/>
      <c r="H32" s="1"/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120.35</v>
      </c>
      <c r="F33" s="1"/>
      <c r="G33" s="1"/>
      <c r="H33" s="1"/>
      <c r="I33" s="1"/>
      <c r="J33" s="1"/>
      <c r="K33" s="1"/>
    </row>
    <row r="34" ht="12.75" customHeight="1">
      <c r="A34" s="1" t="s">
        <v>9</v>
      </c>
      <c r="B34" s="3">
        <v>21.65</v>
      </c>
      <c r="C34" s="3">
        <v>35.0</v>
      </c>
      <c r="D34" s="3">
        <v>36.0</v>
      </c>
      <c r="E34" s="3" t="str">
        <f t="shared" ref="E34:E35" si="9">F34*B34</f>
        <v>21.65</v>
      </c>
      <c r="F34" s="3" t="str">
        <f>D34-C34</f>
        <v>1.00</v>
      </c>
      <c r="G34" s="1"/>
      <c r="H34" s="1"/>
      <c r="I34" s="1"/>
      <c r="J34" s="1"/>
      <c r="K34" s="1"/>
    </row>
    <row r="35" ht="12.75" customHeight="1">
      <c r="A35" s="1" t="s">
        <v>10</v>
      </c>
      <c r="B35" s="3">
        <v>25.26</v>
      </c>
      <c r="C35" s="3"/>
      <c r="D35" s="3"/>
      <c r="E35" s="3" t="str">
        <f t="shared" si="9"/>
        <v>75.78</v>
      </c>
      <c r="F35" s="3" t="str">
        <f>F34+F37</f>
        <v>3.00</v>
      </c>
      <c r="G35" s="1"/>
      <c r="H35" s="1"/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1049.13</v>
      </c>
      <c r="F36" s="1"/>
      <c r="G36" s="1"/>
      <c r="H36" s="1"/>
      <c r="I36" s="1"/>
      <c r="J36" s="1"/>
      <c r="K36" s="1"/>
    </row>
    <row r="37" ht="12.75" customHeight="1">
      <c r="A37" s="1" t="s">
        <v>12</v>
      </c>
      <c r="B37" s="3">
        <v>131.15</v>
      </c>
      <c r="C37" s="3">
        <v>14.0</v>
      </c>
      <c r="D37" s="3">
        <v>16.0</v>
      </c>
      <c r="E37" s="3" t="str">
        <f>F37*B37</f>
        <v>262.30</v>
      </c>
      <c r="F37" s="3" t="str">
        <f>D37-C37</f>
        <v>2.00</v>
      </c>
      <c r="G37" s="1"/>
      <c r="H37" s="1"/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360.0</v>
      </c>
      <c r="F39" s="1"/>
      <c r="G39" s="1"/>
      <c r="H39" s="1"/>
      <c r="I39" s="1"/>
      <c r="J39" s="1"/>
      <c r="K39" s="1"/>
    </row>
    <row r="40" ht="15.75" customHeight="1">
      <c r="A40" s="9" t="s">
        <v>15</v>
      </c>
      <c r="B40" s="9"/>
      <c r="C40" s="9"/>
      <c r="D40" s="9"/>
      <c r="E40" s="10">
        <v>50.0</v>
      </c>
      <c r="F40" s="1"/>
      <c r="G40" s="3"/>
      <c r="H40" s="1"/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3492.30</v>
      </c>
      <c r="F41" s="1"/>
      <c r="G41" s="3" t="str">
        <f>E41+12000</f>
        <v>15492.30</v>
      </c>
      <c r="H41" s="1"/>
      <c r="I41" s="1"/>
      <c r="J41" s="1"/>
      <c r="K41" s="1"/>
    </row>
    <row r="42" ht="12.75" customHeight="1">
      <c r="A42" s="7" t="s">
        <v>62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115.86</v>
      </c>
      <c r="C45" s="3">
        <v>26.0</v>
      </c>
      <c r="D45" s="3">
        <v>26.0</v>
      </c>
      <c r="E45" s="3" t="str">
        <f t="shared" ref="E45:E46" si="10">F45*B45</f>
        <v>0.00</v>
      </c>
      <c r="F45" s="3" t="str">
        <f t="shared" ref="F45:F46" si="11">D45-C45</f>
        <v>0.00</v>
      </c>
      <c r="G45" s="1"/>
      <c r="H45" s="1"/>
      <c r="I45" s="1"/>
      <c r="J45" s="1"/>
      <c r="K45" s="1"/>
    </row>
    <row r="46" ht="12.75" customHeight="1">
      <c r="A46" s="1" t="s">
        <v>7</v>
      </c>
      <c r="B46" s="3">
        <v>5.14</v>
      </c>
      <c r="C46" s="3">
        <v>19478.0</v>
      </c>
      <c r="D46" s="3">
        <v>19590.0</v>
      </c>
      <c r="E46" s="3" t="str">
        <f t="shared" si="10"/>
        <v>575.68</v>
      </c>
      <c r="F46" s="3" t="str">
        <f t="shared" si="11"/>
        <v>112.00</v>
      </c>
      <c r="G46" s="1"/>
      <c r="H46" s="1"/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120.35</v>
      </c>
      <c r="F47" s="1"/>
      <c r="G47" s="1"/>
      <c r="H47" s="1"/>
      <c r="I47" s="1"/>
      <c r="J47" s="1"/>
      <c r="K47" s="1"/>
    </row>
    <row r="48" ht="12.75" customHeight="1">
      <c r="A48" s="1" t="s">
        <v>9</v>
      </c>
      <c r="B48" s="3">
        <v>21.65</v>
      </c>
      <c r="C48" s="3">
        <v>34.0</v>
      </c>
      <c r="D48" s="3">
        <v>35.0</v>
      </c>
      <c r="E48" s="3" t="str">
        <f t="shared" ref="E48:E49" si="12">F48*B48</f>
        <v>21.65</v>
      </c>
      <c r="F48" s="3" t="str">
        <f>D48-C48</f>
        <v>1.00</v>
      </c>
      <c r="G48" s="1"/>
      <c r="H48" s="1"/>
      <c r="I48" s="1"/>
      <c r="J48" s="1"/>
      <c r="K48" s="1"/>
    </row>
    <row r="49" ht="12.75" customHeight="1">
      <c r="A49" s="1" t="s">
        <v>10</v>
      </c>
      <c r="B49" s="3">
        <v>25.26</v>
      </c>
      <c r="C49" s="3"/>
      <c r="D49" s="3"/>
      <c r="E49" s="3" t="str">
        <f t="shared" si="12"/>
        <v>25.26</v>
      </c>
      <c r="F49" s="3" t="str">
        <f>F48+F51</f>
        <v>1.00</v>
      </c>
      <c r="G49" s="1"/>
      <c r="H49" s="1"/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1049.13</v>
      </c>
      <c r="F50" s="1"/>
      <c r="G50" s="1"/>
      <c r="H50" s="1"/>
      <c r="I50" s="1"/>
      <c r="J50" s="1"/>
      <c r="K50" s="1"/>
    </row>
    <row r="51" ht="12.75" customHeight="1">
      <c r="A51" s="1" t="s">
        <v>12</v>
      </c>
      <c r="B51" s="3">
        <v>131.15</v>
      </c>
      <c r="C51" s="3">
        <v>14.0</v>
      </c>
      <c r="D51" s="3">
        <v>14.0</v>
      </c>
      <c r="E51" s="3" t="str">
        <f>F51*B51</f>
        <v>0.00</v>
      </c>
      <c r="F51" s="3" t="str">
        <f>D51-C51</f>
        <v>0.00</v>
      </c>
      <c r="G51" s="1"/>
      <c r="H51" s="1"/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360.0</v>
      </c>
      <c r="F53" s="1"/>
      <c r="G53" s="1"/>
      <c r="H53" s="1"/>
      <c r="I53" s="1"/>
      <c r="J53" s="1"/>
      <c r="K53" s="1"/>
    </row>
    <row r="54" ht="15.75" customHeight="1">
      <c r="A54" s="9" t="s">
        <v>15</v>
      </c>
      <c r="B54" s="9"/>
      <c r="C54" s="9"/>
      <c r="D54" s="9"/>
      <c r="E54" s="10">
        <v>50.0</v>
      </c>
      <c r="F54" s="1"/>
      <c r="G54" s="3"/>
      <c r="H54" s="1"/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3020.14</v>
      </c>
      <c r="F55" s="1"/>
      <c r="G55" s="3" t="str">
        <f>E55+12000</f>
        <v>15020.14</v>
      </c>
      <c r="H55" s="1"/>
      <c r="I55" s="1"/>
      <c r="J55" s="1"/>
      <c r="K55" s="1"/>
    </row>
    <row r="56" ht="12.75" customHeight="1">
      <c r="A56" s="7" t="s">
        <v>62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26.0</v>
      </c>
      <c r="D59" s="3">
        <v>26.0</v>
      </c>
      <c r="E59" s="3" t="str">
        <f t="shared" ref="E59:E60" si="13">F59*B59</f>
        <v>0.00</v>
      </c>
      <c r="F59" s="3" t="str">
        <f t="shared" ref="F59:F60" si="14">D59-C59</f>
        <v>0.00</v>
      </c>
      <c r="G59" s="1"/>
      <c r="H59" s="1"/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19364.0</v>
      </c>
      <c r="D60" s="3">
        <v>19478.0</v>
      </c>
      <c r="E60" s="3" t="str">
        <f t="shared" si="13"/>
        <v>585.96</v>
      </c>
      <c r="F60" s="3" t="str">
        <f t="shared" si="14"/>
        <v>114.00</v>
      </c>
      <c r="G60" s="1"/>
      <c r="H60" s="1"/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/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33.0</v>
      </c>
      <c r="D62" s="3">
        <v>34.0</v>
      </c>
      <c r="E62" s="3" t="str">
        <f t="shared" ref="E62:E63" si="15">F62*B62</f>
        <v>21.65</v>
      </c>
      <c r="F62" s="3" t="str">
        <f>D62-C62</f>
        <v>1.00</v>
      </c>
      <c r="G62" s="1"/>
      <c r="H62" s="1"/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5"/>
        <v>50.52</v>
      </c>
      <c r="F63" s="3" t="str">
        <f>F62+F65</f>
        <v>2.00</v>
      </c>
      <c r="G63" s="1"/>
      <c r="H63" s="1"/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/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13.0</v>
      </c>
      <c r="D65" s="3">
        <v>14.0</v>
      </c>
      <c r="E65" s="3" t="str">
        <f>F65*B65</f>
        <v>131.15</v>
      </c>
      <c r="F65" s="3" t="str">
        <f>D65-C65</f>
        <v>1.00</v>
      </c>
      <c r="G65" s="1"/>
      <c r="H65" s="1"/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360.0</v>
      </c>
      <c r="F67" s="1"/>
      <c r="G67" s="1"/>
      <c r="H67" s="1"/>
      <c r="I67" s="1"/>
      <c r="J67" s="1"/>
      <c r="K67" s="1"/>
    </row>
    <row r="68" ht="15.75" customHeight="1">
      <c r="A68" s="9" t="s">
        <v>15</v>
      </c>
      <c r="B68" s="9"/>
      <c r="C68" s="9"/>
      <c r="D68" s="9"/>
      <c r="E68" s="10">
        <v>50.0</v>
      </c>
      <c r="F68" s="1"/>
      <c r="G68" s="3"/>
      <c r="H68" s="1"/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3186.83</v>
      </c>
      <c r="F69" s="1"/>
      <c r="G69" s="3" t="str">
        <f>E69+12000</f>
        <v>15186.83</v>
      </c>
      <c r="H69" s="1"/>
      <c r="I69" s="1"/>
      <c r="J69" s="1"/>
      <c r="K69" s="1"/>
    </row>
    <row r="70" ht="12.75" customHeight="1">
      <c r="A70" s="7" t="s">
        <v>62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25.0</v>
      </c>
      <c r="D73" s="3">
        <v>26.0</v>
      </c>
      <c r="E73" s="3" t="str">
        <f t="shared" ref="E73:E74" si="16">F73*B73</f>
        <v>115.86</v>
      </c>
      <c r="F73" s="3" t="str">
        <f t="shared" ref="F73:F74" si="17">D73-C73</f>
        <v>1.00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19218.0</v>
      </c>
      <c r="D74" s="3">
        <v>19364.0</v>
      </c>
      <c r="E74" s="3" t="str">
        <f t="shared" si="16"/>
        <v>750.44</v>
      </c>
      <c r="F74" s="3" t="str">
        <f t="shared" si="17"/>
        <v>146.00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32.0</v>
      </c>
      <c r="D76" s="3">
        <v>33.0</v>
      </c>
      <c r="E76" s="3" t="str">
        <f t="shared" ref="E76:E77" si="18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8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13.0</v>
      </c>
      <c r="D79" s="3">
        <v>13.0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777.64</v>
      </c>
      <c r="F80" s="1"/>
      <c r="G80" s="1">
        <v>818.07</v>
      </c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9" t="s">
        <v>15</v>
      </c>
      <c r="B82" s="9"/>
      <c r="C82" s="9"/>
      <c r="D82" s="9"/>
      <c r="E82" s="10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3270.33</v>
      </c>
      <c r="F83" s="1"/>
      <c r="G83" s="3" t="str">
        <f>E83+12000</f>
        <v>15270.33</v>
      </c>
      <c r="H83" s="1"/>
      <c r="I83" s="1"/>
      <c r="J83" s="1"/>
      <c r="K83" s="1"/>
    </row>
    <row r="84" ht="12.75" customHeight="1">
      <c r="A84" s="7" t="s">
        <v>62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25.0</v>
      </c>
      <c r="D87" s="3">
        <v>25.0</v>
      </c>
      <c r="E87" s="3" t="str">
        <f t="shared" ref="E87:E88" si="19">F87*B87</f>
        <v>0.00</v>
      </c>
      <c r="F87" s="3" t="str">
        <f t="shared" ref="F87:F88" si="20">D87-C87</f>
        <v>0.00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19061.0</v>
      </c>
      <c r="D88" s="3">
        <v>19218.0</v>
      </c>
      <c r="E88" s="3" t="str">
        <f t="shared" si="19"/>
        <v>806.98</v>
      </c>
      <c r="F88" s="3" t="str">
        <f t="shared" si="20"/>
        <v>157.00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31.0</v>
      </c>
      <c r="D90" s="3">
        <v>32.0</v>
      </c>
      <c r="E90" s="3" t="str">
        <f t="shared" ref="E90:E91" si="21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21"/>
        <v>50.52</v>
      </c>
      <c r="F91" s="3" t="str">
        <f>F90+F93</f>
        <v>2.00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12.0</v>
      </c>
      <c r="D93" s="3">
        <v>13.0</v>
      </c>
      <c r="E93" s="3" t="str">
        <f>F93*B93</f>
        <v>131.15</v>
      </c>
      <c r="F93" s="3" t="str">
        <f>D93-C93</f>
        <v>1.00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777.64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9" t="s">
        <v>15</v>
      </c>
      <c r="B96" s="9"/>
      <c r="C96" s="9"/>
      <c r="D96" s="9"/>
      <c r="E96" s="10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3367.42</v>
      </c>
      <c r="F97" s="1"/>
      <c r="G97" s="3" t="str">
        <f>E97+12000</f>
        <v>15367.42</v>
      </c>
      <c r="H97" s="1"/>
      <c r="I97" s="1"/>
      <c r="J97" s="1"/>
      <c r="K97" s="1"/>
    </row>
    <row r="98" ht="12.75" customHeight="1">
      <c r="A98" s="7" t="s">
        <v>62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25.0</v>
      </c>
      <c r="D101" s="3">
        <v>25.0</v>
      </c>
      <c r="E101" s="3" t="str">
        <f t="shared" ref="E101:E102" si="22">F101*B101</f>
        <v>0.00</v>
      </c>
      <c r="F101" s="3" t="str">
        <f t="shared" ref="F101:F102" si="23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18890.0</v>
      </c>
      <c r="D102" s="3">
        <v>19061.0</v>
      </c>
      <c r="E102" s="3" t="str">
        <f t="shared" si="22"/>
        <v>878.94</v>
      </c>
      <c r="F102" s="3" t="str">
        <f t="shared" si="23"/>
        <v>171.00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30.0</v>
      </c>
      <c r="D104" s="3">
        <v>31.0</v>
      </c>
      <c r="E104" s="3" t="str">
        <f t="shared" ref="E104:E105" si="24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4"/>
        <v>25.26</v>
      </c>
      <c r="F105" s="3" t="str">
        <f>F104+F107</f>
        <v>1.00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12.0</v>
      </c>
      <c r="D107" s="3">
        <v>12.0</v>
      </c>
      <c r="E107" s="3" t="str">
        <f>F107*B107</f>
        <v>0.00</v>
      </c>
      <c r="F107" s="3" t="str">
        <f>D107-C107</f>
        <v>0.00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777.64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9" t="s">
        <v>15</v>
      </c>
      <c r="B110" s="9"/>
      <c r="C110" s="9"/>
      <c r="D110" s="9"/>
      <c r="E110" s="10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3282.97</v>
      </c>
      <c r="F111" s="1"/>
      <c r="G111" s="3" t="str">
        <f>E111+12000</f>
        <v>15282.97</v>
      </c>
      <c r="H111" s="1"/>
      <c r="I111" s="1"/>
      <c r="J111" s="1"/>
      <c r="K111" s="1"/>
    </row>
    <row r="112" ht="12.75" customHeight="1">
      <c r="A112" s="7" t="s">
        <v>62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25.0</v>
      </c>
      <c r="D115" s="3">
        <v>25.0</v>
      </c>
      <c r="E115" s="3" t="str">
        <f t="shared" ref="E115:E116" si="25">F115*B115</f>
        <v>0.00</v>
      </c>
      <c r="F115" s="3" t="str">
        <f t="shared" ref="F115:F116" si="26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18763.0</v>
      </c>
      <c r="D116" s="3">
        <v>18890.0</v>
      </c>
      <c r="E116" s="3" t="str">
        <f t="shared" si="25"/>
        <v>652.78</v>
      </c>
      <c r="F116" s="3" t="str">
        <f t="shared" si="26"/>
        <v>127.00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29.0</v>
      </c>
      <c r="D118" s="3">
        <v>30.0</v>
      </c>
      <c r="E118" s="3" t="str">
        <f t="shared" ref="E118:E119" si="27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7"/>
        <v>50.52</v>
      </c>
      <c r="F119" s="3" t="str">
        <f>F118+F121</f>
        <v>2.00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11.0</v>
      </c>
      <c r="D121" s="3">
        <v>12.0</v>
      </c>
      <c r="E121" s="3" t="str">
        <f>F121*B121</f>
        <v>131.15</v>
      </c>
      <c r="F121" s="3" t="str">
        <f>D121-C121</f>
        <v>1.00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777.64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9" t="s">
        <v>15</v>
      </c>
      <c r="B124" s="9"/>
      <c r="C124" s="9"/>
      <c r="D124" s="9"/>
      <c r="E124" s="10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3213.22</v>
      </c>
      <c r="F125" s="1"/>
      <c r="G125" s="3" t="str">
        <f>E125+12000</f>
        <v>15213.22</v>
      </c>
      <c r="H125" s="1"/>
      <c r="I125" s="1"/>
      <c r="J125" s="1"/>
      <c r="K125" s="1"/>
    </row>
    <row r="126" ht="12.75" customHeight="1">
      <c r="A126" s="7" t="s">
        <v>62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24.0</v>
      </c>
      <c r="D129" s="3">
        <v>25.0</v>
      </c>
      <c r="E129" s="3" t="str">
        <f t="shared" ref="E129:E130" si="28">F129*B129</f>
        <v>115.86</v>
      </c>
      <c r="F129" s="3" t="str">
        <f t="shared" ref="F129:F130" si="29">D129-C129</f>
        <v>1.00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18640.0</v>
      </c>
      <c r="D130" s="3">
        <v>18763.0</v>
      </c>
      <c r="E130" s="3" t="str">
        <f t="shared" si="28"/>
        <v>632.22</v>
      </c>
      <c r="F130" s="3" t="str">
        <f t="shared" si="29"/>
        <v>123.00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28.0</v>
      </c>
      <c r="D132" s="3">
        <v>29.0</v>
      </c>
      <c r="E132" s="3" t="str">
        <f t="shared" ref="E132:E133" si="30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30"/>
        <v>25.26</v>
      </c>
      <c r="F133" s="3" t="str">
        <f>F132+F135</f>
        <v>1.00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11.0</v>
      </c>
      <c r="D135" s="3">
        <v>11.0</v>
      </c>
      <c r="E135" s="3" t="str">
        <f>F135*B135</f>
        <v>0.00</v>
      </c>
      <c r="F135" s="3" t="str">
        <f>D135-C135</f>
        <v>0.00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777.64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9" t="s">
        <v>15</v>
      </c>
      <c r="B138" s="9"/>
      <c r="C138" s="9"/>
      <c r="D138" s="9"/>
      <c r="E138" s="10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3152.11</v>
      </c>
      <c r="F139" s="1"/>
      <c r="G139" s="3" t="str">
        <f>E139+11000</f>
        <v>14152.11</v>
      </c>
      <c r="H139" s="1"/>
      <c r="I139" s="1"/>
      <c r="J139" s="1"/>
      <c r="K139" s="1"/>
    </row>
    <row r="140" ht="12.75" customHeight="1">
      <c r="A140" s="7" t="s">
        <v>62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24.0</v>
      </c>
      <c r="D143" s="3">
        <v>24.0</v>
      </c>
      <c r="E143" s="3" t="str">
        <f t="shared" ref="E143:E144" si="31">F143*B143</f>
        <v>0.00</v>
      </c>
      <c r="F143" s="3" t="str">
        <f t="shared" ref="F143:F144" si="32">D143-C143</f>
        <v>0.00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18574.0</v>
      </c>
      <c r="D144" s="3">
        <v>18640.0</v>
      </c>
      <c r="E144" s="3" t="str">
        <f t="shared" si="31"/>
        <v>339.24</v>
      </c>
      <c r="F144" s="3" t="str">
        <f t="shared" si="32"/>
        <v>66.00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27.0</v>
      </c>
      <c r="D146" s="3">
        <v>28.0</v>
      </c>
      <c r="E146" s="3" t="str">
        <f t="shared" ref="E146:E147" si="33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33"/>
        <v>50.52</v>
      </c>
      <c r="F147" s="3" t="str">
        <f>F146+F149</f>
        <v>2.00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10.0</v>
      </c>
      <c r="D149" s="3">
        <v>11.0</v>
      </c>
      <c r="E149" s="3" t="str">
        <f>F149*B149</f>
        <v>131.15</v>
      </c>
      <c r="F149" s="3" t="str">
        <f>D149-C149</f>
        <v>1.00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/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9" t="s">
        <v>15</v>
      </c>
      <c r="B152" s="9"/>
      <c r="C152" s="9"/>
      <c r="D152" s="9"/>
      <c r="E152" s="10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2899.68</v>
      </c>
      <c r="F153" s="1"/>
      <c r="G153" s="3" t="str">
        <f>E153+11000</f>
        <v>13899.68</v>
      </c>
      <c r="H153" s="1"/>
      <c r="I153" s="1"/>
      <c r="J153" s="1"/>
      <c r="K153" s="1"/>
    </row>
    <row r="154" ht="12.75" customHeight="1">
      <c r="A154" s="7" t="s">
        <v>62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24.0</v>
      </c>
      <c r="D157" s="3">
        <v>24.0</v>
      </c>
      <c r="E157" s="3" t="str">
        <f t="shared" ref="E157:E158" si="34">F157*B157</f>
        <v>0.00</v>
      </c>
      <c r="F157" s="3" t="str">
        <f t="shared" ref="F157:F158" si="35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18459.0</v>
      </c>
      <c r="D158" s="3">
        <v>18574.0</v>
      </c>
      <c r="E158" s="3" t="str">
        <f t="shared" si="34"/>
        <v>591.10</v>
      </c>
      <c r="F158" s="3" t="str">
        <f t="shared" si="35"/>
        <v>115.00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25.0</v>
      </c>
      <c r="D160" s="3">
        <v>27.0</v>
      </c>
      <c r="E160" s="3" t="str">
        <f t="shared" ref="E160:E161" si="36">F160*B160</f>
        <v>43.30</v>
      </c>
      <c r="F160" s="3" t="str">
        <f>D160-C160</f>
        <v>2.00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6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10.0</v>
      </c>
      <c r="D163" s="3">
        <v>10.0</v>
      </c>
      <c r="E163" s="3" t="str">
        <f>F163*B163</f>
        <v>0.00</v>
      </c>
      <c r="F163" s="3" t="str">
        <f>D163-C163</f>
        <v>0.00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9" t="s">
        <v>15</v>
      </c>
      <c r="B166" s="9"/>
      <c r="C166" s="9"/>
      <c r="D166" s="9"/>
      <c r="E166" s="10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3042.04</v>
      </c>
      <c r="F167" s="1"/>
      <c r="G167" s="3" t="str">
        <f>E167+11000</f>
        <v>14042.04</v>
      </c>
      <c r="H167" s="1"/>
      <c r="I167" s="1"/>
      <c r="J167" s="1"/>
      <c r="K167" s="1"/>
    </row>
    <row r="168" ht="12.75" customHeight="1">
      <c r="A168" s="7" t="s">
        <v>62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24.0</v>
      </c>
      <c r="D171" s="3">
        <v>24.0</v>
      </c>
      <c r="E171" s="3" t="str">
        <f t="shared" ref="E171:E172" si="37">F171*B171</f>
        <v>0.00</v>
      </c>
      <c r="F171" s="3" t="str">
        <f t="shared" ref="F171:F172" si="38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18393.0</v>
      </c>
      <c r="D172" s="3">
        <v>18459.0</v>
      </c>
      <c r="E172" s="3" t="str">
        <f t="shared" si="37"/>
        <v>339.24</v>
      </c>
      <c r="F172" s="3" t="str">
        <f t="shared" si="38"/>
        <v>66.00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25.0</v>
      </c>
      <c r="D174" s="3">
        <v>25.0</v>
      </c>
      <c r="E174" s="3" t="str">
        <f t="shared" ref="E174:E175" si="39"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9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9.0</v>
      </c>
      <c r="D177" s="3">
        <v>10.0</v>
      </c>
      <c r="E177" s="3" t="str">
        <f>F177*B177</f>
        <v>131.15</v>
      </c>
      <c r="F177" s="3" t="str">
        <f>D177-C177</f>
        <v>1.00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9" t="s">
        <v>15</v>
      </c>
      <c r="B180" s="9"/>
      <c r="C180" s="9"/>
      <c r="D180" s="9"/>
      <c r="E180" s="10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2852.77</v>
      </c>
      <c r="F181" s="1"/>
      <c r="G181" s="3" t="str">
        <f>E181+11000</f>
        <v>13852.77</v>
      </c>
      <c r="H181" s="1"/>
      <c r="I181" s="1"/>
      <c r="J181" s="1"/>
      <c r="K181" s="1"/>
    </row>
    <row r="182" ht="12.75" customHeight="1">
      <c r="A182" s="7" t="s">
        <v>62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24.0</v>
      </c>
      <c r="D185" s="3">
        <v>24.0</v>
      </c>
      <c r="E185" s="3" t="str">
        <f t="shared" ref="E185:E186" si="40">F185*B185</f>
        <v>0.00</v>
      </c>
      <c r="F185" s="3" t="str">
        <f t="shared" ref="F185:F186" si="41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18279.0</v>
      </c>
      <c r="D186" s="3">
        <v>18393.0</v>
      </c>
      <c r="E186" s="3" t="str">
        <f t="shared" si="40"/>
        <v>585.96</v>
      </c>
      <c r="F186" s="3" t="str">
        <f t="shared" si="41"/>
        <v>114.00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24.0</v>
      </c>
      <c r="D188" s="3">
        <v>25.0</v>
      </c>
      <c r="E188" s="3" t="str">
        <f t="shared" ref="E188:E189" si="42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42"/>
        <v>25.26</v>
      </c>
      <c r="F189" s="3" t="str">
        <f>F188+F191</f>
        <v>1.00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9.0</v>
      </c>
      <c r="D191" s="3">
        <v>9.0</v>
      </c>
      <c r="E191" s="3" t="str">
        <f>F191*B191</f>
        <v>0.00</v>
      </c>
      <c r="F191" s="3" t="str">
        <f>D191-C191</f>
        <v>0.00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9" t="s">
        <v>15</v>
      </c>
      <c r="B194" s="9"/>
      <c r="C194" s="9"/>
      <c r="D194" s="9"/>
      <c r="E194" s="10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2989.99</v>
      </c>
      <c r="F195" s="1"/>
      <c r="G195" s="3" t="str">
        <f>E195+11000</f>
        <v>13989.99</v>
      </c>
      <c r="H195" s="1"/>
      <c r="I195" s="1"/>
      <c r="J195" s="1"/>
      <c r="K195" s="1"/>
    </row>
    <row r="196" ht="12.75" customHeight="1">
      <c r="A196" s="7" t="s">
        <v>62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24.0</v>
      </c>
      <c r="E199" s="3" t="str">
        <f t="shared" ref="E199:E200" si="43">F199*B199</f>
        <v>0.00</v>
      </c>
      <c r="F199" s="3" t="str">
        <f t="shared" ref="F199:F200" si="44">D199-C199</f>
        <v>0.00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18187.0</v>
      </c>
      <c r="D200" s="3">
        <v>18279.0</v>
      </c>
      <c r="E200" s="3" t="str">
        <f t="shared" si="43"/>
        <v>472.88</v>
      </c>
      <c r="F200" s="3" t="str">
        <f t="shared" si="44"/>
        <v>92.00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23.0</v>
      </c>
      <c r="D202" s="3">
        <v>24.0</v>
      </c>
      <c r="E202" s="3" t="str">
        <f t="shared" ref="E202:E203" si="45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5"/>
        <v>50.52</v>
      </c>
      <c r="F203" s="3" t="str">
        <f>F202+F205</f>
        <v>2.00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8.0</v>
      </c>
      <c r="D205" s="3">
        <v>9.0</v>
      </c>
      <c r="E205" s="3" t="str">
        <f>F205*B205</f>
        <v>131.15</v>
      </c>
      <c r="F205" s="3" t="str">
        <f>D205-C205</f>
        <v>1.00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9" t="s">
        <v>15</v>
      </c>
      <c r="B208" s="9"/>
      <c r="C208" s="9"/>
      <c r="D208" s="9"/>
      <c r="E208" s="10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3033.32</v>
      </c>
      <c r="F209" s="1"/>
      <c r="G209" s="3" t="str">
        <f>E209+11000</f>
        <v>14033.32</v>
      </c>
      <c r="H209" s="1"/>
      <c r="I209" s="1"/>
      <c r="J209" s="1"/>
      <c r="K209" s="1"/>
    </row>
    <row r="210" ht="12.75" customHeight="1">
      <c r="A210" s="7" t="s">
        <v>62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33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23.0</v>
      </c>
      <c r="D213" s="3">
        <v>24.0</v>
      </c>
      <c r="E213" s="3" t="str">
        <f t="shared" ref="E213:E214" si="46">F213*B213</f>
        <v>115.86</v>
      </c>
      <c r="F213" s="3" t="str">
        <f t="shared" ref="F213:F214" si="47">D213-C213</f>
        <v>1.00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18125.0</v>
      </c>
      <c r="D214" s="3">
        <v>18187.0</v>
      </c>
      <c r="E214" s="3" t="str">
        <f t="shared" si="46"/>
        <v>318.68</v>
      </c>
      <c r="F214" s="3" t="str">
        <f t="shared" si="47"/>
        <v>62.00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21.0</v>
      </c>
      <c r="D216" s="3">
        <v>23.0</v>
      </c>
      <c r="E216" s="3" t="str">
        <f t="shared" ref="E216:E217" si="48">F216*B216</f>
        <v>43.30</v>
      </c>
      <c r="F216" s="3" t="str">
        <f>D216-C216</f>
        <v>2.00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8"/>
        <v>75.78</v>
      </c>
      <c r="F217" s="3" t="str">
        <f>F216+F219</f>
        <v>3.00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7.0</v>
      </c>
      <c r="D219" s="3">
        <v>8.0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9" t="s">
        <v>15</v>
      </c>
      <c r="B222" s="9"/>
      <c r="C222" s="9"/>
      <c r="D222" s="9"/>
      <c r="E222" s="10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3041.89</v>
      </c>
      <c r="F223" s="1"/>
      <c r="G223" s="3" t="str">
        <f>E223+11000</f>
        <v>14041.89</v>
      </c>
      <c r="H223" s="1"/>
      <c r="I223" s="1"/>
      <c r="J223" s="1"/>
      <c r="K223" s="1"/>
    </row>
    <row r="224" ht="12.75" customHeight="1">
      <c r="A224" s="7" t="s">
        <v>62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34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23.0</v>
      </c>
      <c r="D227" s="3">
        <v>23.0</v>
      </c>
      <c r="E227" s="3" t="str">
        <f t="shared" ref="E227:E228" si="49">F227*B227</f>
        <v>0.00</v>
      </c>
      <c r="F227" s="3" t="str">
        <f t="shared" ref="F227:F228" si="50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18055.0</v>
      </c>
      <c r="D228" s="3">
        <v>18125.0</v>
      </c>
      <c r="E228" s="3" t="str">
        <f t="shared" si="49"/>
        <v>359.80</v>
      </c>
      <c r="F228" s="3" t="str">
        <f t="shared" si="50"/>
        <v>70.00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20.0</v>
      </c>
      <c r="D230" s="3">
        <v>21.0</v>
      </c>
      <c r="E230" s="3" t="str">
        <f t="shared" ref="E230:E231" si="51">F230*B230</f>
        <v>21.65</v>
      </c>
      <c r="F230" s="3" t="str">
        <f>D230-C230</f>
        <v>1.00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51"/>
        <v>25.26</v>
      </c>
      <c r="F231" s="3" t="str">
        <f>F230+F233</f>
        <v>1.00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7.0</v>
      </c>
      <c r="D233" s="3">
        <v>7.0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9" t="s">
        <v>15</v>
      </c>
      <c r="B236" s="9"/>
      <c r="C236" s="9"/>
      <c r="D236" s="9"/>
      <c r="E236" s="10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2763.83</v>
      </c>
      <c r="F237" s="1"/>
      <c r="G237" s="3" t="str">
        <f>E237+11000</f>
        <v>13763.83</v>
      </c>
      <c r="H237" s="1"/>
      <c r="I237" s="1"/>
      <c r="J237" s="1"/>
      <c r="K237" s="1"/>
    </row>
    <row r="238" ht="12.75" customHeight="1">
      <c r="A238" s="7" t="s">
        <v>62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35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22.0</v>
      </c>
      <c r="D241" s="3">
        <v>23.0</v>
      </c>
      <c r="E241" s="3" t="str">
        <f t="shared" ref="E241:E242" si="52">F241*B241</f>
        <v>115.86</v>
      </c>
      <c r="F241" s="3" t="str">
        <f t="shared" ref="F241:F242" si="53">D241-C241</f>
        <v>1.00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17947.0</v>
      </c>
      <c r="D242" s="3">
        <v>18055.0</v>
      </c>
      <c r="E242" s="3" t="str">
        <f t="shared" si="52"/>
        <v>555.12</v>
      </c>
      <c r="F242" s="3" t="str">
        <f t="shared" si="53"/>
        <v>108.00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19.0</v>
      </c>
      <c r="D244" s="3">
        <v>20.0</v>
      </c>
      <c r="E244" s="3" t="str">
        <f t="shared" ref="E244:E245" si="54">F244*B244</f>
        <v>21.65</v>
      </c>
      <c r="F244" s="3" t="str">
        <f>D244-C244</f>
        <v>1.00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4"/>
        <v>50.52</v>
      </c>
      <c r="F245" s="3" t="str">
        <f>F244+F247</f>
        <v>2.00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6.0</v>
      </c>
      <c r="D247" s="3">
        <v>7.0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9" t="s">
        <v>15</v>
      </c>
      <c r="B250" s="9"/>
      <c r="C250" s="9"/>
      <c r="D250" s="9"/>
      <c r="E250" s="10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3231.42</v>
      </c>
      <c r="F251" s="1"/>
      <c r="G251" s="3" t="str">
        <f>E251+11000</f>
        <v>14231.42</v>
      </c>
      <c r="H251" s="1"/>
      <c r="I251" s="1"/>
      <c r="J251" s="1"/>
      <c r="K251" s="1"/>
    </row>
    <row r="252" ht="12.75" customHeight="1">
      <c r="A252" s="7" t="s">
        <v>62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36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22.0</v>
      </c>
      <c r="D255" s="3">
        <v>22.0</v>
      </c>
      <c r="E255" s="3" t="str">
        <f t="shared" ref="E255:E256" si="55">F255*B255</f>
        <v>0.00</v>
      </c>
      <c r="F255" s="3" t="str">
        <f t="shared" ref="F255:F256" si="56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17866.0</v>
      </c>
      <c r="D256" s="3">
        <v>17947.0</v>
      </c>
      <c r="E256" s="3" t="str">
        <f t="shared" si="55"/>
        <v>416.34</v>
      </c>
      <c r="F256" s="3" t="str">
        <f t="shared" si="56"/>
        <v>81.00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18.0</v>
      </c>
      <c r="D258" s="3">
        <v>19.0</v>
      </c>
      <c r="E258" s="3" t="str">
        <f t="shared" ref="E258:E259" si="57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7"/>
        <v>50.52</v>
      </c>
      <c r="F259" s="3" t="str">
        <f>F258+F261</f>
        <v>2.00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5.0</v>
      </c>
      <c r="D261" s="3">
        <v>6.0</v>
      </c>
      <c r="E261" s="3" t="str">
        <f>F261*B261</f>
        <v>131.15</v>
      </c>
      <c r="F261" s="3" t="str">
        <f>D261-C261</f>
        <v>1.00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735.37</v>
      </c>
      <c r="F262" s="1"/>
      <c r="G262" s="1">
        <v>777.64</v>
      </c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347.47</v>
      </c>
      <c r="F263" s="1"/>
      <c r="G263" s="1">
        <v>360.0</v>
      </c>
      <c r="H263" s="1"/>
      <c r="I263" s="1"/>
      <c r="J263" s="1"/>
      <c r="K263" s="1"/>
    </row>
    <row r="264" ht="15.75" customHeight="1">
      <c r="A264" s="9" t="s">
        <v>15</v>
      </c>
      <c r="B264" s="9"/>
      <c r="C264" s="9"/>
      <c r="D264" s="9"/>
      <c r="E264" s="10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2921.98</v>
      </c>
      <c r="F265" s="1"/>
      <c r="G265" s="3" t="str">
        <f>E265+11000</f>
        <v>13921.98</v>
      </c>
      <c r="H265" s="1"/>
      <c r="I265" s="1"/>
      <c r="J265" s="1"/>
      <c r="K265" s="1"/>
    </row>
    <row r="266" ht="12.75" customHeight="1">
      <c r="A266" s="7" t="s">
        <v>62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37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106.56</v>
      </c>
      <c r="C269" s="3">
        <v>21.0</v>
      </c>
      <c r="D269" s="3">
        <v>22.0</v>
      </c>
      <c r="E269" s="3" t="str">
        <f t="shared" ref="E269:E270" si="58">F269*B269</f>
        <v>106.56</v>
      </c>
      <c r="F269" s="3" t="str">
        <f t="shared" ref="F269:F270" si="59">D269-C269</f>
        <v>1.00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4.72</v>
      </c>
      <c r="C270" s="3">
        <v>17760.0</v>
      </c>
      <c r="D270" s="3">
        <v>17866.0</v>
      </c>
      <c r="E270" s="3" t="str">
        <f t="shared" si="58"/>
        <v>500.32</v>
      </c>
      <c r="F270" s="3" t="str">
        <f t="shared" si="59"/>
        <v>106.00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110.42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19.87</v>
      </c>
      <c r="C272" s="3">
        <v>16.0</v>
      </c>
      <c r="D272" s="3">
        <v>18.0</v>
      </c>
      <c r="E272" s="3" t="str">
        <f t="shared" ref="E272:E273" si="60">F272*B272</f>
        <v>39.74</v>
      </c>
      <c r="F272" s="3" t="str">
        <f>D272-C272</f>
        <v>2.00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23.18</v>
      </c>
      <c r="C273" s="3"/>
      <c r="D273" s="3"/>
      <c r="E273" s="3" t="str">
        <f t="shared" si="60"/>
        <v>69.54</v>
      </c>
      <c r="F273" s="3" t="str">
        <f>F272+F275</f>
        <v>3.00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962.51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121.13</v>
      </c>
      <c r="C275" s="3">
        <v>4.0</v>
      </c>
      <c r="D275" s="3">
        <v>5.0</v>
      </c>
      <c r="E275" s="3" t="str">
        <f>F275*B275</f>
        <v>121.13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735.37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347.47</v>
      </c>
      <c r="F277" s="1"/>
      <c r="G277" s="1"/>
      <c r="H277" s="1"/>
      <c r="I277" s="1"/>
      <c r="J277" s="1"/>
      <c r="K277" s="1"/>
    </row>
    <row r="278" ht="15.75" customHeight="1">
      <c r="A278" s="9" t="s">
        <v>15</v>
      </c>
      <c r="B278" s="9"/>
      <c r="C278" s="9"/>
      <c r="D278" s="9"/>
      <c r="E278" s="10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3043.06</v>
      </c>
      <c r="F279" s="1"/>
      <c r="G279" s="3" t="str">
        <f>E279+11000</f>
        <v>14043.06</v>
      </c>
      <c r="H279" s="1"/>
      <c r="I279" s="1"/>
      <c r="J279" s="1"/>
      <c r="K279" s="1"/>
    </row>
    <row r="280" ht="12.75" customHeight="1">
      <c r="A280" s="7" t="s">
        <v>62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106.56</v>
      </c>
      <c r="C283" s="3">
        <v>21.0</v>
      </c>
      <c r="D283" s="3">
        <v>21.0</v>
      </c>
      <c r="E283" s="3" t="str">
        <f t="shared" ref="E283:E284" si="61">F283*B283</f>
        <v>0.00</v>
      </c>
      <c r="F283" s="3" t="str">
        <f t="shared" ref="F283:F284" si="62">D283-C283</f>
        <v>0.00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4.72</v>
      </c>
      <c r="C284" s="3">
        <v>17636.0</v>
      </c>
      <c r="D284" s="3">
        <v>17760.0</v>
      </c>
      <c r="E284" s="3" t="str">
        <f t="shared" si="61"/>
        <v>585.28</v>
      </c>
      <c r="F284" s="3" t="str">
        <f t="shared" si="62"/>
        <v>124.00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102.62</v>
      </c>
      <c r="F285" s="1"/>
      <c r="G285" s="1">
        <v>110.42</v>
      </c>
      <c r="H285" s="1"/>
      <c r="I285" s="1"/>
      <c r="J285" s="1"/>
      <c r="K285" s="1"/>
    </row>
    <row r="286" ht="12.75" customHeight="1">
      <c r="A286" s="1" t="s">
        <v>9</v>
      </c>
      <c r="B286" s="3">
        <v>19.87</v>
      </c>
      <c r="C286" s="3">
        <v>15.0</v>
      </c>
      <c r="D286" s="3">
        <v>16.0</v>
      </c>
      <c r="E286" s="3" t="str">
        <f t="shared" ref="E286:E287" si="63">F286*B286</f>
        <v>19.87</v>
      </c>
      <c r="F286" s="3" t="str">
        <f>D286-C286</f>
        <v>1.00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23.18</v>
      </c>
      <c r="C287" s="3"/>
      <c r="D287" s="3"/>
      <c r="E287" s="3" t="str">
        <f t="shared" si="63"/>
        <v>46.36</v>
      </c>
      <c r="F287" s="3" t="str">
        <f>F286+F289</f>
        <v>2.00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3">
        <v>914.07</v>
      </c>
      <c r="F288" s="1"/>
      <c r="G288" s="1">
        <v>962.51</v>
      </c>
      <c r="H288" s="1"/>
      <c r="I288" s="1"/>
      <c r="J288" s="1"/>
      <c r="K288" s="1"/>
    </row>
    <row r="289" ht="12.75" customHeight="1">
      <c r="A289" s="1" t="s">
        <v>12</v>
      </c>
      <c r="B289" s="3">
        <v>121.13</v>
      </c>
      <c r="C289" s="3">
        <v>3.0</v>
      </c>
      <c r="D289" s="3">
        <v>4.0</v>
      </c>
      <c r="E289" s="3" t="str">
        <f>F289*B289</f>
        <v>121.13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3">
        <v>730.81</v>
      </c>
      <c r="F290" s="1"/>
      <c r="G290" s="1">
        <v>735.37</v>
      </c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347.47</v>
      </c>
      <c r="F291" s="1"/>
      <c r="G291" s="1"/>
      <c r="H291" s="1"/>
      <c r="I291" s="1"/>
      <c r="J291" s="1"/>
      <c r="K291" s="1"/>
    </row>
    <row r="292" ht="15.75" customHeight="1">
      <c r="A292" s="9" t="s">
        <v>15</v>
      </c>
      <c r="B292" s="9"/>
      <c r="C292" s="9"/>
      <c r="D292" s="9"/>
      <c r="E292" s="10">
        <v>25.0</v>
      </c>
      <c r="F292" s="1"/>
      <c r="G292" s="3">
        <v>50.0</v>
      </c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2892.61</v>
      </c>
      <c r="F293" s="1"/>
      <c r="G293" s="3" t="str">
        <f>E293+11000</f>
        <v>13892.61</v>
      </c>
      <c r="H293" s="1"/>
      <c r="I293" s="1"/>
      <c r="J293" s="1"/>
      <c r="K293" s="1"/>
    </row>
    <row r="294" ht="12.75" customHeight="1">
      <c r="A294" s="7" t="s">
        <v>62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40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106.56</v>
      </c>
      <c r="C297" s="3">
        <v>20.0</v>
      </c>
      <c r="D297" s="3">
        <v>21.0</v>
      </c>
      <c r="E297" s="3" t="str">
        <f t="shared" ref="E297:E298" si="64">F297*B297</f>
        <v>106.56</v>
      </c>
      <c r="F297" s="3" t="str">
        <f t="shared" ref="F297:F298" si="65">D297-C297</f>
        <v>1.00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4.72</v>
      </c>
      <c r="C298" s="3">
        <v>17539.0</v>
      </c>
      <c r="D298" s="3">
        <v>17636.0</v>
      </c>
      <c r="E298" s="3" t="str">
        <f t="shared" si="64"/>
        <v>457.84</v>
      </c>
      <c r="F298" s="3" t="str">
        <f t="shared" si="65"/>
        <v>97.00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102.62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19.87</v>
      </c>
      <c r="C300" s="3">
        <v>14.0</v>
      </c>
      <c r="D300" s="3">
        <v>15.0</v>
      </c>
      <c r="E300" s="3" t="str">
        <f t="shared" ref="E300:E301" si="66">F300*B300</f>
        <v>19.87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23.18</v>
      </c>
      <c r="C301" s="3"/>
      <c r="D301" s="3"/>
      <c r="E301" s="3" t="str">
        <f t="shared" si="66"/>
        <v>23.18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3">
        <v>914.07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121.13</v>
      </c>
      <c r="C303" s="3">
        <v>3.0</v>
      </c>
      <c r="D303" s="3">
        <v>3.0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3">
        <v>730.81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347.47</v>
      </c>
      <c r="F305" s="1"/>
      <c r="G305" s="1"/>
      <c r="H305" s="1"/>
      <c r="I305" s="1"/>
      <c r="J305" s="1"/>
      <c r="K305" s="1"/>
    </row>
    <row r="306" ht="15.75" customHeight="1">
      <c r="A306" s="9" t="s">
        <v>15</v>
      </c>
      <c r="B306" s="9"/>
      <c r="C306" s="9"/>
      <c r="D306" s="9"/>
      <c r="E306" s="10">
        <v>25.0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2727.42</v>
      </c>
      <c r="F307" s="1"/>
      <c r="G307" s="3" t="str">
        <f>E307+11000</f>
        <v>13727.42</v>
      </c>
      <c r="H307" s="1"/>
      <c r="I307" s="1"/>
      <c r="J307" s="1"/>
      <c r="K307" s="1"/>
    </row>
    <row r="308" ht="12.75" customHeight="1">
      <c r="A308" s="7" t="s">
        <v>62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41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106.56</v>
      </c>
      <c r="C311" s="3">
        <v>20.0</v>
      </c>
      <c r="D311" s="3">
        <v>20.0</v>
      </c>
      <c r="E311" s="3" t="str">
        <f t="shared" ref="E311:E312" si="67">F311*B311</f>
        <v>0.00</v>
      </c>
      <c r="F311" s="3" t="str">
        <f t="shared" ref="F311:F312" si="68">D311-C311</f>
        <v>0.00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4.72</v>
      </c>
      <c r="C312" s="3">
        <v>17427.0</v>
      </c>
      <c r="D312" s="3">
        <v>17539.0</v>
      </c>
      <c r="E312" s="3" t="str">
        <f t="shared" si="67"/>
        <v>528.64</v>
      </c>
      <c r="F312" s="3" t="str">
        <f t="shared" si="68"/>
        <v>112.00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102.62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19.87</v>
      </c>
      <c r="C314" s="3">
        <v>13.0</v>
      </c>
      <c r="D314" s="3">
        <v>14.0</v>
      </c>
      <c r="E314" s="3" t="str">
        <f t="shared" ref="E314:E315" si="69">F314*B314</f>
        <v>19.87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23.18</v>
      </c>
      <c r="C315" s="3"/>
      <c r="D315" s="3"/>
      <c r="E315" s="3" t="str">
        <f t="shared" si="69"/>
        <v>23.18</v>
      </c>
      <c r="F315" s="3" t="str">
        <f>F314+F317</f>
        <v>1.00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3">
        <v>914.07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121.13</v>
      </c>
      <c r="C317" s="3">
        <v>3.0</v>
      </c>
      <c r="D317" s="3">
        <v>3.0</v>
      </c>
      <c r="E317" s="3" t="str">
        <f>F317*B317</f>
        <v>0.00</v>
      </c>
      <c r="F317" s="3" t="str">
        <f>D317-C317</f>
        <v>0.00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3">
        <v>730.81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347.47</v>
      </c>
      <c r="F319" s="1"/>
      <c r="G319" s="1"/>
      <c r="H319" s="1"/>
      <c r="I319" s="1"/>
      <c r="J319" s="1"/>
      <c r="K319" s="1"/>
    </row>
    <row r="320" ht="15.75" customHeight="1">
      <c r="A320" s="9" t="s">
        <v>15</v>
      </c>
      <c r="B320" s="9"/>
      <c r="C320" s="9"/>
      <c r="D320" s="9"/>
      <c r="E320" s="10">
        <v>25.0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2691.66</v>
      </c>
      <c r="F321" s="1"/>
      <c r="G321" s="3" t="str">
        <f>E321+11000</f>
        <v>13691.66</v>
      </c>
      <c r="H321" s="1"/>
      <c r="I321" s="1"/>
      <c r="J321" s="1"/>
      <c r="K321" s="1"/>
    </row>
    <row r="322" ht="12.75" customHeight="1">
      <c r="A322" s="7" t="s">
        <v>62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42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106.56</v>
      </c>
      <c r="C325" s="3">
        <v>19.0</v>
      </c>
      <c r="D325" s="3">
        <v>20.0</v>
      </c>
      <c r="E325" s="3" t="str">
        <f t="shared" ref="E325:E326" si="70">F325*B325</f>
        <v>106.56</v>
      </c>
      <c r="F325" s="3" t="str">
        <f t="shared" ref="F325:F326" si="71">D325-C325</f>
        <v>1.00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4.72</v>
      </c>
      <c r="C326" s="3">
        <v>17342.0</v>
      </c>
      <c r="D326" s="3">
        <v>17427.0</v>
      </c>
      <c r="E326" s="3" t="str">
        <f t="shared" si="70"/>
        <v>401.20</v>
      </c>
      <c r="F326" s="3" t="str">
        <f t="shared" si="71"/>
        <v>85.00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102.62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19.87</v>
      </c>
      <c r="C328" s="3">
        <v>12.0</v>
      </c>
      <c r="D328" s="3">
        <v>13.0</v>
      </c>
      <c r="E328" s="3" t="str">
        <f t="shared" ref="E328:E329" si="72">F328*B328</f>
        <v>19.87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23.18</v>
      </c>
      <c r="C329" s="3"/>
      <c r="D329" s="3"/>
      <c r="E329" s="3" t="str">
        <f t="shared" si="72"/>
        <v>46.36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3">
        <v>914.07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121.13</v>
      </c>
      <c r="C331" s="3">
        <v>2.0</v>
      </c>
      <c r="D331" s="3">
        <v>3.0</v>
      </c>
      <c r="E331" s="3" t="str">
        <f>F331*B331</f>
        <v>121.13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3">
        <v>730.81</v>
      </c>
      <c r="F332" s="1"/>
      <c r="G332" s="1"/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/>
      <c r="H333" s="1"/>
      <c r="I333" s="1"/>
      <c r="J333" s="1"/>
      <c r="K333" s="1"/>
    </row>
    <row r="334" ht="15.75" customHeight="1">
      <c r="A334" s="9" t="s">
        <v>15</v>
      </c>
      <c r="B334" s="9"/>
      <c r="C334" s="9"/>
      <c r="D334" s="9"/>
      <c r="E334" s="10">
        <v>25.0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2815.09</v>
      </c>
      <c r="F335" s="1"/>
      <c r="G335" s="3" t="str">
        <f>E335+11000</f>
        <v>13815.09</v>
      </c>
      <c r="H335" s="1"/>
      <c r="I335" s="1"/>
      <c r="J335" s="1"/>
      <c r="K335" s="1"/>
    </row>
    <row r="336" ht="12.75" customHeight="1">
      <c r="A336" s="7" t="s">
        <v>62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43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18.0</v>
      </c>
      <c r="D339" s="3">
        <v>19.0</v>
      </c>
      <c r="E339" s="3" t="str">
        <f t="shared" ref="E339:E340" si="73">F339*B339</f>
        <v>106.56</v>
      </c>
      <c r="F339" s="3" t="str">
        <f t="shared" ref="F339:F340" si="74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4.48</v>
      </c>
      <c r="C340" s="3">
        <v>17250.0</v>
      </c>
      <c r="D340" s="3">
        <v>17342.0</v>
      </c>
      <c r="E340" s="3" t="str">
        <f t="shared" si="73"/>
        <v>412.16</v>
      </c>
      <c r="F340" s="3" t="str">
        <f t="shared" si="74"/>
        <v>92.00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102.62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18.88</v>
      </c>
      <c r="C342" s="3">
        <v>9.0</v>
      </c>
      <c r="D342" s="3">
        <v>12.0</v>
      </c>
      <c r="E342" s="3" t="str">
        <f t="shared" ref="E342:E343" si="75">F342*B342</f>
        <v>56.64</v>
      </c>
      <c r="F342" s="3" t="str">
        <f>D342-C342</f>
        <v>3.00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22.03</v>
      </c>
      <c r="C343" s="3"/>
      <c r="D343" s="3"/>
      <c r="E343" s="3" t="str">
        <f t="shared" si="75"/>
        <v>66.09</v>
      </c>
      <c r="F343" s="3" t="str">
        <f>F342+F345</f>
        <v>3.00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3">
        <v>813.69</v>
      </c>
      <c r="F344" s="1"/>
      <c r="G344" s="1">
        <v>914.07</v>
      </c>
      <c r="H344" s="1"/>
      <c r="I344" s="1"/>
      <c r="J344" s="1"/>
      <c r="K344" s="1"/>
    </row>
    <row r="345" ht="12.75" customHeight="1">
      <c r="A345" s="1" t="s">
        <v>12</v>
      </c>
      <c r="B345" s="3">
        <v>114.27</v>
      </c>
      <c r="C345" s="3">
        <v>2.0</v>
      </c>
      <c r="D345" s="3">
        <v>2.0</v>
      </c>
      <c r="E345" s="3" t="str">
        <f>F345*B345</f>
        <v>0.00</v>
      </c>
      <c r="F345" s="3" t="str">
        <f>D345-C345</f>
        <v>0.00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3">
        <v>730.81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9" t="s">
        <v>15</v>
      </c>
      <c r="B348" s="9"/>
      <c r="C348" s="9"/>
      <c r="D348" s="9"/>
      <c r="E348" s="10">
        <v>25.0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2661.04</v>
      </c>
      <c r="F349" s="1"/>
      <c r="G349" s="3" t="str">
        <f>E349+11000</f>
        <v>13661.04</v>
      </c>
      <c r="H349" s="1"/>
      <c r="I349" s="1"/>
      <c r="J349" s="1"/>
      <c r="K349" s="1"/>
    </row>
    <row r="350" ht="12.75" customHeight="1">
      <c r="A350" s="7" t="s">
        <v>62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44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101.2</v>
      </c>
      <c r="C353" s="3">
        <v>18.0</v>
      </c>
      <c r="D353" s="3">
        <v>18.0</v>
      </c>
      <c r="E353" s="3" t="str">
        <f t="shared" ref="E353:E354" si="76">F353*B353</f>
        <v>0.00</v>
      </c>
      <c r="F353" s="3" t="str">
        <f t="shared" ref="F353:F354" si="77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4.48</v>
      </c>
      <c r="C354" s="3">
        <v>17153.0</v>
      </c>
      <c r="D354" s="3">
        <v>17250.0</v>
      </c>
      <c r="E354" s="3" t="str">
        <f t="shared" si="76"/>
        <v>434.56</v>
      </c>
      <c r="F354" s="3" t="str">
        <f t="shared" si="77"/>
        <v>97.00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/>
      <c r="H355" s="1"/>
      <c r="I355" s="1"/>
      <c r="J355" s="1"/>
      <c r="K355" s="1"/>
    </row>
    <row r="356" ht="12.75" customHeight="1">
      <c r="A356" s="1" t="s">
        <v>9</v>
      </c>
      <c r="B356" s="3">
        <v>18.88</v>
      </c>
      <c r="C356" s="3">
        <v>4.0</v>
      </c>
      <c r="D356" s="3">
        <v>9.0</v>
      </c>
      <c r="E356" s="3" t="str">
        <f t="shared" ref="E356:E357" si="78">F356*B356</f>
        <v>94.40</v>
      </c>
      <c r="F356" s="3" t="str">
        <f>D356-C356</f>
        <v>5.00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22.03</v>
      </c>
      <c r="C357" s="3"/>
      <c r="D357" s="3"/>
      <c r="E357" s="3" t="str">
        <f t="shared" si="78"/>
        <v>132.18</v>
      </c>
      <c r="F357" s="3" t="str">
        <f>F356+F359</f>
        <v>6.00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813.69</v>
      </c>
      <c r="F358" s="1"/>
      <c r="G358" s="1">
        <v>914.07</v>
      </c>
      <c r="H358" s="1"/>
      <c r="I358" s="1"/>
      <c r="J358" s="1"/>
      <c r="K358" s="1"/>
    </row>
    <row r="359" ht="12.75" customHeight="1">
      <c r="A359" s="1" t="s">
        <v>12</v>
      </c>
      <c r="B359" s="3">
        <v>114.27</v>
      </c>
      <c r="C359" s="3">
        <v>1.0</v>
      </c>
      <c r="D359" s="3">
        <v>2.0</v>
      </c>
      <c r="E359" s="3" t="str">
        <f>F359*B359</f>
        <v>114.27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/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9" t="s">
        <v>15</v>
      </c>
      <c r="B362" s="9"/>
      <c r="C362" s="9"/>
      <c r="D362" s="9"/>
      <c r="E362" s="10">
        <v>25.0</v>
      </c>
      <c r="F362" s="1"/>
      <c r="G362" s="3"/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2795.00</v>
      </c>
      <c r="F363" s="1"/>
      <c r="G363" s="3" t="str">
        <f>E363+11000</f>
        <v>13795.00</v>
      </c>
      <c r="H363" s="1"/>
      <c r="I363" s="1"/>
      <c r="J363" s="1"/>
      <c r="K363" s="1"/>
    </row>
    <row r="364" ht="12.75" customHeight="1">
      <c r="A364" s="7" t="s">
        <v>62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101.2</v>
      </c>
      <c r="C367" s="3">
        <v>18.0</v>
      </c>
      <c r="D367" s="3">
        <v>18.0</v>
      </c>
      <c r="E367" s="3" t="str">
        <f t="shared" ref="E367:E368" si="79">F367*B367</f>
        <v>0.00</v>
      </c>
      <c r="F367" s="3" t="str">
        <f t="shared" ref="F367:F368" si="80">D367-C367</f>
        <v>0.00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4.48</v>
      </c>
      <c r="C368" s="3">
        <v>17110.0</v>
      </c>
      <c r="D368" s="3">
        <v>17153.0</v>
      </c>
      <c r="E368" s="3" t="str">
        <f t="shared" si="79"/>
        <v>192.64</v>
      </c>
      <c r="F368" s="3" t="str">
        <f t="shared" si="80"/>
        <v>43.00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18.88</v>
      </c>
      <c r="C370" s="3">
        <v>4.0</v>
      </c>
      <c r="D370" s="3">
        <v>4.0</v>
      </c>
      <c r="E370" s="3" t="str">
        <f t="shared" ref="E370:E371" si="81">F370*B370</f>
        <v>0.00</v>
      </c>
      <c r="F370" s="3" t="str">
        <f>D370-C370</f>
        <v>0.00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22.03</v>
      </c>
      <c r="C371" s="3"/>
      <c r="D371" s="3"/>
      <c r="E371" s="3" t="str">
        <f t="shared" si="81"/>
        <v>0.00</v>
      </c>
      <c r="F371" s="3" t="str">
        <f>F370+F373</f>
        <v>0.00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813.69</v>
      </c>
      <c r="F372" s="1"/>
      <c r="G372" s="1">
        <v>914.07</v>
      </c>
      <c r="H372" s="1"/>
      <c r="I372" s="1"/>
      <c r="J372" s="1"/>
      <c r="K372" s="1"/>
    </row>
    <row r="373" ht="12.75" customHeight="1">
      <c r="A373" s="1" t="s">
        <v>12</v>
      </c>
      <c r="B373" s="3">
        <v>114.27</v>
      </c>
      <c r="C373" s="3">
        <v>1.0</v>
      </c>
      <c r="D373" s="3">
        <v>1.0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9" t="s">
        <v>15</v>
      </c>
      <c r="B376" s="9"/>
      <c r="C376" s="9"/>
      <c r="D376" s="9"/>
      <c r="E376" s="10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2212.23</v>
      </c>
      <c r="F377" s="1"/>
      <c r="G377" s="3" t="str">
        <f>E377+11000</f>
        <v>13212.23</v>
      </c>
      <c r="H377" s="1"/>
      <c r="I377" s="1"/>
      <c r="J377" s="1"/>
      <c r="K377" s="1"/>
    </row>
    <row r="378" ht="12.75" customHeight="1">
      <c r="A378" s="7" t="s">
        <v>62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101.2</v>
      </c>
      <c r="C381" s="3">
        <v>18.0</v>
      </c>
      <c r="D381" s="3">
        <v>18.0</v>
      </c>
      <c r="E381" s="3" t="str">
        <f t="shared" ref="E381:E382" si="82">F381*B381</f>
        <v>0.00</v>
      </c>
      <c r="F381" s="3" t="str">
        <f t="shared" ref="F381:F382" si="83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4.48</v>
      </c>
      <c r="C382" s="3">
        <v>17107.0</v>
      </c>
      <c r="D382" s="3">
        <v>17110.0</v>
      </c>
      <c r="E382" s="3" t="str">
        <f t="shared" si="82"/>
        <v>13.44</v>
      </c>
      <c r="F382" s="3" t="str">
        <f t="shared" si="83"/>
        <v>3.00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18.88</v>
      </c>
      <c r="C384" s="3">
        <v>1.0</v>
      </c>
      <c r="D384" s="3">
        <v>3.0</v>
      </c>
      <c r="E384" s="3" t="str">
        <f t="shared" ref="E384:E385" si="84">F384*B384</f>
        <v>37.76</v>
      </c>
      <c r="F384" s="3" t="str">
        <f>D384-C384</f>
        <v>2.00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22.03</v>
      </c>
      <c r="C385" s="3"/>
      <c r="D385" s="3"/>
      <c r="E385" s="3" t="str">
        <f t="shared" si="84"/>
        <v>44.06</v>
      </c>
      <c r="F385" s="3" t="str">
        <f>F384+F387</f>
        <v>2.00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813.69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114.27</v>
      </c>
      <c r="C387" s="3">
        <v>1.0</v>
      </c>
      <c r="D387" s="3">
        <v>1.0</v>
      </c>
      <c r="E387" s="3" t="str">
        <f>F387*B387</f>
        <v>0.00</v>
      </c>
      <c r="F387" s="3" t="str">
        <f>D387-C387</f>
        <v>0.00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>
        <v>730.81</v>
      </c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9" t="s">
        <v>15</v>
      </c>
      <c r="B390" s="9"/>
      <c r="C390" s="9"/>
      <c r="D390" s="9"/>
      <c r="E390" s="10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2114.85</v>
      </c>
      <c r="F391" s="1"/>
      <c r="G391" s="3"/>
      <c r="H391" s="1"/>
      <c r="I391" s="1"/>
      <c r="J391" s="1"/>
      <c r="K391" s="1"/>
    </row>
    <row r="392" ht="12.75" customHeight="1">
      <c r="A392" s="7" t="s">
        <v>62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101.2</v>
      </c>
      <c r="C395" s="3">
        <v>18.0</v>
      </c>
      <c r="D395" s="3">
        <v>18.0</v>
      </c>
      <c r="E395" s="3" t="str">
        <f t="shared" ref="E395:E396" si="85">F395*B395</f>
        <v>0.00</v>
      </c>
      <c r="F395" s="3" t="str">
        <f t="shared" ref="F395:F396" si="86">D395-C395</f>
        <v>0.00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4.48</v>
      </c>
      <c r="C396" s="3">
        <v>17095.0</v>
      </c>
      <c r="D396" s="3">
        <v>17107.0</v>
      </c>
      <c r="E396" s="3" t="str">
        <f t="shared" si="85"/>
        <v>53.76</v>
      </c>
      <c r="F396" s="3" t="str">
        <f t="shared" si="86"/>
        <v>12.00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18.88</v>
      </c>
      <c r="C398" s="3">
        <v>0.0</v>
      </c>
      <c r="D398" s="3">
        <v>1.0</v>
      </c>
      <c r="E398" s="3" t="str">
        <f t="shared" ref="E398:E399" si="87">F398*B398</f>
        <v>18.88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22.03</v>
      </c>
      <c r="C399" s="3"/>
      <c r="D399" s="3"/>
      <c r="E399" s="3" t="str">
        <f t="shared" si="87"/>
        <v>44.06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813.69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114.27</v>
      </c>
      <c r="C401" s="3">
        <v>0.0</v>
      </c>
      <c r="D401" s="3">
        <v>1.0</v>
      </c>
      <c r="E401" s="3" t="str">
        <f>F401*B401</f>
        <v>114.27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>
        <v>730.81</v>
      </c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9" t="s">
        <v>15</v>
      </c>
      <c r="B404" s="9"/>
      <c r="C404" s="9"/>
      <c r="D404" s="9"/>
      <c r="E404" s="10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2250.56</v>
      </c>
      <c r="F405" s="1"/>
      <c r="G405" s="3" t="str">
        <f>E405-E400+4036+601.48</f>
        <v>6074.35</v>
      </c>
      <c r="H405" s="1"/>
      <c r="I405" s="1"/>
      <c r="J405" s="1"/>
      <c r="K405" s="1"/>
    </row>
    <row r="406" ht="12.75" customHeight="1">
      <c r="A406" s="7" t="s">
        <v>62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101.2</v>
      </c>
      <c r="C409" s="3">
        <v>18.0</v>
      </c>
      <c r="D409" s="3">
        <v>18.0</v>
      </c>
      <c r="E409" s="3" t="str">
        <f t="shared" ref="E409:E410" si="88">F409*B409</f>
        <v>0.00</v>
      </c>
      <c r="F409" s="3" t="str">
        <f t="shared" ref="F409:F410" si="89">D409-C409</f>
        <v>0.00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17092.0</v>
      </c>
      <c r="D410" s="3">
        <v>17095.0</v>
      </c>
      <c r="E410" s="3" t="str">
        <f t="shared" si="88"/>
        <v>13.44</v>
      </c>
      <c r="F410" s="3" t="str">
        <f t="shared" si="89"/>
        <v>3.00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/>
      <c r="C412" s="3"/>
      <c r="D412" s="3"/>
      <c r="E412" s="3">
        <v>663.38</v>
      </c>
      <c r="F412" s="3" t="str">
        <f>D412-C412</f>
        <v>0.00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813.69</v>
      </c>
      <c r="F413" s="1"/>
      <c r="G413" s="1"/>
      <c r="H413" s="1"/>
      <c r="I413" s="1"/>
      <c r="J413" s="1"/>
      <c r="K413" s="1"/>
    </row>
    <row r="414" ht="12.75" customHeight="1">
      <c r="A414" s="1" t="s">
        <v>12</v>
      </c>
      <c r="B414" s="3"/>
      <c r="C414" s="3"/>
      <c r="D414" s="3"/>
      <c r="E414" s="3">
        <v>861.73</v>
      </c>
      <c r="F414" s="3" t="str">
        <f>D414-C414</f>
        <v>0.00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730.81</v>
      </c>
      <c r="F415" s="1"/>
      <c r="G415" s="1">
        <v>730.81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347.47</v>
      </c>
      <c r="F416" s="1"/>
      <c r="G416" s="1"/>
      <c r="H416" s="1"/>
      <c r="I416" s="1"/>
      <c r="J416" s="1"/>
      <c r="K416" s="1"/>
    </row>
    <row r="417" ht="15.75" customHeight="1">
      <c r="A417" s="9" t="s">
        <v>15</v>
      </c>
      <c r="B417" s="9"/>
      <c r="C417" s="9"/>
      <c r="D417" s="9"/>
      <c r="E417" s="10">
        <v>25.0</v>
      </c>
      <c r="F417" s="1"/>
      <c r="G417" s="3"/>
      <c r="H417" s="1"/>
      <c r="I417" s="1"/>
      <c r="J417" s="1"/>
      <c r="K417" s="1"/>
    </row>
    <row r="418" ht="15.75" customHeight="1">
      <c r="A418" s="5" t="s">
        <v>16</v>
      </c>
      <c r="B418" s="5"/>
      <c r="C418" s="5"/>
      <c r="D418" s="5"/>
      <c r="E418" s="6" t="str">
        <f>SUM(E409:E417)</f>
        <v>3558.14</v>
      </c>
      <c r="F418" s="1"/>
      <c r="G418" s="3"/>
      <c r="H418" s="1"/>
      <c r="I418" s="1"/>
      <c r="J418" s="1"/>
      <c r="K418" s="1"/>
    </row>
    <row r="419" ht="12.75" customHeight="1">
      <c r="A419" s="7" t="s">
        <v>62</v>
      </c>
      <c r="B419" s="3"/>
      <c r="C419" s="3"/>
      <c r="D419" s="3"/>
      <c r="E419" s="3"/>
      <c r="F419" s="1"/>
      <c r="G419" s="1"/>
      <c r="H419" s="1"/>
      <c r="I419" s="1"/>
      <c r="J419" s="1"/>
      <c r="K419" s="1"/>
    </row>
    <row r="420" ht="15.75" customHeight="1">
      <c r="A420" s="1"/>
      <c r="B420" s="2" t="s">
        <v>49</v>
      </c>
      <c r="E420" s="1"/>
      <c r="F420" s="1"/>
      <c r="G420" s="1"/>
      <c r="H420" s="1"/>
      <c r="I420" s="1"/>
      <c r="J420" s="1"/>
      <c r="K420" s="1"/>
    </row>
    <row r="421" ht="12.75" customHeight="1">
      <c r="A421" s="1"/>
      <c r="B421" s="1" t="s">
        <v>1</v>
      </c>
      <c r="C421" s="1" t="s">
        <v>2</v>
      </c>
      <c r="D421" s="1" t="s">
        <v>3</v>
      </c>
      <c r="E421" s="1" t="s">
        <v>4</v>
      </c>
      <c r="F421" s="1" t="s">
        <v>5</v>
      </c>
      <c r="G421" s="1"/>
      <c r="H421" s="1"/>
      <c r="I421" s="1"/>
      <c r="J421" s="1"/>
      <c r="K421" s="1"/>
    </row>
    <row r="422" ht="12.75" customHeight="1">
      <c r="A422" s="1" t="s">
        <v>6</v>
      </c>
      <c r="B422" s="3">
        <v>101.2</v>
      </c>
      <c r="C422" s="3">
        <v>18.0</v>
      </c>
      <c r="D422" s="3">
        <v>18.0</v>
      </c>
      <c r="E422" s="3" t="str">
        <f t="shared" ref="E422:E423" si="90">F422*B422</f>
        <v>0.00</v>
      </c>
      <c r="F422" s="3" t="str">
        <f t="shared" ref="F422:F423" si="91">D422-C422</f>
        <v>0.00</v>
      </c>
      <c r="G422" s="1"/>
      <c r="H422" s="1"/>
      <c r="I422" s="1"/>
      <c r="J422" s="1"/>
      <c r="K422" s="1"/>
    </row>
    <row r="423" ht="12.75" customHeight="1">
      <c r="A423" s="1" t="s">
        <v>7</v>
      </c>
      <c r="B423" s="3">
        <v>4.48</v>
      </c>
      <c r="C423" s="3">
        <v>17052.0</v>
      </c>
      <c r="D423" s="3">
        <v>17092.0</v>
      </c>
      <c r="E423" s="3" t="str">
        <f t="shared" si="90"/>
        <v>179.20</v>
      </c>
      <c r="F423" s="3" t="str">
        <f t="shared" si="91"/>
        <v>40.00</v>
      </c>
      <c r="G423" s="1"/>
      <c r="H423" s="1"/>
      <c r="I423" s="1"/>
      <c r="J423" s="1"/>
      <c r="K423" s="1"/>
    </row>
    <row r="424" ht="12.75" customHeight="1">
      <c r="A424" s="1" t="s">
        <v>8</v>
      </c>
      <c r="B424" s="3"/>
      <c r="C424" s="3"/>
      <c r="D424" s="3"/>
      <c r="E424" s="3">
        <v>102.62</v>
      </c>
      <c r="F424" s="1"/>
      <c r="G424" s="1"/>
      <c r="H424" s="1"/>
      <c r="I424" s="1"/>
      <c r="J424" s="1"/>
      <c r="K424" s="1"/>
    </row>
    <row r="425" ht="12.75" customHeight="1">
      <c r="A425" s="1" t="s">
        <v>9</v>
      </c>
      <c r="B425" s="3"/>
      <c r="C425" s="3"/>
      <c r="D425" s="3"/>
      <c r="E425" s="3">
        <v>663.38</v>
      </c>
      <c r="F425" s="3" t="str">
        <f>D425-C425</f>
        <v>0.00</v>
      </c>
      <c r="G425" s="1"/>
      <c r="H425" s="1"/>
      <c r="I425" s="1"/>
      <c r="J425" s="1"/>
      <c r="K425" s="1"/>
    </row>
    <row r="426" ht="12.75" customHeight="1">
      <c r="A426" s="1" t="s">
        <v>11</v>
      </c>
      <c r="B426" s="3"/>
      <c r="C426" s="3"/>
      <c r="D426" s="3"/>
      <c r="E426" s="3">
        <v>813.69</v>
      </c>
      <c r="F426" s="1"/>
      <c r="G426" s="1"/>
      <c r="H426" s="1"/>
      <c r="I426" s="1"/>
      <c r="J426" s="1"/>
      <c r="K426" s="1"/>
    </row>
    <row r="427" ht="12.75" customHeight="1">
      <c r="A427" s="1" t="s">
        <v>12</v>
      </c>
      <c r="B427" s="3"/>
      <c r="C427" s="3"/>
      <c r="D427" s="3"/>
      <c r="E427" s="3">
        <v>861.73</v>
      </c>
      <c r="F427" s="3" t="str">
        <f>D427-C427</f>
        <v>0.00</v>
      </c>
      <c r="G427" s="1"/>
      <c r="H427" s="1"/>
      <c r="I427" s="1"/>
      <c r="J427" s="1"/>
      <c r="K427" s="1"/>
    </row>
    <row r="428" ht="12.75" customHeight="1">
      <c r="A428" s="1" t="s">
        <v>13</v>
      </c>
      <c r="B428" s="3"/>
      <c r="C428" s="3"/>
      <c r="D428" s="3"/>
      <c r="E428" s="3">
        <v>730.81</v>
      </c>
      <c r="F428" s="1"/>
      <c r="G428" s="1">
        <v>730.81</v>
      </c>
      <c r="H428" s="1"/>
      <c r="I428" s="1"/>
      <c r="J428" s="1"/>
      <c r="K428" s="1"/>
    </row>
    <row r="429" ht="12.75" customHeight="1">
      <c r="A429" s="1" t="s">
        <v>14</v>
      </c>
      <c r="B429" s="3"/>
      <c r="C429" s="3"/>
      <c r="D429" s="3"/>
      <c r="E429" s="3">
        <v>203.68</v>
      </c>
      <c r="F429" s="1"/>
      <c r="G429" s="1"/>
      <c r="H429" s="1"/>
      <c r="I429" s="1"/>
      <c r="J429" s="1"/>
      <c r="K429" s="1"/>
    </row>
    <row r="430" ht="15.75" customHeight="1">
      <c r="A430" s="5" t="s">
        <v>16</v>
      </c>
      <c r="B430" s="5"/>
      <c r="C430" s="5"/>
      <c r="D430" s="5"/>
      <c r="E430" s="6" t="str">
        <f>SUM(E422:E429)</f>
        <v>3555.11</v>
      </c>
      <c r="F430" s="1"/>
      <c r="G430" s="3" t="str">
        <f>7000+E430</f>
        <v>10555.11</v>
      </c>
      <c r="H430" s="1"/>
      <c r="I430" s="1"/>
      <c r="J430" s="1"/>
      <c r="K430" s="1"/>
    </row>
    <row r="431" ht="12.75" customHeight="1">
      <c r="A431" s="7" t="s">
        <v>62</v>
      </c>
      <c r="B431" s="3"/>
      <c r="C431" s="3"/>
      <c r="D431" s="3"/>
      <c r="E431" s="3"/>
      <c r="F431" s="1"/>
      <c r="G431" s="1"/>
      <c r="H431" s="1"/>
      <c r="I431" s="1"/>
      <c r="J431" s="1"/>
      <c r="K431" s="1"/>
    </row>
    <row r="432" ht="12.75" customHeight="1">
      <c r="A432" s="1"/>
      <c r="B432" s="3"/>
      <c r="C432" s="3"/>
      <c r="D432" s="3"/>
      <c r="E432" s="3"/>
      <c r="F432" s="3"/>
      <c r="G432" s="1"/>
      <c r="H432" s="1"/>
      <c r="I432" s="1"/>
      <c r="J432" s="1"/>
      <c r="K432" s="1"/>
    </row>
    <row r="433" ht="12.75" customHeight="1">
      <c r="A433" s="1"/>
      <c r="B433" s="3"/>
      <c r="C433" s="3"/>
      <c r="D433" s="3"/>
      <c r="E433" s="3"/>
      <c r="F433" s="1"/>
      <c r="G433" s="1"/>
      <c r="H433" s="1"/>
      <c r="I433" s="1"/>
      <c r="J433" s="1"/>
      <c r="K433" s="1"/>
    </row>
    <row r="434" ht="12.75" customHeight="1">
      <c r="A434" s="1"/>
      <c r="B434" s="3"/>
      <c r="C434" s="3"/>
      <c r="D434" s="3"/>
      <c r="E434" s="3"/>
      <c r="F434" s="3"/>
      <c r="G434" s="1"/>
      <c r="H434" s="1"/>
      <c r="I434" s="1"/>
      <c r="J434" s="1"/>
      <c r="K434" s="1"/>
    </row>
    <row r="435" ht="12.75" customHeight="1">
      <c r="A435" s="1"/>
      <c r="B435" s="3"/>
      <c r="C435" s="3"/>
      <c r="D435" s="3"/>
      <c r="E435" s="3"/>
      <c r="F435" s="1"/>
      <c r="G435" s="1"/>
      <c r="H435" s="1"/>
      <c r="I435" s="1"/>
      <c r="J435" s="1"/>
      <c r="K435" s="1"/>
    </row>
    <row r="436" ht="12.75" customHeight="1">
      <c r="A436" s="1"/>
      <c r="B436" s="3"/>
      <c r="C436" s="3"/>
      <c r="D436" s="3"/>
      <c r="E436" s="3"/>
      <c r="F436" s="3"/>
      <c r="G436" s="1"/>
      <c r="H436" s="1"/>
      <c r="I436" s="1"/>
      <c r="J436" s="1"/>
      <c r="K436" s="1"/>
    </row>
    <row r="437" ht="12.75" customHeight="1">
      <c r="A437" s="1"/>
      <c r="B437" s="3"/>
      <c r="C437" s="3"/>
      <c r="D437" s="3"/>
      <c r="E437" s="3"/>
      <c r="F437" s="1"/>
      <c r="G437" s="1"/>
      <c r="H437" s="1"/>
      <c r="I437" s="1"/>
      <c r="J437" s="1"/>
      <c r="K437" s="1"/>
    </row>
    <row r="438" ht="12.75" customHeight="1">
      <c r="A438" s="1"/>
      <c r="B438" s="3"/>
      <c r="C438" s="3"/>
      <c r="D438" s="3"/>
      <c r="E438" s="3"/>
      <c r="F438" s="1"/>
      <c r="G438" s="1"/>
      <c r="H438" s="1"/>
      <c r="I438" s="1"/>
      <c r="J438" s="1"/>
      <c r="K438" s="1"/>
    </row>
    <row r="439" ht="15.75" customHeight="1">
      <c r="A439" s="5"/>
      <c r="B439" s="5"/>
      <c r="C439" s="5"/>
      <c r="D439" s="5"/>
      <c r="E439" s="6"/>
      <c r="F439" s="1"/>
      <c r="G439" s="3"/>
      <c r="H439" s="1"/>
      <c r="I439" s="1"/>
      <c r="J439" s="1"/>
      <c r="K439" s="1"/>
    </row>
    <row r="440" ht="12.75" customHeight="1">
      <c r="A440" s="7"/>
      <c r="B440" s="3"/>
      <c r="C440" s="3"/>
      <c r="D440" s="3"/>
      <c r="E440" s="3"/>
      <c r="F440" s="1"/>
      <c r="G440" s="1"/>
      <c r="H440" s="1"/>
      <c r="I440" s="1"/>
      <c r="J440" s="1"/>
      <c r="K440" s="1"/>
    </row>
    <row r="441" ht="15.75" customHeight="1">
      <c r="A441" s="1"/>
      <c r="B441" s="2"/>
      <c r="E441" s="1"/>
      <c r="F441" s="1"/>
      <c r="G441" s="1"/>
      <c r="H441" s="1"/>
      <c r="I441" s="1"/>
      <c r="J441" s="1"/>
      <c r="K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ht="12.75" customHeight="1">
      <c r="A443" s="1"/>
      <c r="B443" s="3"/>
      <c r="C443" s="3"/>
      <c r="D443" s="3"/>
      <c r="E443" s="3"/>
      <c r="F443" s="3"/>
      <c r="G443" s="1"/>
      <c r="H443" s="1"/>
      <c r="I443" s="1"/>
      <c r="J443" s="1"/>
      <c r="K443" s="1"/>
    </row>
    <row r="444" ht="12.75" customHeight="1">
      <c r="A444" s="1"/>
      <c r="B444" s="3"/>
      <c r="C444" s="3"/>
      <c r="D444" s="3"/>
      <c r="E444" s="3"/>
      <c r="F444" s="3"/>
      <c r="G444" s="1"/>
      <c r="H444" s="1"/>
      <c r="I444" s="1"/>
      <c r="J444" s="1"/>
      <c r="K444" s="1"/>
    </row>
    <row r="445" ht="12.75" customHeight="1">
      <c r="A445" s="1"/>
      <c r="B445" s="3"/>
      <c r="C445" s="3"/>
      <c r="D445" s="3"/>
      <c r="E445" s="3"/>
      <c r="F445" s="1"/>
      <c r="G445" s="1"/>
      <c r="H445" s="1"/>
      <c r="I445" s="1"/>
      <c r="J445" s="1"/>
      <c r="K445" s="1"/>
    </row>
    <row r="446" ht="12.75" customHeight="1">
      <c r="A446" s="1"/>
      <c r="B446" s="3"/>
      <c r="C446" s="3"/>
      <c r="D446" s="3"/>
      <c r="E446" s="3"/>
      <c r="F446" s="3"/>
      <c r="G446" s="1"/>
      <c r="H446" s="1"/>
      <c r="I446" s="1"/>
      <c r="J446" s="1"/>
      <c r="K446" s="1"/>
    </row>
    <row r="447" ht="12.75" customHeight="1">
      <c r="A447" s="1"/>
      <c r="B447" s="3"/>
      <c r="C447" s="3"/>
      <c r="D447" s="3"/>
      <c r="E447" s="3"/>
      <c r="F447" s="1"/>
      <c r="G447" s="1"/>
      <c r="H447" s="1"/>
      <c r="I447" s="1"/>
      <c r="J447" s="1"/>
      <c r="K447" s="1"/>
    </row>
    <row r="448" ht="12.75" customHeight="1">
      <c r="A448" s="1"/>
      <c r="B448" s="3"/>
      <c r="C448" s="3"/>
      <c r="D448" s="3"/>
      <c r="E448" s="3"/>
      <c r="F448" s="3"/>
      <c r="G448" s="1"/>
      <c r="H448" s="1"/>
      <c r="I448" s="1"/>
      <c r="J448" s="1"/>
      <c r="K448" s="1"/>
    </row>
    <row r="449" ht="12.75" customHeight="1">
      <c r="A449" s="1"/>
      <c r="B449" s="3"/>
      <c r="C449" s="3"/>
      <c r="D449" s="3"/>
      <c r="E449" s="3"/>
      <c r="F449" s="1"/>
      <c r="G449" s="1"/>
      <c r="H449" s="1"/>
      <c r="I449" s="1"/>
      <c r="J449" s="1"/>
      <c r="K449" s="1"/>
    </row>
    <row r="450" ht="12.75" customHeight="1">
      <c r="A450" s="1"/>
      <c r="B450" s="3"/>
      <c r="C450" s="3"/>
      <c r="D450" s="3"/>
      <c r="E450" s="3"/>
      <c r="F450" s="1"/>
      <c r="G450" s="1"/>
      <c r="H450" s="1"/>
      <c r="I450" s="1"/>
      <c r="J450" s="1"/>
      <c r="K450" s="1"/>
    </row>
    <row r="451" ht="15.75" customHeight="1">
      <c r="A451" s="5"/>
      <c r="B451" s="5"/>
      <c r="C451" s="5"/>
      <c r="D451" s="5"/>
      <c r="E451" s="6"/>
      <c r="F451" s="1"/>
      <c r="G451" s="3"/>
      <c r="H451" s="1"/>
      <c r="I451" s="1"/>
      <c r="J451" s="1"/>
      <c r="K451" s="1"/>
    </row>
    <row r="452" ht="12.75" customHeight="1">
      <c r="A452" s="7"/>
      <c r="B452" s="3"/>
      <c r="C452" s="3"/>
      <c r="D452" s="3"/>
      <c r="E452" s="3"/>
      <c r="F452" s="1"/>
      <c r="G452" s="1"/>
      <c r="H452" s="1"/>
      <c r="I452" s="1"/>
      <c r="J452" s="1"/>
      <c r="K452" s="1"/>
    </row>
    <row r="453" ht="15.75" customHeight="1">
      <c r="A453" s="1"/>
      <c r="B453" s="2"/>
      <c r="E453" s="1"/>
      <c r="F453" s="1"/>
      <c r="G453" s="1"/>
      <c r="H453" s="1"/>
      <c r="I453" s="1"/>
      <c r="J453" s="1"/>
      <c r="K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</row>
    <row r="455" ht="12.75" customHeight="1">
      <c r="A455" s="1"/>
      <c r="B455" s="3"/>
      <c r="C455" s="3"/>
      <c r="D455" s="3"/>
      <c r="E455" s="3"/>
      <c r="F455" s="3"/>
      <c r="G455" s="1"/>
      <c r="H455" s="1"/>
      <c r="I455" s="1"/>
      <c r="J455" s="1"/>
      <c r="K455" s="1"/>
    </row>
    <row r="456" ht="12.75" customHeight="1">
      <c r="A456" s="1"/>
      <c r="B456" s="3"/>
      <c r="C456" s="3"/>
      <c r="D456" s="3"/>
      <c r="E456" s="3"/>
      <c r="F456" s="3"/>
      <c r="G456" s="1"/>
      <c r="H456" s="1"/>
      <c r="I456" s="1"/>
      <c r="J456" s="1"/>
      <c r="K456" s="1"/>
    </row>
    <row r="457" ht="12.75" customHeight="1">
      <c r="A457" s="1"/>
      <c r="B457" s="3"/>
      <c r="C457" s="3"/>
      <c r="D457" s="3"/>
      <c r="E457" s="3"/>
      <c r="F457" s="1"/>
      <c r="G457" s="1"/>
      <c r="H457" s="1"/>
      <c r="I457" s="1"/>
      <c r="J457" s="1"/>
      <c r="K457" s="1"/>
    </row>
    <row r="458" ht="12.75" customHeight="1">
      <c r="A458" s="1"/>
      <c r="B458" s="3"/>
      <c r="C458" s="3"/>
      <c r="D458" s="3"/>
      <c r="E458" s="3"/>
      <c r="F458" s="3"/>
      <c r="G458" s="1"/>
      <c r="H458" s="1"/>
      <c r="I458" s="1"/>
      <c r="J458" s="1"/>
      <c r="K458" s="1"/>
    </row>
    <row r="459" ht="12.75" customHeight="1">
      <c r="A459" s="1"/>
      <c r="B459" s="3"/>
      <c r="C459" s="3"/>
      <c r="D459" s="3"/>
      <c r="E459" s="3"/>
      <c r="F459" s="1"/>
      <c r="G459" s="1"/>
      <c r="H459" s="1"/>
      <c r="I459" s="1"/>
      <c r="J459" s="1"/>
      <c r="K459" s="1"/>
    </row>
    <row r="460" ht="12.75" customHeight="1">
      <c r="A460" s="1"/>
      <c r="B460" s="3"/>
      <c r="C460" s="3"/>
      <c r="D460" s="3"/>
      <c r="E460" s="3"/>
      <c r="F460" s="3"/>
      <c r="G460" s="1"/>
      <c r="H460" s="1"/>
      <c r="I460" s="1"/>
      <c r="J460" s="1"/>
      <c r="K460" s="1"/>
    </row>
    <row r="461" ht="12.75" customHeight="1">
      <c r="A461" s="1"/>
      <c r="B461" s="3"/>
      <c r="C461" s="3"/>
      <c r="D461" s="3"/>
      <c r="E461" s="3"/>
      <c r="F461" s="1"/>
      <c r="G461" s="1"/>
      <c r="H461" s="1"/>
      <c r="I461" s="1"/>
      <c r="J461" s="1"/>
      <c r="K461" s="1"/>
    </row>
    <row r="462" ht="12.75" customHeight="1">
      <c r="A462" s="1"/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5"/>
      <c r="B463" s="5"/>
      <c r="C463" s="5"/>
      <c r="D463" s="5"/>
      <c r="E463" s="6"/>
      <c r="F463" s="1"/>
      <c r="G463" s="3"/>
      <c r="H463" s="1"/>
      <c r="I463" s="1"/>
      <c r="J463" s="1"/>
      <c r="K463" s="1"/>
    </row>
    <row r="464" ht="12.75" customHeight="1">
      <c r="A464" s="7"/>
      <c r="B464" s="3"/>
      <c r="C464" s="3"/>
      <c r="D464" s="3"/>
      <c r="E464" s="3"/>
      <c r="F464" s="1"/>
      <c r="G464" s="1"/>
      <c r="H464" s="1"/>
      <c r="I464" s="1"/>
      <c r="J464" s="1"/>
      <c r="K464" s="1"/>
    </row>
    <row r="465" ht="15.75" customHeight="1">
      <c r="A465" s="1"/>
      <c r="B465" s="2"/>
      <c r="E465" s="1"/>
      <c r="F465" s="1"/>
      <c r="G465" s="1"/>
      <c r="H465" s="1"/>
      <c r="I465" s="1"/>
      <c r="J465" s="1"/>
      <c r="K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3"/>
      <c r="C467" s="3"/>
      <c r="D467" s="3"/>
      <c r="E467" s="3"/>
      <c r="F467" s="3"/>
      <c r="G467" s="1"/>
      <c r="H467" s="1"/>
      <c r="I467" s="1"/>
      <c r="J467" s="1"/>
      <c r="K467" s="1"/>
    </row>
    <row r="468" ht="12.75" customHeight="1">
      <c r="A468" s="1"/>
      <c r="B468" s="3"/>
      <c r="C468" s="3"/>
      <c r="D468" s="3"/>
      <c r="E468" s="3"/>
      <c r="F468" s="3"/>
      <c r="G468" s="1"/>
      <c r="H468" s="1"/>
      <c r="I468" s="1"/>
      <c r="J468" s="1"/>
      <c r="K468" s="1"/>
    </row>
    <row r="469" ht="12.75" customHeight="1">
      <c r="A469" s="1"/>
      <c r="B469" s="3"/>
      <c r="C469" s="3"/>
      <c r="D469" s="3"/>
      <c r="E469" s="3"/>
      <c r="F469" s="1"/>
      <c r="G469" s="1"/>
      <c r="H469" s="1"/>
      <c r="I469" s="1"/>
      <c r="J469" s="1"/>
      <c r="K469" s="1"/>
    </row>
    <row r="470" ht="12.75" customHeight="1">
      <c r="A470" s="1"/>
      <c r="B470" s="3"/>
      <c r="C470" s="3"/>
      <c r="D470" s="3"/>
      <c r="E470" s="3"/>
      <c r="F470" s="3"/>
      <c r="G470" s="1"/>
      <c r="H470" s="1"/>
      <c r="I470" s="1"/>
      <c r="J470" s="1"/>
      <c r="K470" s="1"/>
    </row>
    <row r="471" ht="12.75" customHeight="1">
      <c r="A471" s="1"/>
      <c r="B471" s="3"/>
      <c r="C471" s="3"/>
      <c r="D471" s="3"/>
      <c r="E471" s="3"/>
      <c r="F471" s="1"/>
      <c r="G471" s="1"/>
      <c r="H471" s="1"/>
      <c r="I471" s="1"/>
      <c r="J471" s="1"/>
      <c r="K471" s="1"/>
    </row>
    <row r="472" ht="12.75" customHeight="1">
      <c r="A472" s="1"/>
      <c r="B472" s="3"/>
      <c r="C472" s="3"/>
      <c r="D472" s="3"/>
      <c r="E472" s="3"/>
      <c r="F472" s="3"/>
      <c r="G472" s="1"/>
      <c r="H472" s="1"/>
      <c r="I472" s="1"/>
      <c r="J472" s="1"/>
      <c r="K472" s="1"/>
    </row>
    <row r="473" ht="12.75" customHeight="1">
      <c r="A473" s="1"/>
      <c r="B473" s="3"/>
      <c r="C473" s="3"/>
      <c r="D473" s="3"/>
      <c r="E473" s="3"/>
      <c r="F473" s="1"/>
      <c r="G473" s="1"/>
      <c r="H473" s="1"/>
      <c r="I473" s="1"/>
      <c r="J473" s="1"/>
      <c r="K473" s="1"/>
    </row>
    <row r="474" ht="12.75" customHeight="1">
      <c r="A474" s="1"/>
      <c r="B474" s="3"/>
      <c r="C474" s="3"/>
      <c r="D474" s="3"/>
      <c r="E474" s="3"/>
      <c r="F474" s="1"/>
      <c r="G474" s="1"/>
      <c r="H474" s="1"/>
      <c r="I474" s="1"/>
      <c r="J474" s="1"/>
      <c r="K474" s="1"/>
    </row>
    <row r="475" ht="15.75" customHeight="1">
      <c r="A475" s="5"/>
      <c r="B475" s="5"/>
      <c r="C475" s="5"/>
      <c r="D475" s="5"/>
      <c r="E475" s="6"/>
      <c r="F475" s="1"/>
      <c r="G475" s="1"/>
      <c r="H475" s="1"/>
      <c r="I475" s="1"/>
      <c r="J475" s="1"/>
      <c r="K475" s="1"/>
    </row>
    <row r="476" ht="12.75" customHeight="1">
      <c r="A476" s="7"/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/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</row>
    <row r="479" ht="12.75" customHeight="1">
      <c r="A479" s="1"/>
      <c r="B479" s="3"/>
      <c r="C479" s="3"/>
      <c r="D479" s="3"/>
      <c r="E479" s="3"/>
      <c r="F479" s="3"/>
      <c r="G479" s="1"/>
      <c r="H479" s="1"/>
      <c r="I479" s="1"/>
      <c r="J479" s="1"/>
      <c r="K479" s="1"/>
    </row>
    <row r="480" ht="12.75" customHeight="1">
      <c r="A480" s="1"/>
      <c r="B480" s="3"/>
      <c r="C480" s="3"/>
      <c r="D480" s="3"/>
      <c r="E480" s="3"/>
      <c r="F480" s="3"/>
      <c r="G480" s="1"/>
      <c r="H480" s="1"/>
      <c r="I480" s="1"/>
      <c r="J480" s="1"/>
      <c r="K480" s="1"/>
    </row>
    <row r="481" ht="12.75" customHeight="1">
      <c r="A481" s="1"/>
      <c r="B481" s="3"/>
      <c r="C481" s="3"/>
      <c r="D481" s="3"/>
      <c r="E481" s="3"/>
      <c r="F481" s="1"/>
      <c r="G481" s="1"/>
      <c r="H481" s="1"/>
      <c r="I481" s="1"/>
      <c r="J481" s="1"/>
      <c r="K481" s="1"/>
    </row>
    <row r="482" ht="12.75" customHeight="1">
      <c r="A482" s="1"/>
      <c r="B482" s="3"/>
      <c r="C482" s="3"/>
      <c r="D482" s="3"/>
      <c r="E482" s="3"/>
      <c r="F482" s="3"/>
      <c r="G482" s="1"/>
      <c r="H482" s="1"/>
      <c r="I482" s="1"/>
      <c r="J482" s="1"/>
      <c r="K482" s="1"/>
    </row>
    <row r="483" ht="12.75" customHeight="1">
      <c r="A483" s="1"/>
      <c r="B483" s="3"/>
      <c r="C483" s="3"/>
      <c r="D483" s="3"/>
      <c r="E483" s="3"/>
      <c r="F483" s="1"/>
      <c r="G483" s="1"/>
      <c r="H483" s="1"/>
      <c r="I483" s="1"/>
      <c r="J483" s="1"/>
      <c r="K483" s="1"/>
    </row>
    <row r="484" ht="12.75" customHeight="1">
      <c r="A484" s="1"/>
      <c r="B484" s="3"/>
      <c r="C484" s="3"/>
      <c r="D484" s="3"/>
      <c r="E484" s="3"/>
      <c r="F484" s="3"/>
      <c r="G484" s="1"/>
      <c r="H484" s="1"/>
      <c r="I484" s="1"/>
      <c r="J484" s="1"/>
      <c r="K484" s="1"/>
    </row>
    <row r="485" ht="12.75" customHeight="1">
      <c r="A485" s="1"/>
      <c r="B485" s="3"/>
      <c r="C485" s="3"/>
      <c r="D485" s="3"/>
      <c r="E485" s="3"/>
      <c r="F485" s="1"/>
      <c r="G485" s="1"/>
      <c r="H485" s="1"/>
      <c r="I485" s="1"/>
      <c r="J485" s="1"/>
      <c r="K485" s="1"/>
    </row>
    <row r="486" ht="12.75" customHeight="1">
      <c r="A486" s="1"/>
      <c r="B486" s="3"/>
      <c r="C486" s="3"/>
      <c r="D486" s="3"/>
      <c r="E486" s="3"/>
      <c r="F486" s="1"/>
      <c r="G486" s="1"/>
      <c r="H486" s="1"/>
      <c r="I486" s="1"/>
      <c r="J486" s="1"/>
      <c r="K486" s="1"/>
    </row>
    <row r="487" ht="15.75" customHeight="1">
      <c r="A487" s="5"/>
      <c r="B487" s="5"/>
      <c r="C487" s="5"/>
      <c r="D487" s="5"/>
      <c r="E487" s="6"/>
      <c r="F487" s="1"/>
      <c r="G487" s="1"/>
      <c r="H487" s="1"/>
      <c r="I487" s="1"/>
      <c r="J487" s="1"/>
      <c r="K487" s="1"/>
    </row>
    <row r="488" ht="12.75" customHeight="1">
      <c r="A488" s="7"/>
      <c r="B488" s="3"/>
      <c r="C488" s="3"/>
      <c r="D488" s="3"/>
      <c r="E488" s="3"/>
      <c r="F488" s="1"/>
      <c r="G488" s="1"/>
      <c r="H488" s="1"/>
      <c r="I488" s="1"/>
      <c r="J488" s="1"/>
      <c r="K488" s="1"/>
    </row>
    <row r="489" ht="15.75" customHeight="1">
      <c r="A489" s="1"/>
      <c r="B489" s="2"/>
      <c r="E489" s="1"/>
      <c r="F489" s="1"/>
      <c r="G489" s="1"/>
      <c r="H489" s="1"/>
      <c r="I489" s="1"/>
      <c r="J489" s="1"/>
      <c r="K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3"/>
      <c r="C491" s="3"/>
      <c r="D491" s="3"/>
      <c r="E491" s="3"/>
      <c r="F491" s="3"/>
      <c r="G491" s="1"/>
      <c r="H491" s="1"/>
      <c r="I491" s="1"/>
      <c r="J491" s="1"/>
      <c r="K491" s="1"/>
    </row>
    <row r="492" ht="12.75" customHeight="1">
      <c r="A492" s="1"/>
      <c r="B492" s="3"/>
      <c r="C492" s="3"/>
      <c r="D492" s="3"/>
      <c r="E492" s="3"/>
      <c r="F492" s="3"/>
      <c r="G492" s="1"/>
      <c r="H492" s="1"/>
      <c r="I492" s="1"/>
      <c r="J492" s="1"/>
      <c r="K492" s="1"/>
    </row>
    <row r="493" ht="12.75" customHeight="1">
      <c r="A493" s="1"/>
      <c r="B493" s="3"/>
      <c r="C493" s="3"/>
      <c r="D493" s="3"/>
      <c r="E493" s="3"/>
      <c r="F493" s="1"/>
      <c r="G493" s="1"/>
      <c r="H493" s="1"/>
      <c r="I493" s="1"/>
      <c r="J493" s="1"/>
      <c r="K493" s="1"/>
    </row>
    <row r="494" ht="12.75" customHeight="1">
      <c r="A494" s="1"/>
      <c r="B494" s="3"/>
      <c r="C494" s="3"/>
      <c r="D494" s="3"/>
      <c r="E494" s="3"/>
      <c r="F494" s="3"/>
      <c r="G494" s="1"/>
      <c r="H494" s="1"/>
      <c r="I494" s="1"/>
      <c r="J494" s="1"/>
      <c r="K494" s="1"/>
    </row>
    <row r="495" ht="12.75" customHeight="1">
      <c r="A495" s="1"/>
      <c r="B495" s="3"/>
      <c r="C495" s="3"/>
      <c r="D495" s="3"/>
      <c r="E495" s="3"/>
      <c r="F495" s="1"/>
      <c r="G495" s="1"/>
      <c r="H495" s="1"/>
      <c r="I495" s="1"/>
      <c r="J495" s="1"/>
      <c r="K495" s="1"/>
    </row>
    <row r="496" ht="12.75" customHeight="1">
      <c r="A496" s="1"/>
      <c r="B496" s="3"/>
      <c r="C496" s="3"/>
      <c r="D496" s="3"/>
      <c r="E496" s="3"/>
      <c r="F496" s="3"/>
      <c r="G496" s="1"/>
      <c r="H496" s="1"/>
      <c r="I496" s="1"/>
      <c r="J496" s="1"/>
      <c r="K496" s="1"/>
    </row>
    <row r="497" ht="12.75" customHeight="1">
      <c r="A497" s="1"/>
      <c r="B497" s="3"/>
      <c r="C497" s="3"/>
      <c r="D497" s="3"/>
      <c r="E497" s="3"/>
      <c r="F497" s="1"/>
      <c r="G497" s="1"/>
      <c r="H497" s="1"/>
      <c r="I497" s="1"/>
      <c r="J497" s="1"/>
      <c r="K497" s="1"/>
    </row>
    <row r="498" ht="12.75" customHeight="1">
      <c r="A498" s="1"/>
      <c r="B498" s="3"/>
      <c r="C498" s="3"/>
      <c r="D498" s="3"/>
      <c r="E498" s="3"/>
      <c r="F498" s="1"/>
      <c r="G498" s="1"/>
      <c r="H498" s="1"/>
      <c r="I498" s="1"/>
      <c r="J498" s="1"/>
      <c r="K498" s="1"/>
    </row>
    <row r="499" ht="15.75" customHeight="1">
      <c r="A499" s="5"/>
      <c r="B499" s="5"/>
      <c r="C499" s="5"/>
      <c r="D499" s="5"/>
      <c r="E499" s="6"/>
      <c r="F499" s="1"/>
      <c r="G499" s="1"/>
      <c r="H499" s="1"/>
      <c r="I499" s="1"/>
      <c r="J499" s="1"/>
      <c r="K499" s="1"/>
    </row>
    <row r="500" ht="12.75" customHeight="1">
      <c r="A500" s="7"/>
      <c r="B500" s="3"/>
      <c r="C500" s="3"/>
      <c r="D500" s="3"/>
      <c r="E500" s="3"/>
      <c r="F500" s="1"/>
      <c r="G500" s="1"/>
      <c r="H500" s="1"/>
      <c r="I500" s="1"/>
      <c r="J500" s="1"/>
      <c r="K500" s="1"/>
    </row>
    <row r="501" ht="15.75" customHeight="1">
      <c r="A501" s="1"/>
      <c r="B501" s="2"/>
      <c r="E501" s="1"/>
      <c r="F501" s="1"/>
      <c r="G501" s="1"/>
      <c r="H501" s="1"/>
      <c r="I501" s="1"/>
      <c r="J501" s="1"/>
      <c r="K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3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5.75" customHeight="1">
      <c r="A511" s="5"/>
      <c r="B511" s="5"/>
      <c r="C511" s="5"/>
      <c r="D511" s="5"/>
      <c r="E511" s="6"/>
      <c r="F511" s="1"/>
      <c r="G511" s="1"/>
      <c r="H511" s="1"/>
      <c r="I511" s="1"/>
      <c r="J511" s="1"/>
      <c r="K511" s="1"/>
    </row>
    <row r="512" ht="12.75" customHeight="1">
      <c r="A512" s="7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5.75" customHeight="1">
      <c r="A513" s="1"/>
      <c r="B513" s="2"/>
      <c r="E513" s="1"/>
      <c r="F513" s="1"/>
      <c r="G513" s="1"/>
      <c r="H513" s="1"/>
      <c r="I513" s="1"/>
      <c r="J513" s="1"/>
      <c r="K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3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3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1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5"/>
      <c r="B523" s="5"/>
      <c r="C523" s="5"/>
      <c r="D523" s="5"/>
      <c r="E523" s="6"/>
      <c r="F523" s="1"/>
      <c r="G523" s="1"/>
      <c r="H523" s="1"/>
      <c r="I523" s="1"/>
      <c r="J523" s="1"/>
      <c r="K523" s="1"/>
    </row>
    <row r="524" ht="12.75" customHeight="1">
      <c r="A524" s="7"/>
      <c r="B524" s="3"/>
      <c r="C524" s="3"/>
      <c r="D524" s="3"/>
      <c r="E524" s="3"/>
      <c r="F524" s="1"/>
      <c r="G524" s="1"/>
      <c r="H524" s="1"/>
      <c r="I524" s="1"/>
      <c r="J524" s="1"/>
      <c r="K524" s="1"/>
    </row>
    <row r="525" ht="15.75" customHeight="1">
      <c r="A525" s="1"/>
      <c r="B525" s="2"/>
      <c r="E525" s="1"/>
      <c r="F525" s="1"/>
      <c r="G525" s="1"/>
      <c r="H525" s="1"/>
      <c r="I525" s="1"/>
      <c r="J525" s="1"/>
      <c r="K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3"/>
      <c r="G532" s="1"/>
      <c r="H532" s="1"/>
      <c r="I532" s="1"/>
      <c r="J532" s="1"/>
      <c r="K532" s="1"/>
    </row>
    <row r="533" ht="12.75" customHeight="1">
      <c r="A533" s="1"/>
      <c r="B533" s="3"/>
      <c r="C533" s="3"/>
      <c r="D533" s="3"/>
      <c r="E533" s="3"/>
      <c r="F533" s="1"/>
      <c r="G533" s="1"/>
      <c r="H533" s="1"/>
      <c r="I533" s="1"/>
      <c r="J533" s="1"/>
      <c r="K533" s="1"/>
    </row>
    <row r="534" ht="12.75" customHeight="1">
      <c r="A534" s="1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5.75" customHeight="1">
      <c r="A535" s="5"/>
      <c r="B535" s="5"/>
      <c r="C535" s="5"/>
      <c r="D535" s="5"/>
      <c r="E535" s="6"/>
      <c r="F535" s="1"/>
      <c r="G535" s="1"/>
      <c r="H535" s="1"/>
      <c r="I535" s="1"/>
      <c r="J535" s="1"/>
      <c r="K535" s="1"/>
    </row>
    <row r="536" ht="12.75" customHeight="1">
      <c r="A536" s="7"/>
      <c r="B536" s="3"/>
      <c r="C536" s="3"/>
      <c r="D536" s="3"/>
      <c r="E536" s="3"/>
      <c r="F536" s="1"/>
      <c r="G536" s="1"/>
      <c r="H536" s="1"/>
      <c r="I536" s="1"/>
      <c r="J536" s="1"/>
      <c r="K536" s="1"/>
    </row>
    <row r="537" ht="15.75" customHeight="1">
      <c r="A537" s="1"/>
      <c r="B537" s="2"/>
      <c r="E537" s="1"/>
      <c r="F537" s="1"/>
      <c r="G537" s="1"/>
      <c r="H537" s="1"/>
      <c r="I537" s="1"/>
      <c r="J537" s="1"/>
      <c r="K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1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5"/>
      <c r="B547" s="5"/>
      <c r="C547" s="5"/>
      <c r="D547" s="5"/>
      <c r="E547" s="6"/>
      <c r="F547" s="1"/>
      <c r="G547" s="1"/>
      <c r="H547" s="1"/>
      <c r="I547" s="1"/>
      <c r="J547" s="1"/>
      <c r="K547" s="1"/>
    </row>
    <row r="548" ht="12.75" customHeight="1">
      <c r="A548" s="7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5.75" customHeight="1">
      <c r="A549" s="1"/>
      <c r="B549" s="2"/>
      <c r="E549" s="1"/>
      <c r="F549" s="1"/>
      <c r="G549" s="1"/>
      <c r="H549" s="1"/>
      <c r="I549" s="1"/>
      <c r="J549" s="1"/>
      <c r="K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3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1"/>
      <c r="H559" s="1"/>
      <c r="I559" s="1"/>
      <c r="J559" s="1"/>
      <c r="K559" s="1"/>
    </row>
    <row r="560" ht="12.75" customHeight="1">
      <c r="A560" s="7"/>
      <c r="B560" s="3"/>
      <c r="C560" s="3"/>
      <c r="D560" s="3"/>
      <c r="E560" s="3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3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5.75" customHeight="1">
      <c r="A571" s="5"/>
      <c r="B571" s="5"/>
      <c r="C571" s="5"/>
      <c r="D571" s="5"/>
      <c r="E571" s="6"/>
      <c r="F571" s="1"/>
      <c r="G571" s="1"/>
      <c r="H571" s="1"/>
      <c r="I571" s="1"/>
      <c r="J571" s="1"/>
      <c r="K571" s="1"/>
    </row>
    <row r="572" ht="12.75" customHeight="1">
      <c r="A572" s="7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1"/>
      <c r="B573" s="2"/>
      <c r="E573" s="1"/>
      <c r="F573" s="1"/>
      <c r="G573" s="1"/>
      <c r="H573" s="1"/>
      <c r="I573" s="1"/>
      <c r="J573" s="1"/>
      <c r="K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1"/>
      <c r="H583" s="1"/>
      <c r="I583" s="1"/>
      <c r="J583" s="1"/>
      <c r="K583" s="1"/>
    </row>
    <row r="584" ht="12.75" customHeight="1">
      <c r="A584" s="7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5.75" customHeight="1">
      <c r="A595" s="5"/>
      <c r="B595" s="5"/>
      <c r="C595" s="5"/>
      <c r="D595" s="5"/>
      <c r="E595" s="6"/>
      <c r="F595" s="1"/>
      <c r="G595" s="1"/>
      <c r="H595" s="1"/>
      <c r="I595" s="1"/>
      <c r="J595" s="1"/>
      <c r="K595" s="1"/>
    </row>
    <row r="596" ht="12.75" customHeight="1">
      <c r="A596" s="7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1"/>
      <c r="B597" s="2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3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1"/>
      <c r="J606" s="1"/>
      <c r="K606" s="1"/>
    </row>
    <row r="607" ht="15.75" customHeight="1">
      <c r="A607" s="5"/>
      <c r="B607" s="5"/>
      <c r="C607" s="5"/>
      <c r="D607" s="5"/>
      <c r="E607" s="6"/>
      <c r="F607" s="1"/>
      <c r="G607" s="1"/>
      <c r="H607" s="1"/>
      <c r="I607" s="1"/>
      <c r="J607" s="1"/>
      <c r="K607" s="1"/>
    </row>
    <row r="608" ht="12.75" customHeight="1">
      <c r="A608" s="7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5.75" customHeight="1">
      <c r="B609" s="2"/>
    </row>
    <row r="610" ht="12.75" customHeight="1">
      <c r="B610" s="11"/>
      <c r="C610" s="11"/>
      <c r="D610" s="11"/>
      <c r="E610" s="11"/>
      <c r="F610" s="11"/>
    </row>
    <row r="611" ht="12.75" customHeight="1">
      <c r="A611" s="11"/>
      <c r="B611" s="3"/>
      <c r="C611" s="3"/>
      <c r="D611" s="3"/>
      <c r="E611" s="3"/>
      <c r="F611" s="3"/>
    </row>
    <row r="612" ht="12.75" customHeight="1">
      <c r="A612" s="11"/>
      <c r="B612" s="3"/>
      <c r="C612" s="3"/>
      <c r="D612" s="3"/>
      <c r="E612" s="3"/>
      <c r="F612" s="3"/>
    </row>
    <row r="613" ht="12.75" customHeight="1">
      <c r="A613" s="11"/>
      <c r="B613" s="3"/>
      <c r="C613" s="3"/>
      <c r="D613" s="3"/>
      <c r="E613" s="3"/>
    </row>
    <row r="614" ht="12.75" customHeight="1">
      <c r="A614" s="11"/>
      <c r="B614" s="3"/>
      <c r="C614" s="3"/>
      <c r="D614" s="3"/>
      <c r="E614" s="3"/>
      <c r="F614" s="3"/>
    </row>
    <row r="615" ht="12.75" customHeight="1">
      <c r="A615" s="11"/>
      <c r="B615" s="3"/>
      <c r="C615" s="3"/>
      <c r="D615" s="3"/>
      <c r="E615" s="3"/>
    </row>
    <row r="616" ht="12.75" customHeight="1">
      <c r="A616" s="11"/>
      <c r="B616" s="3"/>
      <c r="C616" s="3"/>
      <c r="D616" s="3"/>
      <c r="E616" s="3"/>
      <c r="F616" s="3"/>
    </row>
    <row r="617" ht="12.75" customHeight="1">
      <c r="A617" s="1"/>
      <c r="B617" s="2"/>
      <c r="E617" s="1"/>
      <c r="F617" s="1"/>
      <c r="G617" s="1"/>
      <c r="H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</row>
    <row r="619" ht="15.75" customHeight="1">
      <c r="A619" s="1"/>
      <c r="B619" s="3"/>
      <c r="C619" s="3"/>
      <c r="D619" s="3"/>
      <c r="E619" s="3"/>
      <c r="F619" s="3"/>
      <c r="G619" s="1"/>
      <c r="H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</row>
    <row r="621" ht="15.75" customHeight="1">
      <c r="A621" s="1"/>
      <c r="B621" s="3"/>
      <c r="C621" s="3"/>
      <c r="D621" s="3"/>
      <c r="E621" s="3"/>
      <c r="F621" s="1"/>
      <c r="G621" s="1"/>
      <c r="H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</row>
    <row r="627" ht="12.75" customHeight="1">
      <c r="A627" s="5"/>
      <c r="B627" s="5"/>
      <c r="C627" s="5"/>
      <c r="D627" s="5"/>
      <c r="E627" s="6"/>
      <c r="F627" s="1"/>
      <c r="G627" s="1"/>
      <c r="H627" s="1"/>
    </row>
    <row r="628" ht="12.75" customHeight="1">
      <c r="A628" s="7"/>
      <c r="B628" s="3"/>
      <c r="C628" s="3"/>
      <c r="D628" s="3"/>
      <c r="E628" s="3"/>
      <c r="F628" s="1"/>
      <c r="G628" s="1"/>
      <c r="H628" s="1"/>
    </row>
    <row r="629" ht="15.75" customHeight="1"/>
    <row r="630" ht="15.75" customHeight="1"/>
    <row r="631" ht="15.75" customHeight="1"/>
  </sheetData>
  <mergeCells count="47">
    <mergeCell ref="B295:D295"/>
    <mergeCell ref="B309:D309"/>
    <mergeCell ref="B337:D337"/>
    <mergeCell ref="B351:D351"/>
    <mergeCell ref="B267:D267"/>
    <mergeCell ref="B253:D253"/>
    <mergeCell ref="B365:D365"/>
    <mergeCell ref="B281:D281"/>
    <mergeCell ref="B323:D323"/>
    <mergeCell ref="B597:D597"/>
    <mergeCell ref="B585:D585"/>
    <mergeCell ref="B609:D609"/>
    <mergeCell ref="B617:D617"/>
    <mergeCell ref="B379:D379"/>
    <mergeCell ref="B393:D393"/>
    <mergeCell ref="B420:D420"/>
    <mergeCell ref="B407:D407"/>
    <mergeCell ref="B441:D441"/>
    <mergeCell ref="B43:D43"/>
    <mergeCell ref="B57:D57"/>
    <mergeCell ref="B71:D71"/>
    <mergeCell ref="B85:D85"/>
    <mergeCell ref="B113:D113"/>
    <mergeCell ref="B99:D99"/>
    <mergeCell ref="B29:D29"/>
    <mergeCell ref="B15:D15"/>
    <mergeCell ref="B1:D1"/>
    <mergeCell ref="B127:D127"/>
    <mergeCell ref="B477:D477"/>
    <mergeCell ref="B489:D489"/>
    <mergeCell ref="B465:D465"/>
    <mergeCell ref="B453:D453"/>
    <mergeCell ref="B513:D513"/>
    <mergeCell ref="B525:D525"/>
    <mergeCell ref="B501:D501"/>
    <mergeCell ref="B561:D561"/>
    <mergeCell ref="B537:D537"/>
    <mergeCell ref="B549:D549"/>
    <mergeCell ref="B573:D573"/>
    <mergeCell ref="B211:D211"/>
    <mergeCell ref="B197:D197"/>
    <mergeCell ref="B239:D239"/>
    <mergeCell ref="B169:D169"/>
    <mergeCell ref="B183:D183"/>
    <mergeCell ref="B225:D225"/>
    <mergeCell ref="B155:D155"/>
    <mergeCell ref="B141:D14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50.93</v>
      </c>
      <c r="C5" s="3">
        <v>1298.0</v>
      </c>
      <c r="D5" s="3">
        <v>1300.0</v>
      </c>
      <c r="E5" s="3" t="str">
        <f t="shared" ref="E5:E6" si="1">F5*B5</f>
        <v>101.86</v>
      </c>
      <c r="F5" s="3" t="str">
        <f>D5-C5</f>
        <v>2.00</v>
      </c>
      <c r="G5" s="1"/>
    </row>
    <row r="6">
      <c r="A6" s="1" t="s">
        <v>10</v>
      </c>
      <c r="B6" s="3">
        <v>39.97</v>
      </c>
      <c r="C6" s="3"/>
      <c r="D6" s="3"/>
      <c r="E6" s="3" t="str">
        <f t="shared" si="1"/>
        <v>79.94</v>
      </c>
      <c r="F6" s="3" t="str">
        <f>F5+F8</f>
        <v>2.00</v>
      </c>
      <c r="G6" s="1"/>
    </row>
    <row r="7">
      <c r="A7" s="1" t="s">
        <v>11</v>
      </c>
      <c r="B7" s="3"/>
      <c r="C7" s="3"/>
      <c r="D7" s="3"/>
      <c r="E7" s="3">
        <v>2265.0</v>
      </c>
      <c r="F7" s="1"/>
      <c r="G7" s="1">
        <v>2038.91</v>
      </c>
    </row>
    <row r="8">
      <c r="A8" s="1" t="s">
        <v>12</v>
      </c>
      <c r="B8" s="3">
        <v>243.16</v>
      </c>
      <c r="C8" s="3">
        <v>61.0</v>
      </c>
      <c r="D8" s="3">
        <v>61.0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2257.67</v>
      </c>
      <c r="F9" s="1"/>
      <c r="G9" s="1">
        <v>2459.51</v>
      </c>
    </row>
    <row r="10">
      <c r="A10" s="1" t="s">
        <v>14</v>
      </c>
      <c r="B10" s="3"/>
      <c r="C10" s="3"/>
      <c r="D10" s="3"/>
      <c r="E10" s="3">
        <v>1397.22</v>
      </c>
      <c r="F10" s="1"/>
      <c r="G10" s="1">
        <v>1483.64</v>
      </c>
    </row>
    <row r="11">
      <c r="A11" s="1" t="s">
        <v>64</v>
      </c>
      <c r="B11" s="3"/>
      <c r="C11" s="3"/>
      <c r="D11" s="3"/>
      <c r="E11" s="3">
        <v>138.96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57</v>
      </c>
      <c r="B13" s="3"/>
      <c r="C13" s="3"/>
      <c r="D13" s="3"/>
      <c r="E13" s="3">
        <v>260.0</v>
      </c>
      <c r="F13" s="1"/>
      <c r="G13" s="3"/>
      <c r="H13" s="12"/>
    </row>
    <row r="14">
      <c r="A14" s="5" t="s">
        <v>16</v>
      </c>
      <c r="B14" s="5"/>
      <c r="C14" s="5"/>
      <c r="D14" s="5"/>
      <c r="E14" s="6" t="str">
        <f>SUM(E3:E13)</f>
        <v>6564.65</v>
      </c>
      <c r="F14" s="3" t="str">
        <f>E14+384.88</f>
        <v>6949.53</v>
      </c>
      <c r="G14" s="3" t="str">
        <f>E14+26000</f>
        <v>32564.65</v>
      </c>
      <c r="H14" s="13" t="str">
        <f>G14+384.88</f>
        <v>32949.53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50.93</v>
      </c>
      <c r="C20" s="3">
        <v>1297.0</v>
      </c>
      <c r="D20" s="3">
        <v>1298.0</v>
      </c>
      <c r="E20" s="3" t="str">
        <f t="shared" ref="E20:E21" si="2">F20*B20</f>
        <v>50.93</v>
      </c>
      <c r="F20" s="3" t="str">
        <f>D20-C20</f>
        <v>1.00</v>
      </c>
      <c r="G20" s="1"/>
    </row>
    <row r="21" ht="15.75" customHeight="1">
      <c r="A21" s="1" t="s">
        <v>10</v>
      </c>
      <c r="B21" s="3">
        <v>39.97</v>
      </c>
      <c r="C21" s="3"/>
      <c r="D21" s="3"/>
      <c r="E21" s="3" t="str">
        <f t="shared" si="2"/>
        <v>39.97</v>
      </c>
      <c r="F21" s="3" t="str">
        <f>F20+F23</f>
        <v>1.00</v>
      </c>
      <c r="G21" s="1"/>
    </row>
    <row r="22" ht="15.75" customHeight="1">
      <c r="A22" s="1" t="s">
        <v>11</v>
      </c>
      <c r="B22" s="3"/>
      <c r="C22" s="3"/>
      <c r="D22" s="3"/>
      <c r="E22" s="3">
        <v>2265.0</v>
      </c>
      <c r="F22" s="1"/>
      <c r="G22" s="1">
        <v>2038.91</v>
      </c>
    </row>
    <row r="23" ht="15.75" customHeight="1">
      <c r="A23" s="1" t="s">
        <v>12</v>
      </c>
      <c r="B23" s="3">
        <v>243.16</v>
      </c>
      <c r="C23" s="3">
        <v>61.0</v>
      </c>
      <c r="D23" s="3">
        <v>61.0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2257.67</v>
      </c>
      <c r="F24" s="1"/>
      <c r="G24" s="1">
        <v>2459.51</v>
      </c>
    </row>
    <row r="25" ht="15.75" customHeight="1">
      <c r="A25" s="1" t="s">
        <v>14</v>
      </c>
      <c r="B25" s="3"/>
      <c r="C25" s="3"/>
      <c r="D25" s="3"/>
      <c r="E25" s="3">
        <v>1397.22</v>
      </c>
      <c r="F25" s="1"/>
      <c r="G25" s="1">
        <v>1483.64</v>
      </c>
    </row>
    <row r="26" ht="15.75" customHeight="1">
      <c r="A26" s="1" t="s">
        <v>64</v>
      </c>
      <c r="B26" s="3"/>
      <c r="C26" s="3"/>
      <c r="D26" s="3"/>
      <c r="E26" s="3">
        <v>138.96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57</v>
      </c>
      <c r="B28" s="3"/>
      <c r="C28" s="3"/>
      <c r="D28" s="3"/>
      <c r="E28" s="3">
        <v>260.0</v>
      </c>
      <c r="F28" s="1"/>
      <c r="G28" s="3"/>
      <c r="H28" s="12"/>
    </row>
    <row r="29" ht="15.75" customHeight="1">
      <c r="A29" s="5" t="s">
        <v>16</v>
      </c>
      <c r="B29" s="5"/>
      <c r="C29" s="5"/>
      <c r="D29" s="5"/>
      <c r="E29" s="6" t="str">
        <f>SUM(E18:E28)</f>
        <v>6473.75</v>
      </c>
      <c r="F29" s="3" t="str">
        <f>E29+384.88</f>
        <v>6858.63</v>
      </c>
      <c r="G29" s="3" t="str">
        <f>E29+26000</f>
        <v>32473.75</v>
      </c>
      <c r="H29" s="13" t="str">
        <f>G29+384.88</f>
        <v>32858.63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50.93</v>
      </c>
      <c r="C35" s="3">
        <v>1296.0</v>
      </c>
      <c r="D35" s="3">
        <v>1297.0</v>
      </c>
      <c r="E35" s="3" t="str">
        <f t="shared" ref="E35:E36" si="3">F35*B35</f>
        <v>50.93</v>
      </c>
      <c r="F35" s="3" t="str">
        <f>D35-C35</f>
        <v>1.00</v>
      </c>
      <c r="G35" s="1"/>
    </row>
    <row r="36" ht="15.75" customHeight="1">
      <c r="A36" s="1" t="s">
        <v>10</v>
      </c>
      <c r="B36" s="3">
        <v>39.97</v>
      </c>
      <c r="C36" s="3"/>
      <c r="D36" s="3"/>
      <c r="E36" s="3" t="str">
        <f t="shared" si="3"/>
        <v>39.97</v>
      </c>
      <c r="F36" s="3" t="str">
        <f>F35+F38</f>
        <v>1.00</v>
      </c>
      <c r="G36" s="1"/>
    </row>
    <row r="37" ht="15.75" customHeight="1">
      <c r="A37" s="1" t="s">
        <v>11</v>
      </c>
      <c r="B37" s="3"/>
      <c r="C37" s="3"/>
      <c r="D37" s="3"/>
      <c r="E37" s="3">
        <v>2265.0</v>
      </c>
      <c r="F37" s="1"/>
      <c r="G37" s="1">
        <v>2038.91</v>
      </c>
    </row>
    <row r="38" ht="15.75" customHeight="1">
      <c r="A38" s="1" t="s">
        <v>12</v>
      </c>
      <c r="B38" s="3">
        <v>243.16</v>
      </c>
      <c r="C38" s="3">
        <v>61.0</v>
      </c>
      <c r="D38" s="3">
        <v>61.0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2257.67</v>
      </c>
      <c r="F39" s="1"/>
      <c r="G39" s="1">
        <v>2459.51</v>
      </c>
    </row>
    <row r="40" ht="15.75" customHeight="1">
      <c r="A40" s="1" t="s">
        <v>14</v>
      </c>
      <c r="B40" s="3"/>
      <c r="C40" s="3"/>
      <c r="D40" s="3"/>
      <c r="E40" s="3">
        <v>1397.22</v>
      </c>
      <c r="F40" s="1"/>
      <c r="G40" s="1">
        <v>1483.64</v>
      </c>
    </row>
    <row r="41" ht="15.75" customHeight="1">
      <c r="A41" s="1" t="s">
        <v>64</v>
      </c>
      <c r="B41" s="3"/>
      <c r="C41" s="3"/>
      <c r="D41" s="3"/>
      <c r="E41" s="3">
        <v>138.96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57</v>
      </c>
      <c r="B43" s="3"/>
      <c r="C43" s="3"/>
      <c r="D43" s="3"/>
      <c r="E43" s="3">
        <v>260.0</v>
      </c>
      <c r="F43" s="1"/>
      <c r="G43" s="3"/>
      <c r="H43" s="12"/>
    </row>
    <row r="44" ht="15.75" customHeight="1">
      <c r="A44" s="5" t="s">
        <v>16</v>
      </c>
      <c r="B44" s="5"/>
      <c r="C44" s="5"/>
      <c r="D44" s="5"/>
      <c r="E44" s="6" t="str">
        <f>SUM(E33:E43)</f>
        <v>6473.75</v>
      </c>
      <c r="F44" s="3" t="str">
        <f>E44+384.88</f>
        <v>6858.63</v>
      </c>
      <c r="G44" s="3" t="str">
        <f>E44+26000</f>
        <v>32473.75</v>
      </c>
      <c r="H44" s="13" t="str">
        <f>G44+384.88</f>
        <v>32858.63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50.93</v>
      </c>
      <c r="C50" s="3">
        <v>1294.0</v>
      </c>
      <c r="D50" s="3">
        <v>1296.0</v>
      </c>
      <c r="E50" s="3" t="str">
        <f t="shared" ref="E50:E51" si="4">F50*B50</f>
        <v>101.86</v>
      </c>
      <c r="F50" s="3" t="str">
        <f>D50-C50</f>
        <v>2.00</v>
      </c>
      <c r="G50" s="1"/>
    </row>
    <row r="51" ht="15.75" customHeight="1">
      <c r="A51" s="1" t="s">
        <v>10</v>
      </c>
      <c r="B51" s="3">
        <v>39.97</v>
      </c>
      <c r="C51" s="3"/>
      <c r="D51" s="3"/>
      <c r="E51" s="3" t="str">
        <f t="shared" si="4"/>
        <v>119.91</v>
      </c>
      <c r="F51" s="3" t="str">
        <f>F50+F53</f>
        <v>3.00</v>
      </c>
      <c r="G51" s="1"/>
    </row>
    <row r="52" ht="15.75" customHeight="1">
      <c r="A52" s="1" t="s">
        <v>11</v>
      </c>
      <c r="B52" s="3"/>
      <c r="C52" s="3"/>
      <c r="D52" s="3"/>
      <c r="E52" s="3">
        <v>2265.0</v>
      </c>
      <c r="F52" s="1"/>
      <c r="G52" s="1">
        <v>2038.91</v>
      </c>
    </row>
    <row r="53" ht="15.75" customHeight="1">
      <c r="A53" s="1" t="s">
        <v>12</v>
      </c>
      <c r="B53" s="3">
        <v>243.16</v>
      </c>
      <c r="C53" s="3">
        <v>60.0</v>
      </c>
      <c r="D53" s="3">
        <v>61.0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2257.67</v>
      </c>
      <c r="F54" s="1"/>
      <c r="G54" s="1">
        <v>2459.51</v>
      </c>
    </row>
    <row r="55" ht="15.75" customHeight="1">
      <c r="A55" s="1" t="s">
        <v>14</v>
      </c>
      <c r="B55" s="3"/>
      <c r="C55" s="3"/>
      <c r="D55" s="3"/>
      <c r="E55" s="3">
        <v>1397.22</v>
      </c>
      <c r="F55" s="1"/>
      <c r="G55" s="1">
        <v>1483.64</v>
      </c>
    </row>
    <row r="56" ht="15.75" customHeight="1">
      <c r="A56" s="1" t="s">
        <v>64</v>
      </c>
      <c r="B56" s="3"/>
      <c r="C56" s="3"/>
      <c r="D56" s="3"/>
      <c r="E56" s="3">
        <v>138.96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57</v>
      </c>
      <c r="B58" s="3"/>
      <c r="C58" s="3"/>
      <c r="D58" s="3"/>
      <c r="E58" s="3">
        <v>260.0</v>
      </c>
      <c r="F58" s="1"/>
      <c r="G58" s="3"/>
      <c r="H58" s="12"/>
    </row>
    <row r="59" ht="15.75" customHeight="1">
      <c r="A59" s="5" t="s">
        <v>16</v>
      </c>
      <c r="B59" s="5"/>
      <c r="C59" s="5"/>
      <c r="D59" s="5"/>
      <c r="E59" s="6" t="str">
        <f>SUM(E48:E58)</f>
        <v>6847.78</v>
      </c>
      <c r="F59" s="3" t="str">
        <f>E59+384.88</f>
        <v>7232.66</v>
      </c>
      <c r="G59" s="3" t="str">
        <f>E59+26000</f>
        <v>32847.78</v>
      </c>
      <c r="H59" s="13" t="str">
        <f>G59+384.88</f>
        <v>33232.66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50.93</v>
      </c>
      <c r="C65" s="3">
        <v>1292.0</v>
      </c>
      <c r="D65" s="3">
        <v>1294.0</v>
      </c>
      <c r="E65" s="3" t="str">
        <f t="shared" ref="E65:E66" si="5">F65*B65</f>
        <v>101.86</v>
      </c>
      <c r="F65" s="3" t="str">
        <f>D65-C65</f>
        <v>2.00</v>
      </c>
      <c r="G65" s="1"/>
    </row>
    <row r="66" ht="15.75" customHeight="1">
      <c r="A66" s="1" t="s">
        <v>10</v>
      </c>
      <c r="B66" s="3">
        <v>39.97</v>
      </c>
      <c r="C66" s="3"/>
      <c r="D66" s="3"/>
      <c r="E66" s="3" t="str">
        <f t="shared" si="5"/>
        <v>119.91</v>
      </c>
      <c r="F66" s="3" t="str">
        <f>F65+F68</f>
        <v>3.00</v>
      </c>
      <c r="G66" s="1"/>
    </row>
    <row r="67" ht="15.75" customHeight="1">
      <c r="A67" s="1" t="s">
        <v>11</v>
      </c>
      <c r="B67" s="3"/>
      <c r="C67" s="3"/>
      <c r="D67" s="3"/>
      <c r="E67" s="3">
        <v>2265.0</v>
      </c>
      <c r="F67" s="1"/>
      <c r="G67" s="1">
        <v>2038.91</v>
      </c>
    </row>
    <row r="68" ht="15.75" customHeight="1">
      <c r="A68" s="1" t="s">
        <v>12</v>
      </c>
      <c r="B68" s="3">
        <v>243.16</v>
      </c>
      <c r="C68" s="3">
        <v>59.0</v>
      </c>
      <c r="D68" s="3">
        <v>60.0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2257.67</v>
      </c>
      <c r="F69" s="1"/>
      <c r="G69" s="1">
        <v>2459.51</v>
      </c>
    </row>
    <row r="70" ht="15.75" customHeight="1">
      <c r="A70" s="1" t="s">
        <v>14</v>
      </c>
      <c r="B70" s="3"/>
      <c r="C70" s="3"/>
      <c r="D70" s="3"/>
      <c r="E70" s="3">
        <v>1397.22</v>
      </c>
      <c r="F70" s="1"/>
      <c r="G70" s="1">
        <v>1483.64</v>
      </c>
    </row>
    <row r="71" ht="15.75" customHeight="1">
      <c r="A71" s="1" t="s">
        <v>64</v>
      </c>
      <c r="B71" s="3"/>
      <c r="C71" s="3"/>
      <c r="D71" s="3"/>
      <c r="E71" s="3">
        <v>138.96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57</v>
      </c>
      <c r="B73" s="3"/>
      <c r="C73" s="3"/>
      <c r="D73" s="3"/>
      <c r="E73" s="3">
        <v>260.0</v>
      </c>
      <c r="F73" s="1"/>
      <c r="G73" s="3"/>
      <c r="H73" s="12"/>
    </row>
    <row r="74" ht="15.75" customHeight="1">
      <c r="A74" s="5" t="s">
        <v>16</v>
      </c>
      <c r="B74" s="5"/>
      <c r="C74" s="5"/>
      <c r="D74" s="5"/>
      <c r="E74" s="6" t="str">
        <f>SUM(E63:E73)</f>
        <v>6847.78</v>
      </c>
      <c r="F74" s="3" t="str">
        <f>E74+384.88</f>
        <v>7232.66</v>
      </c>
      <c r="G74" s="3" t="str">
        <f>E74+26000</f>
        <v>32847.78</v>
      </c>
      <c r="H74" s="13" t="str">
        <f>G74+384.88</f>
        <v>33232.66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1290.0</v>
      </c>
      <c r="D80" s="3">
        <v>1292.0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119.91</v>
      </c>
      <c r="F81" s="3" t="str">
        <f>F80+F83</f>
        <v>3.00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/>
    </row>
    <row r="83" ht="15.75" customHeight="1">
      <c r="A83" s="1" t="s">
        <v>12</v>
      </c>
      <c r="B83" s="3">
        <v>243.16</v>
      </c>
      <c r="C83" s="3">
        <v>58.0</v>
      </c>
      <c r="D83" s="3">
        <v>59.0</v>
      </c>
      <c r="E83" s="3" t="str">
        <f>B83*F83</f>
        <v>243.16</v>
      </c>
      <c r="F83" s="3" t="str">
        <f>D83-C83</f>
        <v>1.00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/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/>
    </row>
    <row r="86" ht="15.75" customHeight="1">
      <c r="A86" s="1" t="s">
        <v>64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57</v>
      </c>
      <c r="B88" s="3"/>
      <c r="C88" s="3"/>
      <c r="D88" s="3"/>
      <c r="E88" s="3">
        <v>260.0</v>
      </c>
      <c r="F88" s="1"/>
      <c r="G88" s="3"/>
      <c r="H88" s="12"/>
    </row>
    <row r="89" ht="15.75" customHeight="1">
      <c r="A89" s="5" t="s">
        <v>16</v>
      </c>
      <c r="B89" s="5"/>
      <c r="C89" s="5"/>
      <c r="D89" s="5"/>
      <c r="E89" s="6" t="str">
        <f>SUM(E78:E88)</f>
        <v>6847.78</v>
      </c>
      <c r="F89" s="3" t="str">
        <f>E89+384.88</f>
        <v>7232.66</v>
      </c>
      <c r="G89" s="3" t="str">
        <f>E89+26000</f>
        <v>32847.78</v>
      </c>
      <c r="H89" s="13" t="str">
        <f>G89+384.88</f>
        <v>33232.66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1287.0</v>
      </c>
      <c r="D95" s="3">
        <v>1290.0</v>
      </c>
      <c r="E95" s="3" t="str">
        <f t="shared" ref="E95:E96" si="7">F95*B95</f>
        <v>152.79</v>
      </c>
      <c r="F95" s="3" t="str">
        <f>D95-C95</f>
        <v>3.00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199.85</v>
      </c>
      <c r="F96" s="3" t="str">
        <f>F95+F98</f>
        <v>5.00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/>
    </row>
    <row r="98" ht="15.75" customHeight="1">
      <c r="A98" s="1" t="s">
        <v>12</v>
      </c>
      <c r="B98" s="3">
        <v>243.16</v>
      </c>
      <c r="C98" s="3">
        <v>56.0</v>
      </c>
      <c r="D98" s="3">
        <v>58.0</v>
      </c>
      <c r="E98" s="3" t="str">
        <f>B98*F98</f>
        <v>486.32</v>
      </c>
      <c r="F98" s="3" t="str">
        <f>D98-C98</f>
        <v>2.00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/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/>
    </row>
    <row r="101" ht="15.75" customHeight="1">
      <c r="A101" s="1" t="s">
        <v>64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57</v>
      </c>
      <c r="B103" s="3"/>
      <c r="C103" s="3"/>
      <c r="D103" s="3"/>
      <c r="E103" s="3">
        <v>260.0</v>
      </c>
      <c r="F103" s="1"/>
      <c r="G103" s="3"/>
      <c r="H103" s="12"/>
    </row>
    <row r="104" ht="15.75" customHeight="1">
      <c r="A104" s="5" t="s">
        <v>16</v>
      </c>
      <c r="B104" s="5"/>
      <c r="C104" s="5"/>
      <c r="D104" s="5"/>
      <c r="E104" s="6" t="str">
        <f>SUM(E93:E103)</f>
        <v>7221.81</v>
      </c>
      <c r="F104" s="3" t="str">
        <f>E104+384.88</f>
        <v>7606.69</v>
      </c>
      <c r="G104" s="3" t="str">
        <f>E104+26000</f>
        <v>33221.81</v>
      </c>
      <c r="H104" s="13" t="str">
        <f>G104+384.88</f>
        <v>33606.69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1286.0</v>
      </c>
      <c r="D110" s="3">
        <v>1287.0</v>
      </c>
      <c r="E110" s="3" t="str">
        <f t="shared" ref="E110:E111" si="8">F110*B110</f>
        <v>50.93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79.94</v>
      </c>
      <c r="F111" s="3" t="str">
        <f>F110+F113</f>
        <v>2.00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/>
    </row>
    <row r="113" ht="15.75" customHeight="1">
      <c r="A113" s="1" t="s">
        <v>12</v>
      </c>
      <c r="B113" s="3">
        <v>243.16</v>
      </c>
      <c r="C113" s="3">
        <v>55.0</v>
      </c>
      <c r="D113" s="3">
        <v>56.0</v>
      </c>
      <c r="E113" s="3" t="str">
        <f>B113*F113</f>
        <v>243.16</v>
      </c>
      <c r="F113" s="3" t="str">
        <f>D113-C113</f>
        <v>1.00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/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/>
    </row>
    <row r="116" ht="15.75" customHeight="1">
      <c r="A116" s="1" t="s">
        <v>64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57</v>
      </c>
      <c r="B118" s="3"/>
      <c r="C118" s="3"/>
      <c r="D118" s="3"/>
      <c r="E118" s="3">
        <v>260.0</v>
      </c>
      <c r="F118" s="1"/>
      <c r="G118" s="3"/>
      <c r="H118" s="12"/>
    </row>
    <row r="119" ht="15.75" customHeight="1">
      <c r="A119" s="5" t="s">
        <v>16</v>
      </c>
      <c r="B119" s="5"/>
      <c r="C119" s="5"/>
      <c r="D119" s="5"/>
      <c r="E119" s="6" t="str">
        <f>SUM(E108:E118)</f>
        <v>6756.88</v>
      </c>
      <c r="F119" s="3" t="str">
        <f>E119+384.88</f>
        <v>7141.76</v>
      </c>
      <c r="G119" s="3" t="str">
        <f>E119+26000</f>
        <v>32756.88</v>
      </c>
      <c r="H119" s="13" t="str">
        <f>G119+384.88</f>
        <v>33141.76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1284.0</v>
      </c>
      <c r="D125" s="3">
        <v>1286.0</v>
      </c>
      <c r="E125" s="3" t="str">
        <f t="shared" ref="E125:E126" si="9">F125*B125</f>
        <v>101.86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119.91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/>
    </row>
    <row r="128" ht="15.75" customHeight="1">
      <c r="A128" s="1" t="s">
        <v>12</v>
      </c>
      <c r="B128" s="3">
        <v>243.16</v>
      </c>
      <c r="C128" s="3">
        <v>54.0</v>
      </c>
      <c r="D128" s="3">
        <v>55.0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/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/>
    </row>
    <row r="131" ht="15.75" customHeight="1">
      <c r="A131" s="1" t="s">
        <v>64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57</v>
      </c>
      <c r="B133" s="3"/>
      <c r="C133" s="3"/>
      <c r="D133" s="3"/>
      <c r="E133" s="3">
        <v>260.0</v>
      </c>
      <c r="F133" s="1"/>
      <c r="G133" s="3"/>
      <c r="H133" s="12"/>
    </row>
    <row r="134" ht="15.75" customHeight="1">
      <c r="A134" s="5" t="s">
        <v>16</v>
      </c>
      <c r="B134" s="5"/>
      <c r="C134" s="5"/>
      <c r="D134" s="5"/>
      <c r="E134" s="6" t="str">
        <f>SUM(E123:E133)</f>
        <v>6847.78</v>
      </c>
      <c r="F134" s="3" t="str">
        <f>E134+384.88</f>
        <v>7232.66</v>
      </c>
      <c r="G134" s="3" t="str">
        <f>E134+24000</f>
        <v>30847.78</v>
      </c>
      <c r="H134" s="13" t="str">
        <f>G134+384.88</f>
        <v>31232.66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1283.0</v>
      </c>
      <c r="D140" s="3">
        <v>1284.0</v>
      </c>
      <c r="E140" s="3" t="str">
        <f t="shared" ref="E140:E141" si="10">F140*B140</f>
        <v>50.93</v>
      </c>
      <c r="F140" s="3" t="str">
        <f>D140-C140</f>
        <v>1.00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39.97</v>
      </c>
      <c r="F141" s="3" t="str">
        <f>F140+F143</f>
        <v>1.00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/>
    </row>
    <row r="143" ht="15.75" customHeight="1">
      <c r="A143" s="1" t="s">
        <v>12</v>
      </c>
      <c r="B143" s="3">
        <v>243.16</v>
      </c>
      <c r="C143" s="3">
        <v>54.0</v>
      </c>
      <c r="D143" s="3">
        <v>54.0</v>
      </c>
      <c r="E143" s="3" t="str">
        <f>B143*F143</f>
        <v>0.00</v>
      </c>
      <c r="F143" s="3" t="str">
        <f>D143-C143</f>
        <v>0.00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/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/>
    </row>
    <row r="146" ht="15.75" customHeight="1">
      <c r="A146" s="1" t="s">
        <v>64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57</v>
      </c>
      <c r="B148" s="3"/>
      <c r="C148" s="3"/>
      <c r="D148" s="3"/>
      <c r="E148" s="3">
        <v>260.0</v>
      </c>
      <c r="F148" s="1"/>
      <c r="G148" s="3"/>
      <c r="H148" s="12"/>
    </row>
    <row r="149" ht="15.75" customHeight="1">
      <c r="A149" s="5" t="s">
        <v>16</v>
      </c>
      <c r="B149" s="5"/>
      <c r="C149" s="5"/>
      <c r="D149" s="5"/>
      <c r="E149" s="6" t="str">
        <f>SUM(E138:E148)</f>
        <v>6473.75</v>
      </c>
      <c r="F149" s="3" t="str">
        <f>E149+384.88</f>
        <v>6858.63</v>
      </c>
      <c r="G149" s="3" t="str">
        <f>E149+24000</f>
        <v>30473.75</v>
      </c>
      <c r="H149" s="13" t="str">
        <f>G149+384.88</f>
        <v>30858.63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1283.0</v>
      </c>
      <c r="D155" s="3">
        <v>1283.0</v>
      </c>
      <c r="E155" s="3" t="str">
        <f t="shared" ref="E155:E156" si="11">F155*B155</f>
        <v>0.00</v>
      </c>
      <c r="F155" s="3" t="str">
        <f>D155-C155</f>
        <v>0.00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39.97</v>
      </c>
      <c r="F156" s="3" t="str">
        <f>F155+F158</f>
        <v>1.00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53.0</v>
      </c>
      <c r="D158" s="3">
        <v>54.0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64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57</v>
      </c>
      <c r="B163" s="3"/>
      <c r="C163" s="3"/>
      <c r="D163" s="3"/>
      <c r="E163" s="3">
        <v>260.0</v>
      </c>
      <c r="F163" s="1"/>
      <c r="G163" s="3"/>
      <c r="H163" s="12" t="str">
        <f>H164-6500</f>
        <v>24550.86</v>
      </c>
    </row>
    <row r="164" ht="15.75" customHeight="1">
      <c r="A164" s="5" t="s">
        <v>16</v>
      </c>
      <c r="B164" s="5"/>
      <c r="C164" s="5"/>
      <c r="D164" s="5"/>
      <c r="E164" s="6" t="str">
        <f>SUM(E153:E163)</f>
        <v>6665.98</v>
      </c>
      <c r="F164" s="3" t="str">
        <f>E164+384.88</f>
        <v>7050.86</v>
      </c>
      <c r="G164" s="3" t="str">
        <f>E164+24000</f>
        <v>30665.98</v>
      </c>
      <c r="H164" s="13" t="str">
        <f>G164+384.88</f>
        <v>31050.86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1279.0</v>
      </c>
      <c r="D170" s="3">
        <v>1283.0</v>
      </c>
      <c r="E170" s="3" t="str">
        <f t="shared" ref="E170:E171" si="12">F170*B170</f>
        <v>203.72</v>
      </c>
      <c r="F170" s="3" t="str">
        <f>D170-C170</f>
        <v>4.00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239.82</v>
      </c>
      <c r="F171" s="3" t="str">
        <f>F170+F173</f>
        <v>6.00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51.0</v>
      </c>
      <c r="D173" s="3">
        <v>53.0</v>
      </c>
      <c r="E173" s="3" t="str">
        <f>B173*F173</f>
        <v>486.32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64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57</v>
      </c>
      <c r="B178" s="3"/>
      <c r="C178" s="3"/>
      <c r="D178" s="3"/>
      <c r="E178" s="3">
        <v>260.0</v>
      </c>
      <c r="F178" s="1"/>
      <c r="G178" s="3"/>
      <c r="H178" s="12" t="str">
        <f>H179-6500</f>
        <v>25197.59</v>
      </c>
    </row>
    <row r="179" ht="15.75" customHeight="1">
      <c r="A179" s="5" t="s">
        <v>16</v>
      </c>
      <c r="B179" s="5"/>
      <c r="C179" s="5"/>
      <c r="D179" s="5"/>
      <c r="E179" s="6" t="str">
        <f>SUM(E168:E178)</f>
        <v>7312.71</v>
      </c>
      <c r="F179" s="3" t="str">
        <f>E179+384.88</f>
        <v>7697.59</v>
      </c>
      <c r="G179" s="3" t="str">
        <f>E179+24000</f>
        <v>31312.71</v>
      </c>
      <c r="H179" s="13" t="str">
        <f>G179+384.88</f>
        <v>31697.59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1277.0</v>
      </c>
      <c r="D185" s="3">
        <v>1279.0</v>
      </c>
      <c r="E185" s="3" t="str">
        <f t="shared" ref="E185:E186" si="13">F185*B185</f>
        <v>101.86</v>
      </c>
      <c r="F185" s="3" t="str">
        <f>D185-C185</f>
        <v>2.00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119.91</v>
      </c>
      <c r="F186" s="3" t="str">
        <f>F185+F188</f>
        <v>3.00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50.0</v>
      </c>
      <c r="D188" s="3">
        <v>51.0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64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57</v>
      </c>
      <c r="B193" s="3"/>
      <c r="C193" s="3"/>
      <c r="D193" s="3"/>
      <c r="E193" s="3">
        <v>260.0</v>
      </c>
      <c r="F193" s="1"/>
      <c r="G193" s="3"/>
      <c r="H193" s="12" t="str">
        <f>H194-6500</f>
        <v>24732.66</v>
      </c>
    </row>
    <row r="194" ht="15.75" customHeight="1">
      <c r="A194" s="5" t="s">
        <v>16</v>
      </c>
      <c r="B194" s="5"/>
      <c r="C194" s="5"/>
      <c r="D194" s="5"/>
      <c r="E194" s="6" t="str">
        <f>SUM(E183:E193)</f>
        <v>6847.78</v>
      </c>
      <c r="F194" s="3" t="str">
        <f>E194+384.88</f>
        <v>7232.66</v>
      </c>
      <c r="G194" s="3" t="str">
        <f>E194+24000</f>
        <v>30847.78</v>
      </c>
      <c r="H194" s="13" t="str">
        <f>G194+384.88</f>
        <v>31232.66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1271.0</v>
      </c>
      <c r="D200" s="3">
        <v>1277.0</v>
      </c>
      <c r="E200" s="3" t="str">
        <f t="shared" ref="E200:E201" si="14">F200*B200</f>
        <v>305.58</v>
      </c>
      <c r="F200" s="3" t="str">
        <f>D200-C200</f>
        <v>6.00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399.70</v>
      </c>
      <c r="F201" s="3" t="str">
        <f>F200+F203</f>
        <v>10.00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46.0</v>
      </c>
      <c r="D203" s="3">
        <v>50.0</v>
      </c>
      <c r="E203" s="3" t="str">
        <f>B203*F203</f>
        <v>972.64</v>
      </c>
      <c r="F203" s="3" t="str">
        <f>D203-C203</f>
        <v>4.00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64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57</v>
      </c>
      <c r="B208" s="3"/>
      <c r="C208" s="3"/>
      <c r="D208" s="3"/>
      <c r="E208" s="3">
        <v>260.0</v>
      </c>
      <c r="F208" s="1"/>
      <c r="G208" s="3"/>
    </row>
    <row r="209" ht="15.75" customHeight="1">
      <c r="A209" s="5" t="s">
        <v>16</v>
      </c>
      <c r="B209" s="5"/>
      <c r="C209" s="5"/>
      <c r="D209" s="5"/>
      <c r="E209" s="6" t="str">
        <f>SUM(E198:E208)</f>
        <v>8060.77</v>
      </c>
      <c r="F209" s="3" t="str">
        <f>E209+384.88</f>
        <v>8445.65</v>
      </c>
      <c r="G209" s="3" t="str">
        <f>E209+24000</f>
        <v>32060.77</v>
      </c>
      <c r="H209" s="13" t="str">
        <f>G209+384.88</f>
        <v>32445.65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1266.0</v>
      </c>
      <c r="D215" s="3">
        <v>1271.0</v>
      </c>
      <c r="E215" s="3" t="str">
        <f t="shared" ref="E215:E216" si="15">F215*B215</f>
        <v>254.65</v>
      </c>
      <c r="F215" s="3" t="str">
        <f>D215-C215</f>
        <v>5.00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319.76</v>
      </c>
      <c r="F216" s="3" t="str">
        <f>F215+F218</f>
        <v>8.00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43.0</v>
      </c>
      <c r="D218" s="3">
        <v>46.0</v>
      </c>
      <c r="E218" s="3" t="str">
        <f>B218*F218</f>
        <v>729.48</v>
      </c>
      <c r="F218" s="3" t="str">
        <f>D218-C218</f>
        <v>3.00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64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57</v>
      </c>
      <c r="B223" s="3"/>
      <c r="C223" s="3"/>
      <c r="D223" s="3"/>
      <c r="E223" s="3">
        <v>260.0</v>
      </c>
      <c r="F223" s="1"/>
      <c r="G223" s="3"/>
    </row>
    <row r="224" ht="15.75" customHeight="1">
      <c r="A224" s="5" t="s">
        <v>16</v>
      </c>
      <c r="B224" s="5"/>
      <c r="C224" s="5"/>
      <c r="D224" s="5"/>
      <c r="E224" s="6" t="str">
        <f>SUM(E213:E223)</f>
        <v>7686.74</v>
      </c>
      <c r="F224" s="3" t="str">
        <f>E224+384.88</f>
        <v>8071.62</v>
      </c>
      <c r="G224" s="3" t="str">
        <f>E224+24000</f>
        <v>31686.74</v>
      </c>
      <c r="H224" s="13" t="str">
        <f>G224+384.88</f>
        <v>32071.62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33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1262.0</v>
      </c>
      <c r="D230" s="3">
        <v>1266.0</v>
      </c>
      <c r="E230" s="3" t="str">
        <f t="shared" ref="E230:E231" si="16">F230*B230</f>
        <v>203.72</v>
      </c>
      <c r="F230" s="3" t="str">
        <f>D230-C230</f>
        <v>4.00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279.79</v>
      </c>
      <c r="F231" s="3" t="str">
        <f>F230+F233</f>
        <v>7.00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40.0</v>
      </c>
      <c r="D233" s="3">
        <v>43.0</v>
      </c>
      <c r="E233" s="3" t="str">
        <f>B233*F233</f>
        <v>729.48</v>
      </c>
      <c r="F233" s="3" t="str">
        <f>D233-C233</f>
        <v>3.00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64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57</v>
      </c>
      <c r="B238" s="3"/>
      <c r="C238" s="3"/>
      <c r="D238" s="3"/>
      <c r="E238" s="3">
        <v>260.0</v>
      </c>
      <c r="F238" s="1"/>
      <c r="G238" s="3"/>
    </row>
    <row r="239" ht="15.75" customHeight="1">
      <c r="A239" s="5" t="s">
        <v>16</v>
      </c>
      <c r="B239" s="5"/>
      <c r="C239" s="5"/>
      <c r="D239" s="5"/>
      <c r="E239" s="6" t="str">
        <f>SUM(E228:E238)</f>
        <v>7595.84</v>
      </c>
      <c r="F239" s="3" t="str">
        <f>E239+384.88</f>
        <v>7980.72</v>
      </c>
      <c r="G239" s="3" t="str">
        <f>E239+24000</f>
        <v>31595.84</v>
      </c>
      <c r="H239" s="13" t="str">
        <f>G239+384.88</f>
        <v>31980.72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34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1259.0</v>
      </c>
      <c r="D245" s="3">
        <v>1262.0</v>
      </c>
      <c r="E245" s="3" t="str">
        <f t="shared" ref="E245:E246" si="17">F245*B245</f>
        <v>152.79</v>
      </c>
      <c r="F245" s="3" t="str">
        <f>D245-C245</f>
        <v>3.00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239.82</v>
      </c>
      <c r="F246" s="3" t="str">
        <f>F245+F248</f>
        <v>6.00</v>
      </c>
      <c r="G246" s="1"/>
    </row>
    <row r="247" ht="15.75" customHeight="1">
      <c r="A247" s="1" t="s">
        <v>11</v>
      </c>
      <c r="B247" s="3"/>
      <c r="C247" s="3"/>
      <c r="D247" s="3"/>
      <c r="E247" s="3">
        <v>2148.16</v>
      </c>
      <c r="F247" s="1"/>
      <c r="G247" s="1">
        <v>2265.38</v>
      </c>
    </row>
    <row r="248" ht="15.75" customHeight="1">
      <c r="A248" s="1" t="s">
        <v>12</v>
      </c>
      <c r="B248" s="3">
        <v>243.16</v>
      </c>
      <c r="C248" s="3">
        <v>37.0</v>
      </c>
      <c r="D248" s="3">
        <v>40.0</v>
      </c>
      <c r="E248" s="3" t="str">
        <f>B248*F248</f>
        <v>729.48</v>
      </c>
      <c r="F248" s="3" t="str">
        <f>D248-C248</f>
        <v>3.00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64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57</v>
      </c>
      <c r="B253" s="3"/>
      <c r="C253" s="3"/>
      <c r="D253" s="3"/>
      <c r="E253" s="3">
        <v>260.0</v>
      </c>
      <c r="F253" s="1"/>
      <c r="G253" s="3"/>
    </row>
    <row r="254" ht="15.75" customHeight="1">
      <c r="A254" s="5" t="s">
        <v>16</v>
      </c>
      <c r="B254" s="5"/>
      <c r="C254" s="5"/>
      <c r="D254" s="5"/>
      <c r="E254" s="6" t="str">
        <f>SUM(E243:E253)</f>
        <v>7388.10</v>
      </c>
      <c r="F254" s="3" t="str">
        <f>E254+384.88</f>
        <v>7772.98</v>
      </c>
      <c r="G254" s="3" t="str">
        <f>E254+24000</f>
        <v>31388.10</v>
      </c>
      <c r="H254" s="13" t="str">
        <f>G254+384.88</f>
        <v>31772.98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35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1255.0</v>
      </c>
      <c r="D260" s="3">
        <v>1259.0</v>
      </c>
      <c r="E260" s="3" t="str">
        <f t="shared" ref="E260:E261" si="18">F260*B260</f>
        <v>203.72</v>
      </c>
      <c r="F260" s="3" t="str">
        <f>D260-C260</f>
        <v>4.00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279.79</v>
      </c>
      <c r="F261" s="3" t="str">
        <f>F260+F263</f>
        <v>7.00</v>
      </c>
      <c r="G261" s="1"/>
    </row>
    <row r="262" ht="15.75" customHeight="1">
      <c r="A262" s="1" t="s">
        <v>11</v>
      </c>
      <c r="B262" s="3"/>
      <c r="C262" s="3"/>
      <c r="D262" s="3"/>
      <c r="E262" s="3">
        <v>2148.16</v>
      </c>
      <c r="F262" s="1"/>
      <c r="G262" s="1"/>
    </row>
    <row r="263" ht="15.75" customHeight="1">
      <c r="A263" s="1" t="s">
        <v>12</v>
      </c>
      <c r="B263" s="3">
        <v>243.16</v>
      </c>
      <c r="C263" s="3">
        <v>34.0</v>
      </c>
      <c r="D263" s="3">
        <v>37.0</v>
      </c>
      <c r="E263" s="3" t="str">
        <f>B263*F263</f>
        <v>729.48</v>
      </c>
      <c r="F263" s="3" t="str">
        <f>D263-C263</f>
        <v>3.00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64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57</v>
      </c>
      <c r="B268" s="3"/>
      <c r="C268" s="3"/>
      <c r="D268" s="3"/>
      <c r="E268" s="3">
        <v>260.0</v>
      </c>
      <c r="F268" s="1"/>
      <c r="G268" s="3"/>
    </row>
    <row r="269" ht="15.75" customHeight="1">
      <c r="A269" s="5" t="s">
        <v>16</v>
      </c>
      <c r="B269" s="5"/>
      <c r="C269" s="5"/>
      <c r="D269" s="5"/>
      <c r="E269" s="6" t="str">
        <f>SUM(E258:E268)</f>
        <v>7479.00</v>
      </c>
      <c r="F269" s="3" t="str">
        <f>E269+384.88</f>
        <v>7863.88</v>
      </c>
      <c r="G269" s="3" t="str">
        <f>E269+24000</f>
        <v>31479.00</v>
      </c>
      <c r="H269" s="13" t="str">
        <f>G269+384.88</f>
        <v>31863.88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36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45.88</v>
      </c>
      <c r="C275" s="3">
        <v>1252.0</v>
      </c>
      <c r="D275" s="3">
        <v>1255.0</v>
      </c>
      <c r="E275" s="3" t="str">
        <f t="shared" ref="E275:E276" si="19">F275*B275</f>
        <v>137.64</v>
      </c>
      <c r="F275" s="3" t="str">
        <f>D275-C275</f>
        <v>3.00</v>
      </c>
      <c r="G275" s="1"/>
    </row>
    <row r="276" ht="15.75" customHeight="1">
      <c r="A276" s="1" t="s">
        <v>10</v>
      </c>
      <c r="B276" s="3">
        <v>35.53</v>
      </c>
      <c r="C276" s="3"/>
      <c r="D276" s="3"/>
      <c r="E276" s="3" t="str">
        <f t="shared" si="19"/>
        <v>213.18</v>
      </c>
      <c r="F276" s="3" t="str">
        <f>F275+F278</f>
        <v>6.00</v>
      </c>
      <c r="G276" s="1"/>
    </row>
    <row r="277" ht="15.75" customHeight="1">
      <c r="A277" s="1" t="s">
        <v>11</v>
      </c>
      <c r="B277" s="3"/>
      <c r="C277" s="3"/>
      <c r="D277" s="3"/>
      <c r="E277" s="3">
        <v>1947.87</v>
      </c>
      <c r="F277" s="1"/>
      <c r="G277" s="1"/>
    </row>
    <row r="278" ht="15.75" customHeight="1">
      <c r="A278" s="1" t="s">
        <v>12</v>
      </c>
      <c r="B278" s="3">
        <v>223.04</v>
      </c>
      <c r="C278" s="3">
        <v>31.0</v>
      </c>
      <c r="D278" s="3">
        <v>34.0</v>
      </c>
      <c r="E278" s="3" t="str">
        <f>B278*F278</f>
        <v>669.12</v>
      </c>
      <c r="F278" s="3" t="str">
        <f>D278-C278</f>
        <v>3.00</v>
      </c>
      <c r="G278" s="1"/>
    </row>
    <row r="279" ht="15.75" customHeight="1">
      <c r="A279" s="1" t="s">
        <v>13</v>
      </c>
      <c r="B279" s="3"/>
      <c r="C279" s="3"/>
      <c r="D279" s="3"/>
      <c r="E279" s="3">
        <v>2073.69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1217.42</v>
      </c>
      <c r="F280" s="1"/>
      <c r="G280" s="1"/>
    </row>
    <row r="281" ht="15.75" customHeight="1">
      <c r="A281" s="1" t="s">
        <v>64</v>
      </c>
      <c r="B281" s="3"/>
      <c r="C281" s="3"/>
      <c r="D281" s="3"/>
      <c r="E281" s="3">
        <v>129.9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57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6712.82</v>
      </c>
      <c r="F284" s="3" t="str">
        <f>E284+384.88</f>
        <v>7097.70</v>
      </c>
      <c r="G284" s="3" t="str">
        <f>E284+24000</f>
        <v>30712.82</v>
      </c>
      <c r="H284" s="13" t="str">
        <f>G284+384.88</f>
        <v>31097.70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37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45.88</v>
      </c>
      <c r="C290" s="3">
        <v>1247.0</v>
      </c>
      <c r="D290" s="3">
        <v>1252.0</v>
      </c>
      <c r="E290" s="3" t="str">
        <f t="shared" ref="E290:E291" si="20">F290*B290</f>
        <v>229.40</v>
      </c>
      <c r="F290" s="3" t="str">
        <f>D290-C290</f>
        <v>5.00</v>
      </c>
      <c r="G290" s="1"/>
    </row>
    <row r="291" ht="15.75" customHeight="1">
      <c r="A291" s="1" t="s">
        <v>10</v>
      </c>
      <c r="B291" s="3">
        <v>35.53</v>
      </c>
      <c r="C291" s="3"/>
      <c r="D291" s="3"/>
      <c r="E291" s="3" t="str">
        <f t="shared" si="20"/>
        <v>284.24</v>
      </c>
      <c r="F291" s="3" t="str">
        <f>F290+F293</f>
        <v>8.00</v>
      </c>
      <c r="G291" s="1"/>
    </row>
    <row r="292" ht="15.75" customHeight="1">
      <c r="A292" s="1" t="s">
        <v>11</v>
      </c>
      <c r="B292" s="3"/>
      <c r="C292" s="3"/>
      <c r="D292" s="3"/>
      <c r="E292" s="3">
        <v>1947.87</v>
      </c>
      <c r="F292" s="1"/>
      <c r="G292" s="1"/>
    </row>
    <row r="293" ht="15.75" customHeight="1">
      <c r="A293" s="1" t="s">
        <v>12</v>
      </c>
      <c r="B293" s="3">
        <v>223.04</v>
      </c>
      <c r="C293" s="3">
        <v>28.0</v>
      </c>
      <c r="D293" s="3">
        <v>31.0</v>
      </c>
      <c r="E293" s="3" t="str">
        <f>B293*F293</f>
        <v>669.12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2073.69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1217.42</v>
      </c>
      <c r="F295" s="1"/>
      <c r="G295" s="1"/>
    </row>
    <row r="296" ht="15.75" customHeight="1">
      <c r="A296" s="1" t="s">
        <v>64</v>
      </c>
      <c r="B296" s="3"/>
      <c r="C296" s="3"/>
      <c r="D296" s="3"/>
      <c r="E296" s="3">
        <v>129.9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57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6875.64</v>
      </c>
      <c r="F299" s="3" t="str">
        <f>E299+369.24</f>
        <v>7244.88</v>
      </c>
      <c r="G299" s="3" t="str">
        <f>E299+24000</f>
        <v>30875.64</v>
      </c>
      <c r="H299" s="13" t="str">
        <f>G299+369.24</f>
        <v>31244.88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45.88</v>
      </c>
      <c r="C305" s="3">
        <v>1243.0</v>
      </c>
      <c r="D305" s="3">
        <v>1247.0</v>
      </c>
      <c r="E305" s="3" t="str">
        <f t="shared" ref="E305:E306" si="21">F305*B305</f>
        <v>183.52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35.53</v>
      </c>
      <c r="C306" s="3"/>
      <c r="D306" s="3"/>
      <c r="E306" s="3" t="str">
        <f t="shared" si="21"/>
        <v>248.71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1586.24</v>
      </c>
      <c r="F307" s="1"/>
      <c r="G307" s="1"/>
    </row>
    <row r="308" ht="15.75" customHeight="1">
      <c r="A308" s="1" t="s">
        <v>12</v>
      </c>
      <c r="B308" s="3">
        <v>223.04</v>
      </c>
      <c r="C308" s="3">
        <v>25.0</v>
      </c>
      <c r="D308" s="3">
        <v>28.0</v>
      </c>
      <c r="E308" s="3" t="str">
        <f>B308*F308</f>
        <v>669.12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2073.69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1217.42</v>
      </c>
      <c r="F310" s="1"/>
      <c r="G310" s="1"/>
    </row>
    <row r="311" ht="15.75" customHeight="1">
      <c r="A311" s="1" t="s">
        <v>64</v>
      </c>
      <c r="B311" s="3"/>
      <c r="C311" s="3"/>
      <c r="D311" s="3"/>
      <c r="E311" s="3">
        <v>129.9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57</v>
      </c>
      <c r="B313" s="3"/>
      <c r="C313" s="3"/>
      <c r="D313" s="3"/>
      <c r="E313" s="3">
        <v>245.0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6417.60</v>
      </c>
      <c r="F314" s="3" t="str">
        <f>E314+369.24</f>
        <v>6786.84</v>
      </c>
      <c r="G314" s="3" t="str">
        <f>E314+24000</f>
        <v>30417.60</v>
      </c>
      <c r="H314" s="13" t="str">
        <f>G314+369.24-662</f>
        <v>30124.84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40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45.88</v>
      </c>
      <c r="C320" s="3">
        <v>1239.0</v>
      </c>
      <c r="D320" s="3">
        <v>1243.0</v>
      </c>
      <c r="E320" s="3" t="str">
        <f t="shared" ref="E320:E321" si="22">F320*B320</f>
        <v>183.52</v>
      </c>
      <c r="F320" s="3" t="str">
        <f>D320-C320</f>
        <v>4.00</v>
      </c>
      <c r="G320" s="1"/>
    </row>
    <row r="321" ht="15.75" customHeight="1">
      <c r="A321" s="1" t="s">
        <v>10</v>
      </c>
      <c r="B321" s="3">
        <v>35.53</v>
      </c>
      <c r="C321" s="3"/>
      <c r="D321" s="3"/>
      <c r="E321" s="3" t="str">
        <f t="shared" si="22"/>
        <v>248.71</v>
      </c>
      <c r="F321" s="3" t="str">
        <f>F320+F323</f>
        <v>7.00</v>
      </c>
      <c r="G321" s="1"/>
    </row>
    <row r="322" ht="15.75" customHeight="1">
      <c r="A322" s="1" t="s">
        <v>11</v>
      </c>
      <c r="B322" s="3"/>
      <c r="C322" s="3"/>
      <c r="D322" s="3"/>
      <c r="E322" s="3">
        <v>1878.43</v>
      </c>
      <c r="F322" s="1"/>
      <c r="G322" s="1"/>
    </row>
    <row r="323" ht="15.75" customHeight="1">
      <c r="A323" s="1" t="s">
        <v>12</v>
      </c>
      <c r="B323" s="3">
        <v>223.04</v>
      </c>
      <c r="C323" s="3">
        <v>22.0</v>
      </c>
      <c r="D323" s="3">
        <v>25.0</v>
      </c>
      <c r="E323" s="3" t="str">
        <f>B323*F323</f>
        <v>669.12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2073.69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1217.42</v>
      </c>
      <c r="F325" s="1"/>
      <c r="G325" s="1"/>
    </row>
    <row r="326" ht="15.75" customHeight="1">
      <c r="A326" s="1" t="s">
        <v>64</v>
      </c>
      <c r="B326" s="3"/>
      <c r="C326" s="3"/>
      <c r="D326" s="3"/>
      <c r="E326" s="3">
        <v>129.9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57</v>
      </c>
      <c r="B328" s="3"/>
      <c r="C328" s="3"/>
      <c r="D328" s="3"/>
      <c r="E328" s="3">
        <v>245.0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6709.79</v>
      </c>
      <c r="F329" s="3" t="str">
        <f>E329+369.24</f>
        <v>7079.03</v>
      </c>
      <c r="G329" s="3" t="str">
        <f>E329+24000</f>
        <v>30709.79</v>
      </c>
      <c r="H329" s="13" t="str">
        <f>G329+369.24</f>
        <v>31079.03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41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45.88</v>
      </c>
      <c r="C335" s="3">
        <v>1235.0</v>
      </c>
      <c r="D335" s="3">
        <v>1239.0</v>
      </c>
      <c r="E335" s="3" t="str">
        <f t="shared" ref="E335:E336" si="23">F335*B335</f>
        <v>183.52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35.53</v>
      </c>
      <c r="C336" s="3"/>
      <c r="D336" s="3"/>
      <c r="E336" s="3" t="str">
        <f t="shared" si="23"/>
        <v>213.18</v>
      </c>
      <c r="F336" s="3" t="str">
        <f>F335+F338</f>
        <v>6.00</v>
      </c>
      <c r="G336" s="1"/>
    </row>
    <row r="337" ht="15.75" customHeight="1">
      <c r="A337" s="1" t="s">
        <v>11</v>
      </c>
      <c r="B337" s="3"/>
      <c r="C337" s="3"/>
      <c r="D337" s="3"/>
      <c r="E337" s="3">
        <v>1878.43</v>
      </c>
      <c r="F337" s="1"/>
      <c r="G337" s="1"/>
    </row>
    <row r="338" ht="15.75" customHeight="1">
      <c r="A338" s="1" t="s">
        <v>12</v>
      </c>
      <c r="B338" s="3">
        <v>223.04</v>
      </c>
      <c r="C338" s="3">
        <v>20.0</v>
      </c>
      <c r="D338" s="3">
        <v>22.0</v>
      </c>
      <c r="E338" s="3" t="str">
        <f>B338*F338</f>
        <v>446.08</v>
      </c>
      <c r="F338" s="3" t="str">
        <f>D338-C338</f>
        <v>2.00</v>
      </c>
      <c r="G338" s="1"/>
    </row>
    <row r="339" ht="15.75" customHeight="1">
      <c r="A339" s="1" t="s">
        <v>13</v>
      </c>
      <c r="B339" s="3"/>
      <c r="C339" s="3"/>
      <c r="D339" s="3"/>
      <c r="E339" s="3">
        <v>2073.69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1217.42</v>
      </c>
      <c r="F340" s="1"/>
      <c r="G340" s="1"/>
    </row>
    <row r="341" ht="15.75" customHeight="1">
      <c r="A341" s="1" t="s">
        <v>64</v>
      </c>
      <c r="B341" s="3"/>
      <c r="C341" s="3"/>
      <c r="D341" s="3"/>
      <c r="E341" s="3">
        <v>129.9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57</v>
      </c>
      <c r="B343" s="3"/>
      <c r="C343" s="3"/>
      <c r="D343" s="3"/>
      <c r="E343" s="3">
        <v>245.0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6451.22</v>
      </c>
      <c r="F344" s="3" t="str">
        <f>E344+369.24</f>
        <v>6820.46</v>
      </c>
      <c r="G344" s="3" t="str">
        <f>E344+24000</f>
        <v>30451.22</v>
      </c>
      <c r="H344" s="13" t="str">
        <f>G344+369.24</f>
        <v>30820.46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42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1230.0</v>
      </c>
      <c r="D350" s="3">
        <v>1235.0</v>
      </c>
      <c r="E350" s="3" t="str">
        <f t="shared" ref="E350:E351" si="24">F350*B350</f>
        <v>229.40</v>
      </c>
      <c r="F350" s="3" t="str">
        <f>D350-C350</f>
        <v>5.00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248.71</v>
      </c>
      <c r="F351" s="3" t="str">
        <f>F350+F353</f>
        <v>7.00</v>
      </c>
      <c r="G351" s="1"/>
    </row>
    <row r="352" ht="15.75" customHeight="1">
      <c r="A352" s="1" t="s">
        <v>11</v>
      </c>
      <c r="B352" s="3"/>
      <c r="C352" s="3"/>
      <c r="D352" s="3"/>
      <c r="E352" s="3">
        <v>1878.43</v>
      </c>
      <c r="F352" s="1"/>
      <c r="G352" s="1"/>
    </row>
    <row r="353" ht="15.75" customHeight="1">
      <c r="A353" s="1" t="s">
        <v>12</v>
      </c>
      <c r="B353" s="3">
        <v>223.04</v>
      </c>
      <c r="C353" s="3">
        <v>18.0</v>
      </c>
      <c r="D353" s="3">
        <v>20.0</v>
      </c>
      <c r="E353" s="3" t="str">
        <f>B353*F353</f>
        <v>446.08</v>
      </c>
      <c r="F353" s="3" t="str">
        <f>D353-C353</f>
        <v>2.00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64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57</v>
      </c>
      <c r="B358" s="3"/>
      <c r="C358" s="3"/>
      <c r="D358" s="3"/>
      <c r="E358" s="3">
        <v>245.0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6532.63</v>
      </c>
      <c r="F359" s="3" t="str">
        <f>E359+369.24</f>
        <v>6901.87</v>
      </c>
      <c r="G359" s="3" t="str">
        <f>E359+24000</f>
        <v>30532.63</v>
      </c>
      <c r="H359" s="13" t="str">
        <f>G359+369.24</f>
        <v>30901.87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43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5.15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43.57</v>
      </c>
      <c r="C365" s="3">
        <v>1226.0</v>
      </c>
      <c r="D365" s="3">
        <v>1230.0</v>
      </c>
      <c r="E365" s="3" t="str">
        <f t="shared" ref="E365:E366" si="25">F365*B365</f>
        <v>174.28</v>
      </c>
      <c r="F365" s="3" t="str">
        <f>D365-C365</f>
        <v>4.00</v>
      </c>
      <c r="G365" s="1"/>
    </row>
    <row r="366" ht="15.75" customHeight="1">
      <c r="A366" s="1" t="s">
        <v>10</v>
      </c>
      <c r="B366" s="3">
        <v>32.02</v>
      </c>
      <c r="C366" s="3"/>
      <c r="D366" s="3"/>
      <c r="E366" s="3" t="str">
        <f t="shared" si="25"/>
        <v>160.10</v>
      </c>
      <c r="F366" s="3" t="str">
        <f>F365+F368</f>
        <v>5.00</v>
      </c>
      <c r="G366" s="1"/>
    </row>
    <row r="367" ht="15.75" customHeight="1">
      <c r="A367" s="1" t="s">
        <v>11</v>
      </c>
      <c r="B367" s="3"/>
      <c r="C367" s="3"/>
      <c r="D367" s="3"/>
      <c r="E367" s="3">
        <v>1878.43</v>
      </c>
      <c r="F367" s="1"/>
      <c r="G367" s="1"/>
    </row>
    <row r="368" ht="15.75" customHeight="1">
      <c r="A368" s="1" t="s">
        <v>12</v>
      </c>
      <c r="B368" s="3">
        <v>211.67</v>
      </c>
      <c r="C368" s="3">
        <v>17.0</v>
      </c>
      <c r="D368" s="3">
        <v>18.0</v>
      </c>
      <c r="E368" s="3" t="str">
        <f>B368*F368</f>
        <v>211.67</v>
      </c>
      <c r="F368" s="3" t="str">
        <f>D368-C368</f>
        <v>1.00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64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57</v>
      </c>
      <c r="B373" s="3"/>
      <c r="C373" s="3"/>
      <c r="D373" s="3"/>
      <c r="E373" s="3">
        <v>245.0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6154.49</v>
      </c>
      <c r="F374" s="1"/>
      <c r="G374" s="3" t="str">
        <f>E374+24000</f>
        <v>30154.49</v>
      </c>
      <c r="H374" s="13" t="str">
        <f>G374+350</f>
        <v>30504.49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44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5.15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43.57</v>
      </c>
      <c r="C380" s="3">
        <v>1221.0</v>
      </c>
      <c r="D380" s="3">
        <v>1226.0</v>
      </c>
      <c r="E380" s="3" t="str">
        <f t="shared" ref="E380:E381" si="26">F380*B380</f>
        <v>217.85</v>
      </c>
      <c r="F380" s="3" t="str">
        <f>D380-C380</f>
        <v>5.00</v>
      </c>
      <c r="G380" s="1"/>
    </row>
    <row r="381" ht="15.75" customHeight="1">
      <c r="A381" s="1" t="s">
        <v>10</v>
      </c>
      <c r="B381" s="3">
        <v>32.02</v>
      </c>
      <c r="C381" s="3"/>
      <c r="D381" s="3"/>
      <c r="E381" s="3" t="str">
        <f t="shared" si="26"/>
        <v>256.16</v>
      </c>
      <c r="F381" s="3" t="str">
        <f>F380+F383</f>
        <v>8.00</v>
      </c>
      <c r="G381" s="1"/>
    </row>
    <row r="382" ht="15.75" customHeight="1">
      <c r="A382" s="1" t="s">
        <v>11</v>
      </c>
      <c r="B382" s="3"/>
      <c r="C382" s="3"/>
      <c r="D382" s="3"/>
      <c r="E382" s="3">
        <v>1878.43</v>
      </c>
      <c r="F382" s="1"/>
      <c r="G382" s="1"/>
    </row>
    <row r="383" ht="15.75" customHeight="1">
      <c r="A383" s="1" t="s">
        <v>12</v>
      </c>
      <c r="B383" s="3">
        <v>211.67</v>
      </c>
      <c r="C383" s="3">
        <v>14.0</v>
      </c>
      <c r="D383" s="3">
        <v>17.0</v>
      </c>
      <c r="E383" s="3" t="str">
        <f>B383*F383</f>
        <v>635.01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64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57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6717.46</v>
      </c>
      <c r="F389" s="1"/>
      <c r="G389" s="3" t="str">
        <f>E389+24000</f>
        <v>30717.46</v>
      </c>
      <c r="H389" s="13" t="str">
        <f>G389+350</f>
        <v>31067.46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5.15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43.57</v>
      </c>
      <c r="C395" s="3">
        <v>1218.0</v>
      </c>
      <c r="D395" s="3">
        <v>1221.0</v>
      </c>
      <c r="E395" s="3" t="str">
        <f t="shared" ref="E395:E396" si="27">F395*B395</f>
        <v>130.71</v>
      </c>
      <c r="F395" s="3" t="str">
        <f>D395-C395</f>
        <v>3.00</v>
      </c>
      <c r="G395" s="1"/>
    </row>
    <row r="396" ht="15.75" customHeight="1">
      <c r="A396" s="1" t="s">
        <v>10</v>
      </c>
      <c r="B396" s="3">
        <v>32.02</v>
      </c>
      <c r="C396" s="3"/>
      <c r="D396" s="3"/>
      <c r="E396" s="3" t="str">
        <f t="shared" si="27"/>
        <v>160.10</v>
      </c>
      <c r="F396" s="3" t="str">
        <f>F395+F398</f>
        <v>5.00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211.67</v>
      </c>
      <c r="C398" s="3">
        <v>12.0</v>
      </c>
      <c r="D398" s="3">
        <v>14.0</v>
      </c>
      <c r="E398" s="3" t="str">
        <f>B398*F398</f>
        <v>423.34</v>
      </c>
      <c r="F398" s="3" t="str">
        <f>D398-C398</f>
        <v>2.00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64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57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6322.59</v>
      </c>
      <c r="F404" s="1"/>
      <c r="G404" s="3" t="str">
        <f>E404+24000</f>
        <v>30322.59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5.15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43.57</v>
      </c>
      <c r="C410" s="3">
        <v>1214.0</v>
      </c>
      <c r="D410" s="3">
        <v>1218.0</v>
      </c>
      <c r="E410" s="3" t="str">
        <f t="shared" ref="E410:E411" si="28">F410*B410</f>
        <v>174.28</v>
      </c>
      <c r="F410" s="3" t="str">
        <f>D410-C410</f>
        <v>4.00</v>
      </c>
      <c r="G410" s="1"/>
    </row>
    <row r="411" ht="15.75" customHeight="1">
      <c r="A411" s="1" t="s">
        <v>10</v>
      </c>
      <c r="B411" s="3">
        <v>32.02</v>
      </c>
      <c r="C411" s="3"/>
      <c r="D411" s="3"/>
      <c r="E411" s="3" t="str">
        <f t="shared" si="28"/>
        <v>224.14</v>
      </c>
      <c r="F411" s="3" t="str">
        <f>F410+F413</f>
        <v>7.00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211.67</v>
      </c>
      <c r="C413" s="3">
        <v>9.0</v>
      </c>
      <c r="D413" s="3">
        <v>12.0</v>
      </c>
      <c r="E413" s="3" t="str">
        <f>B413*F413</f>
        <v>635.01</v>
      </c>
      <c r="F413" s="3" t="str">
        <f>D413-C413</f>
        <v>3.00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64</v>
      </c>
      <c r="B416" s="3"/>
      <c r="C416" s="3"/>
      <c r="D416" s="3"/>
      <c r="E416" s="3">
        <v>122.7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57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6634.67</v>
      </c>
      <c r="F419" s="1"/>
      <c r="G419" s="3" t="str">
        <f>E419+24000</f>
        <v>30634.67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5.15</v>
      </c>
      <c r="C423" s="3">
        <v>0.0</v>
      </c>
      <c r="D423" s="3">
        <v>57.0</v>
      </c>
      <c r="E423" s="3" t="str">
        <f>F423*B423</f>
        <v>293.55</v>
      </c>
      <c r="F423" s="3" t="str">
        <f>D423-C423</f>
        <v>57.00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43.57</v>
      </c>
      <c r="C425" s="3">
        <v>1211.0</v>
      </c>
      <c r="D425" s="3">
        <v>1214.0</v>
      </c>
      <c r="E425" s="3" t="str">
        <f t="shared" ref="E425:E426" si="29">F425*B425</f>
        <v>130.71</v>
      </c>
      <c r="F425" s="3" t="str">
        <f>D425-C425</f>
        <v>3.00</v>
      </c>
      <c r="G425" s="1"/>
    </row>
    <row r="426" ht="15.75" customHeight="1">
      <c r="A426" s="1" t="s">
        <v>10</v>
      </c>
      <c r="B426" s="3">
        <v>32.02</v>
      </c>
      <c r="C426" s="3"/>
      <c r="D426" s="3"/>
      <c r="E426" s="3" t="str">
        <f t="shared" si="29"/>
        <v>160.10</v>
      </c>
      <c r="F426" s="3" t="str">
        <f>F425+F428</f>
        <v>5.00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211.67</v>
      </c>
      <c r="C428" s="3">
        <v>7.0</v>
      </c>
      <c r="D428" s="3">
        <v>9.0</v>
      </c>
      <c r="E428" s="3" t="str">
        <f>B428*F428</f>
        <v>423.34</v>
      </c>
      <c r="F428" s="3" t="str">
        <f>D428-C428</f>
        <v>2.00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64</v>
      </c>
      <c r="B431" s="3"/>
      <c r="C431" s="3"/>
      <c r="D431" s="3"/>
      <c r="E431" s="3">
        <v>122.7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57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6608.94</v>
      </c>
      <c r="F434" s="1"/>
      <c r="G434" s="3" t="str">
        <f>E434+24000</f>
        <v>30608.94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74488.0</v>
      </c>
      <c r="D438" s="3">
        <v>74558.0</v>
      </c>
      <c r="E438" s="3" t="str">
        <f>F438*B438</f>
        <v>360.50</v>
      </c>
      <c r="F438" s="3" t="str">
        <f>D438-C438</f>
        <v>70.00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1209.0</v>
      </c>
      <c r="D440" s="3">
        <v>1211.0</v>
      </c>
      <c r="E440" s="3" t="str">
        <f t="shared" ref="E440:E441" si="30">F440*B440</f>
        <v>87.14</v>
      </c>
      <c r="F440" s="3" t="str">
        <f>D440-C440</f>
        <v>2.00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96.06</v>
      </c>
      <c r="F441" s="3" t="str">
        <f>F440+F443</f>
        <v>3.00</v>
      </c>
      <c r="G441" s="1"/>
    </row>
    <row r="442" ht="15.75" customHeight="1">
      <c r="A442" s="1" t="s">
        <v>11</v>
      </c>
      <c r="B442" s="3"/>
      <c r="C442" s="3"/>
      <c r="D442" s="3"/>
      <c r="E442" s="3">
        <v>1521.92</v>
      </c>
      <c r="F442" s="1"/>
      <c r="G442" s="1"/>
    </row>
    <row r="443" ht="15.75" customHeight="1">
      <c r="A443" s="1" t="s">
        <v>12</v>
      </c>
      <c r="B443" s="3">
        <v>211.67</v>
      </c>
      <c r="C443" s="3">
        <v>6.0</v>
      </c>
      <c r="D443" s="3">
        <v>7.0</v>
      </c>
      <c r="E443" s="3" t="str">
        <f>B443*F443</f>
        <v>211.67</v>
      </c>
      <c r="F443" s="3" t="str">
        <f>D443-C443</f>
        <v>1.00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64</v>
      </c>
      <c r="B446" s="3"/>
      <c r="C446" s="3"/>
      <c r="D446" s="3"/>
      <c r="E446" s="3">
        <v>122.7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57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6000.10</v>
      </c>
      <c r="F449" s="1"/>
      <c r="G449" s="3" t="str">
        <f>E449+24000</f>
        <v>30000.10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74412.0</v>
      </c>
      <c r="D453" s="3">
        <v>74488.0</v>
      </c>
      <c r="E453" s="3" t="str">
        <f>F453*B453</f>
        <v>391.40</v>
      </c>
      <c r="F453" s="3" t="str">
        <f>D453-C453</f>
        <v>76.00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1206.0</v>
      </c>
      <c r="D455" s="3">
        <v>1209.0</v>
      </c>
      <c r="E455" s="3" t="str">
        <f t="shared" ref="E455:E456" si="31">F455*B455</f>
        <v>130.71</v>
      </c>
      <c r="F455" s="3" t="str">
        <f>D455-C455</f>
        <v>3.00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160.10</v>
      </c>
      <c r="F456" s="3" t="str">
        <f>F455+F458</f>
        <v>5.00</v>
      </c>
      <c r="G456" s="1"/>
    </row>
    <row r="457" ht="15.75" customHeight="1">
      <c r="A457" s="1" t="s">
        <v>11</v>
      </c>
      <c r="B457" s="3"/>
      <c r="C457" s="3"/>
      <c r="D457" s="3"/>
      <c r="E457" s="3">
        <v>1521.92</v>
      </c>
      <c r="F457" s="1"/>
      <c r="G457" s="1"/>
    </row>
    <row r="458" ht="15.75" customHeight="1">
      <c r="A458" s="1" t="s">
        <v>12</v>
      </c>
      <c r="B458" s="3">
        <v>211.67</v>
      </c>
      <c r="C458" s="3">
        <v>4.0</v>
      </c>
      <c r="D458" s="3">
        <v>6.0</v>
      </c>
      <c r="E458" s="3" t="str">
        <f>B458*F458</f>
        <v>423.34</v>
      </c>
      <c r="F458" s="3" t="str">
        <f>D458-C458</f>
        <v>2.00</v>
      </c>
      <c r="G458" s="1"/>
    </row>
    <row r="459" ht="15.75" customHeight="1">
      <c r="A459" s="1" t="s">
        <v>13</v>
      </c>
      <c r="B459" s="3"/>
      <c r="C459" s="3"/>
      <c r="D459" s="3"/>
      <c r="E459" s="3">
        <v>1849.62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1132.16</v>
      </c>
      <c r="F460" s="1"/>
      <c r="G460" s="1"/>
    </row>
    <row r="461" ht="15.75" customHeight="1">
      <c r="A461" s="1" t="s">
        <v>64</v>
      </c>
      <c r="B461" s="3"/>
      <c r="C461" s="3"/>
      <c r="D461" s="3"/>
      <c r="E461" s="3">
        <v>122.7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57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6040.95</v>
      </c>
      <c r="F464" s="1"/>
      <c r="G464" s="3" t="str">
        <f>E464+24000</f>
        <v>30040.95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1"/>
      <c r="C466" s="1"/>
      <c r="D466" s="1"/>
      <c r="E466" s="1"/>
      <c r="F466" s="1"/>
      <c r="G466" s="1"/>
    </row>
    <row r="467" ht="15.75" customHeight="1">
      <c r="A467" s="1"/>
      <c r="B467" s="3"/>
      <c r="C467" s="3"/>
      <c r="D467" s="3"/>
      <c r="E467" s="3"/>
      <c r="F467" s="3"/>
      <c r="G467" s="1"/>
    </row>
    <row r="468" ht="15.75" customHeight="1">
      <c r="A468" s="1"/>
      <c r="B468" s="3"/>
      <c r="C468" s="3"/>
      <c r="D468" s="3"/>
      <c r="E468" s="3"/>
      <c r="F468" s="1"/>
      <c r="G468" s="1"/>
    </row>
    <row r="469" ht="15.75" customHeight="1">
      <c r="A469" s="1"/>
      <c r="B469" s="3"/>
      <c r="C469" s="3"/>
      <c r="D469" s="3"/>
      <c r="E469" s="3"/>
      <c r="F469" s="3"/>
      <c r="G469" s="1"/>
    </row>
    <row r="470" ht="15.75" customHeight="1">
      <c r="A470" s="1"/>
      <c r="B470" s="3"/>
      <c r="C470" s="3"/>
      <c r="D470" s="3"/>
      <c r="E470" s="3"/>
      <c r="F470" s="3"/>
      <c r="G470" s="1"/>
    </row>
    <row r="471" ht="15.75" customHeight="1">
      <c r="A471" s="1"/>
      <c r="B471" s="3"/>
      <c r="C471" s="3"/>
      <c r="D471" s="3"/>
      <c r="E471" s="3"/>
      <c r="F471" s="1"/>
      <c r="G471" s="1"/>
    </row>
    <row r="472" ht="15.75" customHeight="1">
      <c r="A472" s="1"/>
      <c r="B472" s="3"/>
      <c r="C472" s="3"/>
      <c r="D472" s="3"/>
      <c r="E472" s="3"/>
      <c r="F472" s="3"/>
      <c r="G472" s="1"/>
    </row>
    <row r="473" ht="15.75" customHeight="1">
      <c r="A473" s="1"/>
      <c r="B473" s="3"/>
      <c r="C473" s="3"/>
      <c r="D473" s="3"/>
      <c r="E473" s="3"/>
      <c r="F473" s="1"/>
      <c r="G473" s="1"/>
    </row>
    <row r="474" ht="15.75" customHeight="1">
      <c r="A474" s="1"/>
      <c r="B474" s="3"/>
      <c r="C474" s="3"/>
      <c r="D474" s="3"/>
      <c r="E474" s="3"/>
      <c r="F474" s="1"/>
      <c r="G474" s="1"/>
    </row>
    <row r="475" ht="15.75" customHeight="1">
      <c r="A475" s="1"/>
      <c r="B475" s="3"/>
      <c r="C475" s="3"/>
      <c r="D475" s="3"/>
      <c r="E475" s="3"/>
      <c r="F475" s="1"/>
      <c r="G475" s="1"/>
    </row>
    <row r="476" ht="15.75" customHeight="1">
      <c r="A476" s="1"/>
      <c r="B476" s="3"/>
      <c r="C476" s="3"/>
      <c r="D476" s="3"/>
      <c r="E476" s="3"/>
      <c r="F476" s="1"/>
      <c r="G476" s="1"/>
    </row>
    <row r="477" ht="15.75" customHeight="1">
      <c r="A477" s="1"/>
      <c r="B477" s="3"/>
      <c r="C477" s="3"/>
      <c r="D477" s="3"/>
      <c r="E477" s="3"/>
      <c r="F477" s="1"/>
      <c r="G477" s="1"/>
    </row>
    <row r="478" ht="15.75" customHeight="1">
      <c r="A478" s="5"/>
      <c r="B478" s="5"/>
      <c r="C478" s="5"/>
      <c r="D478" s="5"/>
      <c r="E478" s="6"/>
      <c r="F478" s="1"/>
      <c r="G478" s="3"/>
    </row>
    <row r="479" ht="15.75" customHeight="1">
      <c r="A479" s="7"/>
      <c r="B479" s="1"/>
      <c r="C479" s="1"/>
      <c r="D479" s="1"/>
      <c r="E479" s="1"/>
      <c r="F479" s="1"/>
      <c r="G479" s="1"/>
    </row>
    <row r="480" ht="15.75" customHeight="1">
      <c r="A480" s="1"/>
      <c r="B480" s="2"/>
      <c r="E480" s="1"/>
      <c r="F480" s="1"/>
      <c r="G480" s="1"/>
    </row>
    <row r="481" ht="15.75" customHeight="1">
      <c r="A481" s="1"/>
      <c r="B481" s="1"/>
      <c r="C481" s="1"/>
      <c r="D481" s="1"/>
      <c r="E481" s="1"/>
      <c r="F481" s="1"/>
      <c r="G481" s="1"/>
    </row>
    <row r="482" ht="15.75" customHeight="1">
      <c r="A482" s="1"/>
      <c r="B482" s="3"/>
      <c r="C482" s="3"/>
      <c r="D482" s="3"/>
      <c r="E482" s="3"/>
      <c r="F482" s="3"/>
      <c r="G482" s="1"/>
    </row>
    <row r="483" ht="15.75" customHeight="1">
      <c r="A483" s="1"/>
      <c r="B483" s="3"/>
      <c r="C483" s="3"/>
      <c r="D483" s="3"/>
      <c r="E483" s="3"/>
      <c r="F483" s="1"/>
      <c r="G483" s="1"/>
    </row>
    <row r="484" ht="15.75" customHeight="1">
      <c r="A484" s="1"/>
      <c r="B484" s="3"/>
      <c r="C484" s="3"/>
      <c r="D484" s="3"/>
      <c r="E484" s="3"/>
      <c r="F484" s="3"/>
      <c r="G484" s="1"/>
    </row>
    <row r="485" ht="15.75" customHeight="1">
      <c r="A485" s="1"/>
      <c r="B485" s="3"/>
      <c r="C485" s="3"/>
      <c r="D485" s="3"/>
      <c r="E485" s="3"/>
      <c r="F485" s="3"/>
      <c r="G485" s="1"/>
    </row>
    <row r="486" ht="15.75" customHeight="1">
      <c r="A486" s="1"/>
      <c r="B486" s="3"/>
      <c r="C486" s="3"/>
      <c r="D486" s="3"/>
      <c r="E486" s="3"/>
      <c r="F486" s="1"/>
      <c r="G486" s="1"/>
    </row>
    <row r="487" ht="15.75" customHeight="1">
      <c r="A487" s="1"/>
      <c r="B487" s="3"/>
      <c r="C487" s="3"/>
      <c r="D487" s="3"/>
      <c r="E487" s="3"/>
      <c r="F487" s="3"/>
      <c r="G487" s="1"/>
    </row>
    <row r="488" ht="15.75" customHeight="1">
      <c r="A488" s="1"/>
      <c r="B488" s="3"/>
      <c r="C488" s="3"/>
      <c r="D488" s="3"/>
      <c r="E488" s="3"/>
      <c r="F488" s="1"/>
      <c r="G488" s="1"/>
    </row>
    <row r="489" ht="15.75" customHeight="1">
      <c r="A489" s="1"/>
      <c r="B489" s="3"/>
      <c r="C489" s="3"/>
      <c r="D489" s="3"/>
      <c r="E489" s="3"/>
      <c r="F489" s="1"/>
      <c r="G489" s="1"/>
    </row>
    <row r="490" ht="15.75" customHeight="1">
      <c r="A490" s="1"/>
      <c r="B490" s="3"/>
      <c r="C490" s="3"/>
      <c r="D490" s="3"/>
      <c r="E490" s="3"/>
      <c r="F490" s="1"/>
      <c r="G490" s="1"/>
    </row>
    <row r="491" ht="15.75" customHeight="1">
      <c r="A491" s="1"/>
      <c r="B491" s="3"/>
      <c r="C491" s="3"/>
      <c r="D491" s="3"/>
      <c r="E491" s="3"/>
      <c r="F491" s="1"/>
      <c r="G491" s="1"/>
    </row>
    <row r="492" ht="15.75" customHeight="1">
      <c r="A492" s="1"/>
      <c r="B492" s="3"/>
      <c r="C492" s="3"/>
      <c r="D492" s="3"/>
      <c r="E492" s="3"/>
      <c r="F492" s="1"/>
      <c r="G492" s="1"/>
    </row>
    <row r="493" ht="15.75" customHeight="1">
      <c r="A493" s="5"/>
      <c r="B493" s="5"/>
      <c r="C493" s="5"/>
      <c r="D493" s="5"/>
      <c r="E493" s="6"/>
      <c r="F493" s="1"/>
      <c r="G493" s="3"/>
    </row>
    <row r="494" ht="15.75" customHeight="1">
      <c r="A494" s="7"/>
      <c r="B494" s="1"/>
      <c r="C494" s="1"/>
      <c r="D494" s="1"/>
      <c r="E494" s="1"/>
      <c r="F494" s="1"/>
      <c r="G494" s="1"/>
    </row>
    <row r="495" ht="15.75" customHeight="1">
      <c r="A495" s="1"/>
      <c r="B495" s="2"/>
      <c r="E495" s="1"/>
      <c r="F495" s="1"/>
      <c r="G495" s="1"/>
    </row>
    <row r="496" ht="15.75" customHeight="1">
      <c r="A496" s="1"/>
      <c r="B496" s="1"/>
      <c r="C496" s="1"/>
      <c r="D496" s="1"/>
      <c r="E496" s="1"/>
      <c r="F496" s="1"/>
      <c r="G496" s="1"/>
    </row>
    <row r="497" ht="15.75" customHeight="1">
      <c r="A497" s="1"/>
      <c r="B497" s="3"/>
      <c r="C497" s="3"/>
      <c r="D497" s="3"/>
      <c r="E497" s="3"/>
      <c r="F497" s="3"/>
      <c r="G497" s="1"/>
    </row>
    <row r="498" ht="15.75" customHeight="1">
      <c r="A498" s="1"/>
      <c r="B498" s="3"/>
      <c r="C498" s="3"/>
      <c r="D498" s="3"/>
      <c r="E498" s="3"/>
      <c r="F498" s="1"/>
      <c r="G498" s="1"/>
    </row>
    <row r="499" ht="15.75" customHeight="1">
      <c r="A499" s="1"/>
      <c r="B499" s="3"/>
      <c r="C499" s="3"/>
      <c r="D499" s="3"/>
      <c r="E499" s="3"/>
      <c r="F499" s="3"/>
      <c r="G499" s="1"/>
    </row>
    <row r="500" ht="15.75" customHeight="1">
      <c r="A500" s="1"/>
      <c r="B500" s="3"/>
      <c r="C500" s="3"/>
      <c r="D500" s="3"/>
      <c r="E500" s="3"/>
      <c r="F500" s="3"/>
      <c r="G500" s="1"/>
    </row>
    <row r="501" ht="15.75" customHeight="1">
      <c r="A501" s="1"/>
      <c r="B501" s="3"/>
      <c r="C501" s="3"/>
      <c r="D501" s="3"/>
      <c r="E501" s="3"/>
      <c r="F501" s="1"/>
      <c r="G501" s="1"/>
    </row>
    <row r="502" ht="15.75" customHeight="1">
      <c r="A502" s="1"/>
      <c r="B502" s="3"/>
      <c r="C502" s="3"/>
      <c r="D502" s="3"/>
      <c r="E502" s="3"/>
      <c r="F502" s="3"/>
      <c r="G502" s="1"/>
    </row>
    <row r="503" ht="15.75" customHeight="1">
      <c r="A503" s="1"/>
      <c r="B503" s="3"/>
      <c r="C503" s="3"/>
      <c r="D503" s="3"/>
      <c r="E503" s="3"/>
      <c r="F503" s="1"/>
      <c r="G503" s="1"/>
    </row>
    <row r="504" ht="15.75" customHeight="1">
      <c r="A504" s="1"/>
      <c r="B504" s="3"/>
      <c r="C504" s="3"/>
      <c r="D504" s="3"/>
      <c r="E504" s="3"/>
      <c r="F504" s="1"/>
      <c r="G504" s="1"/>
    </row>
    <row r="505" ht="15.75" customHeight="1">
      <c r="A505" s="1"/>
      <c r="B505" s="3"/>
      <c r="C505" s="3"/>
      <c r="D505" s="3"/>
      <c r="E505" s="3"/>
      <c r="F505" s="1"/>
      <c r="G505" s="1"/>
    </row>
    <row r="506" ht="15.75" customHeight="1">
      <c r="A506" s="1"/>
      <c r="B506" s="3"/>
      <c r="C506" s="3"/>
      <c r="D506" s="3"/>
      <c r="E506" s="3"/>
      <c r="F506" s="1"/>
      <c r="G506" s="1"/>
    </row>
    <row r="507" ht="15.75" customHeight="1">
      <c r="A507" s="1"/>
      <c r="B507" s="3"/>
      <c r="C507" s="3"/>
      <c r="D507" s="3"/>
      <c r="E507" s="3"/>
      <c r="F507" s="1"/>
      <c r="G507" s="1"/>
    </row>
    <row r="508" ht="15.75" customHeight="1">
      <c r="A508" s="5"/>
      <c r="B508" s="5"/>
      <c r="C508" s="5"/>
      <c r="D508" s="5"/>
      <c r="E508" s="6"/>
      <c r="F508" s="1"/>
      <c r="G508" s="3"/>
    </row>
    <row r="509" ht="15.75" customHeight="1">
      <c r="A509" s="7"/>
      <c r="B509" s="1"/>
      <c r="C509" s="1"/>
      <c r="D509" s="1"/>
      <c r="E509" s="1"/>
      <c r="F509" s="1"/>
      <c r="G509" s="1"/>
    </row>
    <row r="510" ht="15.75" customHeight="1">
      <c r="A510" s="1"/>
      <c r="B510" s="2"/>
      <c r="E510" s="1"/>
      <c r="F510" s="1"/>
      <c r="G510" s="1"/>
    </row>
    <row r="511" ht="15.75" customHeight="1">
      <c r="A511" s="1"/>
      <c r="B511" s="1"/>
      <c r="C511" s="1"/>
      <c r="D511" s="1"/>
      <c r="E511" s="1"/>
      <c r="F511" s="1"/>
      <c r="G511" s="1"/>
    </row>
    <row r="512" ht="15.75" customHeight="1">
      <c r="A512" s="1"/>
      <c r="B512" s="3"/>
      <c r="C512" s="3"/>
      <c r="D512" s="3"/>
      <c r="E512" s="3"/>
      <c r="F512" s="3"/>
      <c r="G512" s="1"/>
    </row>
    <row r="513" ht="15.75" customHeight="1">
      <c r="A513" s="1"/>
      <c r="B513" s="3"/>
      <c r="C513" s="3"/>
      <c r="D513" s="3"/>
      <c r="E513" s="3"/>
      <c r="F513" s="1"/>
      <c r="G513" s="1"/>
    </row>
    <row r="514" ht="15.75" customHeight="1">
      <c r="A514" s="1"/>
      <c r="B514" s="3"/>
      <c r="C514" s="3"/>
      <c r="D514" s="3"/>
      <c r="E514" s="3"/>
      <c r="F514" s="3"/>
      <c r="G514" s="1"/>
    </row>
    <row r="515" ht="15.75" customHeight="1">
      <c r="A515" s="1"/>
      <c r="B515" s="3"/>
      <c r="C515" s="3"/>
      <c r="D515" s="3"/>
      <c r="E515" s="3"/>
      <c r="F515" s="3"/>
      <c r="G515" s="1"/>
    </row>
    <row r="516" ht="15.75" customHeight="1">
      <c r="A516" s="1"/>
      <c r="B516" s="3"/>
      <c r="C516" s="3"/>
      <c r="D516" s="3"/>
      <c r="E516" s="3"/>
      <c r="F516" s="1"/>
      <c r="G516" s="1"/>
    </row>
    <row r="517" ht="15.75" customHeight="1">
      <c r="A517" s="1"/>
      <c r="B517" s="3"/>
      <c r="C517" s="3"/>
      <c r="D517" s="3"/>
      <c r="E517" s="3"/>
      <c r="F517" s="3"/>
      <c r="G517" s="1"/>
    </row>
    <row r="518" ht="15.75" customHeight="1">
      <c r="A518" s="1"/>
      <c r="B518" s="3"/>
      <c r="C518" s="3"/>
      <c r="D518" s="3"/>
      <c r="E518" s="3"/>
      <c r="F518" s="1"/>
      <c r="G518" s="1"/>
    </row>
    <row r="519" ht="15.75" customHeight="1">
      <c r="A519" s="1"/>
      <c r="B519" s="3"/>
      <c r="C519" s="3"/>
      <c r="D519" s="3"/>
      <c r="E519" s="3"/>
      <c r="F519" s="1"/>
      <c r="G519" s="1"/>
    </row>
    <row r="520" ht="15.75" customHeight="1">
      <c r="A520" s="1"/>
      <c r="B520" s="3"/>
      <c r="C520" s="3"/>
      <c r="D520" s="3"/>
      <c r="E520" s="3"/>
      <c r="F520" s="1"/>
      <c r="G520" s="1"/>
    </row>
    <row r="521" ht="15.75" customHeight="1">
      <c r="A521" s="1"/>
      <c r="B521" s="3"/>
      <c r="C521" s="3"/>
      <c r="D521" s="3"/>
      <c r="E521" s="3"/>
      <c r="F521" s="1"/>
      <c r="G521" s="1"/>
    </row>
    <row r="522" ht="15.75" customHeight="1">
      <c r="A522" s="1"/>
      <c r="B522" s="3"/>
      <c r="C522" s="3"/>
      <c r="D522" s="3"/>
      <c r="E522" s="3"/>
      <c r="F522" s="1"/>
      <c r="G522" s="1"/>
    </row>
    <row r="523" ht="15.75" customHeight="1">
      <c r="A523" s="5"/>
      <c r="B523" s="5"/>
      <c r="C523" s="5"/>
      <c r="D523" s="5"/>
      <c r="E523" s="6"/>
      <c r="F523" s="1"/>
      <c r="G523" s="3"/>
    </row>
    <row r="524" ht="15.75" customHeight="1">
      <c r="A524" s="7"/>
      <c r="B524" s="1"/>
      <c r="C524" s="1"/>
      <c r="D524" s="1"/>
      <c r="E524" s="1"/>
      <c r="F524" s="1"/>
      <c r="G524" s="1"/>
    </row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</sheetData>
  <mergeCells count="34">
    <mergeCell ref="B166:D166"/>
    <mergeCell ref="B136:D136"/>
    <mergeCell ref="B121:D121"/>
    <mergeCell ref="B151:D151"/>
    <mergeCell ref="B76:D76"/>
    <mergeCell ref="B91:D91"/>
    <mergeCell ref="B31:D31"/>
    <mergeCell ref="B46:D46"/>
    <mergeCell ref="B61:D61"/>
    <mergeCell ref="B16:D16"/>
    <mergeCell ref="B1:D1"/>
    <mergeCell ref="B106:D106"/>
    <mergeCell ref="B316:D316"/>
    <mergeCell ref="B301:D301"/>
    <mergeCell ref="B271:D271"/>
    <mergeCell ref="B256:D256"/>
    <mergeCell ref="B406:D406"/>
    <mergeCell ref="B451:D451"/>
    <mergeCell ref="B436:D436"/>
    <mergeCell ref="B480:D480"/>
    <mergeCell ref="B495:D495"/>
    <mergeCell ref="B510:D510"/>
    <mergeCell ref="B421:D421"/>
    <mergeCell ref="B346:D346"/>
    <mergeCell ref="B361:D361"/>
    <mergeCell ref="B376:D376"/>
    <mergeCell ref="B331:D331"/>
    <mergeCell ref="B391:D391"/>
    <mergeCell ref="B181:D181"/>
    <mergeCell ref="B196:D196"/>
    <mergeCell ref="B226:D226"/>
    <mergeCell ref="B211:D211"/>
    <mergeCell ref="B241:D241"/>
    <mergeCell ref="B286:D286"/>
  </mergeCells>
  <drawing r:id="rId1"/>
</worksheet>
</file>