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<sst xmlns="http://schemas.openxmlformats.org/spreadsheetml/2006/main" count="1805" uniqueCount="47">
  <si>
    <t>Апрель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</si>
  <si>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</si>
  <si>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</si>
  <si>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</si>
  <si>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</si>
  <si>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</si>
  <si>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</si>
  <si>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</si>
  <si>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</si>
  <si>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</si>
  <si>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</si>
  <si>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</si>
  <si>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</si>
  <si>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</si>
  <si>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</si>
  <si>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</si>
  <si>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</si>
  <si>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</si>
  <si>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</si>
  <si>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</si>
  <si>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</si>
  <si>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</si>
  <si>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</si>
  <si>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</si>
  <si>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</si>
  <si>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</si>
  <si>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</si>
  <si>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</si>
  <si>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</si>
  <si>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</si>
  <si>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</si>
  <si>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</si>
  <si>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</si>
  <si>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</si>
  <si>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</si>
  <si>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</si>
  <si>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</si>
  <si>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</si>
  <si>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</si>
  <si>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</si>
  <si>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</si>
  <si>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.</t>
  </si>
  <si>
    <t>-------------------------------------------------------------------------------------------------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</si>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</sst>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0" numFmtId="164" xfId="0" applyFont="1" applyNumberFormat="1"/>
    <xf borderId="0" fillId="0" fontId="2" numFmtId="0" xfId="0" applyFont="1"/>
    <xf borderId="0" fillId="0" fontId="2" numFmtId="2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4">
        <v>124.0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7077.0</v>
      </c>
      <c r="D4" s="4">
        <v>7140.0</v>
      </c>
      <c r="E4" s="3" t="str">
        <f t="shared" si="1"/>
        <v>282.24</v>
      </c>
      <c r="F4" s="3" t="str">
        <f t="shared" si="2"/>
        <v>63.00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 t="str">
        <f>6000-4675</f>
        <v>1325</v>
      </c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370.0</v>
      </c>
      <c r="D6" s="4">
        <v>376.0</v>
      </c>
      <c r="E6" s="3" t="str">
        <f t="shared" ref="E6:E7" si="3">F6*B6</f>
        <v>113.28</v>
      </c>
      <c r="F6" s="3" t="str">
        <f>D6-C6</f>
        <v>6.00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264.36</v>
      </c>
      <c r="F7" s="3" t="str">
        <f>F6+F9</f>
        <v>12.00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208.0</v>
      </c>
      <c r="D9" s="4">
        <v>214.0</v>
      </c>
      <c r="E9" s="3" t="str">
        <f>B9*F9</f>
        <v>685.62</v>
      </c>
      <c r="F9" s="3" t="str">
        <f>D9-C9</f>
        <v>6.00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4675.15</v>
      </c>
      <c r="F13" s="1"/>
      <c r="G13" s="3" t="str">
        <f>E13+14000</f>
        <v>18675.15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123.0</v>
      </c>
      <c r="D17" s="3">
        <v>123.0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7034.0</v>
      </c>
      <c r="D18" s="3">
        <v>7077.0</v>
      </c>
      <c r="E18" s="3" t="str">
        <f t="shared" si="4"/>
        <v>192.64</v>
      </c>
      <c r="F18" s="3" t="str">
        <f t="shared" si="5"/>
        <v>43.00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365.0</v>
      </c>
      <c r="D20" s="3">
        <v>370.0</v>
      </c>
      <c r="E20" s="3" t="str">
        <f t="shared" ref="E20:E21" si="6">F20*B20</f>
        <v>94.40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220.30</v>
      </c>
      <c r="F21" s="3" t="str">
        <f>F20+F23</f>
        <v>10.00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203.0</v>
      </c>
      <c r="D23" s="3">
        <v>208.0</v>
      </c>
      <c r="E23" s="3" t="str">
        <f>B23*F23</f>
        <v>571.35</v>
      </c>
      <c r="F23" s="3" t="str">
        <f>D23-C23</f>
        <v>5.00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4307.14</v>
      </c>
      <c r="F27" s="1"/>
      <c r="G27" s="3" t="str">
        <f>E27+14000</f>
        <v>18307.14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121.0</v>
      </c>
      <c r="D31" s="3">
        <v>121.0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6988.0</v>
      </c>
      <c r="D32" s="3">
        <v>6988.0</v>
      </c>
      <c r="E32" s="3" t="str">
        <f t="shared" si="7"/>
        <v>0.00</v>
      </c>
      <c r="F32" s="3" t="str">
        <f t="shared" si="8"/>
        <v>0.00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363.0</v>
      </c>
      <c r="D34" s="3">
        <v>363.0</v>
      </c>
      <c r="E34" s="3" t="str">
        <f t="shared" ref="E34:E35" si="9">F34*B34</f>
        <v>0.00</v>
      </c>
      <c r="F34" s="3" t="str">
        <f>D34-C34</f>
        <v>0.00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202.0</v>
      </c>
      <c r="D37" s="3">
        <v>202.0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3228.45</v>
      </c>
      <c r="F41" s="1"/>
      <c r="G41" s="3" t="str">
        <f>E41+14000</f>
        <v>17228.45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121.0</v>
      </c>
      <c r="D45" s="3">
        <v>121.0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6980.0</v>
      </c>
      <c r="D46" s="3">
        <v>6988.0</v>
      </c>
      <c r="E46" s="3" t="str">
        <f t="shared" si="10"/>
        <v>35.84</v>
      </c>
      <c r="F46" s="3" t="str">
        <f t="shared" si="11"/>
        <v>8.00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362.0</v>
      </c>
      <c r="D48" s="3">
        <v>363.0</v>
      </c>
      <c r="E48" s="3" t="str">
        <f t="shared" ref="E48:E49" si="12">F48*B48</f>
        <v>18.88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44.06</v>
      </c>
      <c r="F49" s="3" t="str">
        <f>F48+F51</f>
        <v>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201.0</v>
      </c>
      <c r="D51" s="3">
        <v>202.0</v>
      </c>
      <c r="E51" s="3" t="str">
        <f>B51*F51</f>
        <v>114.27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>
        <v>946.07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3234.33</v>
      </c>
      <c r="F55" s="1"/>
      <c r="G55" s="3" t="str">
        <f>E55+14000</f>
        <v>17234.33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 t="s">
        <v>1</v>
      </c>
      <c r="L58" s="1" t="s">
        <v>2</v>
      </c>
      <c r="M58" s="1" t="s">
        <v>3</v>
      </c>
      <c r="N58" s="1" t="s">
        <v>4</v>
      </c>
      <c r="O58" s="1" t="s">
        <v>5</v>
      </c>
      <c r="P58" s="1"/>
    </row>
    <row r="59" ht="12.75" customHeight="1">
      <c r="A59" s="1" t="s">
        <v>6</v>
      </c>
      <c r="B59" s="3">
        <v>101.2</v>
      </c>
      <c r="C59" s="3">
        <v>120.0</v>
      </c>
      <c r="D59" s="3">
        <v>121.0</v>
      </c>
      <c r="E59" s="3" t="str">
        <f t="shared" ref="E59:E60" si="13">F59*B59</f>
        <v>101.20</v>
      </c>
      <c r="F59" s="3" t="str">
        <f t="shared" ref="F59:F60" si="14">D59-C59</f>
        <v>1.00</v>
      </c>
      <c r="G59" s="1"/>
      <c r="H59" s="1"/>
      <c r="I59" s="1"/>
      <c r="J59" s="1" t="s">
        <v>6</v>
      </c>
      <c r="K59" s="3">
        <v>101.2</v>
      </c>
      <c r="L59" s="3">
        <v>121.0</v>
      </c>
      <c r="M59" s="3">
        <v>121.0</v>
      </c>
      <c r="N59" s="3" t="str">
        <f t="shared" ref="N59:N60" si="15">O59*K59</f>
        <v>0.00</v>
      </c>
      <c r="O59" s="3" t="str">
        <f t="shared" ref="O59:O60" si="16">M59-L59</f>
        <v>0.00</v>
      </c>
      <c r="P59" s="1"/>
    </row>
    <row r="60" ht="12.75" customHeight="1">
      <c r="A60" s="1" t="s">
        <v>7</v>
      </c>
      <c r="B60" s="3">
        <v>4.48</v>
      </c>
      <c r="C60" s="3">
        <v>6737.0</v>
      </c>
      <c r="D60" s="3">
        <v>6980.0</v>
      </c>
      <c r="E60" s="3" t="str">
        <f t="shared" si="13"/>
        <v>1088.64</v>
      </c>
      <c r="F60" s="3" t="str">
        <f t="shared" si="14"/>
        <v>243.00</v>
      </c>
      <c r="G60" s="1"/>
      <c r="H60" s="1"/>
      <c r="I60" s="1"/>
      <c r="J60" s="1" t="s">
        <v>7</v>
      </c>
      <c r="K60" s="3">
        <v>4.48</v>
      </c>
      <c r="L60" s="3">
        <v>6980.0</v>
      </c>
      <c r="M60" s="3">
        <v>6980.0</v>
      </c>
      <c r="N60" s="3" t="str">
        <f t="shared" si="15"/>
        <v>0.00</v>
      </c>
      <c r="O60" s="3" t="str">
        <f t="shared" si="16"/>
        <v>0.00</v>
      </c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 t="s">
        <v>8</v>
      </c>
      <c r="K61" s="3"/>
      <c r="L61" s="3"/>
      <c r="M61" s="3"/>
      <c r="N61" s="3">
        <v>102.62</v>
      </c>
      <c r="O61" s="1"/>
      <c r="P61" s="1"/>
    </row>
    <row r="62" ht="12.75" customHeight="1">
      <c r="A62" s="1" t="s">
        <v>9</v>
      </c>
      <c r="B62" s="3">
        <v>18.88</v>
      </c>
      <c r="C62" s="3">
        <v>356.0</v>
      </c>
      <c r="D62" s="3">
        <v>362.0</v>
      </c>
      <c r="E62" s="3" t="str">
        <f t="shared" ref="E62:E63" si="17">F62*B62</f>
        <v>113.28</v>
      </c>
      <c r="F62" s="3" t="str">
        <f>D62-C62</f>
        <v>6.00</v>
      </c>
      <c r="G62" s="1"/>
      <c r="H62" s="3"/>
      <c r="I62" s="1"/>
      <c r="J62" s="1" t="s">
        <v>9</v>
      </c>
      <c r="K62" s="3">
        <v>18.88</v>
      </c>
      <c r="L62" s="3">
        <v>362.0</v>
      </c>
      <c r="M62" s="3">
        <v>362.0</v>
      </c>
      <c r="N62" s="3" t="str">
        <f t="shared" ref="N62:N63" si="18">O62*K62</f>
        <v>0.00</v>
      </c>
      <c r="O62" s="3" t="str">
        <f>M62-L62</f>
        <v>0.00</v>
      </c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7"/>
        <v>198.27</v>
      </c>
      <c r="F63" s="3" t="str">
        <f>F62+F65</f>
        <v>9.00</v>
      </c>
      <c r="G63" s="1"/>
      <c r="H63" s="3"/>
      <c r="I63" s="1"/>
      <c r="J63" s="1" t="s">
        <v>10</v>
      </c>
      <c r="K63" s="3">
        <v>22.03</v>
      </c>
      <c r="L63" s="3"/>
      <c r="M63" s="3"/>
      <c r="N63" s="3" t="str">
        <f t="shared" si="18"/>
        <v>0.00</v>
      </c>
      <c r="O63" s="3" t="str">
        <f>O62+O65</f>
        <v>0.00</v>
      </c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 t="s">
        <v>11</v>
      </c>
      <c r="K64" s="3"/>
      <c r="L64" s="3"/>
      <c r="M64" s="3"/>
      <c r="N64" s="3">
        <v>1634.13</v>
      </c>
      <c r="O64" s="1"/>
      <c r="P64" s="1"/>
    </row>
    <row r="65" ht="12.75" customHeight="1">
      <c r="A65" s="1" t="s">
        <v>12</v>
      </c>
      <c r="B65" s="3">
        <v>114.27</v>
      </c>
      <c r="C65" s="3">
        <v>198.0</v>
      </c>
      <c r="D65" s="3">
        <v>201.0</v>
      </c>
      <c r="E65" s="3" t="str">
        <f>B65*F65</f>
        <v>342.81</v>
      </c>
      <c r="F65" s="3" t="str">
        <f>D65-C65</f>
        <v>3.00</v>
      </c>
      <c r="G65" s="1"/>
      <c r="H65" s="1"/>
      <c r="I65" s="1"/>
      <c r="J65" s="1" t="s">
        <v>12</v>
      </c>
      <c r="K65" s="3">
        <v>114.27</v>
      </c>
      <c r="L65" s="3">
        <v>201.0</v>
      </c>
      <c r="M65" s="3">
        <v>201.0</v>
      </c>
      <c r="N65" s="3" t="str">
        <f>K65*O65</f>
        <v>0.00</v>
      </c>
      <c r="O65" s="3" t="str">
        <f>M65-L65</f>
        <v>0.00</v>
      </c>
      <c r="P65" s="1"/>
    </row>
    <row r="66" ht="12.75" customHeight="1">
      <c r="A66" s="1" t="s">
        <v>13</v>
      </c>
      <c r="B66" s="3"/>
      <c r="C66" s="3"/>
      <c r="D66" s="3"/>
      <c r="E66" s="3">
        <v>880.82</v>
      </c>
      <c r="F66" s="1"/>
      <c r="G66" s="1">
        <v>887.38</v>
      </c>
      <c r="H66" s="1"/>
      <c r="I66" s="1"/>
      <c r="J66" s="1" t="s">
        <v>13</v>
      </c>
      <c r="K66" s="3"/>
      <c r="L66" s="3"/>
      <c r="M66" s="3"/>
      <c r="N66" s="1">
        <v>887.38</v>
      </c>
      <c r="O66" s="1"/>
      <c r="P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 t="s">
        <v>14</v>
      </c>
      <c r="K67" s="3"/>
      <c r="L67" s="3"/>
      <c r="M67" s="3"/>
      <c r="N67" s="3">
        <v>293.46</v>
      </c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 t="s">
        <v>15</v>
      </c>
      <c r="K68" s="3"/>
      <c r="L68" s="3"/>
      <c r="M68" s="3"/>
      <c r="N68" s="3">
        <v>45.0</v>
      </c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4800.23</v>
      </c>
      <c r="F69" s="1"/>
      <c r="G69" s="3" t="str">
        <f>E69+14000</f>
        <v>18800.23</v>
      </c>
      <c r="H69" s="3"/>
      <c r="I69" s="1"/>
      <c r="J69" s="5" t="s">
        <v>16</v>
      </c>
      <c r="K69" s="5"/>
      <c r="L69" s="5"/>
      <c r="M69" s="5"/>
      <c r="N69" s="6" t="str">
        <f>SUM(N59:N68)</f>
        <v>2962.59</v>
      </c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119.0</v>
      </c>
      <c r="D73" s="3">
        <v>120.0</v>
      </c>
      <c r="E73" s="3" t="str">
        <f t="shared" ref="E73:E74" si="19">F73*B73</f>
        <v>101.20</v>
      </c>
      <c r="F73" s="3" t="str">
        <f t="shared" ref="F73:F74" si="20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6573.0</v>
      </c>
      <c r="D74" s="3">
        <v>6737.0</v>
      </c>
      <c r="E74" s="3" t="str">
        <f t="shared" si="19"/>
        <v>734.72</v>
      </c>
      <c r="F74" s="3" t="str">
        <f t="shared" si="20"/>
        <v>164.00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352.0</v>
      </c>
      <c r="D76" s="3">
        <v>356.0</v>
      </c>
      <c r="E76" s="3" t="str">
        <f t="shared" ref="E76:E77" si="21">F76*B76</f>
        <v>75.52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21"/>
        <v>154.21</v>
      </c>
      <c r="F77" s="3" t="str">
        <f>F76+F79</f>
        <v>7.00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195.0</v>
      </c>
      <c r="D79" s="3">
        <v>198.0</v>
      </c>
      <c r="E79" s="3" t="str">
        <f>B79*F79</f>
        <v>342.81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880.82</v>
      </c>
      <c r="F80" s="1"/>
      <c r="G80" s="1"/>
      <c r="H80" s="1"/>
      <c r="I80" s="1"/>
      <c r="J80" s="1"/>
      <c r="K80" s="3"/>
      <c r="L80" s="3"/>
      <c r="M80" s="3"/>
      <c r="N80" s="3"/>
      <c r="O80" s="1"/>
      <c r="P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4364.49</v>
      </c>
      <c r="F83" s="1"/>
      <c r="G83" s="3" t="str">
        <f>E83+14000</f>
        <v>18364.49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118.0</v>
      </c>
      <c r="D87" s="3">
        <v>119.0</v>
      </c>
      <c r="E87" s="3" t="str">
        <f t="shared" ref="E87:E88" si="22">F87*B87</f>
        <v>101.20</v>
      </c>
      <c r="F87" s="3" t="str">
        <f t="shared" ref="F87:F88" si="23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6455.0</v>
      </c>
      <c r="D88" s="3">
        <v>6573.0</v>
      </c>
      <c r="E88" s="3" t="str">
        <f t="shared" si="22"/>
        <v>528.64</v>
      </c>
      <c r="F88" s="3" t="str">
        <f t="shared" si="23"/>
        <v>118.00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345.0</v>
      </c>
      <c r="D90" s="3">
        <v>352.0</v>
      </c>
      <c r="E90" s="3" t="str">
        <f t="shared" ref="E90:E91" si="24">F90*B90</f>
        <v>132.16</v>
      </c>
      <c r="F90" s="3" t="str">
        <f>D90-C90</f>
        <v>7.00</v>
      </c>
      <c r="G90" s="1"/>
      <c r="H90" s="3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4"/>
        <v>264.36</v>
      </c>
      <c r="F91" s="3" t="str">
        <f>F90+F93</f>
        <v>12.00</v>
      </c>
      <c r="G91" s="1"/>
      <c r="H91" s="3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1"/>
    </row>
    <row r="93" ht="12.75" customHeight="1">
      <c r="A93" s="1" t="s">
        <v>12</v>
      </c>
      <c r="B93" s="3">
        <v>109.68</v>
      </c>
      <c r="C93" s="3">
        <v>190.0</v>
      </c>
      <c r="D93" s="3">
        <v>195.0</v>
      </c>
      <c r="E93" s="3" t="str">
        <f>B93*F93</f>
        <v>548.40</v>
      </c>
      <c r="F93" s="3" t="str">
        <f>D93-C93</f>
        <v>5.00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880.82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4530.79</v>
      </c>
      <c r="F97" s="1"/>
      <c r="G97" s="3" t="str">
        <f>E97+14000</f>
        <v>18530.79</v>
      </c>
      <c r="H97" s="3"/>
      <c r="I97" s="1"/>
      <c r="J97" s="1"/>
      <c r="K97" s="1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118.0</v>
      </c>
      <c r="D101" s="3">
        <v>118.0</v>
      </c>
      <c r="E101" s="3" t="str">
        <f t="shared" ref="E101:E102" si="25">F101*B101</f>
        <v>0.00</v>
      </c>
      <c r="F101" s="3" t="str">
        <f t="shared" ref="F101:F102" si="26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6254.0</v>
      </c>
      <c r="D102" s="3">
        <v>6455.0</v>
      </c>
      <c r="E102" s="3" t="str">
        <f t="shared" si="25"/>
        <v>900.48</v>
      </c>
      <c r="F102" s="3" t="str">
        <f t="shared" si="26"/>
        <v>201.00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339.0</v>
      </c>
      <c r="D104" s="3">
        <v>345.0</v>
      </c>
      <c r="E104" s="3" t="str">
        <f t="shared" ref="E104:E105" si="27">F104*B104</f>
        <v>113.28</v>
      </c>
      <c r="F104" s="3" t="str">
        <f>D104-C104</f>
        <v>6.00</v>
      </c>
      <c r="G104" s="1"/>
      <c r="H104" s="3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7"/>
        <v>176.24</v>
      </c>
      <c r="F105" s="3" t="str">
        <f>F104+F107</f>
        <v>8.00</v>
      </c>
      <c r="G105" s="1"/>
      <c r="H105" s="3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1"/>
    </row>
    <row r="107" ht="12.75" customHeight="1">
      <c r="A107" s="1" t="s">
        <v>12</v>
      </c>
      <c r="B107" s="3">
        <v>109.68</v>
      </c>
      <c r="C107" s="3">
        <v>188.0</v>
      </c>
      <c r="D107" s="3">
        <v>190.0</v>
      </c>
      <c r="E107" s="3" t="str">
        <f>B107*F107</f>
        <v>219.36</v>
      </c>
      <c r="F107" s="3" t="str">
        <f>D107-C107</f>
        <v>2.00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880.82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4365.39</v>
      </c>
      <c r="F111" s="1"/>
      <c r="G111" s="3" t="str">
        <f>E111+14000</f>
        <v>18365.39</v>
      </c>
      <c r="H111" s="3"/>
      <c r="I111" s="1"/>
      <c r="J111" s="1"/>
      <c r="K111" s="1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118.0</v>
      </c>
      <c r="D115" s="3">
        <v>118.0</v>
      </c>
      <c r="E115" s="3" t="str">
        <f t="shared" ref="E115:E116" si="28">F115*B115</f>
        <v>0.00</v>
      </c>
      <c r="F115" s="3" t="str">
        <f t="shared" ref="F115:F116" si="29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6209.0</v>
      </c>
      <c r="D116" s="3">
        <v>6254.0</v>
      </c>
      <c r="E116" s="3" t="str">
        <f t="shared" si="28"/>
        <v>201.60</v>
      </c>
      <c r="F116" s="3" t="str">
        <f t="shared" si="29"/>
        <v>45.00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337.0</v>
      </c>
      <c r="D118" s="3">
        <v>339.0</v>
      </c>
      <c r="E118" s="3" t="str">
        <f t="shared" ref="E118:E119" si="30">F118*B118</f>
        <v>37.76</v>
      </c>
      <c r="F118" s="3" t="str">
        <f>D118-C118</f>
        <v>2.00</v>
      </c>
      <c r="G118" s="1"/>
      <c r="H118" s="3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30"/>
        <v>66.09</v>
      </c>
      <c r="F119" s="3" t="str">
        <f>F118+F121</f>
        <v>3.00</v>
      </c>
      <c r="G119" s="1"/>
      <c r="H119" s="3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1550.12</v>
      </c>
      <c r="F120" s="1"/>
      <c r="G120" s="1"/>
      <c r="H120" s="3"/>
      <c r="I120" s="1"/>
      <c r="J120" s="1"/>
      <c r="K120" s="1"/>
    </row>
    <row r="121" ht="12.75" customHeight="1">
      <c r="A121" s="1" t="s">
        <v>12</v>
      </c>
      <c r="B121" s="3">
        <v>109.68</v>
      </c>
      <c r="C121" s="3">
        <v>187.0</v>
      </c>
      <c r="D121" s="3">
        <v>188.0</v>
      </c>
      <c r="E121" s="3" t="str">
        <f>B121*F121</f>
        <v>109.68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880.82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3287.15</v>
      </c>
      <c r="F125" s="1"/>
      <c r="G125" s="3" t="str">
        <f>E125+14000</f>
        <v>17287.15</v>
      </c>
      <c r="H125" s="3"/>
      <c r="I125" s="1"/>
      <c r="J125" s="1"/>
      <c r="K125" s="1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118.0</v>
      </c>
      <c r="D129" s="3">
        <v>118.0</v>
      </c>
      <c r="E129" s="3" t="str">
        <f t="shared" ref="E129:E130" si="31">F129*B129</f>
        <v>0.00</v>
      </c>
      <c r="F129" s="3" t="str">
        <f t="shared" ref="F129:F130" si="32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6154.0</v>
      </c>
      <c r="D130" s="3">
        <v>6209.0</v>
      </c>
      <c r="E130" s="3" t="str">
        <f t="shared" si="31"/>
        <v>234.30</v>
      </c>
      <c r="F130" s="3" t="str">
        <f t="shared" si="32"/>
        <v>55.00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87.38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335.0</v>
      </c>
      <c r="D132" s="3">
        <v>337.0</v>
      </c>
      <c r="E132" s="3" t="str">
        <f t="shared" ref="E132:E133" si="33">F132*B132</f>
        <v>35.86</v>
      </c>
      <c r="F132" s="3" t="str">
        <f>D132-C132</f>
        <v>2.00</v>
      </c>
      <c r="G132" s="1"/>
      <c r="H132" s="3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3"/>
        <v>62.79</v>
      </c>
      <c r="F133" s="3" t="str">
        <f>F132+F135</f>
        <v>3.00</v>
      </c>
      <c r="G133" s="1"/>
      <c r="H133" s="3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3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186.0</v>
      </c>
      <c r="D135" s="3">
        <v>187.0</v>
      </c>
      <c r="E135" s="3" t="str">
        <f>B135*F135</f>
        <v>107.28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878.63</v>
      </c>
      <c r="F136" s="1"/>
      <c r="G136" s="1">
        <v>880.82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3275.02</v>
      </c>
      <c r="F139" s="1"/>
      <c r="G139" s="3" t="str">
        <f>E139+14000</f>
        <v>17275.02</v>
      </c>
      <c r="H139" s="3"/>
      <c r="I139" s="1"/>
      <c r="J139" s="1"/>
      <c r="K139" s="1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118.0</v>
      </c>
      <c r="D143" s="3">
        <v>118.0</v>
      </c>
      <c r="E143" s="3" t="str">
        <f t="shared" ref="E143:E144" si="34">F143*B143</f>
        <v>0.00</v>
      </c>
      <c r="F143" s="3" t="str">
        <f t="shared" ref="F143:F144" si="3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6103.0</v>
      </c>
      <c r="D144" s="3">
        <v>6154.0</v>
      </c>
      <c r="E144" s="3" t="str">
        <f t="shared" si="34"/>
        <v>217.26</v>
      </c>
      <c r="F144" s="3" t="str">
        <f t="shared" si="35"/>
        <v>51.00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87.38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335.0</v>
      </c>
      <c r="D146" s="3">
        <v>335.0</v>
      </c>
      <c r="E146" s="3" t="str">
        <f t="shared" ref="E146:E147" si="36">F146*B146</f>
        <v>0.00</v>
      </c>
      <c r="F146" s="3" t="str">
        <f>D146-C146</f>
        <v>0.00</v>
      </c>
      <c r="G146" s="1"/>
      <c r="H146" s="3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6"/>
        <v>0.00</v>
      </c>
      <c r="F147" s="3" t="str">
        <f>F146+F149</f>
        <v>0.00</v>
      </c>
      <c r="G147" s="1"/>
      <c r="H147" s="3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3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186.0</v>
      </c>
      <c r="D149" s="3">
        <v>186.0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878.63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3052.05</v>
      </c>
      <c r="F153" s="1"/>
      <c r="G153" s="3" t="str">
        <f>E153+14000</f>
        <v>17052.05</v>
      </c>
      <c r="H153" s="3"/>
      <c r="I153" s="1"/>
      <c r="J153" s="1"/>
      <c r="K153" s="1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117.0</v>
      </c>
      <c r="D157" s="3">
        <v>118.0</v>
      </c>
      <c r="E157" s="3" t="str">
        <f t="shared" ref="E157:E158" si="37">F157*B157</f>
        <v>96.11</v>
      </c>
      <c r="F157" s="3" t="str">
        <f t="shared" ref="F157:F158" si="38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6050.0</v>
      </c>
      <c r="D158" s="3">
        <v>6101.0</v>
      </c>
      <c r="E158" s="3" t="str">
        <f t="shared" si="37"/>
        <v>217.26</v>
      </c>
      <c r="F158" s="3" t="str">
        <f t="shared" si="38"/>
        <v>51.00</v>
      </c>
      <c r="G158" s="1"/>
      <c r="H158" s="1">
        <v>7000.0</v>
      </c>
      <c r="I158" s="1" t="s">
        <v>29</v>
      </c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87.38</v>
      </c>
      <c r="F159" s="1"/>
      <c r="G159" s="1"/>
      <c r="H159" s="1" t="str">
        <f>2812/2</f>
        <v>1406</v>
      </c>
      <c r="I159" s="1" t="s">
        <v>30</v>
      </c>
      <c r="J159" s="1"/>
      <c r="K159" s="1"/>
    </row>
    <row r="160" ht="12.75" customHeight="1">
      <c r="A160" s="1" t="s">
        <v>9</v>
      </c>
      <c r="B160" s="3">
        <v>17.93</v>
      </c>
      <c r="C160" s="3">
        <v>332.0</v>
      </c>
      <c r="D160" s="3">
        <v>333.0</v>
      </c>
      <c r="E160" s="3" t="str">
        <f t="shared" ref="E160:E161" si="39">F160*B160</f>
        <v>17.93</v>
      </c>
      <c r="F160" s="3" t="str">
        <f>D160-C160</f>
        <v>1.00</v>
      </c>
      <c r="G160" s="1"/>
      <c r="H160" s="3" t="str">
        <f>E157+E158+E160+E161+E163</f>
        <v>352.23</v>
      </c>
      <c r="I160" s="1" t="s">
        <v>31</v>
      </c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9"/>
        <v>20.93</v>
      </c>
      <c r="F161" s="3" t="str">
        <f>F160+F163</f>
        <v>1.00</v>
      </c>
      <c r="G161" s="1"/>
      <c r="H161" s="3" t="str">
        <f>E181</f>
        <v>3196.78</v>
      </c>
      <c r="I161" s="1" t="s">
        <v>32</v>
      </c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3" t="str">
        <f>H158+H159+H160+H161</f>
        <v>11955.01</v>
      </c>
      <c r="I162" s="1" t="s">
        <v>33</v>
      </c>
      <c r="J162" s="1"/>
      <c r="K162" s="1"/>
    </row>
    <row r="163" ht="12.75" customHeight="1">
      <c r="A163" s="1" t="s">
        <v>12</v>
      </c>
      <c r="B163" s="3">
        <v>107.28</v>
      </c>
      <c r="C163" s="3">
        <v>185.0</v>
      </c>
      <c r="D163" s="3">
        <v>185.0</v>
      </c>
      <c r="E163" s="3" t="str">
        <f>B163*F163</f>
        <v>0.00</v>
      </c>
      <c r="F163" s="3" t="str">
        <f>D163-C163</f>
        <v>0.00</v>
      </c>
      <c r="G163" s="1"/>
      <c r="H163" s="1">
        <v>8000.0</v>
      </c>
      <c r="I163" s="1" t="s">
        <v>34</v>
      </c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856.29</v>
      </c>
      <c r="F164" s="1"/>
      <c r="G164" s="1">
        <v>878.63</v>
      </c>
      <c r="H164" s="1">
        <v>10000.0</v>
      </c>
      <c r="I164" s="1" t="s">
        <v>35</v>
      </c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 t="str">
        <f>H163+H164-H162</f>
        <v>6044.99</v>
      </c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3164.68</v>
      </c>
      <c r="F167" s="1"/>
      <c r="G167" s="3" t="str">
        <f>E167+14000</f>
        <v>17164.68</v>
      </c>
      <c r="H167" s="3"/>
      <c r="I167" s="1"/>
      <c r="J167" s="1"/>
      <c r="K167" s="1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117.0</v>
      </c>
      <c r="D171" s="3">
        <v>117.0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5999.0</v>
      </c>
      <c r="D172" s="3">
        <v>6050.0</v>
      </c>
      <c r="E172" s="3" t="str">
        <f t="shared" si="40"/>
        <v>217.26</v>
      </c>
      <c r="F172" s="3" t="str">
        <f t="shared" si="41"/>
        <v>51.00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87.38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331.0</v>
      </c>
      <c r="D174" s="3">
        <v>332.0</v>
      </c>
      <c r="E174" s="3" t="str">
        <f t="shared" ref="E174:E175" si="42">F174*B174</f>
        <v>17.93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41.86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184.0</v>
      </c>
      <c r="D177" s="3">
        <v>185.0</v>
      </c>
      <c r="E177" s="3" t="str">
        <f>B177*F177</f>
        <v>107.28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856.29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 t="str">
        <f>E181+E195</f>
        <v>6619.45</v>
      </c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3196.78</v>
      </c>
      <c r="F181" s="1"/>
      <c r="G181" s="3" t="str">
        <f>E181+14000</f>
        <v>17196.78</v>
      </c>
      <c r="H181" s="3" t="str">
        <f>G180+14000</f>
        <v>20619.45</v>
      </c>
      <c r="I181" s="1"/>
      <c r="J181" s="1"/>
      <c r="K181" s="1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117.0</v>
      </c>
      <c r="D185" s="3">
        <v>117.0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5874.0</v>
      </c>
      <c r="D186" s="3">
        <v>5999.0</v>
      </c>
      <c r="E186" s="3" t="str">
        <f t="shared" si="43"/>
        <v>532.50</v>
      </c>
      <c r="F186" s="3" t="str">
        <f t="shared" si="44"/>
        <v>125.00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87.38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329.0</v>
      </c>
      <c r="D188" s="3">
        <v>331.0</v>
      </c>
      <c r="E188" s="3" t="str">
        <f t="shared" ref="E188:E189" si="45">F188*B188</f>
        <v>35.86</v>
      </c>
      <c r="F188" s="3" t="str">
        <f>D188-C188</f>
        <v>2.00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41.86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184.0</v>
      </c>
      <c r="D191" s="3">
        <v>184.0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856.29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 t="str">
        <f>E195+E209</f>
        <v>9601.55</v>
      </c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3422.67</v>
      </c>
      <c r="F195" s="1"/>
      <c r="G195" s="3" t="str">
        <f>E195+14000</f>
        <v>17422.67</v>
      </c>
      <c r="H195" s="3" t="str">
        <f>G194+14000</f>
        <v>23601.55</v>
      </c>
      <c r="I195" s="1"/>
      <c r="J195" s="1"/>
      <c r="K195" s="1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117.0</v>
      </c>
      <c r="D199" s="3">
        <v>117.0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5100.0</v>
      </c>
      <c r="D200" s="3">
        <v>5874.0</v>
      </c>
      <c r="E200" s="3" t="str">
        <f t="shared" si="46"/>
        <v>3297.24</v>
      </c>
      <c r="F200" s="3" t="str">
        <f t="shared" si="47"/>
        <v>774.00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328.0</v>
      </c>
      <c r="D202" s="3">
        <v>329.0</v>
      </c>
      <c r="E202" s="3" t="str">
        <f t="shared" ref="E202:E203" si="48">F202*B202</f>
        <v>17.93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20.93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184.0</v>
      </c>
      <c r="D205" s="3">
        <v>184.0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878.63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 t="str">
        <f>E209+E223</f>
        <v>9388.95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6178.88</v>
      </c>
      <c r="F209" s="1"/>
      <c r="G209" s="3" t="str">
        <f>E209+14000</f>
        <v>20178.88</v>
      </c>
      <c r="H209" s="3" t="str">
        <f>G208+14000</f>
        <v>23388.95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117.0</v>
      </c>
      <c r="D213" s="3">
        <v>117.0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5053.0</v>
      </c>
      <c r="D214" s="3">
        <v>5100.0</v>
      </c>
      <c r="E214" s="3" t="str">
        <f t="shared" si="49"/>
        <v>200.22</v>
      </c>
      <c r="F214" s="3" t="str">
        <f t="shared" si="50"/>
        <v>47.00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327.0</v>
      </c>
      <c r="D216" s="3">
        <v>328.0</v>
      </c>
      <c r="E216" s="3" t="str">
        <f t="shared" ref="E216:E217" si="51">F216*B216</f>
        <v>17.93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183.0</v>
      </c>
      <c r="D219" s="3">
        <v>184.0</v>
      </c>
      <c r="E219" s="3" t="str">
        <f>B219*F219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878.63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3210.07</v>
      </c>
      <c r="F223" s="1"/>
      <c r="G223" s="3" t="str">
        <f>E223+14000</f>
        <v>17210.07</v>
      </c>
      <c r="H223" s="1"/>
      <c r="I223" s="1"/>
      <c r="J223" s="1"/>
      <c r="K223" s="1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</sheetData>
  <mergeCells count="31">
    <mergeCell ref="B295:D295"/>
    <mergeCell ref="B309:D309"/>
    <mergeCell ref="B323:D323"/>
    <mergeCell ref="B337:D337"/>
    <mergeCell ref="B393:D393"/>
    <mergeCell ref="B379:D379"/>
    <mergeCell ref="B281:D281"/>
    <mergeCell ref="B351:D351"/>
    <mergeCell ref="B365:D365"/>
    <mergeCell ref="B407:D407"/>
    <mergeCell ref="B421:D421"/>
    <mergeCell ref="B267:D267"/>
    <mergeCell ref="B71:D71"/>
    <mergeCell ref="B127:D127"/>
    <mergeCell ref="B113:D113"/>
    <mergeCell ref="B99:D99"/>
    <mergeCell ref="B85:D85"/>
    <mergeCell ref="B183:D183"/>
    <mergeCell ref="B211:D211"/>
    <mergeCell ref="B197:D197"/>
    <mergeCell ref="B225:D225"/>
    <mergeCell ref="B141:D141"/>
    <mergeCell ref="B155:D155"/>
    <mergeCell ref="B169:D169"/>
    <mergeCell ref="B239:D239"/>
    <mergeCell ref="B253:D253"/>
    <mergeCell ref="B57:D57"/>
    <mergeCell ref="B15:D15"/>
    <mergeCell ref="B1:D1"/>
    <mergeCell ref="B29:D29"/>
    <mergeCell ref="B43:D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5754.0</v>
      </c>
      <c r="D4" s="3">
        <v>5796.0</v>
      </c>
      <c r="E4" s="3" t="str">
        <f t="shared" si="1"/>
        <v>188.16</v>
      </c>
      <c r="F4" s="3" t="str">
        <f t="shared" si="2"/>
        <v>42.00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473.0</v>
      </c>
      <c r="D6" s="3">
        <v>487.0</v>
      </c>
      <c r="E6" s="3" t="str">
        <f t="shared" ref="E6:E7" si="3">F6*B6</f>
        <v>264.32</v>
      </c>
      <c r="F6" s="3" t="str">
        <f>D6-C6</f>
        <v>14.00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330.45</v>
      </c>
      <c r="F7" s="3" t="str">
        <f>F6+F9</f>
        <v>15.00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208.0</v>
      </c>
      <c r="D9" s="3">
        <v>209.0</v>
      </c>
      <c r="E9" s="3" t="str">
        <f>F9*B9</f>
        <v>114.27</v>
      </c>
      <c r="F9" s="3" t="str">
        <f>D9-C9</f>
        <v>1.00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40</v>
      </c>
      <c r="B13" s="3"/>
      <c r="C13" s="3"/>
      <c r="D13" s="3"/>
      <c r="E13" s="3">
        <v>0.0</v>
      </c>
      <c r="F13" s="1"/>
      <c r="G13" s="1"/>
      <c r="H13" s="1" t="s">
        <v>41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4096.58</v>
      </c>
      <c r="F14" s="5"/>
      <c r="G14" s="3" t="str">
        <f>E14+15000</f>
        <v>19096.58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123.0</v>
      </c>
      <c r="D18" s="3">
        <v>123.0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5722.0</v>
      </c>
      <c r="D19" s="3">
        <v>5754.0</v>
      </c>
      <c r="E19" s="3" t="str">
        <f t="shared" si="4"/>
        <v>143.36</v>
      </c>
      <c r="F19" s="3" t="str">
        <f t="shared" si="5"/>
        <v>32.00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473.0</v>
      </c>
      <c r="D21" s="3">
        <v>473.0</v>
      </c>
      <c r="E21" s="3" t="str">
        <f t="shared" ref="E21:E22" si="6">F21*B21</f>
        <v>0.00</v>
      </c>
      <c r="F21" s="3" t="str">
        <f>D21-C21</f>
        <v>0.00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0.00</v>
      </c>
      <c r="F22" s="3" t="str">
        <f>F21+F24</f>
        <v>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208.0</v>
      </c>
      <c r="D24" s="3">
        <v>208.0</v>
      </c>
      <c r="E24" s="3" t="str">
        <f>F24*B24</f>
        <v>0.00</v>
      </c>
      <c r="F24" s="3" t="str">
        <f>D24-C24</f>
        <v>0.00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40</v>
      </c>
      <c r="B28" s="3"/>
      <c r="C28" s="3"/>
      <c r="D28" s="3"/>
      <c r="E28" s="3">
        <v>0.0</v>
      </c>
      <c r="F28" s="1"/>
      <c r="G28" s="1" t="s">
        <v>43</v>
      </c>
      <c r="H28" s="1" t="s">
        <v>41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3342.74</v>
      </c>
      <c r="F29" s="5"/>
      <c r="G29" s="3" t="str">
        <f>E29+15000</f>
        <v>18342.74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123.0</v>
      </c>
      <c r="D33" s="3">
        <v>123.0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5673.0</v>
      </c>
      <c r="D34" s="3">
        <v>5722.0</v>
      </c>
      <c r="E34" s="3" t="str">
        <f t="shared" si="7"/>
        <v>219.52</v>
      </c>
      <c r="F34" s="3" t="str">
        <f t="shared" si="8"/>
        <v>49.00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472.0</v>
      </c>
      <c r="D36" s="3">
        <v>473.0</v>
      </c>
      <c r="E36" s="3" t="str">
        <f t="shared" ref="E36:E37" si="9">F36*B36</f>
        <v>18.88</v>
      </c>
      <c r="F36" s="3" t="str">
        <f>D36-C36</f>
        <v>1.00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22.03</v>
      </c>
      <c r="F37" s="3" t="str">
        <f>F36+F39</f>
        <v>1.00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208.0</v>
      </c>
      <c r="D39" s="3">
        <v>208.0</v>
      </c>
      <c r="E39" s="3" t="str">
        <f>F39*B39</f>
        <v>0.00</v>
      </c>
      <c r="F39" s="3" t="str">
        <f>D39-C39</f>
        <v>0.00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40</v>
      </c>
      <c r="B43" s="3"/>
      <c r="C43" s="3"/>
      <c r="D43" s="3"/>
      <c r="E43" s="3">
        <v>0.0</v>
      </c>
      <c r="F43" s="1"/>
      <c r="G43" s="8">
        <v>44411.0</v>
      </c>
      <c r="H43" s="1" t="s">
        <v>41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3459.81</v>
      </c>
      <c r="F44" s="5"/>
      <c r="G44" s="3" t="str">
        <f>E44+22000</f>
        <v>25459.81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122.0</v>
      </c>
      <c r="D48" s="3">
        <v>123.0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5669.0</v>
      </c>
      <c r="D49" s="3">
        <v>5673.0</v>
      </c>
      <c r="E49" s="3" t="str">
        <f t="shared" si="10"/>
        <v>17.92</v>
      </c>
      <c r="F49" s="3" t="str">
        <f t="shared" si="11"/>
        <v>4.00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470.0</v>
      </c>
      <c r="D51" s="3">
        <v>472.0</v>
      </c>
      <c r="E51" s="3" t="str">
        <f t="shared" ref="E51:E52" si="12">F51*B51</f>
        <v>37.76</v>
      </c>
      <c r="F51" s="3" t="str">
        <f>D51-C51</f>
        <v>2.00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207.0</v>
      </c>
      <c r="D54" s="3">
        <v>208.0</v>
      </c>
      <c r="E54" s="3" t="str">
        <f>F54*B54</f>
        <v>114.27</v>
      </c>
      <c r="F54" s="3" t="str">
        <f>D54-C54</f>
        <v>1.00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40</v>
      </c>
      <c r="B58" s="3"/>
      <c r="C58" s="3"/>
      <c r="D58" s="3"/>
      <c r="E58" s="3">
        <v>0.0</v>
      </c>
      <c r="F58" s="1"/>
      <c r="G58" s="8">
        <v>44411.0</v>
      </c>
      <c r="H58" s="1" t="s">
        <v>41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3329.45</v>
      </c>
      <c r="F59" s="5"/>
      <c r="G59" s="3" t="str">
        <f>E59+13000</f>
        <v>16329.45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121.0</v>
      </c>
      <c r="D63" s="3">
        <v>122.0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5645.0</v>
      </c>
      <c r="D64" s="3">
        <v>5669.0</v>
      </c>
      <c r="E64" s="3" t="str">
        <f t="shared" si="13"/>
        <v>107.52</v>
      </c>
      <c r="F64" s="3" t="str">
        <f t="shared" si="14"/>
        <v>24.00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469.0</v>
      </c>
      <c r="D66" s="3">
        <v>470.0</v>
      </c>
      <c r="E66" s="3" t="str">
        <f t="shared" ref="E66:E67" si="15">F66*B66</f>
        <v>18.88</v>
      </c>
      <c r="F66" s="3" t="str">
        <f>D66-C66</f>
        <v>1.00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44.06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206.0</v>
      </c>
      <c r="D69" s="3">
        <v>207.0</v>
      </c>
      <c r="E69" s="3" t="str">
        <f>F69*B69</f>
        <v>114.27</v>
      </c>
      <c r="F69" s="3" t="str">
        <f>D69-C69</f>
        <v>1.00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40</v>
      </c>
      <c r="B73" s="3"/>
      <c r="C73" s="3"/>
      <c r="D73" s="3"/>
      <c r="E73" s="3">
        <v>550.0</v>
      </c>
      <c r="F73" s="1"/>
      <c r="G73" s="8">
        <v>44411.0</v>
      </c>
      <c r="H73" s="1" t="s">
        <v>41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3928.14</v>
      </c>
      <c r="F74" s="5"/>
      <c r="G74" s="3" t="str">
        <f>E74+13000</f>
        <v>16928.14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119.0</v>
      </c>
      <c r="D78" s="3">
        <v>121.0</v>
      </c>
      <c r="E78" s="3" t="str">
        <f t="shared" ref="E78:E79" si="16">F78*B78</f>
        <v>202.40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5639.0</v>
      </c>
      <c r="D79" s="3">
        <v>5645.0</v>
      </c>
      <c r="E79" s="3" t="str">
        <f t="shared" si="16"/>
        <v>26.88</v>
      </c>
      <c r="F79" s="3" t="str">
        <f t="shared" si="17"/>
        <v>6.00</v>
      </c>
      <c r="G79" s="1">
        <v>5542.0</v>
      </c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465.0</v>
      </c>
      <c r="D81" s="3">
        <v>469.0</v>
      </c>
      <c r="E81" s="3" t="str">
        <f t="shared" ref="E81:E82" si="18">F81*B81</f>
        <v>75.52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176.24</v>
      </c>
      <c r="F82" s="3" t="str">
        <f>F81+F84</f>
        <v>8.00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202.0</v>
      </c>
      <c r="D84" s="3">
        <v>206.0</v>
      </c>
      <c r="E84" s="3" t="str">
        <f>F84*B84</f>
        <v>457.08</v>
      </c>
      <c r="F84" s="3" t="str">
        <f>D84-C84</f>
        <v>4.00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40</v>
      </c>
      <c r="B88" s="3"/>
      <c r="C88" s="3"/>
      <c r="D88" s="3"/>
      <c r="E88" s="3">
        <v>550.0</v>
      </c>
      <c r="F88" s="1"/>
      <c r="G88" s="8">
        <v>44411.0</v>
      </c>
      <c r="H88" s="1" t="s">
        <v>41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4480.33</v>
      </c>
      <c r="F89" s="5"/>
      <c r="G89" s="3" t="str">
        <f>E89+13000</f>
        <v>17480.33</v>
      </c>
      <c r="H89" s="1"/>
      <c r="I89" s="1"/>
      <c r="J89" s="1"/>
      <c r="K89" s="1"/>
    </row>
    <row r="90" ht="12.75" customHeight="1">
      <c r="A90" s="7" t="s">
        <v>42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116.0</v>
      </c>
      <c r="D93" s="3">
        <v>119.0</v>
      </c>
      <c r="E93" s="3" t="str">
        <f t="shared" ref="E93:E94" si="19">F93*B93</f>
        <v>303.60</v>
      </c>
      <c r="F93" s="3" t="str">
        <f t="shared" ref="F93:F94" si="20">D93-C93</f>
        <v>3.00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5639.0</v>
      </c>
      <c r="D94" s="3">
        <v>5639.0</v>
      </c>
      <c r="E94" s="3" t="str">
        <f t="shared" si="19"/>
        <v>0.00</v>
      </c>
      <c r="F94" s="3" t="str">
        <f t="shared" si="20"/>
        <v>0.00</v>
      </c>
      <c r="G94" s="1">
        <v>5542.0</v>
      </c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459.0</v>
      </c>
      <c r="D96" s="3">
        <v>465.0</v>
      </c>
      <c r="E96" s="3" t="str">
        <f t="shared" ref="E96:E97" si="21">F96*B96</f>
        <v>113.28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198.27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199.0</v>
      </c>
      <c r="D99" s="3">
        <v>202.0</v>
      </c>
      <c r="E99" s="3" t="str">
        <f>F99*B99</f>
        <v>329.04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40</v>
      </c>
      <c r="B103" s="3"/>
      <c r="C103" s="3"/>
      <c r="D103" s="3"/>
      <c r="E103" s="3">
        <v>550.0</v>
      </c>
      <c r="F103" s="1"/>
      <c r="G103" s="8">
        <v>44411.0</v>
      </c>
      <c r="H103" s="1" t="s">
        <v>41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4486.40</v>
      </c>
      <c r="F104" s="5"/>
      <c r="G104" s="3" t="str">
        <f>E104+13000</f>
        <v>17486.40</v>
      </c>
      <c r="H104" s="1"/>
      <c r="I104" s="1"/>
      <c r="J104" s="1"/>
      <c r="K104" s="1"/>
    </row>
    <row r="105" ht="12.75" customHeight="1">
      <c r="A105" s="7" t="s">
        <v>42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114.0</v>
      </c>
      <c r="D108" s="3">
        <v>116.0</v>
      </c>
      <c r="E108" s="3" t="str">
        <f t="shared" ref="E108:E109" si="22">F108*B108</f>
        <v>202.40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5639.0</v>
      </c>
      <c r="D109" s="3">
        <v>5639.0</v>
      </c>
      <c r="E109" s="3" t="str">
        <f t="shared" si="22"/>
        <v>0.00</v>
      </c>
      <c r="F109" s="3" t="str">
        <f t="shared" si="23"/>
        <v>0.00</v>
      </c>
      <c r="G109" s="1">
        <v>5542.0</v>
      </c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454.0</v>
      </c>
      <c r="D111" s="3">
        <v>459.0</v>
      </c>
      <c r="E111" s="3" t="str">
        <f t="shared" ref="E111:E112" si="24">F111*B111</f>
        <v>94.40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154.21</v>
      </c>
      <c r="F112" s="3" t="str">
        <f>F111+F114</f>
        <v>7.00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197.0</v>
      </c>
      <c r="D114" s="3">
        <v>199.0</v>
      </c>
      <c r="E114" s="3" t="str">
        <f>F114*B114</f>
        <v>219.36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40</v>
      </c>
      <c r="B118" s="3"/>
      <c r="C118" s="3"/>
      <c r="D118" s="3"/>
      <c r="E118" s="3">
        <v>550.0</v>
      </c>
      <c r="F118" s="1"/>
      <c r="G118" s="8">
        <v>44411.0</v>
      </c>
      <c r="H118" s="1" t="s">
        <v>41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4212.58</v>
      </c>
      <c r="F119" s="5"/>
      <c r="G119" s="3" t="str">
        <f>E119+13000</f>
        <v>17212.58</v>
      </c>
      <c r="H119" s="1"/>
      <c r="I119" s="1"/>
      <c r="J119" s="1"/>
      <c r="K119" s="1"/>
    </row>
    <row r="120" ht="12.75" customHeight="1">
      <c r="A120" s="7" t="s">
        <v>42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112.0</v>
      </c>
      <c r="D123" s="3">
        <v>114.0</v>
      </c>
      <c r="E123" s="3" t="str">
        <f t="shared" ref="E123:E124" si="25">F123*B123</f>
        <v>202.40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5639.0</v>
      </c>
      <c r="D124" s="3">
        <v>5639.0</v>
      </c>
      <c r="E124" s="3" t="str">
        <f t="shared" si="25"/>
        <v>0.00</v>
      </c>
      <c r="F124" s="3" t="str">
        <f t="shared" si="26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449.0</v>
      </c>
      <c r="D126" s="3">
        <v>454.0</v>
      </c>
      <c r="E126" s="3" t="str">
        <f t="shared" ref="E126:E127" si="27">F126*B126</f>
        <v>94.40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132.18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1550.12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196.0</v>
      </c>
      <c r="D129" s="3">
        <v>197.0</v>
      </c>
      <c r="E129" s="3" t="str">
        <f>F129*B129</f>
        <v>109.68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40</v>
      </c>
      <c r="B133" s="3"/>
      <c r="C133" s="3"/>
      <c r="D133" s="3"/>
      <c r="E133" s="3">
        <v>550.0</v>
      </c>
      <c r="F133" s="1"/>
      <c r="G133" s="8">
        <v>44411.0</v>
      </c>
      <c r="H133" s="1" t="s">
        <v>41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3996.86</v>
      </c>
      <c r="F134" s="5"/>
      <c r="G134" s="3" t="str">
        <f>E134+13000</f>
        <v>16996.86</v>
      </c>
      <c r="H134" s="1"/>
      <c r="I134" s="1"/>
      <c r="J134" s="1"/>
      <c r="K134" s="1"/>
    </row>
    <row r="135" ht="12.75" customHeight="1">
      <c r="A135" s="7" t="s">
        <v>42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110.0</v>
      </c>
      <c r="D138" s="3">
        <v>112.0</v>
      </c>
      <c r="E138" s="3" t="str">
        <f t="shared" ref="E138:E139" si="28">F138*B138</f>
        <v>192.22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5377.0</v>
      </c>
      <c r="D139" s="3">
        <v>5639.0</v>
      </c>
      <c r="E139" s="3" t="str">
        <f t="shared" si="28"/>
        <v>1116.12</v>
      </c>
      <c r="F139" s="3" t="str">
        <f t="shared" si="29"/>
        <v>262.00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446.0</v>
      </c>
      <c r="D141" s="3">
        <v>449.0</v>
      </c>
      <c r="E141" s="3" t="str">
        <f t="shared" ref="E141:E142" si="30">F141*B141</f>
        <v>53.79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104.65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194.0</v>
      </c>
      <c r="D144" s="3">
        <v>196.0</v>
      </c>
      <c r="E144" s="3" t="str">
        <f>F144*B144</f>
        <v>214.56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40</v>
      </c>
      <c r="B148" s="3"/>
      <c r="C148" s="3"/>
      <c r="D148" s="3"/>
      <c r="E148" s="3">
        <v>510.0</v>
      </c>
      <c r="F148" s="1"/>
      <c r="G148" s="8">
        <v>44411.0</v>
      </c>
      <c r="H148" s="1" t="s">
        <v>41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5064.50</v>
      </c>
      <c r="F149" s="5"/>
      <c r="G149" s="3" t="str">
        <f>E149+13000</f>
        <v>18064.50</v>
      </c>
      <c r="H149" s="1"/>
      <c r="I149" s="1"/>
      <c r="J149" s="1"/>
      <c r="K149" s="1"/>
    </row>
    <row r="150" ht="12.75" customHeight="1">
      <c r="A150" s="7" t="s">
        <v>42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109.0</v>
      </c>
      <c r="D153" s="3">
        <v>110.0</v>
      </c>
      <c r="E153" s="3" t="str">
        <f t="shared" ref="E153:E154" si="31">F153*B153</f>
        <v>96.11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5340.0</v>
      </c>
      <c r="D154" s="3">
        <v>5377.0</v>
      </c>
      <c r="E154" s="3" t="str">
        <f t="shared" si="31"/>
        <v>157.62</v>
      </c>
      <c r="F154" s="3" t="str">
        <f t="shared" si="32"/>
        <v>37.00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442.0</v>
      </c>
      <c r="D156" s="3">
        <v>446.0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104.65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193.0</v>
      </c>
      <c r="D159" s="3">
        <v>194.0</v>
      </c>
      <c r="E159" s="3" t="str">
        <f>F159*B159</f>
        <v>107.28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40</v>
      </c>
      <c r="B163" s="3"/>
      <c r="C163" s="3"/>
      <c r="D163" s="3"/>
      <c r="E163" s="3">
        <v>510.0</v>
      </c>
      <c r="F163" s="1"/>
      <c r="G163" s="8">
        <v>44411.0</v>
      </c>
      <c r="H163" s="1" t="s">
        <v>41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3920.54</v>
      </c>
      <c r="F164" s="5"/>
      <c r="G164" s="3" t="str">
        <f>E164+13000</f>
        <v>16920.54</v>
      </c>
      <c r="H164" s="1"/>
      <c r="I164" s="1"/>
      <c r="J164" s="1"/>
      <c r="K164" s="1"/>
    </row>
    <row r="165" ht="12.75" customHeight="1">
      <c r="A165" s="7" t="s">
        <v>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108.0</v>
      </c>
      <c r="D168" s="3">
        <v>109.0</v>
      </c>
      <c r="E168" s="3" t="str">
        <f t="shared" ref="E168:E169" si="34">F168*B168</f>
        <v>96.11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5333.0</v>
      </c>
      <c r="D169" s="3">
        <v>5340.0</v>
      </c>
      <c r="E169" s="3" t="str">
        <f t="shared" si="34"/>
        <v>29.82</v>
      </c>
      <c r="F169" s="3" t="str">
        <f t="shared" si="35"/>
        <v>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440.0</v>
      </c>
      <c r="D171" s="3">
        <v>442.0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62.79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192.0</v>
      </c>
      <c r="D174" s="3">
        <v>193.0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40</v>
      </c>
      <c r="B178" s="3"/>
      <c r="C178" s="3"/>
      <c r="D178" s="3"/>
      <c r="E178" s="3">
        <v>510.0</v>
      </c>
      <c r="F178" s="1"/>
      <c r="G178" s="8">
        <v>44411.0</v>
      </c>
      <c r="H178" s="1" t="s">
        <v>41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3715.02</v>
      </c>
      <c r="F179" s="5"/>
      <c r="G179" s="3" t="str">
        <f>E179+13000</f>
        <v>16715.02</v>
      </c>
      <c r="H179" s="1"/>
      <c r="I179" s="1"/>
      <c r="J179" s="1"/>
      <c r="K179" s="1"/>
    </row>
    <row r="180" ht="12.75" customHeight="1">
      <c r="A180" s="7" t="s">
        <v>42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104.0</v>
      </c>
      <c r="D183" s="3">
        <v>108.0</v>
      </c>
      <c r="E183" s="3" t="str">
        <f t="shared" ref="E183:E184" si="37">F183*B183</f>
        <v>384.44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5274.0</v>
      </c>
      <c r="D184" s="3">
        <v>5333.0</v>
      </c>
      <c r="E184" s="3" t="str">
        <f t="shared" si="37"/>
        <v>251.34</v>
      </c>
      <c r="F184" s="3" t="str">
        <f t="shared" si="38"/>
        <v>59.00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435.0</v>
      </c>
      <c r="D186" s="3">
        <v>440.0</v>
      </c>
      <c r="E186" s="3" t="str">
        <f t="shared" ref="E186:E187" si="39">F186*B186</f>
        <v>89.65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188.37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188.0</v>
      </c>
      <c r="D189" s="3">
        <v>192.0</v>
      </c>
      <c r="E189" s="3" t="str">
        <f>F189*B189</f>
        <v>429.12</v>
      </c>
      <c r="F189" s="3" t="str">
        <f>D189-C189</f>
        <v>4.00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40</v>
      </c>
      <c r="B193" s="3"/>
      <c r="C193" s="3"/>
      <c r="D193" s="3"/>
      <c r="E193" s="3">
        <v>510.0</v>
      </c>
      <c r="F193" s="1"/>
      <c r="G193" s="8">
        <v>44411.0</v>
      </c>
      <c r="H193" s="1" t="s">
        <v>41</v>
      </c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4726.08</v>
      </c>
      <c r="F194" s="5"/>
      <c r="G194" s="3" t="str">
        <f>E194+13000</f>
        <v>17726.08</v>
      </c>
      <c r="H194" s="1"/>
      <c r="I194" s="1"/>
      <c r="J194" s="1"/>
      <c r="K194" s="1"/>
    </row>
    <row r="195" ht="12.75" customHeight="1">
      <c r="A195" s="7" t="s">
        <v>42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99.0</v>
      </c>
      <c r="D198" s="3">
        <v>104.0</v>
      </c>
      <c r="E198" s="3" t="str">
        <f t="shared" ref="E198:E199" si="40">F198*B198</f>
        <v>480.55</v>
      </c>
      <c r="F198" s="3" t="str">
        <f t="shared" ref="F198:F199" si="41">D198-C198</f>
        <v>5.00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5217.0</v>
      </c>
      <c r="D199" s="3">
        <v>5274.0</v>
      </c>
      <c r="E199" s="3" t="str">
        <f t="shared" si="40"/>
        <v>242.82</v>
      </c>
      <c r="F199" s="3" t="str">
        <f t="shared" si="41"/>
        <v>57.00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431.0</v>
      </c>
      <c r="D201" s="3">
        <v>435.0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188.37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183.0</v>
      </c>
      <c r="D204" s="3">
        <v>188.0</v>
      </c>
      <c r="E204" s="3" t="str">
        <f>F204*B204</f>
        <v>536.40</v>
      </c>
      <c r="F204" s="3" t="str">
        <f>D204-C204</f>
        <v>5.00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40</v>
      </c>
      <c r="B208" s="3"/>
      <c r="C208" s="3"/>
      <c r="D208" s="3"/>
      <c r="E208" s="3">
        <v>510.0</v>
      </c>
      <c r="F208" s="1"/>
      <c r="G208" s="8">
        <v>44411.0</v>
      </c>
      <c r="H208" s="1" t="s">
        <v>41</v>
      </c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4903.02</v>
      </c>
      <c r="F209" s="5"/>
      <c r="G209" s="3" t="str">
        <f>E209+13000</f>
        <v>17903.02</v>
      </c>
      <c r="H209" s="1"/>
      <c r="I209" s="1"/>
      <c r="J209" s="1"/>
      <c r="K209" s="1"/>
    </row>
    <row r="210" ht="12.75" customHeight="1">
      <c r="A210" s="7" t="s">
        <v>42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94.0</v>
      </c>
      <c r="D213" s="3">
        <v>99.0</v>
      </c>
      <c r="E213" s="3" t="str">
        <f t="shared" ref="E213:E214" si="43">F213*B213</f>
        <v>480.55</v>
      </c>
      <c r="F213" s="3" t="str">
        <f t="shared" ref="F213:F214" si="44">D213-C213</f>
        <v>5.00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5153.0</v>
      </c>
      <c r="D214" s="3">
        <v>5217.0</v>
      </c>
      <c r="E214" s="3" t="str">
        <f t="shared" si="43"/>
        <v>272.64</v>
      </c>
      <c r="F214" s="3" t="str">
        <f t="shared" si="44"/>
        <v>64.00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426.0</v>
      </c>
      <c r="D216" s="3">
        <v>431.0</v>
      </c>
      <c r="E216" s="3" t="str">
        <f t="shared" ref="E216:E217" si="45">F216*B216</f>
        <v>89.65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251.16</v>
      </c>
      <c r="F217" s="3" t="str">
        <f>F216+F219</f>
        <v>12.00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176.0</v>
      </c>
      <c r="D219" s="3">
        <v>183.0</v>
      </c>
      <c r="E219" s="3" t="str">
        <f>F219*B219</f>
        <v>750.96</v>
      </c>
      <c r="F219" s="3" t="str">
        <f>D219-C219</f>
        <v>7.00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40</v>
      </c>
      <c r="B223" s="3"/>
      <c r="C223" s="3"/>
      <c r="D223" s="3"/>
      <c r="E223" s="3">
        <v>510.0</v>
      </c>
      <c r="F223" s="1"/>
      <c r="G223" s="8">
        <v>44411.0</v>
      </c>
      <c r="H223" s="1" t="s">
        <v>41</v>
      </c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5236.11</v>
      </c>
      <c r="F224" s="5"/>
      <c r="G224" s="3" t="str">
        <f>E224+13000</f>
        <v>18236.11</v>
      </c>
      <c r="H224" s="1"/>
      <c r="I224" s="1"/>
      <c r="J224" s="1"/>
      <c r="K224" s="1"/>
    </row>
    <row r="225" ht="12.75" customHeight="1">
      <c r="A225" s="7" t="s">
        <v>42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88.0</v>
      </c>
      <c r="D228" s="3">
        <v>94.0</v>
      </c>
      <c r="E228" s="3" t="str">
        <f t="shared" ref="E228:E229" si="46">F228*B228</f>
        <v>576.66</v>
      </c>
      <c r="F228" s="3" t="str">
        <f t="shared" ref="F228:F229" si="47">D228-C228</f>
        <v>6.00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5089.0</v>
      </c>
      <c r="D229" s="3">
        <v>5153.0</v>
      </c>
      <c r="E229" s="3" t="str">
        <f t="shared" si="46"/>
        <v>272.64</v>
      </c>
      <c r="F229" s="3" t="str">
        <f t="shared" si="47"/>
        <v>64.00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422.0</v>
      </c>
      <c r="D231" s="3">
        <v>426.0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209.30</v>
      </c>
      <c r="F232" s="3" t="str">
        <f>F231+F234</f>
        <v>10.00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170.0</v>
      </c>
      <c r="D234" s="3">
        <v>176.0</v>
      </c>
      <c r="E234" s="3" t="str">
        <f>F234*B234</f>
        <v>643.68</v>
      </c>
      <c r="F234" s="3" t="str">
        <f>D234-C234</f>
        <v>6.00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40</v>
      </c>
      <c r="B238" s="3"/>
      <c r="C238" s="3"/>
      <c r="D238" s="3"/>
      <c r="E238" s="3">
        <v>510.0</v>
      </c>
      <c r="F238" s="1"/>
      <c r="G238" s="8">
        <v>44411.0</v>
      </c>
      <c r="H238" s="1" t="s">
        <v>41</v>
      </c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5165.15</v>
      </c>
      <c r="F239" s="5"/>
      <c r="G239" s="3" t="str">
        <f>E239+13000</f>
        <v>18165.15</v>
      </c>
      <c r="H239" s="1"/>
      <c r="I239" s="1"/>
      <c r="J239" s="1"/>
      <c r="K239" s="1"/>
    </row>
    <row r="240" ht="12.75" customHeight="1">
      <c r="A240" s="7" t="s">
        <v>42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8"/>
      <c r="H253" s="1"/>
      <c r="I253" s="1"/>
      <c r="J253" s="1"/>
      <c r="K253" s="1"/>
    </row>
    <row r="254" ht="15.75" customHeight="1">
      <c r="A254" s="5"/>
      <c r="B254" s="5"/>
      <c r="C254" s="5"/>
      <c r="D254" s="5"/>
      <c r="E254" s="6"/>
      <c r="F254" s="5"/>
      <c r="G254" s="3"/>
      <c r="H254" s="1"/>
      <c r="I254" s="1"/>
      <c r="J254" s="1"/>
      <c r="K254" s="1"/>
    </row>
    <row r="255" ht="12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5"/>
      <c r="B269" s="5"/>
      <c r="C269" s="5"/>
      <c r="D269" s="5"/>
      <c r="E269" s="6"/>
      <c r="F269" s="5"/>
      <c r="G269" s="3"/>
      <c r="H269" s="1"/>
      <c r="I269" s="1"/>
      <c r="J269" s="1"/>
      <c r="K269" s="1"/>
    </row>
    <row r="270" ht="12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5"/>
      <c r="B284" s="5"/>
      <c r="C284" s="5"/>
      <c r="D284" s="5"/>
      <c r="E284" s="6"/>
      <c r="F284" s="5"/>
      <c r="G284" s="3"/>
      <c r="H284" s="1"/>
      <c r="I284" s="1"/>
      <c r="J284" s="1"/>
      <c r="K284" s="1"/>
    </row>
    <row r="285" ht="12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5"/>
      <c r="B299" s="5"/>
      <c r="C299" s="5"/>
      <c r="D299" s="5"/>
      <c r="E299" s="6"/>
      <c r="F299" s="5"/>
      <c r="G299" s="3"/>
      <c r="H299" s="1"/>
      <c r="I299" s="1"/>
      <c r="J299" s="1"/>
      <c r="K299" s="1"/>
    </row>
    <row r="300" ht="12.75" customHeight="1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5"/>
      <c r="B314" s="5"/>
      <c r="C314" s="5"/>
      <c r="D314" s="5"/>
      <c r="E314" s="6"/>
      <c r="F314" s="5"/>
      <c r="G314" s="3"/>
      <c r="H314" s="1"/>
      <c r="I314" s="1"/>
      <c r="J314" s="1"/>
      <c r="K314" s="1"/>
    </row>
    <row r="315" ht="12.75" customHeight="1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5"/>
      <c r="B329" s="5"/>
      <c r="C329" s="5"/>
      <c r="D329" s="5"/>
      <c r="E329" s="6"/>
      <c r="F329" s="5"/>
      <c r="G329" s="3"/>
      <c r="H329" s="1"/>
      <c r="I329" s="1"/>
      <c r="J329" s="1"/>
      <c r="K329" s="1"/>
    </row>
    <row r="330" ht="12.75" customHeight="1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5"/>
      <c r="B344" s="5"/>
      <c r="C344" s="5"/>
      <c r="D344" s="5"/>
      <c r="E344" s="6"/>
      <c r="F344" s="5"/>
      <c r="G344" s="1"/>
      <c r="H344" s="1"/>
      <c r="I344" s="1"/>
      <c r="J344" s="1"/>
      <c r="K344" s="1"/>
    </row>
    <row r="345" ht="12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5"/>
      <c r="G359" s="1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5"/>
      <c r="G374" s="1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5"/>
      <c r="G389" s="1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5"/>
      <c r="G404" s="1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5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5"/>
      <c r="B434" s="5"/>
      <c r="C434" s="5"/>
      <c r="D434" s="5"/>
      <c r="E434" s="6"/>
      <c r="F434" s="5"/>
      <c r="G434" s="1"/>
      <c r="H434" s="1"/>
      <c r="I434" s="1"/>
      <c r="J434" s="1"/>
      <c r="K434" s="1"/>
    </row>
    <row r="435" ht="12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</sheetData>
  <mergeCells count="30">
    <mergeCell ref="B91:D91"/>
    <mergeCell ref="B31:D31"/>
    <mergeCell ref="B46:D46"/>
    <mergeCell ref="B61:D61"/>
    <mergeCell ref="B76:D76"/>
    <mergeCell ref="B16:D16"/>
    <mergeCell ref="B1:D1"/>
    <mergeCell ref="B196:D196"/>
    <mergeCell ref="B181:D181"/>
    <mergeCell ref="B346:D346"/>
    <mergeCell ref="B391:D391"/>
    <mergeCell ref="B406:D406"/>
    <mergeCell ref="B421:D421"/>
    <mergeCell ref="B436:D436"/>
    <mergeCell ref="B376:D376"/>
    <mergeCell ref="B361:D361"/>
    <mergeCell ref="B301:D301"/>
    <mergeCell ref="B316:D316"/>
    <mergeCell ref="B331:D331"/>
    <mergeCell ref="B121:D121"/>
    <mergeCell ref="B106:D106"/>
    <mergeCell ref="B151:D151"/>
    <mergeCell ref="B166:D166"/>
    <mergeCell ref="B136:D136"/>
    <mergeCell ref="B271:D271"/>
    <mergeCell ref="B241:D241"/>
    <mergeCell ref="B256:D256"/>
    <mergeCell ref="B226:D226"/>
    <mergeCell ref="B211:D211"/>
    <mergeCell ref="B286:D28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106.0</v>
      </c>
      <c r="D3" s="3">
        <v>107.0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9464.0</v>
      </c>
      <c r="D4" s="3">
        <v>9535.0</v>
      </c>
      <c r="E4" s="3" t="str">
        <f t="shared" si="1"/>
        <v>318.08</v>
      </c>
      <c r="F4" s="3" t="str">
        <f t="shared" si="2"/>
        <v>71.00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353.0</v>
      </c>
      <c r="D6" s="3">
        <v>357.0</v>
      </c>
      <c r="E6" s="3" t="str">
        <f t="shared" ref="E6:E7" si="3">F6*B6</f>
        <v>75.52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132.18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141.0</v>
      </c>
      <c r="D9" s="3">
        <v>143.0</v>
      </c>
      <c r="E9" s="3" t="str">
        <f>F9*B9</f>
        <v>228.54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943.35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3168.70</v>
      </c>
      <c r="F14" s="1"/>
      <c r="G14" s="3" t="str">
        <f>E14+10000</f>
        <v>13168.70</v>
      </c>
      <c r="H14" s="1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105.0</v>
      </c>
      <c r="D18" s="3">
        <v>106.0</v>
      </c>
      <c r="E18" s="3" t="str">
        <f t="shared" ref="E18:E19" si="4">F18*B18</f>
        <v>101.20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9414.0</v>
      </c>
      <c r="D19" s="3">
        <v>9464.0</v>
      </c>
      <c r="E19" s="3" t="str">
        <f t="shared" si="4"/>
        <v>224.00</v>
      </c>
      <c r="F19" s="3" t="str">
        <f t="shared" si="5"/>
        <v>50.00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350.0</v>
      </c>
      <c r="D21" s="3">
        <v>353.0</v>
      </c>
      <c r="E21" s="3" t="str">
        <f t="shared" ref="E21:E22" si="6">F21*B21</f>
        <v>56.64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88.12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140.0</v>
      </c>
      <c r="D24" s="3">
        <v>141.0</v>
      </c>
      <c r="E24" s="3" t="str">
        <f>F24*B24</f>
        <v>114.27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985.47</v>
      </c>
      <c r="F25" s="1"/>
      <c r="G25" s="1">
        <v>985.47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2934.53</v>
      </c>
      <c r="F29" s="1"/>
      <c r="G29" s="3" t="str">
        <f>E29+10000</f>
        <v>12934.53</v>
      </c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105.0</v>
      </c>
      <c r="D33" s="3">
        <v>105.0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9361.0</v>
      </c>
      <c r="D34" s="3">
        <v>9414.0</v>
      </c>
      <c r="E34" s="3" t="str">
        <f t="shared" si="7"/>
        <v>237.44</v>
      </c>
      <c r="F34" s="3" t="str">
        <f t="shared" si="8"/>
        <v>53.00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348.0</v>
      </c>
      <c r="D36" s="3">
        <v>350.0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139.0</v>
      </c>
      <c r="D39" s="3">
        <v>140.0</v>
      </c>
      <c r="E39" s="3" t="str">
        <f>F39*B39</f>
        <v>114.27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985.47</v>
      </c>
      <c r="F40" s="1"/>
      <c r="G40" s="1">
        <v>985.47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2805.86</v>
      </c>
      <c r="F44" s="1"/>
      <c r="G44" s="3" t="str">
        <f>E44+10000</f>
        <v>12805.86</v>
      </c>
      <c r="H44" s="1" t="str">
        <f>13000-12929</f>
        <v>71</v>
      </c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105.0</v>
      </c>
      <c r="D48" s="3">
        <v>105.0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9288.0</v>
      </c>
      <c r="D49" s="3">
        <v>9361.0</v>
      </c>
      <c r="E49" s="3" t="str">
        <f t="shared" si="10"/>
        <v>327.04</v>
      </c>
      <c r="F49" s="3" t="str">
        <f t="shared" si="11"/>
        <v>73.00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343.0</v>
      </c>
      <c r="D51" s="3">
        <v>348.0</v>
      </c>
      <c r="E51" s="3" t="str">
        <f t="shared" ref="E51:E52" si="12">F51*B51</f>
        <v>94.40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154.21</v>
      </c>
      <c r="F52" s="3" t="str">
        <f>F51+F54</f>
        <v>7.00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137.0</v>
      </c>
      <c r="D54" s="3">
        <v>139.0</v>
      </c>
      <c r="E54" s="3" t="str">
        <f>F54*B54</f>
        <v>228.54</v>
      </c>
      <c r="F54" s="3" t="str">
        <f>D54-C54</f>
        <v>2.00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985.47</v>
      </c>
      <c r="F55" s="1"/>
      <c r="G55" s="1">
        <v>985.47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3000.77</v>
      </c>
      <c r="F59" s="1"/>
      <c r="G59" s="3" t="str">
        <f>E59+10000</f>
        <v>13000.77</v>
      </c>
      <c r="H59" s="1" t="str">
        <f>13000-12929</f>
        <v>71</v>
      </c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105.0</v>
      </c>
      <c r="D63" s="3">
        <v>105.0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9244.0</v>
      </c>
      <c r="D64" s="3">
        <v>9288.0</v>
      </c>
      <c r="E64" s="3" t="str">
        <f t="shared" si="13"/>
        <v>197.12</v>
      </c>
      <c r="F64" s="3" t="str">
        <f t="shared" si="14"/>
        <v>44.00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343.0</v>
      </c>
      <c r="D66" s="3">
        <v>343.0</v>
      </c>
      <c r="E66" s="3" t="str">
        <f t="shared" ref="E66:E67" si="15">F66*B66</f>
        <v>0.00</v>
      </c>
      <c r="F66" s="3" t="str">
        <f>D66-C66</f>
        <v>0.00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137.0</v>
      </c>
      <c r="D69" s="3">
        <v>137.0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913.52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70.0</v>
      </c>
      <c r="F73" s="1"/>
      <c r="G73" s="1"/>
      <c r="H73" s="1" t="str">
        <f>H72/2</f>
        <v>0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2321.75</v>
      </c>
      <c r="F74" s="1"/>
      <c r="G74" s="3" t="str">
        <f>E74+10000</f>
        <v>12321.75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104.0</v>
      </c>
      <c r="D78" s="3">
        <v>105.0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9210.0</v>
      </c>
      <c r="D79" s="3">
        <v>9244.0</v>
      </c>
      <c r="E79" s="3" t="str">
        <f t="shared" si="16"/>
        <v>152.32</v>
      </c>
      <c r="F79" s="3" t="str">
        <f t="shared" si="17"/>
        <v>34.00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343.0</v>
      </c>
      <c r="D81" s="3">
        <v>343.0</v>
      </c>
      <c r="E81" s="3" t="str">
        <f t="shared" ref="E81:E82" si="18">F81*B81</f>
        <v>0.00</v>
      </c>
      <c r="F81" s="3" t="str">
        <f>D81-C81</f>
        <v>0.00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0.00</v>
      </c>
      <c r="F82" s="3" t="str">
        <f>F81+F84</f>
        <v>0.00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137.0</v>
      </c>
      <c r="D84" s="3">
        <v>137.0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913.52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70.0</v>
      </c>
      <c r="F88" s="1"/>
      <c r="G88" s="1"/>
      <c r="H88" s="1" t="str">
        <f>H87/2</f>
        <v>0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2378.15</v>
      </c>
      <c r="F89" s="1"/>
      <c r="G89" s="3" t="str">
        <f>E89+10000</f>
        <v>12378.15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104.0</v>
      </c>
      <c r="D93" s="3">
        <v>104.0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9150.0</v>
      </c>
      <c r="D94" s="3">
        <v>9210.0</v>
      </c>
      <c r="E94" s="3" t="str">
        <f t="shared" si="19"/>
        <v>268.80</v>
      </c>
      <c r="F94" s="3" t="str">
        <f t="shared" si="20"/>
        <v>60.00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340.0</v>
      </c>
      <c r="D96" s="3">
        <v>343.0</v>
      </c>
      <c r="E96" s="3" t="str">
        <f t="shared" ref="E96:E97" si="21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88.12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136.0</v>
      </c>
      <c r="D99" s="3">
        <v>137.0</v>
      </c>
      <c r="E99" s="3" t="str">
        <f>F99*B99</f>
        <v>109.68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913.52</v>
      </c>
      <c r="F100" s="1"/>
      <c r="G100" s="1">
        <v>913.52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70.0</v>
      </c>
      <c r="F103" s="1"/>
      <c r="G103" s="1"/>
      <c r="H103" s="1" t="str">
        <f>H102/2</f>
        <v>0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2647.87</v>
      </c>
      <c r="F104" s="1"/>
      <c r="G104" s="3" t="str">
        <f>E104+10000</f>
        <v>12647.87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104.0</v>
      </c>
      <c r="D108" s="3">
        <v>104.0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9088.0</v>
      </c>
      <c r="D109" s="3">
        <v>9150.0</v>
      </c>
      <c r="E109" s="3" t="str">
        <f t="shared" si="22"/>
        <v>277.76</v>
      </c>
      <c r="F109" s="3" t="str">
        <f t="shared" si="23"/>
        <v>62.00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338.0</v>
      </c>
      <c r="D111" s="3">
        <v>340.0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44.06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136.0</v>
      </c>
      <c r="D114" s="3">
        <v>136.0</v>
      </c>
      <c r="E114" s="3" t="str">
        <f>F114*B114</f>
        <v>0.00</v>
      </c>
      <c r="F114" s="3" t="str">
        <f>D114-C114</f>
        <v>0.00</v>
      </c>
      <c r="G114" s="1"/>
      <c r="H114" s="3" t="str">
        <f>E110+E113+E115+E116+E117+E118</f>
        <v>2124.63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913.52</v>
      </c>
      <c r="F115" s="1"/>
      <c r="G115" s="1">
        <v>913.52</v>
      </c>
      <c r="H115" s="3" t="str">
        <f>E109+E111+E112+E114</f>
        <v>359.58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>
        <v>50.0</v>
      </c>
      <c r="H117" s="3" t="str">
        <f>H114*H116+H115</f>
        <v>1953.05</v>
      </c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70.0</v>
      </c>
      <c r="F118" s="1"/>
      <c r="G118" s="1"/>
      <c r="H118" s="1" t="str">
        <f>H117/2</f>
        <v>976.52625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2484.21</v>
      </c>
      <c r="F119" s="1"/>
      <c r="G119" s="3" t="str">
        <f>E119+10000</f>
        <v>12484.21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104.0</v>
      </c>
      <c r="D123" s="3">
        <v>104.0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9018.0</v>
      </c>
      <c r="D124" s="3">
        <v>9088.0</v>
      </c>
      <c r="E124" s="3" t="str">
        <f t="shared" si="25"/>
        <v>313.60</v>
      </c>
      <c r="F124" s="3" t="str">
        <f t="shared" si="26"/>
        <v>70.00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334.0</v>
      </c>
      <c r="D126" s="3">
        <v>338.0</v>
      </c>
      <c r="E126" s="3" t="str">
        <f t="shared" ref="E126:E127" si="27">F126*B126</f>
        <v>75.52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110.15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721.64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135.0</v>
      </c>
      <c r="D129" s="3">
        <v>136.0</v>
      </c>
      <c r="E129" s="3" t="str">
        <f>F129*B129</f>
        <v>109.68</v>
      </c>
      <c r="F129" s="3" t="str">
        <f>D129-C129</f>
        <v>1.00</v>
      </c>
      <c r="G129" s="1"/>
      <c r="H129" s="3" t="str">
        <f>E125+E128+E130+E131+E132+E133</f>
        <v>2081.17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>
        <v>913.52</v>
      </c>
      <c r="H130" s="3" t="str">
        <f>E124+E126+E127+E129</f>
        <v>608.95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>
        <v>50.0</v>
      </c>
      <c r="H132" s="3" t="str">
        <f>H129*H131+H130</f>
        <v>2169.83</v>
      </c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70.0</v>
      </c>
      <c r="F133" s="1"/>
      <c r="G133" s="1"/>
      <c r="H133" s="1" t="str">
        <f>H132/2</f>
        <v>1084.91375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2690.12</v>
      </c>
      <c r="F134" s="1"/>
      <c r="G134" s="3" t="str">
        <f>E134+10000</f>
        <v>12690.12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104.0</v>
      </c>
      <c r="D138" s="3">
        <v>104.0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8966.0</v>
      </c>
      <c r="D139" s="3">
        <v>9018.0</v>
      </c>
      <c r="E139" s="3" t="str">
        <f t="shared" si="28"/>
        <v>221.52</v>
      </c>
      <c r="F139" s="3" t="str">
        <f t="shared" si="29"/>
        <v>52.00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332.0</v>
      </c>
      <c r="D141" s="3">
        <v>334.0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41.86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712.42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135.0</v>
      </c>
      <c r="D144" s="3">
        <v>135.0</v>
      </c>
      <c r="E144" s="3" t="str">
        <f>F144*B144</f>
        <v>0.00</v>
      </c>
      <c r="F144" s="3" t="str">
        <f>D144-C144</f>
        <v>0.00</v>
      </c>
      <c r="G144" s="1"/>
      <c r="H144" s="3" t="str">
        <f>E140+E143+E145+E146+E147+E148</f>
        <v>2056.71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/>
      <c r="H145" s="3" t="str">
        <f>E139+E141+E142+E144</f>
        <v>299.24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>
        <v>50.0</v>
      </c>
      <c r="H147" s="3" t="str">
        <f>H144*H146+H145</f>
        <v>1841.77</v>
      </c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70.0</v>
      </c>
      <c r="F148" s="1"/>
      <c r="G148" s="1"/>
      <c r="H148" s="1" t="str">
        <f>H147/2</f>
        <v>920.88625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2355.95</v>
      </c>
      <c r="F149" s="1"/>
      <c r="G149" s="3" t="str">
        <f>E149+10000</f>
        <v>12355.95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104.0</v>
      </c>
      <c r="D153" s="3">
        <v>104.0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8904.0</v>
      </c>
      <c r="D154" s="3">
        <v>8966.0</v>
      </c>
      <c r="E154" s="3" t="str">
        <f t="shared" si="31"/>
        <v>264.12</v>
      </c>
      <c r="F154" s="3" t="str">
        <f t="shared" si="32"/>
        <v>62.00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330.0</v>
      </c>
      <c r="D156" s="3">
        <v>332.0</v>
      </c>
      <c r="E156" s="3" t="str">
        <f t="shared" ref="E156:E157" si="33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62.79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712.42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134.0</v>
      </c>
      <c r="D159" s="3">
        <v>135.0</v>
      </c>
      <c r="E159" s="3" t="str">
        <f>F159*B159</f>
        <v>107.28</v>
      </c>
      <c r="F159" s="3" t="str">
        <f>D159-C159</f>
        <v>1.00</v>
      </c>
      <c r="G159" s="1"/>
      <c r="H159" s="3" t="str">
        <f>E155+E158+E160+E161+E162+E163</f>
        <v>2056.71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/>
      <c r="H160" s="3" t="str">
        <f>E154+E156+E157+E159</f>
        <v>470.05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 t="str">
        <f>H159*H161+H160</f>
        <v>2012.58</v>
      </c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70.0</v>
      </c>
      <c r="F163" s="1"/>
      <c r="G163" s="1"/>
      <c r="H163" s="1" t="str">
        <f>H162/2</f>
        <v>1006.29125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2526.76</v>
      </c>
      <c r="F164" s="1"/>
      <c r="G164" s="3" t="str">
        <f>E164+10000</f>
        <v>12526.76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103.0</v>
      </c>
      <c r="D168" s="3">
        <v>104.0</v>
      </c>
      <c r="E168" s="3" t="str">
        <f t="shared" ref="E168:E169" si="34">F168*B168</f>
        <v>96.11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8835.0</v>
      </c>
      <c r="D169" s="3">
        <v>8904.0</v>
      </c>
      <c r="E169" s="3" t="str">
        <f t="shared" si="34"/>
        <v>293.94</v>
      </c>
      <c r="F169" s="3" t="str">
        <f t="shared" si="35"/>
        <v>69.00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326.0</v>
      </c>
      <c r="D171" s="3">
        <v>330.0</v>
      </c>
      <c r="E171" s="3" t="str">
        <f t="shared" ref="E171:E172" si="36">F171*B171</f>
        <v>71.72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104.65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712.42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133.0</v>
      </c>
      <c r="D174" s="3">
        <v>134.0</v>
      </c>
      <c r="E174" s="3" t="str">
        <f>F174*B174</f>
        <v>107.28</v>
      </c>
      <c r="F174" s="3" t="str">
        <f>D174-C174</f>
        <v>1.00</v>
      </c>
      <c r="G174" s="1"/>
      <c r="H174" s="3" t="str">
        <f>E170+E173+E175+E176+E177+E178</f>
        <v>2056.71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/>
      <c r="H175" s="3" t="str">
        <f>E169+E171+E172+E174</f>
        <v>577.59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 t="str">
        <f>H174*H176+H175</f>
        <v>2120.12</v>
      </c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70.0</v>
      </c>
      <c r="F178" s="1"/>
      <c r="G178" s="1"/>
      <c r="H178" s="1" t="str">
        <f>H177/2</f>
        <v>1060.06125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2730.41</v>
      </c>
      <c r="F179" s="1"/>
      <c r="G179" s="3" t="str">
        <f>E179+10000</f>
        <v>12730.41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103.0</v>
      </c>
      <c r="D183" s="3">
        <v>103.0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8768.0</v>
      </c>
      <c r="D184" s="3">
        <v>8835.0</v>
      </c>
      <c r="E184" s="3" t="str">
        <f t="shared" si="37"/>
        <v>285.42</v>
      </c>
      <c r="F184" s="3" t="str">
        <f t="shared" si="38"/>
        <v>67.00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323.0</v>
      </c>
      <c r="D186" s="3">
        <v>326.0</v>
      </c>
      <c r="E186" s="3" t="str">
        <f t="shared" ref="E186:E187" si="39">F186*B186</f>
        <v>53.79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83.72</v>
      </c>
      <c r="F187" s="3" t="str">
        <f>F186+F189</f>
        <v>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712.42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132.0</v>
      </c>
      <c r="D189" s="3">
        <v>133.0</v>
      </c>
      <c r="E189" s="3" t="str">
        <f>F189*B189</f>
        <v>107.28</v>
      </c>
      <c r="F189" s="3" t="str">
        <f>D189-C189</f>
        <v>1.00</v>
      </c>
      <c r="G189" s="1"/>
      <c r="H189" s="3" t="str">
        <f>E185+E188+E190+E191+E192+E193</f>
        <v>2056.71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/>
      <c r="H190" s="3" t="str">
        <f>E184+E186+E187+E189</f>
        <v>530.21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 t="str">
        <f>H189*H191+H190</f>
        <v>2072.74</v>
      </c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70.0</v>
      </c>
      <c r="F193" s="1"/>
      <c r="G193" s="1"/>
      <c r="H193" s="1" t="str">
        <f>H192/2</f>
        <v>1036.37125</v>
      </c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2586.92</v>
      </c>
      <c r="F194" s="1"/>
      <c r="G194" s="3" t="str">
        <f>E194+10000</f>
        <v>12586.92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103.0</v>
      </c>
      <c r="D198" s="3">
        <v>103.0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8711.0</v>
      </c>
      <c r="D199" s="3">
        <v>8768.0</v>
      </c>
      <c r="E199" s="3" t="str">
        <f t="shared" si="40"/>
        <v>242.82</v>
      </c>
      <c r="F199" s="3" t="str">
        <f t="shared" si="41"/>
        <v>57.00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322.0</v>
      </c>
      <c r="D201" s="3">
        <v>323.0</v>
      </c>
      <c r="E201" s="3" t="str">
        <f t="shared" ref="E201:E202" si="42">F201*B201</f>
        <v>17.93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20.93</v>
      </c>
      <c r="F202" s="3" t="str">
        <f>F201+F204</f>
        <v>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712.42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132.0</v>
      </c>
      <c r="D204" s="3">
        <v>132.0</v>
      </c>
      <c r="E204" s="3" t="str">
        <f>F204*B204</f>
        <v>0.00</v>
      </c>
      <c r="F204" s="3" t="str">
        <f>D204-C204</f>
        <v>0.00</v>
      </c>
      <c r="G204" s="1"/>
      <c r="H204" s="3" t="str">
        <f>E200+E203+E205+E206+E207+E208</f>
        <v>2056.71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/>
      <c r="H205" s="3" t="str">
        <f>E199+E201+E202+E204</f>
        <v>281.68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 t="str">
        <f>H204*H206+H205</f>
        <v>1824.21</v>
      </c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70.0</v>
      </c>
      <c r="F208" s="1"/>
      <c r="G208" s="1"/>
      <c r="H208" s="1" t="str">
        <f>H207/2</f>
        <v>912.10625</v>
      </c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2338.39</v>
      </c>
      <c r="F209" s="1"/>
      <c r="G209" s="3" t="str">
        <f>E209+10000</f>
        <v>12338.39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101.0</v>
      </c>
      <c r="D213" s="3">
        <v>103.0</v>
      </c>
      <c r="E213" s="3" t="str">
        <f t="shared" ref="E213:E214" si="43">F213*B213</f>
        <v>192.22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8564.0</v>
      </c>
      <c r="D214" s="3">
        <v>8711.0</v>
      </c>
      <c r="E214" s="3" t="str">
        <f t="shared" si="43"/>
        <v>626.22</v>
      </c>
      <c r="F214" s="3" t="str">
        <f t="shared" si="44"/>
        <v>147.00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318.0</v>
      </c>
      <c r="D216" s="3">
        <v>322.0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125.58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130.0</v>
      </c>
      <c r="D219" s="3">
        <v>132.0</v>
      </c>
      <c r="E219" s="3" t="str">
        <f>F219*B219</f>
        <v>214.56</v>
      </c>
      <c r="F219" s="3" t="str">
        <f>D219-C219</f>
        <v>2.00</v>
      </c>
      <c r="G219" s="1"/>
      <c r="H219" s="3" t="str">
        <f>E215+E218+E220+E221+E222+E223</f>
        <v>2120.52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877.64</v>
      </c>
      <c r="F220" s="1"/>
      <c r="G220" s="1"/>
      <c r="H220" s="3" t="str">
        <f>E214+E216+E217+E219</f>
        <v>1038.08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 t="str">
        <f>H219*H221+H220</f>
        <v>2628.47</v>
      </c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70.0</v>
      </c>
      <c r="F223" s="1"/>
      <c r="G223" s="1"/>
      <c r="H223" s="1" t="str">
        <f>H222/2</f>
        <v>1314.235</v>
      </c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3350.82</v>
      </c>
      <c r="F224" s="1"/>
      <c r="G224" s="3" t="str">
        <f>E224+10000</f>
        <v>13350.82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91.0</v>
      </c>
      <c r="D228" s="3">
        <v>101.0</v>
      </c>
      <c r="E228" s="3" t="str">
        <f t="shared" ref="E228:E229" si="46">F228*B228</f>
        <v>961.10</v>
      </c>
      <c r="F228" s="3" t="str">
        <f t="shared" ref="F228:F229" si="47">D228-C228</f>
        <v>10.00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8342.0</v>
      </c>
      <c r="D229" s="3">
        <v>8564.0</v>
      </c>
      <c r="E229" s="3" t="str">
        <f t="shared" si="46"/>
        <v>945.72</v>
      </c>
      <c r="F229" s="3" t="str">
        <f t="shared" si="47"/>
        <v>222.00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313.0</v>
      </c>
      <c r="D231" s="3">
        <v>318.0</v>
      </c>
      <c r="E231" s="3" t="str">
        <f t="shared" ref="E231:E232" si="48">F231*B231</f>
        <v>89.65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146.51</v>
      </c>
      <c r="F232" s="3" t="str">
        <f>F231+F234</f>
        <v>7.00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128.0</v>
      </c>
      <c r="D234" s="3">
        <v>130.0</v>
      </c>
      <c r="E234" s="3" t="str">
        <f>F234*B234</f>
        <v>214.56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877.64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1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4478.06</v>
      </c>
      <c r="F239" s="1"/>
      <c r="G239" s="3" t="str">
        <f>E239+10000</f>
        <v>14478.06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5"/>
      <c r="B254" s="5"/>
      <c r="C254" s="5"/>
      <c r="D254" s="5"/>
      <c r="E254" s="6"/>
      <c r="F254" s="1"/>
      <c r="G254" s="3"/>
      <c r="H254" s="1"/>
      <c r="I254" s="1"/>
      <c r="J254" s="1"/>
      <c r="K254" s="1"/>
    </row>
    <row r="255" ht="12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5"/>
      <c r="B269" s="5"/>
      <c r="C269" s="5"/>
      <c r="D269" s="5"/>
      <c r="E269" s="6"/>
      <c r="F269" s="1"/>
      <c r="G269" s="3"/>
      <c r="H269" s="1"/>
      <c r="I269" s="1"/>
      <c r="J269" s="1"/>
      <c r="K269" s="1"/>
    </row>
    <row r="270" ht="12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5"/>
      <c r="B284" s="5"/>
      <c r="C284" s="5"/>
      <c r="D284" s="5"/>
      <c r="E284" s="6"/>
      <c r="F284" s="1"/>
      <c r="G284" s="3"/>
      <c r="H284" s="1"/>
      <c r="I284" s="1"/>
      <c r="J284" s="1"/>
      <c r="K284" s="1"/>
    </row>
    <row r="285" ht="12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5"/>
      <c r="B299" s="5"/>
      <c r="C299" s="5"/>
      <c r="D299" s="5"/>
      <c r="E299" s="6"/>
      <c r="F299" s="1"/>
      <c r="G299" s="3"/>
      <c r="H299" s="1"/>
      <c r="I299" s="1"/>
      <c r="J299" s="1"/>
      <c r="K299" s="1"/>
    </row>
    <row r="300" ht="12.75" customHeight="1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5"/>
      <c r="B314" s="5"/>
      <c r="C314" s="5"/>
      <c r="D314" s="5"/>
      <c r="E314" s="6"/>
      <c r="F314" s="1"/>
      <c r="G314" s="3"/>
      <c r="H314" s="1"/>
      <c r="I314" s="1"/>
      <c r="J314" s="1"/>
      <c r="K314" s="1"/>
    </row>
    <row r="315" ht="12.75" customHeight="1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5"/>
      <c r="B329" s="5"/>
      <c r="C329" s="5"/>
      <c r="D329" s="5"/>
      <c r="E329" s="6"/>
      <c r="F329" s="1"/>
      <c r="G329" s="3"/>
      <c r="H329" s="1"/>
      <c r="I329" s="1"/>
      <c r="J329" s="1"/>
      <c r="K329" s="1"/>
    </row>
    <row r="330" ht="12.75" customHeight="1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5"/>
      <c r="B344" s="5"/>
      <c r="C344" s="5"/>
      <c r="D344" s="5"/>
      <c r="E344" s="6"/>
      <c r="F344" s="1"/>
      <c r="G344" s="3"/>
      <c r="H344" s="1"/>
      <c r="I344" s="1"/>
      <c r="J344" s="1"/>
      <c r="K344" s="1"/>
    </row>
    <row r="345" ht="12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1"/>
      <c r="G359" s="1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1"/>
      <c r="G374" s="1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1"/>
      <c r="G389" s="1"/>
      <c r="H389" s="1"/>
      <c r="I389" s="1"/>
      <c r="J389" s="1"/>
      <c r="K389" s="1"/>
    </row>
    <row r="390" ht="12.7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5"/>
      <c r="B404" s="5"/>
      <c r="C404" s="5"/>
      <c r="D404" s="5"/>
      <c r="E404" s="6"/>
      <c r="F404" s="1"/>
      <c r="G404" s="1"/>
      <c r="H404" s="1"/>
      <c r="I404" s="1"/>
      <c r="J404" s="1"/>
      <c r="K404" s="1"/>
    </row>
    <row r="405" ht="12.7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5"/>
      <c r="B434" s="5"/>
      <c r="C434" s="5"/>
      <c r="D434" s="5"/>
      <c r="E434" s="6"/>
      <c r="F434" s="1"/>
      <c r="G434" s="1"/>
      <c r="H434" s="1"/>
      <c r="I434" s="1"/>
      <c r="J434" s="1"/>
      <c r="K434" s="1"/>
    </row>
    <row r="435" ht="12.7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</sheetData>
  <mergeCells count="30">
    <mergeCell ref="B91:D91"/>
    <mergeCell ref="B31:D31"/>
    <mergeCell ref="B46:D46"/>
    <mergeCell ref="B61:D61"/>
    <mergeCell ref="B76:D76"/>
    <mergeCell ref="B16:D16"/>
    <mergeCell ref="B1:D1"/>
    <mergeCell ref="B196:D196"/>
    <mergeCell ref="B181:D181"/>
    <mergeCell ref="B346:D346"/>
    <mergeCell ref="B391:D391"/>
    <mergeCell ref="B406:D406"/>
    <mergeCell ref="B421:D421"/>
    <mergeCell ref="B436:D436"/>
    <mergeCell ref="B376:D376"/>
    <mergeCell ref="B361:D361"/>
    <mergeCell ref="B301:D301"/>
    <mergeCell ref="B316:D316"/>
    <mergeCell ref="B331:D331"/>
    <mergeCell ref="B121:D121"/>
    <mergeCell ref="B106:D106"/>
    <mergeCell ref="B151:D151"/>
    <mergeCell ref="B166:D166"/>
    <mergeCell ref="B136:D136"/>
    <mergeCell ref="B271:D271"/>
    <mergeCell ref="B241:D241"/>
    <mergeCell ref="B256:D256"/>
    <mergeCell ref="B226:D226"/>
    <mergeCell ref="B211:D211"/>
    <mergeCell ref="B286:D28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56.0</v>
      </c>
      <c r="D3" s="3">
        <v>58.0</v>
      </c>
      <c r="E3" s="3" t="str">
        <f t="shared" ref="E3:E4" si="1">F3*B3</f>
        <v>213.20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5417.0</v>
      </c>
      <c r="D4" s="3">
        <v>5507.0</v>
      </c>
      <c r="E4" s="3" t="str">
        <f t="shared" si="1"/>
        <v>403.20</v>
      </c>
      <c r="F4" s="3" t="str">
        <f t="shared" si="2"/>
        <v>90.00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217.0</v>
      </c>
      <c r="D6" s="3">
        <v>219.0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102.0</v>
      </c>
      <c r="D9" s="3">
        <v>103.0</v>
      </c>
      <c r="E9" s="3" t="str">
        <f>F9*B9</f>
        <v>89.36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40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4552.31</v>
      </c>
      <c r="F14" s="5"/>
      <c r="G14" s="3" t="str">
        <f>E14+9000</f>
        <v>13552.31</v>
      </c>
      <c r="H14" s="3"/>
      <c r="I14" s="1"/>
      <c r="J14" s="1"/>
      <c r="K14" s="1"/>
    </row>
    <row r="15" ht="12.75" customHeight="1">
      <c r="A15" s="7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56.0</v>
      </c>
      <c r="D18" s="3">
        <v>56.0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5329.0</v>
      </c>
      <c r="D19" s="3">
        <v>5417.0</v>
      </c>
      <c r="E19" s="3" t="str">
        <f t="shared" si="4"/>
        <v>394.24</v>
      </c>
      <c r="F19" s="3" t="str">
        <f t="shared" si="5"/>
        <v>88.00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213.0</v>
      </c>
      <c r="D21" s="3">
        <v>217.0</v>
      </c>
      <c r="E21" s="3" t="str">
        <f t="shared" ref="E21:E22" si="6">F21*B21</f>
        <v>75.52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110.15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101.0</v>
      </c>
      <c r="D24" s="3">
        <v>102.0</v>
      </c>
      <c r="E24" s="3" t="str">
        <f>F24*B24</f>
        <v>89.36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40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4411.97</v>
      </c>
      <c r="F29" s="5"/>
      <c r="G29" s="3" t="str">
        <f>E29+9000</f>
        <v>13411.97</v>
      </c>
      <c r="H29" s="3" t="str">
        <f>E29+39</f>
        <v>4450.97</v>
      </c>
      <c r="I29" s="1"/>
      <c r="J29" s="1"/>
      <c r="K29" s="1"/>
    </row>
    <row r="30" ht="12.75" customHeight="1">
      <c r="A30" s="7" t="s">
        <v>45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55.0</v>
      </c>
      <c r="D33" s="3">
        <v>56.0</v>
      </c>
      <c r="E33" s="3" t="str">
        <f t="shared" ref="E33:E34" si="7">F33*B33</f>
        <v>106.60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5248.0</v>
      </c>
      <c r="D34" s="3">
        <v>5329.0</v>
      </c>
      <c r="E34" s="3" t="str">
        <f t="shared" si="7"/>
        <v>362.88</v>
      </c>
      <c r="F34" s="3" t="str">
        <f t="shared" si="8"/>
        <v>81.00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210.0</v>
      </c>
      <c r="D36" s="3">
        <v>213.0</v>
      </c>
      <c r="E36" s="3" t="str">
        <f t="shared" ref="E36:E37" si="9">F36*B36</f>
        <v>56.64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110.15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99.0</v>
      </c>
      <c r="D39" s="3">
        <v>101.0</v>
      </c>
      <c r="E39" s="3" t="str">
        <f>F39*B39</f>
        <v>178.72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40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4557.69</v>
      </c>
      <c r="F44" s="5"/>
      <c r="G44" s="3" t="str">
        <f>E44+9000</f>
        <v>13557.69</v>
      </c>
      <c r="H44" s="3" t="str">
        <f>E44-18</f>
        <v>4539.69</v>
      </c>
      <c r="I44" s="1"/>
      <c r="J44" s="1"/>
      <c r="K44" s="1"/>
    </row>
    <row r="45" ht="12.75" customHeight="1">
      <c r="A45" s="7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54.0</v>
      </c>
      <c r="D48" s="3">
        <v>55.0</v>
      </c>
      <c r="E48" s="3" t="str">
        <f t="shared" ref="E48:E49" si="10">F48*B48</f>
        <v>106.60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5155.0</v>
      </c>
      <c r="D49" s="3">
        <v>5248.0</v>
      </c>
      <c r="E49" s="3" t="str">
        <f t="shared" si="10"/>
        <v>416.64</v>
      </c>
      <c r="F49" s="3" t="str">
        <f t="shared" si="11"/>
        <v>93.00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208.0</v>
      </c>
      <c r="D51" s="3">
        <v>210.0</v>
      </c>
      <c r="E51" s="3" t="str">
        <f t="shared" ref="E51:E52" si="12">F51*B51</f>
        <v>37.76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98.0</v>
      </c>
      <c r="D54" s="3">
        <v>99.0</v>
      </c>
      <c r="E54" s="3" t="str">
        <f>F54*B54</f>
        <v>89.36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1036.84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40</v>
      </c>
      <c r="B58" s="3"/>
      <c r="C58" s="3"/>
      <c r="D58" s="3"/>
      <c r="E58" s="3">
        <v>0.0</v>
      </c>
      <c r="F58" s="1"/>
      <c r="G58" s="8">
        <v>44185.0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4082.34</v>
      </c>
      <c r="F59" s="5"/>
      <c r="G59" s="3" t="str">
        <f>E59+9000</f>
        <v>13082.34</v>
      </c>
      <c r="H59" s="1"/>
      <c r="I59" s="1"/>
      <c r="J59" s="1"/>
      <c r="K59" s="1"/>
    </row>
    <row r="60" ht="12.75" customHeight="1">
      <c r="A60" s="7" t="s">
        <v>45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53.0</v>
      </c>
      <c r="D63" s="3">
        <v>54.0</v>
      </c>
      <c r="E63" s="3" t="str">
        <f t="shared" ref="E63:E64" si="13">F63*B63</f>
        <v>106.60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5069.0</v>
      </c>
      <c r="D64" s="3">
        <v>5155.0</v>
      </c>
      <c r="E64" s="3" t="str">
        <f t="shared" si="13"/>
        <v>385.28</v>
      </c>
      <c r="F64" s="3" t="str">
        <f t="shared" si="14"/>
        <v>86.00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205.0</v>
      </c>
      <c r="D66" s="3">
        <v>208.0</v>
      </c>
      <c r="E66" s="3" t="str">
        <f t="shared" ref="E66:E67" si="15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110.15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96.0</v>
      </c>
      <c r="D69" s="3">
        <v>98.0</v>
      </c>
      <c r="E69" s="3" t="str">
        <f>F69*B69</f>
        <v>178.72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1036.84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40</v>
      </c>
      <c r="B73" s="3"/>
      <c r="C73" s="3"/>
      <c r="D73" s="3"/>
      <c r="E73" s="3">
        <v>0.0</v>
      </c>
      <c r="F73" s="1"/>
      <c r="G73" s="8">
        <v>44185.0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4203.28</v>
      </c>
      <c r="F74" s="5"/>
      <c r="G74" s="3" t="str">
        <f>E74+9000</f>
        <v>13203.28</v>
      </c>
      <c r="H74" s="1"/>
      <c r="I74" s="1"/>
      <c r="J74" s="1"/>
      <c r="K74" s="1"/>
    </row>
    <row r="75" ht="12.75" customHeight="1">
      <c r="A75" s="7" t="s">
        <v>45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52.0</v>
      </c>
      <c r="D78" s="3">
        <v>53.0</v>
      </c>
      <c r="E78" s="3" t="str">
        <f t="shared" ref="E78:E79" si="16">F78*B78</f>
        <v>106.60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4983.0</v>
      </c>
      <c r="D79" s="3">
        <v>5069.0</v>
      </c>
      <c r="E79" s="3" t="str">
        <f t="shared" si="16"/>
        <v>385.28</v>
      </c>
      <c r="F79" s="3" t="str">
        <f t="shared" si="17"/>
        <v>86.00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202.0</v>
      </c>
      <c r="D81" s="3">
        <v>205.0</v>
      </c>
      <c r="E81" s="3" t="str">
        <f t="shared" ref="E81:E82" si="18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96.0</v>
      </c>
      <c r="D84" s="3">
        <v>96.0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1036.84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40</v>
      </c>
      <c r="B88" s="3"/>
      <c r="C88" s="3"/>
      <c r="D88" s="3"/>
      <c r="E88" s="3">
        <v>0.0</v>
      </c>
      <c r="F88" s="1"/>
      <c r="G88" s="8">
        <v>44185.0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3980.50</v>
      </c>
      <c r="F89" s="5"/>
      <c r="G89" s="3" t="str">
        <f>E89+9000</f>
        <v>12980.50</v>
      </c>
      <c r="H89" s="1"/>
      <c r="I89" s="1"/>
      <c r="J89" s="1"/>
      <c r="K89" s="1"/>
    </row>
    <row r="90" ht="12.75" customHeight="1">
      <c r="A90" s="7" t="s">
        <v>45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52.0</v>
      </c>
      <c r="D93" s="3">
        <v>52.0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4911.0</v>
      </c>
      <c r="D94" s="3">
        <v>4983.0</v>
      </c>
      <c r="E94" s="3" t="str">
        <f t="shared" si="19"/>
        <v>322.56</v>
      </c>
      <c r="F94" s="3" t="str">
        <f t="shared" si="20"/>
        <v>72.00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201.0</v>
      </c>
      <c r="D96" s="3">
        <v>202.0</v>
      </c>
      <c r="E96" s="3" t="str">
        <f t="shared" ref="E96:E97" si="21">F96*B96</f>
        <v>18.88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84.77</v>
      </c>
      <c r="C99" s="3">
        <v>94.0</v>
      </c>
      <c r="D99" s="3">
        <v>96.0</v>
      </c>
      <c r="E99" s="3" t="str">
        <f>F99*B99</f>
        <v>169.54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1036.84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40</v>
      </c>
      <c r="B103" s="3"/>
      <c r="C103" s="3"/>
      <c r="D103" s="3"/>
      <c r="E103" s="3">
        <v>0.0</v>
      </c>
      <c r="F103" s="1"/>
      <c r="G103" s="8">
        <v>44185.0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3942.96</v>
      </c>
      <c r="F104" s="5"/>
      <c r="G104" s="3" t="str">
        <f>E104+9000</f>
        <v>12942.96</v>
      </c>
      <c r="H104" s="1"/>
      <c r="I104" s="1"/>
      <c r="J104" s="1"/>
      <c r="K104" s="1"/>
    </row>
    <row r="105" ht="12.75" customHeight="1">
      <c r="A105" s="7" t="s">
        <v>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50.0</v>
      </c>
      <c r="D108" s="3">
        <v>52.0</v>
      </c>
      <c r="E108" s="3" t="str">
        <f t="shared" ref="E108:E109" si="22">F108*B108</f>
        <v>213.20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4841.0</v>
      </c>
      <c r="D109" s="3">
        <v>4911.0</v>
      </c>
      <c r="E109" s="3" t="str">
        <f t="shared" si="22"/>
        <v>313.60</v>
      </c>
      <c r="F109" s="3" t="str">
        <f t="shared" si="23"/>
        <v>70.00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199.0</v>
      </c>
      <c r="D111" s="3">
        <v>201.0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44.06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84.77</v>
      </c>
      <c r="C114" s="3">
        <v>94.0</v>
      </c>
      <c r="D114" s="3">
        <v>94.0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1315.65</v>
      </c>
      <c r="F115" s="1"/>
      <c r="G115" s="1">
        <v>1315.65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40</v>
      </c>
      <c r="B118" s="3"/>
      <c r="C118" s="3"/>
      <c r="D118" s="3"/>
      <c r="E118" s="3">
        <v>0.0</v>
      </c>
      <c r="F118" s="1"/>
      <c r="G118" s="8">
        <v>44185.0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4253.32</v>
      </c>
      <c r="F119" s="5"/>
      <c r="G119" s="3" t="str">
        <f>E119+9000</f>
        <v>13253.32</v>
      </c>
      <c r="H119" s="1"/>
      <c r="I119" s="1"/>
      <c r="J119" s="1"/>
      <c r="K119" s="1"/>
    </row>
    <row r="120" ht="12.75" customHeight="1">
      <c r="A120" s="7" t="s">
        <v>45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50.0</v>
      </c>
      <c r="D123" s="3">
        <v>50.0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4754.0</v>
      </c>
      <c r="D124" s="3">
        <v>4841.0</v>
      </c>
      <c r="E124" s="3" t="str">
        <f t="shared" si="25"/>
        <v>389.76</v>
      </c>
      <c r="F124" s="3" t="str">
        <f t="shared" si="26"/>
        <v>87.00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197.0</v>
      </c>
      <c r="D126" s="3">
        <v>199.0</v>
      </c>
      <c r="E126" s="3" t="str">
        <f t="shared" ref="E126:E127" si="27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1734.15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84.77</v>
      </c>
      <c r="C129" s="3">
        <v>93.0</v>
      </c>
      <c r="D129" s="3">
        <v>94.0</v>
      </c>
      <c r="E129" s="3" t="str">
        <f>F129*B129</f>
        <v>84.77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>
        <v>1315.65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40</v>
      </c>
      <c r="B133" s="3"/>
      <c r="C133" s="3"/>
      <c r="D133" s="3"/>
      <c r="E133" s="3">
        <v>0.0</v>
      </c>
      <c r="F133" s="1"/>
      <c r="G133" s="8">
        <v>44185.0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3847.35</v>
      </c>
      <c r="F134" s="5"/>
      <c r="G134" s="3" t="str">
        <f>E134+9000</f>
        <v>12847.35</v>
      </c>
      <c r="H134" s="1"/>
      <c r="I134" s="1"/>
      <c r="J134" s="1"/>
      <c r="K134" s="1"/>
    </row>
    <row r="135" ht="12.75" customHeight="1">
      <c r="A135" s="7" t="s">
        <v>45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49.0</v>
      </c>
      <c r="D138" s="3">
        <v>50.0</v>
      </c>
      <c r="E138" s="3" t="str">
        <f t="shared" ref="E138:E139" si="28">F138*B138</f>
        <v>101.25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4673.0</v>
      </c>
      <c r="D139" s="3">
        <v>4754.0</v>
      </c>
      <c r="E139" s="3" t="str">
        <f t="shared" si="28"/>
        <v>345.06</v>
      </c>
      <c r="F139" s="3" t="str">
        <f t="shared" si="29"/>
        <v>81.00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195.0</v>
      </c>
      <c r="D141" s="3">
        <v>197.0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41.86</v>
      </c>
      <c r="F142" s="3" t="str">
        <f>F141+F144</f>
        <v>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93.0</v>
      </c>
      <c r="D144" s="3">
        <v>93.0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40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3755.61</v>
      </c>
      <c r="F149" s="5"/>
      <c r="G149" s="3" t="str">
        <f>E149+9000</f>
        <v>12755.61</v>
      </c>
      <c r="H149" s="1"/>
      <c r="I149" s="1"/>
      <c r="J149" s="1"/>
      <c r="K149" s="1"/>
    </row>
    <row r="150" ht="12.75" customHeight="1">
      <c r="A150" s="7" t="s">
        <v>45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47.0</v>
      </c>
      <c r="D153" s="3">
        <v>49.0</v>
      </c>
      <c r="E153" s="3" t="str">
        <f t="shared" ref="E153:E154" si="31">F153*B153</f>
        <v>202.50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4584.0</v>
      </c>
      <c r="D154" s="3">
        <v>4673.0</v>
      </c>
      <c r="E154" s="3" t="str">
        <f t="shared" si="31"/>
        <v>379.14</v>
      </c>
      <c r="F154" s="3" t="str">
        <f t="shared" si="32"/>
        <v>89.00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192.0</v>
      </c>
      <c r="D156" s="3">
        <v>195.0</v>
      </c>
      <c r="E156" s="3" t="str">
        <f t="shared" ref="E156:E157" si="33">F156*B156</f>
        <v>53.79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104.65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91.0</v>
      </c>
      <c r="D159" s="3">
        <v>93.0</v>
      </c>
      <c r="E159" s="3" t="str">
        <f>F159*B159</f>
        <v>214.56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40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4186.22</v>
      </c>
      <c r="F164" s="5"/>
      <c r="G164" s="3" t="str">
        <f>E164+9000</f>
        <v>13186.22</v>
      </c>
      <c r="H164" s="1"/>
      <c r="I164" s="1"/>
      <c r="J164" s="1"/>
      <c r="K164" s="1"/>
    </row>
    <row r="165" ht="12.75" customHeight="1">
      <c r="A165" s="7" t="s">
        <v>45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47.0</v>
      </c>
      <c r="D168" s="3">
        <v>47.0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4508.0</v>
      </c>
      <c r="D169" s="3">
        <v>4584.0</v>
      </c>
      <c r="E169" s="3" t="str">
        <f t="shared" si="34"/>
        <v>323.76</v>
      </c>
      <c r="F169" s="3" t="str">
        <f t="shared" si="35"/>
        <v>76.00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190.0</v>
      </c>
      <c r="D171" s="3">
        <v>192.0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62.79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90.0</v>
      </c>
      <c r="D174" s="3">
        <v>91.0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40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3761.27</v>
      </c>
      <c r="F179" s="5"/>
      <c r="G179" s="3" t="str">
        <f>E179+9000</f>
        <v>12761.27</v>
      </c>
      <c r="H179" s="1"/>
      <c r="I179" s="1"/>
      <c r="J179" s="1"/>
      <c r="K179" s="1"/>
    </row>
    <row r="180" ht="12.75" customHeight="1">
      <c r="A180" s="7" t="s">
        <v>45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46.1</v>
      </c>
      <c r="D183" s="3">
        <v>47.0</v>
      </c>
      <c r="E183" s="3" t="str">
        <f t="shared" ref="E183:E184" si="37">F183*B183</f>
        <v>91.12</v>
      </c>
      <c r="F183" s="3" t="str">
        <f t="shared" ref="F183:F184" si="38">D183-C183</f>
        <v>0.90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4425.0</v>
      </c>
      <c r="D184" s="3">
        <v>4508.0</v>
      </c>
      <c r="E184" s="3" t="str">
        <f t="shared" si="37"/>
        <v>353.58</v>
      </c>
      <c r="F184" s="3" t="str">
        <f t="shared" si="38"/>
        <v>83.00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188.0</v>
      </c>
      <c r="D186" s="3">
        <v>190.0</v>
      </c>
      <c r="E186" s="3" t="str">
        <f t="shared" ref="E186:E187" si="39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62.79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89.0</v>
      </c>
      <c r="D189" s="3">
        <v>90.0</v>
      </c>
      <c r="E189" s="3" t="str">
        <f>F189*B189</f>
        <v>107.28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40</v>
      </c>
      <c r="B193" s="3"/>
      <c r="C193" s="3"/>
      <c r="D193" s="3"/>
      <c r="E193" s="3">
        <v>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3882.22</v>
      </c>
      <c r="F194" s="5"/>
      <c r="G194" s="3" t="str">
        <f>E194+9000</f>
        <v>12882.22</v>
      </c>
      <c r="H194" s="1"/>
      <c r="I194" s="1"/>
      <c r="J194" s="1"/>
      <c r="K194" s="1"/>
    </row>
    <row r="195" ht="12.75" customHeight="1">
      <c r="A195" s="7" t="s">
        <v>45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46.1</v>
      </c>
      <c r="D198" s="3">
        <v>46.1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4364.0</v>
      </c>
      <c r="D199" s="3">
        <v>4425.0</v>
      </c>
      <c r="E199" s="3" t="str">
        <f t="shared" si="40"/>
        <v>259.86</v>
      </c>
      <c r="F199" s="3" t="str">
        <f t="shared" si="41"/>
        <v>61.00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187.0</v>
      </c>
      <c r="D201" s="3">
        <v>188.0</v>
      </c>
      <c r="E201" s="3" t="str">
        <f t="shared" ref="E201:E202" si="42">F201*B201</f>
        <v>17.93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20.93</v>
      </c>
      <c r="F202" s="3" t="str">
        <f>F201+F204</f>
        <v>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89.0</v>
      </c>
      <c r="D204" s="3">
        <v>89.0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40</v>
      </c>
      <c r="B208" s="3"/>
      <c r="C208" s="3"/>
      <c r="D208" s="3"/>
      <c r="E208" s="3">
        <v>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3530.30</v>
      </c>
      <c r="F209" s="5"/>
      <c r="G209" s="1"/>
      <c r="H209" s="1"/>
      <c r="I209" s="1"/>
      <c r="J209" s="1"/>
      <c r="K209" s="1"/>
    </row>
    <row r="210" ht="12.75" customHeight="1">
      <c r="A210" s="7" t="s">
        <v>45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46.0</v>
      </c>
      <c r="D213" s="3">
        <v>46.1</v>
      </c>
      <c r="E213" s="3" t="str">
        <f t="shared" ref="E213:E214" si="43">F213*B213</f>
        <v>10.13</v>
      </c>
      <c r="F213" s="3" t="str">
        <f t="shared" ref="F213:F214" si="44">D213-C213</f>
        <v>0.10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4356.0</v>
      </c>
      <c r="D214" s="3">
        <v>4364.0</v>
      </c>
      <c r="E214" s="3" t="str">
        <f t="shared" si="43"/>
        <v>34.08</v>
      </c>
      <c r="F214" s="3" t="str">
        <f t="shared" si="44"/>
        <v>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186.0</v>
      </c>
      <c r="D216" s="3">
        <v>187.0</v>
      </c>
      <c r="E216" s="3" t="str">
        <f t="shared" ref="E216:E217" si="45">F216*B216</f>
        <v>17.93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88.0</v>
      </c>
      <c r="D219" s="3">
        <v>89.0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40</v>
      </c>
      <c r="B223" s="3"/>
      <c r="C223" s="3"/>
      <c r="D223" s="3"/>
      <c r="E223" s="3">
        <v>300.0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3750.85</v>
      </c>
      <c r="F224" s="5"/>
      <c r="G224" s="1"/>
      <c r="H224" s="1"/>
      <c r="I224" s="1"/>
      <c r="J224" s="1"/>
      <c r="K224" s="1"/>
    </row>
    <row r="225" ht="12.75" customHeight="1">
      <c r="A225" s="7" t="s">
        <v>45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96.43</v>
      </c>
      <c r="C228" s="3">
        <v>46.0</v>
      </c>
      <c r="D228" s="3">
        <v>46.0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4173.0</v>
      </c>
      <c r="D229" s="3">
        <v>4356.0</v>
      </c>
      <c r="E229" s="3" t="str">
        <f t="shared" si="46"/>
        <v>779.58</v>
      </c>
      <c r="F229" s="3" t="str">
        <f t="shared" si="47"/>
        <v>183.00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182.0</v>
      </c>
      <c r="D231" s="3">
        <v>186.0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83.72</v>
      </c>
      <c r="F232" s="3" t="str">
        <f>F231+F234</f>
        <v>4.00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88.0</v>
      </c>
      <c r="D234" s="3">
        <v>88.0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984.41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40</v>
      </c>
      <c r="B238" s="3"/>
      <c r="C238" s="3"/>
      <c r="D238" s="3"/>
      <c r="E238" s="3">
        <v>300.0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4425.10</v>
      </c>
      <c r="F239" s="5"/>
      <c r="G239" s="1"/>
      <c r="H239" s="1"/>
      <c r="I239" s="1"/>
      <c r="J239" s="1"/>
      <c r="K239" s="1"/>
    </row>
    <row r="240" ht="12.75" customHeight="1">
      <c r="A240" s="7" t="s">
        <v>45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5"/>
      <c r="G253" s="1"/>
      <c r="H253" s="1"/>
      <c r="I253" s="1"/>
      <c r="J253" s="1"/>
      <c r="K253" s="1"/>
    </row>
    <row r="254" ht="12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1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5"/>
      <c r="B281" s="5"/>
      <c r="C281" s="5"/>
      <c r="D281" s="5"/>
      <c r="E281" s="6"/>
      <c r="F281" s="5"/>
      <c r="G281" s="1"/>
      <c r="H281" s="1"/>
      <c r="I281" s="1"/>
      <c r="J281" s="1"/>
      <c r="K281" s="1"/>
    </row>
    <row r="282" ht="12.75" customHeight="1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2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3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5"/>
      <c r="B295" s="5"/>
      <c r="C295" s="5"/>
      <c r="D295" s="5"/>
      <c r="E295" s="6"/>
      <c r="F295" s="5"/>
      <c r="G295" s="1"/>
      <c r="H295" s="1"/>
      <c r="I295" s="1"/>
      <c r="J295" s="1"/>
      <c r="K295" s="1"/>
    </row>
    <row r="296" ht="12.75" customHeight="1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2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3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5"/>
      <c r="B309" s="5"/>
      <c r="C309" s="5"/>
      <c r="D309" s="5"/>
      <c r="E309" s="6"/>
      <c r="F309" s="5"/>
      <c r="G309" s="1"/>
      <c r="H309" s="1"/>
      <c r="I309" s="1"/>
      <c r="J309" s="1"/>
      <c r="K309" s="1"/>
    </row>
    <row r="310" ht="12.75" customHeight="1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2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3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3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5"/>
      <c r="B323" s="5"/>
      <c r="C323" s="5"/>
      <c r="D323" s="5"/>
      <c r="E323" s="6"/>
      <c r="F323" s="5"/>
      <c r="G323" s="1"/>
      <c r="H323" s="1"/>
      <c r="I323" s="1"/>
      <c r="J323" s="1"/>
      <c r="K323" s="1"/>
    </row>
    <row r="324" ht="12.75" customHeight="1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2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3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3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5"/>
      <c r="B337" s="5"/>
      <c r="C337" s="5"/>
      <c r="D337" s="5"/>
      <c r="E337" s="6"/>
      <c r="F337" s="5"/>
      <c r="G337" s="1"/>
      <c r="H337" s="1"/>
      <c r="I337" s="1"/>
      <c r="J337" s="1"/>
      <c r="K337" s="1"/>
    </row>
    <row r="338" ht="12.75" customHeight="1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2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3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3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5"/>
      <c r="B351" s="5"/>
      <c r="C351" s="5"/>
      <c r="D351" s="5"/>
      <c r="E351" s="6"/>
      <c r="F351" s="5"/>
      <c r="G351" s="1"/>
      <c r="H351" s="1"/>
      <c r="I351" s="1"/>
      <c r="J351" s="1"/>
      <c r="K351" s="1"/>
    </row>
    <row r="352" ht="12.75" customHeight="1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2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3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5"/>
      <c r="B365" s="5"/>
      <c r="C365" s="5"/>
      <c r="D365" s="5"/>
      <c r="E365" s="6"/>
      <c r="F365" s="5"/>
      <c r="G365" s="1"/>
      <c r="H365" s="1"/>
      <c r="I365" s="1"/>
      <c r="J365" s="1"/>
      <c r="K365" s="1"/>
    </row>
    <row r="366" ht="12.75" customHeight="1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2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3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5"/>
      <c r="B379" s="5"/>
      <c r="C379" s="5"/>
      <c r="D379" s="5"/>
      <c r="E379" s="6"/>
      <c r="F379" s="5"/>
      <c r="G379" s="1"/>
      <c r="H379" s="1"/>
      <c r="I379" s="1"/>
      <c r="J379" s="1"/>
      <c r="K379" s="1"/>
    </row>
    <row r="380" ht="12.7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5"/>
      <c r="B394" s="5"/>
      <c r="C394" s="5"/>
      <c r="D394" s="5"/>
      <c r="E394" s="6"/>
      <c r="F394" s="5"/>
      <c r="G394" s="1"/>
      <c r="H394" s="1"/>
      <c r="I394" s="1"/>
      <c r="J394" s="1"/>
      <c r="K394" s="1"/>
    </row>
    <row r="395" ht="12.7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5"/>
      <c r="B409" s="5"/>
      <c r="C409" s="5"/>
      <c r="D409" s="5"/>
      <c r="E409" s="6"/>
      <c r="F409" s="5"/>
      <c r="G409" s="1"/>
      <c r="H409" s="1"/>
      <c r="I409" s="1"/>
      <c r="J409" s="1"/>
      <c r="K409" s="1"/>
    </row>
    <row r="410" ht="12.75" customHeight="1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5"/>
      <c r="B424" s="5"/>
      <c r="C424" s="5"/>
      <c r="D424" s="5"/>
      <c r="E424" s="6"/>
      <c r="F424" s="5"/>
      <c r="G424" s="1"/>
      <c r="H424" s="1"/>
      <c r="I424" s="1"/>
      <c r="J424" s="1"/>
      <c r="K424" s="1"/>
    </row>
    <row r="425" ht="12.75" customHeight="1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5"/>
      <c r="B439" s="5"/>
      <c r="C439" s="5"/>
      <c r="D439" s="5"/>
      <c r="E439" s="6"/>
      <c r="F439" s="5"/>
      <c r="G439" s="1"/>
      <c r="H439" s="1"/>
      <c r="I439" s="1"/>
      <c r="J439" s="1"/>
      <c r="K439" s="1"/>
    </row>
    <row r="440" ht="12.75" customHeight="1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</row>
  </sheetData>
  <mergeCells count="30">
    <mergeCell ref="B339:D339"/>
    <mergeCell ref="B353:D353"/>
    <mergeCell ref="B396:D396"/>
    <mergeCell ref="B411:D411"/>
    <mergeCell ref="B426:D426"/>
    <mergeCell ref="B381:D381"/>
    <mergeCell ref="B367:D367"/>
    <mergeCell ref="B325:D325"/>
    <mergeCell ref="B311:D311"/>
    <mergeCell ref="B297:D297"/>
    <mergeCell ref="B241:D241"/>
    <mergeCell ref="B255:D255"/>
    <mergeCell ref="B269:D269"/>
    <mergeCell ref="B283:D283"/>
    <mergeCell ref="B226:D226"/>
    <mergeCell ref="B211:D211"/>
    <mergeCell ref="B136:D136"/>
    <mergeCell ref="B151:D151"/>
    <mergeCell ref="B166:D166"/>
    <mergeCell ref="B181:D181"/>
    <mergeCell ref="B196:D196"/>
    <mergeCell ref="B106:D106"/>
    <mergeCell ref="B91:D91"/>
    <mergeCell ref="B121:D121"/>
    <mergeCell ref="B16:D16"/>
    <mergeCell ref="B31:D31"/>
    <mergeCell ref="B46:D46"/>
    <mergeCell ref="B61:D61"/>
    <mergeCell ref="B76:D76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17107.0</v>
      </c>
      <c r="D4" s="3">
        <v>17110.0</v>
      </c>
      <c r="E4" s="3" t="str">
        <f t="shared" si="1"/>
        <v>13.44</v>
      </c>
      <c r="F4" s="3" t="str">
        <f t="shared" si="2"/>
        <v>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1.0</v>
      </c>
      <c r="D6" s="3">
        <v>3.0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44.06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813.69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114.27</v>
      </c>
      <c r="C9" s="3">
        <v>1.0</v>
      </c>
      <c r="D9" s="3">
        <v>1.0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>
        <v>730.81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2114.85</v>
      </c>
      <c r="F13" s="1"/>
      <c r="G13" s="3"/>
      <c r="H13" s="1"/>
      <c r="I13" s="1"/>
      <c r="J13" s="1"/>
      <c r="K13" s="1"/>
    </row>
    <row r="14" ht="12.75" customHeight="1">
      <c r="A14" s="7" t="s">
        <v>45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18.0</v>
      </c>
      <c r="D17" s="3">
        <v>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17095.0</v>
      </c>
      <c r="D18" s="3">
        <v>17107.0</v>
      </c>
      <c r="E18" s="3" t="str">
        <f t="shared" si="4"/>
        <v>53.76</v>
      </c>
      <c r="F18" s="3" t="str">
        <f t="shared" si="5"/>
        <v>12.00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0.0</v>
      </c>
      <c r="D20" s="3">
        <v>1.0</v>
      </c>
      <c r="E20" s="3" t="str">
        <f t="shared" ref="E20:E21" si="6">F20*B20</f>
        <v>18.88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44.06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813.69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114.27</v>
      </c>
      <c r="C23" s="3">
        <v>0.0</v>
      </c>
      <c r="D23" s="3">
        <v>1.0</v>
      </c>
      <c r="E23" s="3" t="str">
        <f>F23*B23</f>
        <v>114.27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>
        <v>730.81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2250.56</v>
      </c>
      <c r="F27" s="1"/>
      <c r="G27" s="3" t="str">
        <f>E27-E22+4036+601.48</f>
        <v>6074.35</v>
      </c>
      <c r="H27" s="1"/>
      <c r="I27" s="1"/>
      <c r="J27" s="1"/>
      <c r="K27" s="1"/>
    </row>
    <row r="28" ht="12.75" customHeight="1">
      <c r="A28" s="7" t="s">
        <v>45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18.0</v>
      </c>
      <c r="D31" s="3">
        <v>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17092.0</v>
      </c>
      <c r="D32" s="3">
        <v>17095.0</v>
      </c>
      <c r="E32" s="3" t="str">
        <f t="shared" si="7"/>
        <v>13.44</v>
      </c>
      <c r="F32" s="3" t="str">
        <f t="shared" si="8"/>
        <v>3.00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/>
      <c r="C34" s="3"/>
      <c r="D34" s="3"/>
      <c r="E34" s="3">
        <v>663.38</v>
      </c>
      <c r="F34" s="3" t="str">
        <f>D34-C34</f>
        <v>0.00</v>
      </c>
      <c r="G34" s="1"/>
      <c r="H34" s="1"/>
      <c r="I34" s="1"/>
      <c r="J34" s="1"/>
      <c r="K34" s="1"/>
    </row>
    <row r="35" ht="12.75" customHeight="1">
      <c r="A35" s="1" t="s">
        <v>11</v>
      </c>
      <c r="B35" s="3"/>
      <c r="C35" s="3"/>
      <c r="D35" s="3"/>
      <c r="E35" s="3">
        <v>813.69</v>
      </c>
      <c r="F35" s="1"/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861.73</v>
      </c>
      <c r="F36" s="3" t="str">
        <f>D36-C36</f>
        <v>0.00</v>
      </c>
      <c r="G36" s="1"/>
      <c r="H36" s="1"/>
      <c r="I36" s="1"/>
      <c r="J36" s="1"/>
      <c r="K36" s="1"/>
    </row>
    <row r="37" ht="12.75" customHeight="1">
      <c r="A37" s="1" t="s">
        <v>13</v>
      </c>
      <c r="B37" s="3"/>
      <c r="C37" s="3"/>
      <c r="D37" s="3"/>
      <c r="E37" s="3">
        <v>730.81</v>
      </c>
      <c r="F37" s="1"/>
      <c r="G37" s="1">
        <v>730.81</v>
      </c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347.47</v>
      </c>
      <c r="F38" s="1"/>
      <c r="G38" s="1"/>
      <c r="H38" s="1"/>
      <c r="I38" s="1"/>
      <c r="J38" s="1"/>
      <c r="K38" s="1"/>
    </row>
    <row r="39" ht="15.75" customHeight="1">
      <c r="A39" s="9" t="s">
        <v>15</v>
      </c>
      <c r="B39" s="9"/>
      <c r="C39" s="9"/>
      <c r="D39" s="9"/>
      <c r="E39" s="10">
        <v>25.0</v>
      </c>
      <c r="F39" s="1"/>
      <c r="G39" s="3"/>
      <c r="H39" s="1"/>
      <c r="I39" s="1"/>
      <c r="J39" s="1"/>
      <c r="K39" s="1"/>
    </row>
    <row r="40" ht="15.75" customHeight="1">
      <c r="A40" s="5" t="s">
        <v>16</v>
      </c>
      <c r="B40" s="5"/>
      <c r="C40" s="5"/>
      <c r="D40" s="5"/>
      <c r="E40" s="6" t="str">
        <f>SUM(E31:E39)</f>
        <v>3558.14</v>
      </c>
      <c r="F40" s="1"/>
      <c r="G40" s="3"/>
      <c r="H40" s="1"/>
      <c r="I40" s="1"/>
      <c r="J40" s="1"/>
      <c r="K40" s="1"/>
    </row>
    <row r="41" ht="12.75" customHeight="1">
      <c r="A41" s="7" t="s">
        <v>45</v>
      </c>
      <c r="B41" s="3"/>
      <c r="C41" s="3"/>
      <c r="D41" s="3"/>
      <c r="E41" s="3"/>
      <c r="F41" s="1"/>
      <c r="G41" s="1"/>
      <c r="H41" s="1"/>
      <c r="I41" s="1"/>
      <c r="J41" s="1"/>
      <c r="K41" s="1"/>
    </row>
    <row r="42" ht="15.75" customHeight="1">
      <c r="A42" s="1"/>
      <c r="B42" s="2" t="s">
        <v>20</v>
      </c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/>
      <c r="H43" s="1"/>
      <c r="I43" s="1"/>
      <c r="J43" s="1"/>
      <c r="K43" s="1"/>
    </row>
    <row r="44" ht="12.75" customHeight="1">
      <c r="A44" s="1" t="s">
        <v>6</v>
      </c>
      <c r="B44" s="3">
        <v>101.2</v>
      </c>
      <c r="C44" s="3">
        <v>18.0</v>
      </c>
      <c r="D44" s="3">
        <v>18.0</v>
      </c>
      <c r="E44" s="3" t="str">
        <f t="shared" ref="E44:E45" si="9">F44*B44</f>
        <v>0.00</v>
      </c>
      <c r="F44" s="3" t="str">
        <f t="shared" ref="F44:F45" si="10">D44-C44</f>
        <v>0.00</v>
      </c>
      <c r="G44" s="1"/>
      <c r="H44" s="1"/>
      <c r="I44" s="1"/>
      <c r="J44" s="1"/>
      <c r="K44" s="1"/>
    </row>
    <row r="45" ht="12.75" customHeight="1">
      <c r="A45" s="1" t="s">
        <v>7</v>
      </c>
      <c r="B45" s="3">
        <v>4.48</v>
      </c>
      <c r="C45" s="3">
        <v>17052.0</v>
      </c>
      <c r="D45" s="3">
        <v>17092.0</v>
      </c>
      <c r="E45" s="3" t="str">
        <f t="shared" si="9"/>
        <v>179.20</v>
      </c>
      <c r="F45" s="3" t="str">
        <f t="shared" si="10"/>
        <v>40.00</v>
      </c>
      <c r="G45" s="1"/>
      <c r="H45" s="1"/>
      <c r="I45" s="1"/>
      <c r="J45" s="1"/>
      <c r="K45" s="1"/>
    </row>
    <row r="46" ht="12.75" customHeight="1">
      <c r="A46" s="1" t="s">
        <v>8</v>
      </c>
      <c r="B46" s="3"/>
      <c r="C46" s="3"/>
      <c r="D46" s="3"/>
      <c r="E46" s="3">
        <v>102.62</v>
      </c>
      <c r="F46" s="1"/>
      <c r="G46" s="1"/>
      <c r="H46" s="1"/>
      <c r="I46" s="1"/>
      <c r="J46" s="1"/>
      <c r="K46" s="1"/>
    </row>
    <row r="47" ht="12.75" customHeight="1">
      <c r="A47" s="1" t="s">
        <v>9</v>
      </c>
      <c r="B47" s="3"/>
      <c r="C47" s="3"/>
      <c r="D47" s="3"/>
      <c r="E47" s="3">
        <v>663.38</v>
      </c>
      <c r="F47" s="3" t="str">
        <f>D47-C47</f>
        <v>0.00</v>
      </c>
      <c r="G47" s="1"/>
      <c r="H47" s="1"/>
      <c r="I47" s="1"/>
      <c r="J47" s="1"/>
      <c r="K47" s="1"/>
    </row>
    <row r="48" ht="12.75" customHeight="1">
      <c r="A48" s="1" t="s">
        <v>11</v>
      </c>
      <c r="B48" s="3"/>
      <c r="C48" s="3"/>
      <c r="D48" s="3"/>
      <c r="E48" s="3">
        <v>813.69</v>
      </c>
      <c r="F48" s="1"/>
      <c r="G48" s="1"/>
      <c r="H48" s="1"/>
      <c r="I48" s="1"/>
      <c r="J48" s="1"/>
      <c r="K48" s="1"/>
    </row>
    <row r="49" ht="12.75" customHeight="1">
      <c r="A49" s="1" t="s">
        <v>12</v>
      </c>
      <c r="B49" s="3"/>
      <c r="C49" s="3"/>
      <c r="D49" s="3"/>
      <c r="E49" s="3">
        <v>861.73</v>
      </c>
      <c r="F49" s="3" t="str">
        <f>D49-C49</f>
        <v>0.00</v>
      </c>
      <c r="G49" s="1"/>
      <c r="H49" s="1"/>
      <c r="I49" s="1"/>
      <c r="J49" s="1"/>
      <c r="K49" s="1"/>
    </row>
    <row r="50" ht="12.75" customHeight="1">
      <c r="A50" s="1" t="s">
        <v>13</v>
      </c>
      <c r="B50" s="3"/>
      <c r="C50" s="3"/>
      <c r="D50" s="3"/>
      <c r="E50" s="3">
        <v>730.81</v>
      </c>
      <c r="F50" s="1"/>
      <c r="G50" s="1">
        <v>730.81</v>
      </c>
      <c r="H50" s="1"/>
      <c r="I50" s="1"/>
      <c r="J50" s="1"/>
      <c r="K50" s="1"/>
    </row>
    <row r="51" ht="12.75" customHeight="1">
      <c r="A51" s="1" t="s">
        <v>14</v>
      </c>
      <c r="B51" s="3"/>
      <c r="C51" s="3"/>
      <c r="D51" s="3"/>
      <c r="E51" s="3">
        <v>203.68</v>
      </c>
      <c r="F51" s="1"/>
      <c r="G51" s="1"/>
      <c r="H51" s="1"/>
      <c r="I51" s="1"/>
      <c r="J51" s="1"/>
      <c r="K51" s="1"/>
    </row>
    <row r="52" ht="15.75" customHeight="1">
      <c r="A52" s="5" t="s">
        <v>16</v>
      </c>
      <c r="B52" s="5"/>
      <c r="C52" s="5"/>
      <c r="D52" s="5"/>
      <c r="E52" s="6" t="str">
        <f>SUM(E44:E51)</f>
        <v>3555.11</v>
      </c>
      <c r="F52" s="1"/>
      <c r="G52" s="3" t="str">
        <f>7000+E52</f>
        <v>10555.11</v>
      </c>
      <c r="H52" s="1"/>
      <c r="I52" s="1"/>
      <c r="J52" s="1"/>
      <c r="K52" s="1"/>
    </row>
    <row r="53" ht="12.75" customHeight="1">
      <c r="A53" s="7" t="s">
        <v>45</v>
      </c>
      <c r="B53" s="3"/>
      <c r="C53" s="3"/>
      <c r="D53" s="3"/>
      <c r="E53" s="3"/>
      <c r="F53" s="1"/>
      <c r="G53" s="1"/>
      <c r="H53" s="1"/>
      <c r="I53" s="1"/>
      <c r="J53" s="1"/>
      <c r="K53" s="1"/>
    </row>
    <row r="54" ht="15.75" customHeight="1">
      <c r="A54" s="1"/>
      <c r="B54" s="2" t="s">
        <v>21</v>
      </c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/>
      <c r="H55" s="1"/>
      <c r="I55" s="1"/>
      <c r="J55" s="1"/>
      <c r="K55" s="1"/>
    </row>
    <row r="56" ht="12.75" customHeight="1">
      <c r="A56" s="1" t="s">
        <v>6</v>
      </c>
      <c r="B56" s="3">
        <v>101.2</v>
      </c>
      <c r="C56" s="3">
        <v>18.0</v>
      </c>
      <c r="D56" s="3">
        <v>18.0</v>
      </c>
      <c r="E56" s="3" t="str">
        <f t="shared" ref="E56:E57" si="11">F56*B56</f>
        <v>0.00</v>
      </c>
      <c r="F56" s="3" t="str">
        <f t="shared" ref="F56:F57" si="12">D56-C56</f>
        <v>0.00</v>
      </c>
      <c r="G56" s="1"/>
      <c r="H56" s="1"/>
      <c r="I56" s="1"/>
      <c r="J56" s="1"/>
      <c r="K56" s="1"/>
    </row>
    <row r="57" ht="12.75" customHeight="1">
      <c r="A57" s="1" t="s">
        <v>7</v>
      </c>
      <c r="B57" s="3">
        <v>4.48</v>
      </c>
      <c r="C57" s="3">
        <v>17032.0</v>
      </c>
      <c r="D57" s="3">
        <v>17052.0</v>
      </c>
      <c r="E57" s="3" t="str">
        <f t="shared" si="11"/>
        <v>89.60</v>
      </c>
      <c r="F57" s="3" t="str">
        <f t="shared" si="12"/>
        <v>20.00</v>
      </c>
      <c r="G57" s="1"/>
      <c r="H57" s="1"/>
      <c r="I57" s="1"/>
      <c r="J57" s="1"/>
      <c r="K57" s="1"/>
    </row>
    <row r="58" ht="12.75" customHeight="1">
      <c r="A58" s="1" t="s">
        <v>8</v>
      </c>
      <c r="B58" s="3"/>
      <c r="C58" s="3"/>
      <c r="D58" s="3"/>
      <c r="E58" s="3">
        <v>102.62</v>
      </c>
      <c r="F58" s="1"/>
      <c r="G58" s="1"/>
      <c r="H58" s="1"/>
      <c r="I58" s="1"/>
      <c r="J58" s="1"/>
      <c r="K58" s="1"/>
    </row>
    <row r="59" ht="12.75" customHeight="1">
      <c r="A59" s="1" t="s">
        <v>9</v>
      </c>
      <c r="B59" s="3"/>
      <c r="C59" s="3"/>
      <c r="D59" s="3"/>
      <c r="E59" s="3">
        <v>663.38</v>
      </c>
      <c r="F59" s="3" t="str">
        <f>D59-C59</f>
        <v>0.00</v>
      </c>
      <c r="G59" s="1"/>
      <c r="H59" s="1"/>
      <c r="I59" s="1"/>
      <c r="J59" s="1"/>
      <c r="K59" s="1"/>
    </row>
    <row r="60" ht="12.75" customHeight="1">
      <c r="A60" s="1" t="s">
        <v>11</v>
      </c>
      <c r="B60" s="3"/>
      <c r="C60" s="3"/>
      <c r="D60" s="3"/>
      <c r="E60" s="3">
        <v>813.69</v>
      </c>
      <c r="F60" s="1"/>
      <c r="G60" s="1"/>
      <c r="H60" s="1"/>
      <c r="I60" s="1"/>
      <c r="J60" s="1"/>
      <c r="K60" s="1"/>
    </row>
    <row r="61" ht="12.75" customHeight="1">
      <c r="A61" s="1" t="s">
        <v>12</v>
      </c>
      <c r="B61" s="3"/>
      <c r="C61" s="3"/>
      <c r="D61" s="3"/>
      <c r="E61" s="3">
        <v>861.73</v>
      </c>
      <c r="F61" s="3" t="str">
        <f>D61-C61</f>
        <v>0.00</v>
      </c>
      <c r="G61" s="1"/>
      <c r="H61" s="1"/>
      <c r="I61" s="1"/>
      <c r="J61" s="1"/>
      <c r="K61" s="1"/>
    </row>
    <row r="62" ht="12.75" customHeight="1">
      <c r="A62" s="1" t="s">
        <v>13</v>
      </c>
      <c r="B62" s="3"/>
      <c r="C62" s="3"/>
      <c r="D62" s="3"/>
      <c r="E62" s="3">
        <v>697.38</v>
      </c>
      <c r="F62" s="1"/>
      <c r="G62" s="1"/>
      <c r="H62" s="1"/>
      <c r="I62" s="1"/>
      <c r="J62" s="1"/>
      <c r="K62" s="1"/>
    </row>
    <row r="63" ht="12.75" customHeight="1">
      <c r="A63" s="1" t="s">
        <v>14</v>
      </c>
      <c r="B63" s="3"/>
      <c r="C63" s="3"/>
      <c r="D63" s="3"/>
      <c r="E63" s="3">
        <v>203.68</v>
      </c>
      <c r="F63" s="1"/>
      <c r="G63" s="1"/>
      <c r="H63" s="1"/>
      <c r="I63" s="1"/>
      <c r="J63" s="1"/>
      <c r="K63" s="1"/>
    </row>
    <row r="64" ht="15.75" customHeight="1">
      <c r="A64" s="5" t="s">
        <v>16</v>
      </c>
      <c r="B64" s="5"/>
      <c r="C64" s="5"/>
      <c r="D64" s="5"/>
      <c r="E64" s="6" t="str">
        <f>SUM(E56:E63)</f>
        <v>3432.08</v>
      </c>
      <c r="F64" s="1"/>
      <c r="G64" s="3" t="str">
        <f>7000+E64</f>
        <v>10432.08</v>
      </c>
      <c r="H64" s="1"/>
      <c r="I64" s="1"/>
      <c r="J64" s="1"/>
      <c r="K64" s="1"/>
    </row>
    <row r="65" ht="12.75" customHeight="1">
      <c r="A65" s="7" t="s">
        <v>45</v>
      </c>
      <c r="B65" s="3"/>
      <c r="C65" s="3"/>
      <c r="D65" s="3"/>
      <c r="E65" s="3"/>
      <c r="F65" s="1"/>
      <c r="G65" s="1"/>
      <c r="H65" s="1"/>
      <c r="I65" s="1"/>
      <c r="J65" s="1"/>
      <c r="K65" s="1"/>
    </row>
    <row r="66" ht="15.75" customHeight="1">
      <c r="A66" s="1"/>
      <c r="B66" s="2" t="s">
        <v>22</v>
      </c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/>
      <c r="H67" s="1"/>
      <c r="I67" s="1"/>
      <c r="J67" s="1"/>
      <c r="K67" s="1"/>
    </row>
    <row r="68" ht="12.75" customHeight="1">
      <c r="A68" s="1" t="s">
        <v>6</v>
      </c>
      <c r="B68" s="3">
        <v>101.2</v>
      </c>
      <c r="C68" s="3">
        <v>18.0</v>
      </c>
      <c r="D68" s="3">
        <v>18.0</v>
      </c>
      <c r="E68" s="3" t="str">
        <f t="shared" ref="E68:E69" si="13">F68*B68</f>
        <v>0.00</v>
      </c>
      <c r="F68" s="3" t="str">
        <f t="shared" ref="F68:F69" si="14">D68-C68</f>
        <v>0.00</v>
      </c>
      <c r="G68" s="1"/>
      <c r="H68" s="1"/>
      <c r="I68" s="1"/>
      <c r="J68" s="1"/>
      <c r="K68" s="1"/>
    </row>
    <row r="69" ht="12.75" customHeight="1">
      <c r="A69" s="1" t="s">
        <v>7</v>
      </c>
      <c r="B69" s="3">
        <v>4.48</v>
      </c>
      <c r="C69" s="3">
        <v>17030.0</v>
      </c>
      <c r="D69" s="3">
        <v>17032.0</v>
      </c>
      <c r="E69" s="3" t="str">
        <f t="shared" si="13"/>
        <v>8.96</v>
      </c>
      <c r="F69" s="3" t="str">
        <f t="shared" si="14"/>
        <v>2.00</v>
      </c>
      <c r="G69" s="1"/>
      <c r="H69" s="1"/>
      <c r="I69" s="1"/>
      <c r="J69" s="1"/>
      <c r="K69" s="1"/>
    </row>
    <row r="70" ht="12.75" customHeight="1">
      <c r="A70" s="1" t="s">
        <v>8</v>
      </c>
      <c r="B70" s="3"/>
      <c r="C70" s="3"/>
      <c r="D70" s="3"/>
      <c r="E70" s="3">
        <v>102.62</v>
      </c>
      <c r="F70" s="1"/>
      <c r="G70" s="1"/>
      <c r="H70" s="1"/>
      <c r="I70" s="1"/>
      <c r="J70" s="1"/>
      <c r="K70" s="1"/>
    </row>
    <row r="71" ht="12.75" customHeight="1">
      <c r="A71" s="1" t="s">
        <v>9</v>
      </c>
      <c r="B71" s="3"/>
      <c r="C71" s="3"/>
      <c r="D71" s="3"/>
      <c r="E71" s="3">
        <v>663.38</v>
      </c>
      <c r="F71" s="3" t="str">
        <f>D71-C71</f>
        <v>0.00</v>
      </c>
      <c r="G71" s="1"/>
      <c r="H71" s="1"/>
      <c r="I71" s="1"/>
      <c r="J71" s="1"/>
      <c r="K71" s="1"/>
    </row>
    <row r="72" ht="12.75" customHeight="1">
      <c r="A72" s="1" t="s">
        <v>11</v>
      </c>
      <c r="B72" s="3"/>
      <c r="C72" s="3"/>
      <c r="D72" s="3"/>
      <c r="E72" s="3">
        <v>813.69</v>
      </c>
      <c r="F72" s="1"/>
      <c r="G72" s="1"/>
      <c r="H72" s="1"/>
      <c r="I72" s="1"/>
      <c r="J72" s="1"/>
      <c r="K72" s="1"/>
    </row>
    <row r="73" ht="12.75" customHeight="1">
      <c r="A73" s="1" t="s">
        <v>12</v>
      </c>
      <c r="B73" s="3"/>
      <c r="C73" s="3"/>
      <c r="D73" s="3"/>
      <c r="E73" s="3">
        <v>861.73</v>
      </c>
      <c r="F73" s="3" t="str">
        <f>D73-C73</f>
        <v>0.00</v>
      </c>
      <c r="G73" s="1"/>
      <c r="H73" s="1"/>
      <c r="I73" s="1"/>
      <c r="J73" s="1"/>
      <c r="K73" s="1"/>
    </row>
    <row r="74" ht="12.75" customHeight="1">
      <c r="A74" s="1" t="s">
        <v>13</v>
      </c>
      <c r="B74" s="3"/>
      <c r="C74" s="3"/>
      <c r="D74" s="3"/>
      <c r="E74" s="3">
        <v>697.38</v>
      </c>
      <c r="F74" s="1"/>
      <c r="G74" s="1"/>
      <c r="H74" s="1"/>
      <c r="I74" s="1"/>
      <c r="J74" s="1"/>
      <c r="K74" s="1"/>
    </row>
    <row r="75" ht="12.75" customHeight="1">
      <c r="A75" s="1" t="s">
        <v>14</v>
      </c>
      <c r="B75" s="3"/>
      <c r="C75" s="3"/>
      <c r="D75" s="3"/>
      <c r="E75" s="3">
        <v>203.68</v>
      </c>
      <c r="F75" s="1"/>
      <c r="G75" s="1"/>
      <c r="H75" s="1"/>
      <c r="I75" s="1"/>
      <c r="J75" s="1"/>
      <c r="K75" s="1"/>
    </row>
    <row r="76" ht="15.75" customHeight="1">
      <c r="A76" s="5" t="s">
        <v>16</v>
      </c>
      <c r="B76" s="5"/>
      <c r="C76" s="5"/>
      <c r="D76" s="5"/>
      <c r="E76" s="6" t="str">
        <f>SUM(E68:E75)</f>
        <v>3351.44</v>
      </c>
      <c r="F76" s="1"/>
      <c r="G76" s="3" t="str">
        <f>7000+E76</f>
        <v>10351.44</v>
      </c>
      <c r="H76" s="1"/>
      <c r="I76" s="1"/>
      <c r="J76" s="1"/>
      <c r="K76" s="1"/>
    </row>
    <row r="77" ht="12.75" customHeight="1">
      <c r="A77" s="7" t="s">
        <v>45</v>
      </c>
      <c r="B77" s="3"/>
      <c r="C77" s="3"/>
      <c r="D77" s="3"/>
      <c r="E77" s="3"/>
      <c r="F77" s="1"/>
      <c r="G77" s="1"/>
      <c r="H77" s="1"/>
      <c r="I77" s="1"/>
      <c r="J77" s="1"/>
      <c r="K77" s="1"/>
    </row>
    <row r="78" ht="15.75" customHeight="1">
      <c r="A78" s="1"/>
      <c r="B78" s="2" t="s">
        <v>23</v>
      </c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/>
      <c r="H79" s="1"/>
      <c r="I79" s="1"/>
      <c r="J79" s="1"/>
      <c r="K79" s="1"/>
    </row>
    <row r="80" ht="12.75" customHeight="1">
      <c r="A80" s="1" t="s">
        <v>6</v>
      </c>
      <c r="B80" s="3">
        <v>101.2</v>
      </c>
      <c r="C80" s="3">
        <v>18.0</v>
      </c>
      <c r="D80" s="3">
        <v>18.0</v>
      </c>
      <c r="E80" s="3" t="str">
        <f t="shared" ref="E80:E81" si="15">F80*B80</f>
        <v>0.00</v>
      </c>
      <c r="F80" s="3" t="str">
        <f t="shared" ref="F80:F81" si="16">D80-C80</f>
        <v>0.00</v>
      </c>
      <c r="G80" s="1"/>
      <c r="H80" s="1"/>
      <c r="I80" s="1"/>
      <c r="J80" s="1"/>
      <c r="K80" s="1"/>
    </row>
    <row r="81" ht="12.75" customHeight="1">
      <c r="A81" s="1" t="s">
        <v>7</v>
      </c>
      <c r="B81" s="3">
        <v>4.48</v>
      </c>
      <c r="C81" s="3">
        <v>17030.0</v>
      </c>
      <c r="D81" s="3">
        <v>17030.0</v>
      </c>
      <c r="E81" s="3" t="str">
        <f t="shared" si="15"/>
        <v>0.00</v>
      </c>
      <c r="F81" s="3" t="str">
        <f t="shared" si="16"/>
        <v>0.00</v>
      </c>
      <c r="G81" s="1"/>
      <c r="H81" s="1"/>
      <c r="I81" s="1"/>
      <c r="J81" s="1"/>
      <c r="K81" s="1"/>
    </row>
    <row r="82" ht="12.75" customHeight="1">
      <c r="A82" s="1" t="s">
        <v>8</v>
      </c>
      <c r="B82" s="3"/>
      <c r="C82" s="3"/>
      <c r="D82" s="3"/>
      <c r="E82" s="3">
        <v>102.62</v>
      </c>
      <c r="F82" s="1"/>
      <c r="G82" s="1"/>
      <c r="H82" s="1"/>
      <c r="I82" s="1"/>
      <c r="J82" s="1"/>
      <c r="K82" s="1"/>
    </row>
    <row r="83" ht="12.75" customHeight="1">
      <c r="A83" s="1" t="s">
        <v>9</v>
      </c>
      <c r="B83" s="3"/>
      <c r="C83" s="3"/>
      <c r="D83" s="3"/>
      <c r="E83" s="3">
        <v>663.38</v>
      </c>
      <c r="F83" s="3" t="str">
        <f>D83-C83</f>
        <v>0.00</v>
      </c>
      <c r="G83" s="1"/>
      <c r="H83" s="1"/>
      <c r="I83" s="1"/>
      <c r="J83" s="1"/>
      <c r="K83" s="1"/>
    </row>
    <row r="84" ht="12.75" customHeight="1">
      <c r="A84" s="1" t="s">
        <v>11</v>
      </c>
      <c r="B84" s="3"/>
      <c r="C84" s="3"/>
      <c r="D84" s="3"/>
      <c r="E84" s="3">
        <v>813.69</v>
      </c>
      <c r="F84" s="1"/>
      <c r="G84" s="1"/>
      <c r="H84" s="1"/>
      <c r="I84" s="1"/>
      <c r="J84" s="1"/>
      <c r="K84" s="1"/>
    </row>
    <row r="85" ht="12.75" customHeight="1">
      <c r="A85" s="1" t="s">
        <v>12</v>
      </c>
      <c r="B85" s="3"/>
      <c r="C85" s="3"/>
      <c r="D85" s="3"/>
      <c r="E85" s="3">
        <v>861.73</v>
      </c>
      <c r="F85" s="3" t="str">
        <f>D85-C85</f>
        <v>0.00</v>
      </c>
      <c r="G85" s="1"/>
      <c r="H85" s="1"/>
      <c r="I85" s="1"/>
      <c r="J85" s="1"/>
      <c r="K85" s="1"/>
    </row>
    <row r="86" ht="12.75" customHeight="1">
      <c r="A86" s="1" t="s">
        <v>13</v>
      </c>
      <c r="B86" s="3"/>
      <c r="C86" s="3"/>
      <c r="D86" s="3"/>
      <c r="E86" s="3">
        <v>697.38</v>
      </c>
      <c r="F86" s="1"/>
      <c r="G86" s="1"/>
      <c r="H86" s="1"/>
      <c r="I86" s="1"/>
      <c r="J86" s="1"/>
      <c r="K86" s="1"/>
    </row>
    <row r="87" ht="12.75" customHeight="1">
      <c r="A87" s="1" t="s">
        <v>14</v>
      </c>
      <c r="B87" s="3"/>
      <c r="C87" s="3"/>
      <c r="D87" s="3"/>
      <c r="E87" s="3">
        <v>203.68</v>
      </c>
      <c r="F87" s="1"/>
      <c r="G87" s="1"/>
      <c r="H87" s="1"/>
      <c r="I87" s="1"/>
      <c r="J87" s="1"/>
      <c r="K87" s="1"/>
    </row>
    <row r="88" ht="15.75" customHeight="1">
      <c r="A88" s="5" t="s">
        <v>16</v>
      </c>
      <c r="B88" s="5"/>
      <c r="C88" s="5"/>
      <c r="D88" s="5"/>
      <c r="E88" s="6" t="str">
        <f>SUM(E80:E87)</f>
        <v>3342.48</v>
      </c>
      <c r="F88" s="1"/>
      <c r="G88" s="3" t="str">
        <f>7000+E88</f>
        <v>10342.48</v>
      </c>
      <c r="H88" s="1"/>
      <c r="I88" s="1"/>
      <c r="J88" s="1"/>
      <c r="K88" s="1"/>
    </row>
    <row r="89" ht="12.75" customHeight="1">
      <c r="A89" s="7" t="s">
        <v>45</v>
      </c>
      <c r="B89" s="3"/>
      <c r="C89" s="3"/>
      <c r="D89" s="3"/>
      <c r="E89" s="3"/>
      <c r="F89" s="1"/>
      <c r="G89" s="1"/>
      <c r="H89" s="1"/>
      <c r="I89" s="1"/>
      <c r="J89" s="1"/>
      <c r="K89" s="1"/>
    </row>
    <row r="90" ht="15.75" customHeight="1">
      <c r="A90" s="1"/>
      <c r="B90" s="2" t="s">
        <v>24</v>
      </c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/>
      <c r="H91" s="1"/>
      <c r="I91" s="1"/>
      <c r="J91" s="1"/>
      <c r="K91" s="1"/>
    </row>
    <row r="92" ht="12.75" customHeight="1">
      <c r="A92" s="1" t="s">
        <v>6</v>
      </c>
      <c r="B92" s="3">
        <v>101.2</v>
      </c>
      <c r="C92" s="3">
        <v>17.0</v>
      </c>
      <c r="D92" s="3">
        <v>18.0</v>
      </c>
      <c r="E92" s="3" t="str">
        <f t="shared" ref="E92:E93" si="17">F92*B92</f>
        <v>101.20</v>
      </c>
      <c r="F92" s="3" t="str">
        <f t="shared" ref="F92:F93" si="18">D92-C92</f>
        <v>1.00</v>
      </c>
      <c r="G92" s="1"/>
      <c r="H92" s="1"/>
      <c r="I92" s="1"/>
      <c r="J92" s="1"/>
      <c r="K92" s="1"/>
    </row>
    <row r="93" ht="12.75" customHeight="1">
      <c r="A93" s="1" t="s">
        <v>7</v>
      </c>
      <c r="B93" s="3">
        <v>4.48</v>
      </c>
      <c r="C93" s="3">
        <v>16976.0</v>
      </c>
      <c r="D93" s="3">
        <v>17030.0</v>
      </c>
      <c r="E93" s="3" t="str">
        <f t="shared" si="17"/>
        <v>241.92</v>
      </c>
      <c r="F93" s="3" t="str">
        <f t="shared" si="18"/>
        <v>54.00</v>
      </c>
      <c r="G93" s="1"/>
      <c r="H93" s="1"/>
      <c r="I93" s="1"/>
      <c r="J93" s="1"/>
      <c r="K93" s="1"/>
    </row>
    <row r="94" ht="12.75" customHeight="1">
      <c r="A94" s="1" t="s">
        <v>8</v>
      </c>
      <c r="B94" s="3"/>
      <c r="C94" s="3"/>
      <c r="D94" s="3"/>
      <c r="E94" s="3">
        <v>102.62</v>
      </c>
      <c r="F94" s="1"/>
      <c r="G94" s="1"/>
      <c r="H94" s="1"/>
      <c r="I94" s="1"/>
      <c r="J94" s="1"/>
      <c r="K94" s="1"/>
    </row>
    <row r="95" ht="12.75" customHeight="1">
      <c r="A95" s="1" t="s">
        <v>9</v>
      </c>
      <c r="B95" s="3"/>
      <c r="C95" s="3"/>
      <c r="D95" s="3"/>
      <c r="E95" s="3">
        <v>663.38</v>
      </c>
      <c r="F95" s="3" t="str">
        <f>D95-C95</f>
        <v>0.00</v>
      </c>
      <c r="G95" s="1"/>
      <c r="H95" s="1"/>
      <c r="I95" s="1"/>
      <c r="J95" s="1"/>
      <c r="K95" s="1"/>
    </row>
    <row r="96" ht="12.75" customHeight="1">
      <c r="A96" s="1" t="s">
        <v>11</v>
      </c>
      <c r="B96" s="3"/>
      <c r="C96" s="3"/>
      <c r="D96" s="3"/>
      <c r="E96" s="3">
        <v>813.69</v>
      </c>
      <c r="F96" s="1"/>
      <c r="G96" s="1"/>
      <c r="H96" s="1"/>
      <c r="I96" s="1"/>
      <c r="J96" s="1"/>
      <c r="K96" s="1"/>
    </row>
    <row r="97" ht="12.75" customHeight="1">
      <c r="A97" s="1" t="s">
        <v>12</v>
      </c>
      <c r="B97" s="3"/>
      <c r="C97" s="3"/>
      <c r="D97" s="3"/>
      <c r="E97" s="3">
        <v>861.73</v>
      </c>
      <c r="F97" s="3" t="str">
        <f>D97-C97</f>
        <v>0.00</v>
      </c>
      <c r="G97" s="1"/>
      <c r="H97" s="1"/>
      <c r="I97" s="1"/>
      <c r="J97" s="1"/>
      <c r="K97" s="1"/>
    </row>
    <row r="98" ht="12.75" customHeight="1">
      <c r="A98" s="1" t="s">
        <v>13</v>
      </c>
      <c r="B98" s="3"/>
      <c r="C98" s="3"/>
      <c r="D98" s="3"/>
      <c r="E98" s="3">
        <v>697.38</v>
      </c>
      <c r="F98" s="1"/>
      <c r="G98" s="1"/>
      <c r="H98" s="1"/>
      <c r="I98" s="1"/>
      <c r="J98" s="1"/>
      <c r="K98" s="1"/>
    </row>
    <row r="99" ht="12.75" customHeight="1">
      <c r="A99" s="1" t="s">
        <v>14</v>
      </c>
      <c r="B99" s="3"/>
      <c r="C99" s="3"/>
      <c r="D99" s="3"/>
      <c r="E99" s="3">
        <v>203.68</v>
      </c>
      <c r="F99" s="1"/>
      <c r="G99" s="1"/>
      <c r="H99" s="1"/>
      <c r="I99" s="1"/>
      <c r="J99" s="1"/>
      <c r="K99" s="1"/>
    </row>
    <row r="100" ht="15.75" customHeight="1">
      <c r="A100" s="5" t="s">
        <v>16</v>
      </c>
      <c r="B100" s="5"/>
      <c r="C100" s="5"/>
      <c r="D100" s="5"/>
      <c r="E100" s="6" t="str">
        <f>SUM(E92:E99)</f>
        <v>3685.60</v>
      </c>
      <c r="F100" s="1"/>
      <c r="G100" s="3" t="str">
        <f>7000+E100</f>
        <v>10685.60</v>
      </c>
      <c r="H100" s="1"/>
      <c r="I100" s="1"/>
      <c r="J100" s="1"/>
      <c r="K100" s="1"/>
    </row>
    <row r="101" ht="12.75" customHeight="1">
      <c r="A101" s="7" t="s">
        <v>45</v>
      </c>
      <c r="B101" s="3"/>
      <c r="C101" s="3"/>
      <c r="D101" s="3"/>
      <c r="E101" s="3"/>
      <c r="F101" s="1"/>
      <c r="G101" s="1"/>
      <c r="H101" s="1"/>
      <c r="I101" s="1"/>
      <c r="J101" s="1"/>
      <c r="K101" s="1"/>
    </row>
    <row r="102" ht="15.75" customHeight="1">
      <c r="A102" s="1"/>
      <c r="B102" s="2" t="s">
        <v>25</v>
      </c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/>
      <c r="H103" s="1"/>
      <c r="I103" s="1"/>
      <c r="J103" s="1"/>
      <c r="K103" s="1"/>
    </row>
    <row r="104" ht="12.75" customHeight="1">
      <c r="A104" s="1" t="s">
        <v>6</v>
      </c>
      <c r="B104" s="3">
        <v>101.2</v>
      </c>
      <c r="C104" s="3">
        <v>16.0</v>
      </c>
      <c r="D104" s="3">
        <v>17.0</v>
      </c>
      <c r="E104" s="3" t="str">
        <f t="shared" ref="E104:E105" si="19">F104*B104</f>
        <v>101.20</v>
      </c>
      <c r="F104" s="3" t="str">
        <f t="shared" ref="F104:F105" si="20">D104-C104</f>
        <v>1.00</v>
      </c>
      <c r="G104" s="1"/>
      <c r="H104" s="1"/>
      <c r="I104" s="1"/>
      <c r="J104" s="1"/>
      <c r="K104" s="1"/>
    </row>
    <row r="105" ht="12.75" customHeight="1">
      <c r="A105" s="1" t="s">
        <v>7</v>
      </c>
      <c r="B105" s="3">
        <v>4.48</v>
      </c>
      <c r="C105" s="3">
        <v>16878.0</v>
      </c>
      <c r="D105" s="3">
        <v>16976.0</v>
      </c>
      <c r="E105" s="3" t="str">
        <f t="shared" si="19"/>
        <v>439.04</v>
      </c>
      <c r="F105" s="3" t="str">
        <f t="shared" si="20"/>
        <v>98.00</v>
      </c>
      <c r="G105" s="1"/>
      <c r="H105" s="1"/>
      <c r="I105" s="1"/>
      <c r="J105" s="1"/>
      <c r="K105" s="1"/>
    </row>
    <row r="106" ht="12.75" customHeight="1">
      <c r="A106" s="1" t="s">
        <v>8</v>
      </c>
      <c r="B106" s="3"/>
      <c r="C106" s="3"/>
      <c r="D106" s="3"/>
      <c r="E106" s="3">
        <v>102.62</v>
      </c>
      <c r="F106" s="1"/>
      <c r="G106" s="1"/>
      <c r="H106" s="1"/>
      <c r="I106" s="1"/>
      <c r="J106" s="1"/>
      <c r="K106" s="1"/>
    </row>
    <row r="107" ht="12.75" customHeight="1">
      <c r="A107" s="1" t="s">
        <v>9</v>
      </c>
      <c r="B107" s="3"/>
      <c r="C107" s="3"/>
      <c r="D107" s="3"/>
      <c r="E107" s="3">
        <v>663.38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11</v>
      </c>
      <c r="B108" s="3"/>
      <c r="C108" s="3"/>
      <c r="D108" s="3"/>
      <c r="E108" s="3">
        <v>771.86</v>
      </c>
      <c r="F108" s="1"/>
      <c r="G108" s="1"/>
      <c r="H108" s="1"/>
      <c r="I108" s="1"/>
      <c r="J108" s="1"/>
      <c r="K108" s="1"/>
    </row>
    <row r="109" ht="12.75" customHeight="1">
      <c r="A109" s="1" t="s">
        <v>12</v>
      </c>
      <c r="B109" s="3"/>
      <c r="C109" s="3"/>
      <c r="D109" s="3"/>
      <c r="E109" s="3">
        <v>830.51</v>
      </c>
      <c r="F109" s="3" t="str">
        <f>D109-C109</f>
        <v>0.00</v>
      </c>
      <c r="G109" s="1"/>
      <c r="H109" s="1"/>
      <c r="I109" s="1"/>
      <c r="J109" s="1"/>
      <c r="K109" s="1"/>
    </row>
    <row r="110" ht="12.75" customHeight="1">
      <c r="A110" s="1" t="s">
        <v>13</v>
      </c>
      <c r="B110" s="3"/>
      <c r="C110" s="3"/>
      <c r="D110" s="3"/>
      <c r="E110" s="3">
        <v>697.38</v>
      </c>
      <c r="F110" s="1"/>
      <c r="G110" s="1"/>
      <c r="H110" s="1"/>
      <c r="I110" s="1"/>
      <c r="J110" s="1"/>
      <c r="K110" s="1"/>
    </row>
    <row r="111" ht="12.75" customHeight="1">
      <c r="A111" s="1" t="s">
        <v>14</v>
      </c>
      <c r="B111" s="3"/>
      <c r="C111" s="3"/>
      <c r="D111" s="3"/>
      <c r="E111" s="3">
        <v>203.68</v>
      </c>
      <c r="F111" s="1"/>
      <c r="G111" s="1"/>
      <c r="H111" s="1"/>
      <c r="I111" s="1"/>
      <c r="J111" s="1"/>
      <c r="K111" s="1"/>
    </row>
    <row r="112" ht="15.75" customHeight="1">
      <c r="A112" s="5" t="s">
        <v>16</v>
      </c>
      <c r="B112" s="5"/>
      <c r="C112" s="5"/>
      <c r="D112" s="5"/>
      <c r="E112" s="6" t="str">
        <f>SUM(E104:E111)</f>
        <v>3809.67</v>
      </c>
      <c r="F112" s="1"/>
      <c r="G112" s="3" t="str">
        <f>7000+E112</f>
        <v>10809.67</v>
      </c>
      <c r="H112" s="1"/>
      <c r="I112" s="1"/>
      <c r="J112" s="1"/>
      <c r="K112" s="1"/>
    </row>
    <row r="113" ht="12.75" customHeight="1">
      <c r="A113" s="7" t="s">
        <v>45</v>
      </c>
      <c r="B113" s="3"/>
      <c r="C113" s="3"/>
      <c r="D113" s="3"/>
      <c r="E113" s="3"/>
      <c r="F113" s="1"/>
      <c r="G113" s="1"/>
      <c r="H113" s="1"/>
      <c r="I113" s="1"/>
      <c r="J113" s="1"/>
      <c r="K113" s="1"/>
    </row>
    <row r="114" ht="15.75" customHeight="1">
      <c r="A114" s="1"/>
      <c r="B114" s="2" t="s">
        <v>26</v>
      </c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/>
      <c r="H115" s="1"/>
      <c r="I115" s="1"/>
      <c r="J115" s="1"/>
      <c r="K115" s="1"/>
    </row>
    <row r="116" ht="12.75" customHeight="1">
      <c r="A116" s="1" t="s">
        <v>6</v>
      </c>
      <c r="B116" s="3">
        <v>96.11</v>
      </c>
      <c r="C116" s="3">
        <v>14.0</v>
      </c>
      <c r="D116" s="3">
        <v>16.0</v>
      </c>
      <c r="E116" s="3" t="str">
        <f t="shared" ref="E116:E117" si="21">F116*B116</f>
        <v>192.22</v>
      </c>
      <c r="F116" s="3" t="str">
        <f t="shared" ref="F116:F117" si="22">D116-C116</f>
        <v>2.00</v>
      </c>
      <c r="G116" s="1"/>
      <c r="H116" s="1"/>
      <c r="I116" s="1"/>
      <c r="J116" s="1"/>
      <c r="K116" s="1"/>
    </row>
    <row r="117" ht="12.75" customHeight="1">
      <c r="A117" s="1" t="s">
        <v>7</v>
      </c>
      <c r="B117" s="3">
        <v>4.26</v>
      </c>
      <c r="C117" s="3">
        <v>16772.0</v>
      </c>
      <c r="D117" s="3">
        <v>16878.0</v>
      </c>
      <c r="E117" s="3" t="str">
        <f t="shared" si="21"/>
        <v>451.56</v>
      </c>
      <c r="F117" s="3" t="str">
        <f t="shared" si="22"/>
        <v>106.00</v>
      </c>
      <c r="G117" s="1"/>
      <c r="H117" s="1"/>
      <c r="I117" s="1"/>
      <c r="J117" s="1"/>
      <c r="K117" s="1"/>
    </row>
    <row r="118" ht="12.75" customHeight="1">
      <c r="A118" s="1" t="s">
        <v>8</v>
      </c>
      <c r="B118" s="3"/>
      <c r="C118" s="3"/>
      <c r="D118" s="3"/>
      <c r="E118" s="3">
        <v>87.38</v>
      </c>
      <c r="F118" s="1"/>
      <c r="G118" s="1"/>
      <c r="H118" s="1"/>
      <c r="I118" s="1"/>
      <c r="J118" s="1"/>
      <c r="K118" s="1"/>
    </row>
    <row r="119" ht="12.75" customHeight="1">
      <c r="A119" s="1" t="s">
        <v>9</v>
      </c>
      <c r="B119" s="3"/>
      <c r="C119" s="3"/>
      <c r="D119" s="3"/>
      <c r="E119" s="3">
        <v>630.14</v>
      </c>
      <c r="F119" s="3" t="str">
        <f>D119-C119</f>
        <v>0.00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762.0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/>
      <c r="C121" s="3"/>
      <c r="D121" s="3"/>
      <c r="E121" s="3">
        <v>432.0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697.38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203.68</v>
      </c>
      <c r="F123" s="1"/>
      <c r="G123" s="1"/>
      <c r="H123" s="1"/>
      <c r="I123" s="1"/>
      <c r="J123" s="1"/>
      <c r="K123" s="1"/>
    </row>
    <row r="124" ht="15.75" customHeight="1">
      <c r="A124" s="5" t="s">
        <v>16</v>
      </c>
      <c r="B124" s="5"/>
      <c r="C124" s="5"/>
      <c r="D124" s="5"/>
      <c r="E124" s="6" t="str">
        <f>SUM(E116:E123)</f>
        <v>3456.36</v>
      </c>
      <c r="F124" s="1"/>
      <c r="G124" s="3" t="str">
        <f>7000+E124</f>
        <v>10456.36</v>
      </c>
      <c r="H124" s="1"/>
      <c r="I124" s="1"/>
      <c r="J124" s="1"/>
      <c r="K124" s="1"/>
    </row>
    <row r="125" ht="12.75" customHeight="1">
      <c r="A125" s="7" t="s">
        <v>45</v>
      </c>
      <c r="B125" s="3"/>
      <c r="C125" s="3"/>
      <c r="D125" s="3"/>
      <c r="E125" s="3"/>
      <c r="F125" s="1"/>
      <c r="G125" s="1"/>
      <c r="H125" s="1"/>
      <c r="I125" s="1"/>
      <c r="J125" s="1"/>
      <c r="K125" s="1"/>
    </row>
    <row r="126" ht="15.75" customHeight="1">
      <c r="A126" s="1"/>
      <c r="B126" s="2" t="s">
        <v>27</v>
      </c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/>
      <c r="H127" s="1"/>
      <c r="I127" s="1"/>
      <c r="J127" s="1"/>
      <c r="K127" s="1"/>
    </row>
    <row r="128" ht="12.75" customHeight="1">
      <c r="A128" s="1" t="s">
        <v>6</v>
      </c>
      <c r="B128" s="3">
        <v>96.11</v>
      </c>
      <c r="C128" s="3">
        <v>13.0</v>
      </c>
      <c r="D128" s="3">
        <v>14.0</v>
      </c>
      <c r="E128" s="3" t="str">
        <f t="shared" ref="E128:E129" si="23">F128*B128</f>
        <v>96.11</v>
      </c>
      <c r="F128" s="3" t="str">
        <f t="shared" ref="F128:F129" si="24">D128-C128</f>
        <v>1.00</v>
      </c>
      <c r="G128" s="1"/>
      <c r="H128" s="1"/>
      <c r="I128" s="1"/>
      <c r="J128" s="1"/>
      <c r="K128" s="1"/>
    </row>
    <row r="129" ht="12.75" customHeight="1">
      <c r="A129" s="1" t="s">
        <v>7</v>
      </c>
      <c r="B129" s="3">
        <v>4.26</v>
      </c>
      <c r="C129" s="3">
        <v>16654.0</v>
      </c>
      <c r="D129" s="3">
        <v>16772.0</v>
      </c>
      <c r="E129" s="3" t="str">
        <f t="shared" si="23"/>
        <v>502.68</v>
      </c>
      <c r="F129" s="3" t="str">
        <f t="shared" si="24"/>
        <v>118.00</v>
      </c>
      <c r="G129" s="1"/>
      <c r="H129" s="1"/>
      <c r="I129" s="1"/>
      <c r="J129" s="1"/>
      <c r="K129" s="1"/>
    </row>
    <row r="130" ht="12.75" customHeight="1">
      <c r="A130" s="1" t="s">
        <v>8</v>
      </c>
      <c r="B130" s="3"/>
      <c r="C130" s="3"/>
      <c r="D130" s="3"/>
      <c r="E130" s="3">
        <v>87.38</v>
      </c>
      <c r="F130" s="1"/>
      <c r="G130" s="1"/>
      <c r="H130" s="1"/>
      <c r="I130" s="1"/>
      <c r="J130" s="1"/>
      <c r="K130" s="1"/>
    </row>
    <row r="131" ht="12.75" customHeight="1">
      <c r="A131" s="1" t="s">
        <v>9</v>
      </c>
      <c r="B131" s="3"/>
      <c r="C131" s="3"/>
      <c r="D131" s="3"/>
      <c r="E131" s="3">
        <v>630.14</v>
      </c>
      <c r="F131" s="3" t="str">
        <f>D131-C131</f>
        <v>0.00</v>
      </c>
      <c r="G131" s="1"/>
      <c r="H131" s="1"/>
      <c r="I131" s="1"/>
      <c r="J131" s="1"/>
      <c r="K131" s="1"/>
    </row>
    <row r="132" ht="12.75" customHeight="1">
      <c r="A132" s="1" t="s">
        <v>11</v>
      </c>
      <c r="B132" s="3"/>
      <c r="C132" s="3"/>
      <c r="D132" s="3"/>
      <c r="E132" s="3">
        <v>762.0</v>
      </c>
      <c r="F132" s="1"/>
      <c r="G132" s="1"/>
      <c r="H132" s="1"/>
      <c r="I132" s="1"/>
      <c r="J132" s="1"/>
      <c r="K132" s="1"/>
    </row>
    <row r="133" ht="12.75" customHeight="1">
      <c r="A133" s="1" t="s">
        <v>12</v>
      </c>
      <c r="B133" s="3"/>
      <c r="C133" s="3"/>
      <c r="D133" s="3"/>
      <c r="E133" s="3">
        <v>809.71</v>
      </c>
      <c r="F133" s="3" t="str">
        <f>D133-C133</f>
        <v>0.00</v>
      </c>
      <c r="G133" s="1"/>
      <c r="H133" s="1"/>
      <c r="I133" s="1"/>
      <c r="J133" s="1"/>
      <c r="K133" s="1"/>
    </row>
    <row r="134" ht="12.75" customHeight="1">
      <c r="A134" s="1" t="s">
        <v>13</v>
      </c>
      <c r="B134" s="3"/>
      <c r="C134" s="3"/>
      <c r="D134" s="3"/>
      <c r="E134" s="3">
        <v>697.38</v>
      </c>
      <c r="F134" s="1"/>
      <c r="G134" s="1"/>
      <c r="H134" s="1"/>
      <c r="I134" s="1"/>
      <c r="J134" s="1"/>
      <c r="K134" s="1"/>
    </row>
    <row r="135" ht="12.75" customHeight="1">
      <c r="A135" s="1" t="s">
        <v>14</v>
      </c>
      <c r="B135" s="3"/>
      <c r="C135" s="3"/>
      <c r="D135" s="3"/>
      <c r="E135" s="3">
        <v>203.68</v>
      </c>
      <c r="F135" s="1"/>
      <c r="G135" s="1"/>
      <c r="H135" s="1"/>
      <c r="I135" s="1"/>
      <c r="J135" s="1"/>
      <c r="K135" s="1"/>
    </row>
    <row r="136" ht="15.75" customHeight="1">
      <c r="A136" s="5" t="s">
        <v>16</v>
      </c>
      <c r="B136" s="5"/>
      <c r="C136" s="5"/>
      <c r="D136" s="5"/>
      <c r="E136" s="6" t="str">
        <f>SUM(E128:E135)</f>
        <v>3789.08</v>
      </c>
      <c r="F136" s="1"/>
      <c r="G136" s="3" t="str">
        <f>7000+E136</f>
        <v>10789.08</v>
      </c>
      <c r="H136" s="1"/>
      <c r="I136" s="1"/>
      <c r="J136" s="1"/>
      <c r="K136" s="1"/>
    </row>
    <row r="137" ht="12.75" customHeight="1">
      <c r="A137" s="7" t="s">
        <v>45</v>
      </c>
      <c r="B137" s="3"/>
      <c r="C137" s="3"/>
      <c r="D137" s="3"/>
      <c r="E137" s="3"/>
      <c r="F137" s="1"/>
      <c r="G137" s="1"/>
      <c r="H137" s="1"/>
      <c r="I137" s="1"/>
      <c r="J137" s="1"/>
      <c r="K137" s="1"/>
    </row>
    <row r="138" ht="15.75" customHeight="1">
      <c r="A138" s="1"/>
      <c r="B138" s="2" t="s">
        <v>28</v>
      </c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/>
      <c r="H139" s="1"/>
      <c r="I139" s="1"/>
      <c r="J139" s="1"/>
      <c r="K139" s="1"/>
    </row>
    <row r="140" ht="12.75" customHeight="1">
      <c r="A140" s="1" t="s">
        <v>6</v>
      </c>
      <c r="B140" s="3">
        <v>96.11</v>
      </c>
      <c r="C140" s="3">
        <v>11.0</v>
      </c>
      <c r="D140" s="3">
        <v>13.0</v>
      </c>
      <c r="E140" s="3" t="str">
        <f t="shared" ref="E140:E141" si="25">F140*B140</f>
        <v>192.22</v>
      </c>
      <c r="F140" s="3" t="str">
        <f t="shared" ref="F140:F141" si="26">D140-C140</f>
        <v>2.00</v>
      </c>
      <c r="G140" s="1"/>
      <c r="H140" s="1"/>
      <c r="I140" s="1"/>
      <c r="J140" s="1"/>
      <c r="K140" s="1"/>
    </row>
    <row r="141" ht="12.75" customHeight="1">
      <c r="A141" s="1" t="s">
        <v>7</v>
      </c>
      <c r="B141" s="3">
        <v>4.26</v>
      </c>
      <c r="C141" s="3">
        <v>16548.0</v>
      </c>
      <c r="D141" s="3">
        <v>16654.0</v>
      </c>
      <c r="E141" s="3" t="str">
        <f t="shared" si="25"/>
        <v>451.56</v>
      </c>
      <c r="F141" s="3" t="str">
        <f t="shared" si="26"/>
        <v>106.00</v>
      </c>
      <c r="G141" s="1"/>
      <c r="H141" s="1"/>
      <c r="I141" s="1"/>
      <c r="J141" s="1"/>
      <c r="K141" s="1"/>
    </row>
    <row r="142" ht="12.75" customHeight="1">
      <c r="A142" s="1" t="s">
        <v>8</v>
      </c>
      <c r="B142" s="3"/>
      <c r="C142" s="3"/>
      <c r="D142" s="3"/>
      <c r="E142" s="3">
        <v>87.38</v>
      </c>
      <c r="F142" s="1"/>
      <c r="G142" s="1"/>
      <c r="H142" s="1"/>
      <c r="I142" s="1"/>
      <c r="J142" s="1"/>
      <c r="K142" s="1"/>
    </row>
    <row r="143" ht="12.75" customHeight="1">
      <c r="A143" s="1" t="s">
        <v>9</v>
      </c>
      <c r="B143" s="3"/>
      <c r="C143" s="3"/>
      <c r="D143" s="3"/>
      <c r="E143" s="3">
        <v>630.14</v>
      </c>
      <c r="F143" s="3" t="str">
        <f>D143-C143</f>
        <v>0.00</v>
      </c>
      <c r="G143" s="1"/>
      <c r="H143" s="1"/>
      <c r="I143" s="1"/>
      <c r="J143" s="1"/>
      <c r="K143" s="1"/>
    </row>
    <row r="144" ht="12.75" customHeight="1">
      <c r="A144" s="1" t="s">
        <v>11</v>
      </c>
      <c r="B144" s="3"/>
      <c r="C144" s="3"/>
      <c r="D144" s="3"/>
      <c r="E144" s="3">
        <v>762.0</v>
      </c>
      <c r="F144" s="1"/>
      <c r="G144" s="1"/>
      <c r="H144" s="1"/>
      <c r="I144" s="1"/>
      <c r="J144" s="1"/>
      <c r="K144" s="1"/>
    </row>
    <row r="145" ht="12.75" customHeight="1">
      <c r="A145" s="1" t="s">
        <v>12</v>
      </c>
      <c r="B145" s="3"/>
      <c r="C145" s="3"/>
      <c r="D145" s="3"/>
      <c r="E145" s="3">
        <v>809.71</v>
      </c>
      <c r="F145" s="3" t="str">
        <f>D145-C145</f>
        <v>0.00</v>
      </c>
      <c r="G145" s="1"/>
      <c r="H145" s="1"/>
      <c r="I145" s="1"/>
      <c r="J145" s="1"/>
      <c r="K145" s="1"/>
    </row>
    <row r="146" ht="12.75" customHeight="1">
      <c r="A146" s="1" t="s">
        <v>13</v>
      </c>
      <c r="B146" s="3"/>
      <c r="C146" s="3"/>
      <c r="D146" s="3"/>
      <c r="E146" s="3">
        <v>697.38</v>
      </c>
      <c r="F146" s="1"/>
      <c r="G146" s="1"/>
      <c r="H146" s="1"/>
      <c r="I146" s="1"/>
      <c r="J146" s="1"/>
      <c r="K146" s="1"/>
    </row>
    <row r="147" ht="12.75" customHeight="1">
      <c r="A147" s="1" t="s">
        <v>14</v>
      </c>
      <c r="B147" s="3"/>
      <c r="C147" s="3"/>
      <c r="D147" s="3"/>
      <c r="E147" s="3">
        <v>203.68</v>
      </c>
      <c r="F147" s="1"/>
      <c r="G147" s="1"/>
      <c r="H147" s="1"/>
      <c r="I147" s="1"/>
      <c r="J147" s="1"/>
      <c r="K147" s="1"/>
    </row>
    <row r="148" ht="15.75" customHeight="1">
      <c r="A148" s="5" t="s">
        <v>16</v>
      </c>
      <c r="B148" s="5"/>
      <c r="C148" s="5"/>
      <c r="D148" s="5"/>
      <c r="E148" s="6" t="str">
        <f>SUM(E140:E147)</f>
        <v>3834.07</v>
      </c>
      <c r="F148" s="1"/>
      <c r="G148" s="3" t="str">
        <f>7000+E148</f>
        <v>10834.07</v>
      </c>
      <c r="H148" s="1"/>
      <c r="I148" s="1"/>
      <c r="J148" s="1"/>
      <c r="K148" s="1"/>
    </row>
    <row r="149" ht="12.75" customHeight="1">
      <c r="A149" s="7" t="s">
        <v>45</v>
      </c>
      <c r="B149" s="3"/>
      <c r="C149" s="3"/>
      <c r="D149" s="3"/>
      <c r="E149" s="3"/>
      <c r="F149" s="1"/>
      <c r="G149" s="1"/>
      <c r="H149" s="1"/>
      <c r="I149" s="1"/>
      <c r="J149" s="1"/>
      <c r="K149" s="1"/>
    </row>
    <row r="150" ht="15.75" customHeight="1">
      <c r="A150" s="1"/>
      <c r="B150" s="2" t="s">
        <v>36</v>
      </c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/>
      <c r="H151" s="1"/>
      <c r="I151" s="1"/>
      <c r="J151" s="1"/>
      <c r="K151" s="1"/>
    </row>
    <row r="152" ht="12.75" customHeight="1">
      <c r="A152" s="1" t="s">
        <v>6</v>
      </c>
      <c r="B152" s="3">
        <v>96.11</v>
      </c>
      <c r="C152" s="3">
        <v>10.0</v>
      </c>
      <c r="D152" s="3">
        <v>11.0</v>
      </c>
      <c r="E152" s="3" t="str">
        <f t="shared" ref="E152:E153" si="27">F152*B152</f>
        <v>96.11</v>
      </c>
      <c r="F152" s="3" t="str">
        <f t="shared" ref="F152:F153" si="28">D152-C152</f>
        <v>1.00</v>
      </c>
      <c r="G152" s="1"/>
      <c r="H152" s="1"/>
      <c r="I152" s="1"/>
      <c r="J152" s="1"/>
      <c r="K152" s="1"/>
    </row>
    <row r="153" ht="12.75" customHeight="1">
      <c r="A153" s="1" t="s">
        <v>7</v>
      </c>
      <c r="B153" s="3">
        <v>4.26</v>
      </c>
      <c r="C153" s="3">
        <v>16433.0</v>
      </c>
      <c r="D153" s="3">
        <v>16548.0</v>
      </c>
      <c r="E153" s="3" t="str">
        <f t="shared" si="27"/>
        <v>489.90</v>
      </c>
      <c r="F153" s="3" t="str">
        <f t="shared" si="28"/>
        <v>115.00</v>
      </c>
      <c r="G153" s="1"/>
      <c r="H153" s="1"/>
      <c r="I153" s="1"/>
      <c r="J153" s="1"/>
      <c r="K153" s="1"/>
    </row>
    <row r="154" ht="12.75" customHeight="1">
      <c r="A154" s="1" t="s">
        <v>8</v>
      </c>
      <c r="B154" s="3"/>
      <c r="C154" s="3"/>
      <c r="D154" s="3"/>
      <c r="E154" s="3">
        <v>87.38</v>
      </c>
      <c r="F154" s="1"/>
      <c r="G154" s="1"/>
      <c r="H154" s="1"/>
      <c r="I154" s="1"/>
      <c r="J154" s="1"/>
      <c r="K154" s="1"/>
    </row>
    <row r="155" ht="12.75" customHeight="1">
      <c r="A155" s="1" t="s">
        <v>9</v>
      </c>
      <c r="B155" s="3"/>
      <c r="C155" s="3"/>
      <c r="D155" s="3"/>
      <c r="E155" s="3">
        <v>630.14</v>
      </c>
      <c r="F155" s="3" t="str">
        <f>D155-C155</f>
        <v>0.00</v>
      </c>
      <c r="G155" s="1"/>
      <c r="H155" s="1"/>
      <c r="I155" s="1"/>
      <c r="J155" s="1"/>
      <c r="K155" s="1"/>
    </row>
    <row r="156" ht="12.75" customHeight="1">
      <c r="A156" s="1" t="s">
        <v>11</v>
      </c>
      <c r="B156" s="3"/>
      <c r="C156" s="3"/>
      <c r="D156" s="3"/>
      <c r="E156" s="3">
        <v>762.0</v>
      </c>
      <c r="F156" s="1"/>
      <c r="G156" s="1"/>
      <c r="H156" s="1"/>
      <c r="I156" s="1"/>
      <c r="J156" s="1"/>
      <c r="K156" s="1"/>
    </row>
    <row r="157" ht="12.75" customHeight="1">
      <c r="A157" s="1" t="s">
        <v>12</v>
      </c>
      <c r="B157" s="3"/>
      <c r="C157" s="3"/>
      <c r="D157" s="3"/>
      <c r="E157" s="3">
        <v>809.71</v>
      </c>
      <c r="F157" s="3" t="str">
        <f>D157-C157</f>
        <v>0.00</v>
      </c>
      <c r="G157" s="1"/>
      <c r="H157" s="1"/>
      <c r="I157" s="1"/>
      <c r="J157" s="1"/>
      <c r="K157" s="1"/>
    </row>
    <row r="158" ht="12.75" customHeight="1">
      <c r="A158" s="1" t="s">
        <v>13</v>
      </c>
      <c r="B158" s="3"/>
      <c r="C158" s="3"/>
      <c r="D158" s="3"/>
      <c r="E158" s="3">
        <v>697.38</v>
      </c>
      <c r="F158" s="1"/>
      <c r="G158" s="1"/>
      <c r="H158" s="1"/>
      <c r="I158" s="1"/>
      <c r="J158" s="1"/>
      <c r="K158" s="1"/>
    </row>
    <row r="159" ht="12.75" customHeight="1">
      <c r="A159" s="1" t="s">
        <v>14</v>
      </c>
      <c r="B159" s="3"/>
      <c r="C159" s="3"/>
      <c r="D159" s="3"/>
      <c r="E159" s="3">
        <v>203.68</v>
      </c>
      <c r="F159" s="1"/>
      <c r="G159" s="1"/>
      <c r="H159" s="1"/>
      <c r="I159" s="1"/>
      <c r="J159" s="1"/>
      <c r="K159" s="1"/>
    </row>
    <row r="160" ht="15.75" customHeight="1">
      <c r="A160" s="5" t="s">
        <v>16</v>
      </c>
      <c r="B160" s="5"/>
      <c r="C160" s="5"/>
      <c r="D160" s="5"/>
      <c r="E160" s="6" t="str">
        <f>SUM(E152:E159)</f>
        <v>3776.30</v>
      </c>
      <c r="F160" s="1"/>
      <c r="G160" s="3" t="str">
        <f>7000+E160</f>
        <v>10776.30</v>
      </c>
      <c r="H160" s="1"/>
      <c r="I160" s="1"/>
      <c r="J160" s="1"/>
      <c r="K160" s="1"/>
    </row>
    <row r="161" ht="12.75" customHeight="1">
      <c r="A161" s="7" t="s">
        <v>45</v>
      </c>
      <c r="B161" s="3"/>
      <c r="C161" s="3"/>
      <c r="D161" s="3"/>
      <c r="E161" s="3"/>
      <c r="F161" s="1"/>
      <c r="G161" s="1"/>
      <c r="H161" s="1"/>
      <c r="I161" s="1"/>
      <c r="J161" s="1"/>
      <c r="K161" s="1"/>
    </row>
    <row r="162" ht="15.75" customHeight="1">
      <c r="A162" s="1"/>
      <c r="B162" s="2" t="s">
        <v>37</v>
      </c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/>
      <c r="H163" s="1"/>
      <c r="I163" s="1"/>
      <c r="J163" s="1"/>
      <c r="K163" s="1"/>
    </row>
    <row r="164" ht="12.75" customHeight="1">
      <c r="A164" s="1" t="s">
        <v>6</v>
      </c>
      <c r="B164" s="3">
        <v>96.11</v>
      </c>
      <c r="C164" s="3">
        <v>8.0</v>
      </c>
      <c r="D164" s="3">
        <v>10.0</v>
      </c>
      <c r="E164" s="3" t="str">
        <f t="shared" ref="E164:E165" si="29">F164*B164</f>
        <v>192.22</v>
      </c>
      <c r="F164" s="3" t="str">
        <f t="shared" ref="F164:F165" si="30">D164-C164</f>
        <v>2.00</v>
      </c>
      <c r="G164" s="1"/>
      <c r="H164" s="1"/>
      <c r="I164" s="1"/>
      <c r="J164" s="1"/>
      <c r="K164" s="1"/>
    </row>
    <row r="165" ht="12.75" customHeight="1">
      <c r="A165" s="1" t="s">
        <v>7</v>
      </c>
      <c r="B165" s="3">
        <v>4.26</v>
      </c>
      <c r="C165" s="3">
        <v>16279.0</v>
      </c>
      <c r="D165" s="3">
        <v>16433.0</v>
      </c>
      <c r="E165" s="3" t="str">
        <f t="shared" si="29"/>
        <v>656.04</v>
      </c>
      <c r="F165" s="3" t="str">
        <f t="shared" si="30"/>
        <v>154.00</v>
      </c>
      <c r="G165" s="1"/>
      <c r="H165" s="1"/>
      <c r="I165" s="1"/>
      <c r="J165" s="1"/>
      <c r="K165" s="1"/>
    </row>
    <row r="166" ht="12.75" customHeight="1">
      <c r="A166" s="1" t="s">
        <v>8</v>
      </c>
      <c r="B166" s="3"/>
      <c r="C166" s="3"/>
      <c r="D166" s="3"/>
      <c r="E166" s="3">
        <v>87.38</v>
      </c>
      <c r="F166" s="1"/>
      <c r="G166" s="1"/>
      <c r="H166" s="1"/>
      <c r="I166" s="1"/>
      <c r="J166" s="1"/>
      <c r="K166" s="1"/>
    </row>
    <row r="167" ht="12.75" customHeight="1">
      <c r="A167" s="1" t="s">
        <v>9</v>
      </c>
      <c r="B167" s="3"/>
      <c r="C167" s="3"/>
      <c r="D167" s="3"/>
      <c r="E167" s="3">
        <v>630.14</v>
      </c>
      <c r="F167" s="3" t="str">
        <f>D167-C167</f>
        <v>0.00</v>
      </c>
      <c r="G167" s="1"/>
      <c r="H167" s="1"/>
      <c r="I167" s="1"/>
      <c r="J167" s="1"/>
      <c r="K167" s="1"/>
    </row>
    <row r="168" ht="12.75" customHeight="1">
      <c r="A168" s="1" t="s">
        <v>11</v>
      </c>
      <c r="B168" s="3"/>
      <c r="C168" s="3"/>
      <c r="D168" s="3"/>
      <c r="E168" s="3">
        <v>762.0</v>
      </c>
      <c r="F168" s="1"/>
      <c r="G168" s="1"/>
      <c r="H168" s="1"/>
      <c r="I168" s="1"/>
      <c r="J168" s="1"/>
      <c r="K168" s="1"/>
    </row>
    <row r="169" ht="12.75" customHeight="1">
      <c r="A169" s="1" t="s">
        <v>12</v>
      </c>
      <c r="B169" s="3"/>
      <c r="C169" s="3"/>
      <c r="D169" s="3"/>
      <c r="E169" s="3">
        <v>809.71</v>
      </c>
      <c r="F169" s="3" t="str">
        <f>D169-C169</f>
        <v>0.00</v>
      </c>
      <c r="G169" s="1"/>
      <c r="H169" s="1"/>
      <c r="I169" s="1"/>
      <c r="J169" s="1"/>
      <c r="K169" s="1"/>
    </row>
    <row r="170" ht="12.75" customHeight="1">
      <c r="A170" s="1" t="s">
        <v>13</v>
      </c>
      <c r="B170" s="3"/>
      <c r="C170" s="3"/>
      <c r="D170" s="3"/>
      <c r="E170" s="3">
        <v>697.38</v>
      </c>
      <c r="F170" s="1"/>
      <c r="G170" s="1"/>
      <c r="H170" s="1"/>
      <c r="I170" s="1"/>
      <c r="J170" s="1"/>
      <c r="K170" s="1"/>
    </row>
    <row r="171" ht="12.75" customHeight="1">
      <c r="A171" s="1" t="s">
        <v>14</v>
      </c>
      <c r="B171" s="3"/>
      <c r="C171" s="3"/>
      <c r="D171" s="3"/>
      <c r="E171" s="3">
        <v>203.68</v>
      </c>
      <c r="F171" s="1"/>
      <c r="G171" s="1"/>
      <c r="H171" s="1"/>
      <c r="I171" s="1"/>
      <c r="J171" s="1"/>
      <c r="K171" s="1"/>
    </row>
    <row r="172" ht="15.75" customHeight="1">
      <c r="A172" s="5" t="s">
        <v>16</v>
      </c>
      <c r="B172" s="5"/>
      <c r="C172" s="5"/>
      <c r="D172" s="5"/>
      <c r="E172" s="6" t="str">
        <f>SUM(E164:E171)</f>
        <v>4038.55</v>
      </c>
      <c r="F172" s="1"/>
      <c r="G172" s="3" t="str">
        <f>7000+E172</f>
        <v>11038.55</v>
      </c>
      <c r="H172" s="1"/>
      <c r="I172" s="1"/>
      <c r="J172" s="1"/>
      <c r="K172" s="1"/>
    </row>
    <row r="173" ht="12.75" customHeight="1">
      <c r="A173" s="7" t="s">
        <v>45</v>
      </c>
      <c r="B173" s="3"/>
      <c r="C173" s="3"/>
      <c r="D173" s="3"/>
      <c r="E173" s="3"/>
      <c r="F173" s="1"/>
      <c r="G173" s="1"/>
      <c r="H173" s="1"/>
      <c r="I173" s="1"/>
      <c r="J173" s="1"/>
      <c r="K173" s="1"/>
    </row>
    <row r="174" ht="15.75" customHeight="1">
      <c r="A174" s="1"/>
      <c r="B174" s="2" t="s">
        <v>38</v>
      </c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/>
      <c r="H175" s="1"/>
      <c r="I175" s="1"/>
      <c r="J175" s="1"/>
      <c r="K175" s="1"/>
    </row>
    <row r="176" ht="12.75" customHeight="1">
      <c r="A176" s="1" t="s">
        <v>6</v>
      </c>
      <c r="B176" s="3">
        <v>96.11</v>
      </c>
      <c r="C176" s="3">
        <v>6.0</v>
      </c>
      <c r="D176" s="3">
        <v>8.0</v>
      </c>
      <c r="E176" s="3" t="str">
        <f t="shared" ref="E176:E177" si="31">F176*B176</f>
        <v>192.22</v>
      </c>
      <c r="F176" s="3" t="str">
        <f t="shared" ref="F176:F177" si="32">D176-C176</f>
        <v>2.00</v>
      </c>
      <c r="G176" s="1"/>
      <c r="H176" s="1"/>
      <c r="I176" s="1"/>
      <c r="J176" s="1"/>
      <c r="K176" s="1"/>
    </row>
    <row r="177" ht="12.75" customHeight="1">
      <c r="A177" s="1" t="s">
        <v>7</v>
      </c>
      <c r="B177" s="3">
        <v>4.26</v>
      </c>
      <c r="C177" s="3">
        <v>16114.0</v>
      </c>
      <c r="D177" s="3">
        <v>16279.0</v>
      </c>
      <c r="E177" s="3" t="str">
        <f t="shared" si="31"/>
        <v>702.90</v>
      </c>
      <c r="F177" s="3" t="str">
        <f t="shared" si="32"/>
        <v>165.00</v>
      </c>
      <c r="G177" s="1"/>
      <c r="H177" s="1"/>
      <c r="I177" s="1"/>
      <c r="J177" s="1"/>
      <c r="K177" s="1"/>
    </row>
    <row r="178" ht="12.75" customHeight="1">
      <c r="A178" s="1" t="s">
        <v>8</v>
      </c>
      <c r="B178" s="3"/>
      <c r="C178" s="3"/>
      <c r="D178" s="3"/>
      <c r="E178" s="3">
        <v>95.37</v>
      </c>
      <c r="F178" s="1"/>
      <c r="G178" s="1"/>
      <c r="H178" s="1"/>
      <c r="I178" s="1"/>
      <c r="J178" s="1"/>
      <c r="K178" s="1"/>
    </row>
    <row r="179" ht="12.75" customHeight="1">
      <c r="A179" s="1" t="s">
        <v>9</v>
      </c>
      <c r="B179" s="3"/>
      <c r="C179" s="3"/>
      <c r="D179" s="3"/>
      <c r="E179" s="3">
        <v>630.14</v>
      </c>
      <c r="F179" s="3" t="str">
        <f>D179-C179</f>
        <v>0.00</v>
      </c>
      <c r="G179" s="1"/>
      <c r="H179" s="1"/>
      <c r="I179" s="1"/>
      <c r="J179" s="1"/>
      <c r="K179" s="1"/>
    </row>
    <row r="180" ht="12.75" customHeight="1">
      <c r="A180" s="1" t="s">
        <v>11</v>
      </c>
      <c r="B180" s="3"/>
      <c r="C180" s="3"/>
      <c r="D180" s="3"/>
      <c r="E180" s="3">
        <v>630.49</v>
      </c>
      <c r="F180" s="1"/>
      <c r="G180" s="1"/>
      <c r="H180" s="1"/>
      <c r="I180" s="1"/>
      <c r="J180" s="1"/>
      <c r="K180" s="1"/>
    </row>
    <row r="181" ht="12.75" customHeight="1">
      <c r="A181" s="1" t="s">
        <v>12</v>
      </c>
      <c r="B181" s="3"/>
      <c r="C181" s="3"/>
      <c r="D181" s="3"/>
      <c r="E181" s="3">
        <v>809.71</v>
      </c>
      <c r="F181" s="3" t="str">
        <f>D181-C181</f>
        <v>0.00</v>
      </c>
      <c r="G181" s="1"/>
      <c r="H181" s="1"/>
      <c r="I181" s="1"/>
      <c r="J181" s="1"/>
      <c r="K181" s="1"/>
    </row>
    <row r="182" ht="12.75" customHeight="1">
      <c r="A182" s="1" t="s">
        <v>13</v>
      </c>
      <c r="B182" s="3"/>
      <c r="C182" s="3"/>
      <c r="D182" s="3"/>
      <c r="E182" s="3">
        <v>697.38</v>
      </c>
      <c r="F182" s="1"/>
      <c r="G182" s="1"/>
      <c r="H182" s="1"/>
      <c r="I182" s="1"/>
      <c r="J182" s="1"/>
      <c r="K182" s="1"/>
    </row>
    <row r="183" ht="12.75" customHeight="1">
      <c r="A183" s="1" t="s">
        <v>14</v>
      </c>
      <c r="B183" s="3"/>
      <c r="C183" s="3"/>
      <c r="D183" s="3"/>
      <c r="E183" s="3">
        <v>203.68</v>
      </c>
      <c r="F183" s="1"/>
      <c r="G183" s="1"/>
      <c r="H183" s="1"/>
      <c r="I183" s="1"/>
      <c r="J183" s="1"/>
      <c r="K183" s="1"/>
    </row>
    <row r="184" ht="15.75" customHeight="1">
      <c r="A184" s="5" t="s">
        <v>16</v>
      </c>
      <c r="B184" s="5"/>
      <c r="C184" s="5"/>
      <c r="D184" s="5"/>
      <c r="E184" s="6" t="str">
        <f>SUM(E176:E183)</f>
        <v>3961.89</v>
      </c>
      <c r="F184" s="1"/>
      <c r="G184" s="3" t="str">
        <f>7000+E184</f>
        <v>10961.89</v>
      </c>
      <c r="H184" s="1"/>
      <c r="I184" s="1"/>
      <c r="J184" s="1"/>
      <c r="K184" s="1"/>
    </row>
    <row r="185" ht="12.75" customHeight="1">
      <c r="A185" s="7" t="s">
        <v>45</v>
      </c>
      <c r="B185" s="3"/>
      <c r="C185" s="3"/>
      <c r="D185" s="3"/>
      <c r="E185" s="3"/>
      <c r="F185" s="1"/>
      <c r="G185" s="1"/>
      <c r="H185" s="1"/>
      <c r="I185" s="1"/>
      <c r="J185" s="1"/>
      <c r="K185" s="1"/>
    </row>
    <row r="186" ht="15.75" customHeight="1">
      <c r="A186" s="1"/>
      <c r="B186" s="2" t="s">
        <v>39</v>
      </c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/>
      <c r="H187" s="1"/>
      <c r="I187" s="1"/>
      <c r="J187" s="1"/>
      <c r="K187" s="1"/>
    </row>
    <row r="188" ht="12.75" customHeight="1">
      <c r="A188" s="1" t="s">
        <v>6</v>
      </c>
      <c r="B188" s="3">
        <v>96.11</v>
      </c>
      <c r="C188" s="3">
        <v>4.0</v>
      </c>
      <c r="D188" s="3">
        <v>6.0</v>
      </c>
      <c r="E188" s="3" t="str">
        <f t="shared" ref="E188:E189" si="33">F188*B188</f>
        <v>192.22</v>
      </c>
      <c r="F188" s="3" t="str">
        <f t="shared" ref="F188:F189" si="34">D188-C188</f>
        <v>2.00</v>
      </c>
      <c r="G188" s="1"/>
      <c r="H188" s="1"/>
      <c r="I188" s="1"/>
      <c r="J188" s="1"/>
      <c r="K188" s="1"/>
    </row>
    <row r="189" ht="12.75" customHeight="1">
      <c r="A189" s="1" t="s">
        <v>7</v>
      </c>
      <c r="B189" s="3">
        <v>4.26</v>
      </c>
      <c r="C189" s="3">
        <v>15922.0</v>
      </c>
      <c r="D189" s="3">
        <v>16114.0</v>
      </c>
      <c r="E189" s="3" t="str">
        <f t="shared" si="33"/>
        <v>817.92</v>
      </c>
      <c r="F189" s="3" t="str">
        <f t="shared" si="34"/>
        <v>192.00</v>
      </c>
      <c r="G189" s="1"/>
      <c r="H189" s="1"/>
      <c r="I189" s="1"/>
      <c r="J189" s="1"/>
      <c r="K189" s="1"/>
    </row>
    <row r="190" ht="12.75" customHeight="1">
      <c r="A190" s="1" t="s">
        <v>8</v>
      </c>
      <c r="B190" s="3"/>
      <c r="C190" s="3"/>
      <c r="D190" s="3"/>
      <c r="E190" s="3">
        <v>95.37</v>
      </c>
      <c r="F190" s="1"/>
      <c r="G190" s="1"/>
      <c r="H190" s="1"/>
      <c r="I190" s="1"/>
      <c r="J190" s="1"/>
      <c r="K190" s="1"/>
    </row>
    <row r="191" ht="12.75" customHeight="1">
      <c r="A191" s="1" t="s">
        <v>9</v>
      </c>
      <c r="B191" s="3"/>
      <c r="C191" s="3"/>
      <c r="D191" s="3"/>
      <c r="E191" s="3">
        <v>630.14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11</v>
      </c>
      <c r="B192" s="3"/>
      <c r="C192" s="3"/>
      <c r="D192" s="3"/>
      <c r="E192" s="3">
        <v>770.32</v>
      </c>
      <c r="F192" s="1"/>
      <c r="G192" s="1"/>
      <c r="H192" s="1"/>
      <c r="I192" s="1"/>
      <c r="J192" s="1"/>
      <c r="K192" s="1"/>
    </row>
    <row r="193" ht="12.75" customHeight="1">
      <c r="A193" s="1" t="s">
        <v>12</v>
      </c>
      <c r="B193" s="3"/>
      <c r="C193" s="3"/>
      <c r="D193" s="3"/>
      <c r="E193" s="3">
        <v>809.71</v>
      </c>
      <c r="F193" s="3" t="str">
        <f>D193-C193</f>
        <v>0.00</v>
      </c>
      <c r="G193" s="1"/>
      <c r="H193" s="1"/>
      <c r="I193" s="1"/>
      <c r="J193" s="1"/>
      <c r="K193" s="1"/>
    </row>
    <row r="194" ht="12.75" customHeight="1">
      <c r="A194" s="1" t="s">
        <v>13</v>
      </c>
      <c r="B194" s="3"/>
      <c r="C194" s="3"/>
      <c r="D194" s="3"/>
      <c r="E194" s="3">
        <v>697.38</v>
      </c>
      <c r="F194" s="1"/>
      <c r="G194" s="1"/>
      <c r="H194" s="1"/>
      <c r="I194" s="1"/>
      <c r="J194" s="1"/>
      <c r="K194" s="1"/>
    </row>
    <row r="195" ht="12.75" customHeight="1">
      <c r="A195" s="1" t="s">
        <v>14</v>
      </c>
      <c r="B195" s="3"/>
      <c r="C195" s="3"/>
      <c r="D195" s="3"/>
      <c r="E195" s="3">
        <v>203.68</v>
      </c>
      <c r="F195" s="1"/>
      <c r="G195" s="1"/>
      <c r="H195" s="1"/>
      <c r="I195" s="1"/>
      <c r="J195" s="1"/>
      <c r="K195" s="1"/>
    </row>
    <row r="196" ht="15.75" customHeight="1">
      <c r="A196" s="5" t="s">
        <v>16</v>
      </c>
      <c r="B196" s="5"/>
      <c r="C196" s="5"/>
      <c r="D196" s="5"/>
      <c r="E196" s="6" t="str">
        <f>SUM(E188:E195)</f>
        <v>4216.74</v>
      </c>
      <c r="F196" s="1"/>
      <c r="G196" s="3" t="str">
        <f>7000+E196</f>
        <v>11216.74</v>
      </c>
      <c r="H196" s="1"/>
      <c r="I196" s="1"/>
      <c r="J196" s="1"/>
      <c r="K196" s="1"/>
    </row>
    <row r="197" ht="12.75" customHeight="1">
      <c r="A197" s="7" t="s">
        <v>45</v>
      </c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5.75" customHeight="1">
      <c r="A198" s="1"/>
      <c r="B198" s="2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5.75" customHeight="1">
      <c r="A208" s="5"/>
      <c r="B208" s="5"/>
      <c r="C208" s="5"/>
      <c r="D208" s="5"/>
      <c r="E208" s="6"/>
      <c r="F208" s="1"/>
      <c r="G208" s="3"/>
      <c r="H208" s="1"/>
      <c r="I208" s="1"/>
      <c r="J208" s="1"/>
      <c r="K208" s="1"/>
    </row>
    <row r="209" ht="12.75" customHeight="1">
      <c r="A209" s="7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5.75" customHeight="1">
      <c r="A210" s="1"/>
      <c r="B210" s="2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5.75" customHeight="1">
      <c r="A220" s="5"/>
      <c r="B220" s="5"/>
      <c r="C220" s="5"/>
      <c r="D220" s="5"/>
      <c r="E220" s="6"/>
      <c r="F220" s="1"/>
      <c r="G220" s="3"/>
      <c r="H220" s="1"/>
      <c r="I220" s="1"/>
      <c r="J220" s="1"/>
      <c r="K220" s="1"/>
    </row>
    <row r="221" ht="12.75" customHeight="1">
      <c r="A221" s="7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5.75" customHeight="1">
      <c r="A222" s="1"/>
      <c r="B222" s="2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3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1"/>
      <c r="J231" s="1"/>
      <c r="K231" s="1"/>
    </row>
    <row r="232" ht="15.75" customHeight="1">
      <c r="A232" s="5"/>
      <c r="B232" s="5"/>
      <c r="C232" s="5"/>
      <c r="D232" s="5"/>
      <c r="E232" s="6"/>
      <c r="F232" s="1"/>
      <c r="G232" s="3"/>
      <c r="H232" s="1"/>
      <c r="I232" s="1"/>
      <c r="J232" s="1"/>
      <c r="K232" s="1"/>
    </row>
    <row r="233" ht="12.75" customHeight="1">
      <c r="A233" s="7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5.75" customHeight="1">
      <c r="A234" s="1"/>
      <c r="B234" s="2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5"/>
      <c r="B244" s="5"/>
      <c r="C244" s="5"/>
      <c r="D244" s="5"/>
      <c r="E244" s="6"/>
      <c r="F244" s="1"/>
      <c r="G244" s="1"/>
      <c r="H244" s="1"/>
      <c r="I244" s="1"/>
      <c r="J244" s="1"/>
      <c r="K244" s="1"/>
    </row>
    <row r="245" ht="12.75" customHeight="1">
      <c r="A245" s="7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5.75" customHeight="1">
      <c r="A246" s="1"/>
      <c r="B246" s="2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5.75" customHeight="1">
      <c r="A256" s="5"/>
      <c r="B256" s="5"/>
      <c r="C256" s="5"/>
      <c r="D256" s="5"/>
      <c r="E256" s="6"/>
      <c r="F256" s="1"/>
      <c r="G256" s="1"/>
      <c r="H256" s="1"/>
      <c r="I256" s="1"/>
      <c r="J256" s="1"/>
      <c r="K256" s="1"/>
    </row>
    <row r="257" ht="12.75" customHeight="1">
      <c r="A257" s="7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5.75" customHeight="1">
      <c r="A258" s="1"/>
      <c r="B258" s="2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3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1"/>
      <c r="H268" s="1"/>
      <c r="I268" s="1"/>
      <c r="J268" s="1"/>
      <c r="K268" s="1"/>
    </row>
    <row r="269" ht="12.75" customHeight="1">
      <c r="A269" s="7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5"/>
      <c r="B280" s="5"/>
      <c r="C280" s="5"/>
      <c r="D280" s="5"/>
      <c r="E280" s="6"/>
      <c r="F280" s="1"/>
      <c r="G280" s="1"/>
      <c r="H280" s="1"/>
      <c r="I280" s="1"/>
      <c r="J280" s="1"/>
      <c r="K280" s="1"/>
    </row>
    <row r="281" ht="12.75" customHeight="1">
      <c r="A281" s="7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1"/>
      <c r="B282" s="2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5.75" customHeight="1">
      <c r="A292" s="5"/>
      <c r="B292" s="5"/>
      <c r="C292" s="5"/>
      <c r="D292" s="5"/>
      <c r="E292" s="6"/>
      <c r="F292" s="1"/>
      <c r="G292" s="1"/>
      <c r="H292" s="1"/>
      <c r="I292" s="1"/>
      <c r="J292" s="1"/>
      <c r="K292" s="1"/>
    </row>
    <row r="293" ht="12.75" customHeight="1">
      <c r="A293" s="7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1"/>
      <c r="B294" s="2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5"/>
      <c r="B304" s="5"/>
      <c r="C304" s="5"/>
      <c r="D304" s="5"/>
      <c r="E304" s="6"/>
      <c r="F304" s="1"/>
      <c r="G304" s="1"/>
      <c r="H304" s="1"/>
      <c r="I304" s="1"/>
      <c r="J304" s="1"/>
      <c r="K304" s="1"/>
    </row>
    <row r="305" ht="12.75" customHeight="1">
      <c r="A305" s="7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5.75" customHeight="1">
      <c r="A306" s="1"/>
      <c r="B306" s="2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5.75" customHeight="1">
      <c r="A316" s="5"/>
      <c r="B316" s="5"/>
      <c r="C316" s="5"/>
      <c r="D316" s="5"/>
      <c r="E316" s="6"/>
      <c r="F316" s="1"/>
      <c r="G316" s="1"/>
      <c r="H316" s="1"/>
      <c r="I316" s="1"/>
      <c r="J316" s="1"/>
      <c r="K316" s="1"/>
    </row>
    <row r="317" ht="12.75" customHeight="1">
      <c r="A317" s="7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5.75" customHeight="1">
      <c r="A318" s="1"/>
      <c r="B318" s="2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1"/>
      <c r="H328" s="1"/>
      <c r="I328" s="1"/>
      <c r="J328" s="1"/>
      <c r="K328" s="1"/>
    </row>
    <row r="329" ht="12.75" customHeight="1">
      <c r="A329" s="7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5"/>
      <c r="B340" s="5"/>
      <c r="C340" s="5"/>
      <c r="D340" s="5"/>
      <c r="E340" s="6"/>
      <c r="F340" s="1"/>
      <c r="G340" s="1"/>
      <c r="H340" s="1"/>
      <c r="I340" s="1"/>
      <c r="J340" s="1"/>
      <c r="K340" s="1"/>
    </row>
    <row r="341" ht="12.75" customHeight="1">
      <c r="A341" s="7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1"/>
      <c r="B342" s="2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5"/>
      <c r="B352" s="5"/>
      <c r="C352" s="5"/>
      <c r="D352" s="5"/>
      <c r="E352" s="6"/>
      <c r="F352" s="1"/>
      <c r="G352" s="1"/>
      <c r="H352" s="1"/>
      <c r="I352" s="1"/>
      <c r="J352" s="1"/>
      <c r="K352" s="1"/>
    </row>
    <row r="353" ht="12.75" customHeight="1">
      <c r="A353" s="7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1"/>
      <c r="B354" s="2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5"/>
      <c r="B364" s="5"/>
      <c r="C364" s="5"/>
      <c r="D364" s="5"/>
      <c r="E364" s="6"/>
      <c r="F364" s="1"/>
      <c r="G364" s="1"/>
      <c r="H364" s="1"/>
      <c r="I364" s="1"/>
      <c r="J364" s="1"/>
      <c r="K364" s="1"/>
    </row>
    <row r="365" ht="12.75" customHeight="1">
      <c r="A365" s="7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5.75" customHeight="1">
      <c r="A376" s="5"/>
      <c r="B376" s="5"/>
      <c r="C376" s="5"/>
      <c r="D376" s="5"/>
      <c r="E376" s="6"/>
      <c r="F376" s="1"/>
      <c r="G376" s="1"/>
      <c r="H376" s="1"/>
      <c r="I376" s="1"/>
      <c r="J376" s="1"/>
      <c r="K376" s="1"/>
    </row>
    <row r="377" ht="12.75" customHeight="1">
      <c r="A377" s="7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B378" s="2"/>
    </row>
    <row r="379" ht="12.75" customHeight="1">
      <c r="B379" s="11"/>
      <c r="C379" s="11"/>
      <c r="D379" s="11"/>
      <c r="E379" s="11"/>
      <c r="F379" s="11"/>
    </row>
    <row r="380" ht="12.75" customHeight="1">
      <c r="A380" s="11"/>
      <c r="B380" s="3"/>
      <c r="C380" s="3"/>
      <c r="D380" s="3"/>
      <c r="E380" s="3"/>
      <c r="F380" s="3"/>
    </row>
    <row r="381" ht="12.75" customHeight="1">
      <c r="A381" s="11"/>
      <c r="B381" s="3"/>
      <c r="C381" s="3"/>
      <c r="D381" s="3"/>
      <c r="E381" s="3"/>
      <c r="F381" s="3"/>
    </row>
    <row r="382" ht="12.75" customHeight="1">
      <c r="A382" s="11"/>
      <c r="B382" s="3"/>
      <c r="C382" s="3"/>
      <c r="D382" s="3"/>
      <c r="E382" s="3"/>
    </row>
    <row r="383" ht="12.75" customHeight="1">
      <c r="A383" s="11"/>
      <c r="B383" s="3"/>
      <c r="C383" s="3"/>
      <c r="D383" s="3"/>
      <c r="E383" s="3"/>
      <c r="F383" s="3"/>
    </row>
    <row r="384" ht="12.75" customHeight="1">
      <c r="A384" s="11"/>
      <c r="B384" s="3"/>
      <c r="C384" s="3"/>
      <c r="D384" s="3"/>
      <c r="E384" s="3"/>
    </row>
    <row r="385" ht="12.75" customHeight="1">
      <c r="A385" s="11"/>
      <c r="B385" s="3"/>
      <c r="C385" s="3"/>
      <c r="D385" s="3"/>
      <c r="E385" s="3"/>
      <c r="F385" s="3"/>
    </row>
    <row r="386" ht="12.75" customHeight="1">
      <c r="A386" s="1"/>
      <c r="B386" s="2"/>
      <c r="E386" s="1"/>
      <c r="F386" s="1"/>
      <c r="G386" s="1"/>
      <c r="H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</row>
    <row r="388" ht="15.75" customHeight="1">
      <c r="A388" s="1"/>
      <c r="B388" s="3"/>
      <c r="C388" s="3"/>
      <c r="D388" s="3"/>
      <c r="E388" s="3"/>
      <c r="F388" s="3"/>
      <c r="G388" s="1"/>
      <c r="H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</row>
    <row r="390" ht="15.75" customHeight="1">
      <c r="A390" s="1"/>
      <c r="B390" s="3"/>
      <c r="C390" s="3"/>
      <c r="D390" s="3"/>
      <c r="E390" s="3"/>
      <c r="F390" s="1"/>
      <c r="G390" s="1"/>
      <c r="H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</row>
    <row r="396" ht="12.75" customHeight="1">
      <c r="A396" s="5"/>
      <c r="B396" s="5"/>
      <c r="C396" s="5"/>
      <c r="D396" s="5"/>
      <c r="E396" s="6"/>
      <c r="F396" s="1"/>
      <c r="G396" s="1"/>
      <c r="H396" s="1"/>
    </row>
    <row r="397" ht="12.75" customHeight="1">
      <c r="A397" s="7"/>
      <c r="B397" s="3"/>
      <c r="C397" s="3"/>
      <c r="D397" s="3"/>
      <c r="E397" s="3"/>
      <c r="F397" s="1"/>
      <c r="G397" s="1"/>
      <c r="H397" s="1"/>
    </row>
  </sheetData>
  <mergeCells count="33">
    <mergeCell ref="B162:D162"/>
    <mergeCell ref="B150:D150"/>
    <mergeCell ref="B102:D102"/>
    <mergeCell ref="B114:D114"/>
    <mergeCell ref="B126:D126"/>
    <mergeCell ref="B138:D138"/>
    <mergeCell ref="B174:D174"/>
    <mergeCell ref="B29:D29"/>
    <mergeCell ref="B42:D42"/>
    <mergeCell ref="B54:D54"/>
    <mergeCell ref="B66:D66"/>
    <mergeCell ref="B90:D90"/>
    <mergeCell ref="B78:D78"/>
    <mergeCell ref="B186:D186"/>
    <mergeCell ref="B198:D198"/>
    <mergeCell ref="B282:D282"/>
    <mergeCell ref="B270:D270"/>
    <mergeCell ref="B318:D318"/>
    <mergeCell ref="B330:D330"/>
    <mergeCell ref="B342:D342"/>
    <mergeCell ref="B354:D354"/>
    <mergeCell ref="B366:D366"/>
    <mergeCell ref="B378:D378"/>
    <mergeCell ref="B386:D386"/>
    <mergeCell ref="B210:D210"/>
    <mergeCell ref="B222:D222"/>
    <mergeCell ref="B246:D246"/>
    <mergeCell ref="B258:D258"/>
    <mergeCell ref="B234:D234"/>
    <mergeCell ref="B306:D306"/>
    <mergeCell ref="B294:D294"/>
    <mergeCell ref="B15:D15"/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1214.0</v>
      </c>
      <c r="D5" s="3">
        <v>1218.0</v>
      </c>
      <c r="E5" s="3" t="str">
        <f t="shared" ref="E5:E6" si="1">F5*B5</f>
        <v>174.28</v>
      </c>
      <c r="F5" s="3" t="str">
        <f>D5-C5</f>
        <v>4.00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224.14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211.67</v>
      </c>
      <c r="C8" s="3">
        <v>9.0</v>
      </c>
      <c r="D8" s="3">
        <v>12.0</v>
      </c>
      <c r="E8" s="3" t="str">
        <f>B8*F8</f>
        <v>635.01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46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44</v>
      </c>
      <c r="B13" s="3"/>
      <c r="C13" s="3"/>
      <c r="D13" s="3"/>
      <c r="E13" s="3">
        <v>245.0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6634.67</v>
      </c>
      <c r="F14" s="1"/>
      <c r="G14" s="3" t="str">
        <f>E14+24000</f>
        <v>30634.67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0.0</v>
      </c>
      <c r="D18" s="3">
        <v>57.0</v>
      </c>
      <c r="E18" s="3" t="str">
        <f>F18*B18</f>
        <v>293.55</v>
      </c>
      <c r="F18" s="3" t="str">
        <f>D18-C18</f>
        <v>57.00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1211.0</v>
      </c>
      <c r="D20" s="3">
        <v>1214.0</v>
      </c>
      <c r="E20" s="3" t="str">
        <f t="shared" ref="E20:E21" si="2">F20*B20</f>
        <v>130.71</v>
      </c>
      <c r="F20" s="3" t="str">
        <f>D20-C20</f>
        <v>3.00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160.10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211.67</v>
      </c>
      <c r="C23" s="3">
        <v>7.0</v>
      </c>
      <c r="D23" s="3">
        <v>9.0</v>
      </c>
      <c r="E23" s="3" t="str">
        <f>B23*F23</f>
        <v>423.34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46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44</v>
      </c>
      <c r="B28" s="3"/>
      <c r="C28" s="3"/>
      <c r="D28" s="3"/>
      <c r="E28" s="3">
        <v>245.0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6608.94</v>
      </c>
      <c r="F29" s="1"/>
      <c r="G29" s="3" t="str">
        <f>E29+24000</f>
        <v>30608.94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74488.0</v>
      </c>
      <c r="D33" s="3">
        <v>74558.0</v>
      </c>
      <c r="E33" s="3" t="str">
        <f>F33*B33</f>
        <v>360.50</v>
      </c>
      <c r="F33" s="3" t="str">
        <f>D33-C33</f>
        <v>70.00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1209.0</v>
      </c>
      <c r="D35" s="3">
        <v>1211.0</v>
      </c>
      <c r="E35" s="3" t="str">
        <f t="shared" ref="E35:E36" si="3">F35*B35</f>
        <v>87.14</v>
      </c>
      <c r="F35" s="3" t="str">
        <f>D35-C35</f>
        <v>2.00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96.06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6.0</v>
      </c>
      <c r="D38" s="3">
        <v>7.0</v>
      </c>
      <c r="E38" s="3" t="str">
        <f>B38*F38</f>
        <v>211.67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46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44</v>
      </c>
      <c r="B43" s="3"/>
      <c r="C43" s="3"/>
      <c r="D43" s="3"/>
      <c r="E43" s="3">
        <v>245.0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6000.10</v>
      </c>
      <c r="F44" s="1"/>
      <c r="G44" s="3" t="str">
        <f>E44+24000</f>
        <v>30000.10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74412.0</v>
      </c>
      <c r="D48" s="3">
        <v>74488.0</v>
      </c>
      <c r="E48" s="3" t="str">
        <f>F48*B48</f>
        <v>391.40</v>
      </c>
      <c r="F48" s="3" t="str">
        <f>D48-C48</f>
        <v>76.00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1206.0</v>
      </c>
      <c r="D50" s="3">
        <v>1209.0</v>
      </c>
      <c r="E50" s="3" t="str">
        <f t="shared" ref="E50:E51" si="4">F50*B50</f>
        <v>130.71</v>
      </c>
      <c r="F50" s="3" t="str">
        <f>D50-C50</f>
        <v>3.00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160.10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4.0</v>
      </c>
      <c r="D53" s="3">
        <v>6.0</v>
      </c>
      <c r="E53" s="3" t="str">
        <f>B53*F53</f>
        <v>423.34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46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44</v>
      </c>
      <c r="B58" s="3"/>
      <c r="C58" s="3"/>
      <c r="D58" s="3"/>
      <c r="E58" s="3">
        <v>245.0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6040.95</v>
      </c>
      <c r="F59" s="1"/>
      <c r="G59" s="3" t="str">
        <f>E59+24000</f>
        <v>30040.95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74352.0</v>
      </c>
      <c r="D63" s="3">
        <v>74412.0</v>
      </c>
      <c r="E63" s="3" t="str">
        <f>F63*B63</f>
        <v>309.00</v>
      </c>
      <c r="F63" s="3" t="str">
        <f>D63-C63</f>
        <v>60.00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1205.0</v>
      </c>
      <c r="D65" s="3">
        <v>1206.0</v>
      </c>
      <c r="E65" s="3" t="str">
        <f t="shared" ref="E65:E66" si="5">F65*B65</f>
        <v>43.57</v>
      </c>
      <c r="F65" s="3" t="str">
        <f>D65-C65</f>
        <v>1.00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96.06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2.0</v>
      </c>
      <c r="D68" s="3">
        <v>4.0</v>
      </c>
      <c r="E68" s="3" t="str">
        <f>B68*F68</f>
        <v>423.34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46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44</v>
      </c>
      <c r="B73" s="3"/>
      <c r="C73" s="3"/>
      <c r="D73" s="3"/>
      <c r="E73" s="3">
        <v>245.0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5807.37</v>
      </c>
      <c r="F74" s="1"/>
      <c r="G74" s="3" t="str">
        <f>E74+24000</f>
        <v>29807.37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74290.0</v>
      </c>
      <c r="D78" s="3">
        <v>74352.0</v>
      </c>
      <c r="E78" s="3" t="str">
        <f>F78*B78</f>
        <v>319.30</v>
      </c>
      <c r="F78" s="3" t="str">
        <f>D78-C78</f>
        <v>62.00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1203.0</v>
      </c>
      <c r="D80" s="3">
        <v>1205.0</v>
      </c>
      <c r="E80" s="3" t="str">
        <f t="shared" ref="E80:E81" si="6">F80*B80</f>
        <v>87.14</v>
      </c>
      <c r="F80" s="3" t="str">
        <f>D80-C80</f>
        <v>2.00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96.06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1.0</v>
      </c>
      <c r="D83" s="3">
        <v>2.0</v>
      </c>
      <c r="E83" s="3" t="str">
        <f>B83*F83</f>
        <v>211.67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46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44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5649.57</v>
      </c>
      <c r="F89" s="1"/>
      <c r="G89" s="3" t="str">
        <f>E89+24000</f>
        <v>29649.57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74237.0</v>
      </c>
      <c r="D93" s="3">
        <v>74290.0</v>
      </c>
      <c r="E93" s="3" t="str">
        <f>F93*B93</f>
        <v>272.95</v>
      </c>
      <c r="F93" s="3" t="str">
        <f>D93-C93</f>
        <v>53.00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1202.0</v>
      </c>
      <c r="D95" s="3">
        <v>1203.0</v>
      </c>
      <c r="E95" s="3" t="str">
        <f t="shared" ref="E95:E96" si="7">F95*B95</f>
        <v>43.57</v>
      </c>
      <c r="F95" s="3" t="str">
        <f>D95-C95</f>
        <v>1.00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64.04</v>
      </c>
      <c r="F96" s="3" t="str">
        <f>F95+F98</f>
        <v>2.00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0.0</v>
      </c>
      <c r="D98" s="3">
        <v>1.0</v>
      </c>
      <c r="E98" s="3" t="str">
        <f>B98*F98</f>
        <v>211.67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46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44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5527.63</v>
      </c>
      <c r="F104" s="1"/>
      <c r="G104" s="3" t="str">
        <f>E104+24000</f>
        <v>29527.63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74197.0</v>
      </c>
      <c r="D108" s="3">
        <v>74237.0</v>
      </c>
      <c r="E108" s="3" t="str">
        <f>F108*B108</f>
        <v>206.00</v>
      </c>
      <c r="F108" s="3" t="str">
        <f>D108-C108</f>
        <v>40.00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1201.0</v>
      </c>
      <c r="D110" s="3">
        <v>1202.0</v>
      </c>
      <c r="E110" s="3" t="str">
        <f t="shared" ref="E110:E111" si="8">F110*B110</f>
        <v>43.57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32.02</v>
      </c>
      <c r="F111" s="3" t="str">
        <f>F110+F113</f>
        <v>1.00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0.0</v>
      </c>
      <c r="D113" s="3">
        <v>0.0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46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44</v>
      </c>
      <c r="B118" s="3"/>
      <c r="C118" s="3"/>
      <c r="D118" s="3"/>
      <c r="E118" s="3">
        <v>245.0</v>
      </c>
      <c r="F118" s="1"/>
      <c r="G118" s="3" t="str">
        <f>G119-2200</f>
        <v>27016.99</v>
      </c>
    </row>
    <row r="119" ht="15.75" customHeight="1">
      <c r="A119" s="5" t="s">
        <v>16</v>
      </c>
      <c r="B119" s="5"/>
      <c r="C119" s="5"/>
      <c r="D119" s="5"/>
      <c r="E119" s="6" t="str">
        <f>SUM(E108:E118)</f>
        <v>5216.99</v>
      </c>
      <c r="F119" s="1"/>
      <c r="G119" s="3" t="str">
        <f>E119+24000</f>
        <v>29216.99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74104.0</v>
      </c>
      <c r="D123" s="3">
        <v>74197.0</v>
      </c>
      <c r="E123" s="3" t="str">
        <f>F123*B123</f>
        <v>478.95</v>
      </c>
      <c r="F123" s="3" t="str">
        <f>D123-C123</f>
        <v>93.00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1196.0</v>
      </c>
      <c r="D125" s="3">
        <v>1201.0</v>
      </c>
      <c r="E125" s="3" t="str">
        <f t="shared" ref="E125:E126" si="9">F125*B125</f>
        <v>217.85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256.16</v>
      </c>
      <c r="F126" s="3" t="str">
        <f>F125+F128</f>
        <v>8.00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601.0</v>
      </c>
      <c r="D128" s="3">
        <v>604.0</v>
      </c>
      <c r="E128" s="3" t="str">
        <f>B128*F128</f>
        <v>635.01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46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44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6523.37</v>
      </c>
      <c r="F134" s="1"/>
      <c r="G134" s="3" t="str">
        <f>E134+24000</f>
        <v>30523.37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74029.0</v>
      </c>
      <c r="D138" s="3">
        <v>74104.0</v>
      </c>
      <c r="E138" s="3" t="str">
        <f>F138*B138</f>
        <v>365.25</v>
      </c>
      <c r="F138" s="3" t="str">
        <f>D138-C138</f>
        <v>75.00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1193.0</v>
      </c>
      <c r="D140" s="3">
        <v>1196.0</v>
      </c>
      <c r="E140" s="3" t="str">
        <f t="shared" ref="E140:E141" si="10">F140*B140</f>
        <v>126.90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123.60</v>
      </c>
      <c r="F141" s="3" t="str">
        <f>F140+F143</f>
        <v>4.00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205.15</v>
      </c>
      <c r="C143" s="3">
        <v>600.0</v>
      </c>
      <c r="D143" s="3">
        <v>601.0</v>
      </c>
      <c r="E143" s="3" t="str">
        <f>B143*F143</f>
        <v>205.15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46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44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5756.30</v>
      </c>
      <c r="F149" s="1"/>
      <c r="G149" s="3" t="str">
        <f>E149+24000</f>
        <v>29756.30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73957.0</v>
      </c>
      <c r="D153" s="3">
        <v>74029.0</v>
      </c>
      <c r="E153" s="3" t="str">
        <f>F153*B153</f>
        <v>350.64</v>
      </c>
      <c r="F153" s="3" t="str">
        <f>D153-C153</f>
        <v>72.00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1190.0</v>
      </c>
      <c r="D155" s="3">
        <v>1193.0</v>
      </c>
      <c r="E155" s="3" t="str">
        <f t="shared" ref="E155:E156" si="11">F155*B155</f>
        <v>126.90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154.50</v>
      </c>
      <c r="F156" s="3" t="str">
        <f>F155+F158</f>
        <v>5.00</v>
      </c>
      <c r="G156" s="1"/>
    </row>
    <row r="157" ht="15.75" customHeight="1">
      <c r="A157" s="1" t="s">
        <v>11</v>
      </c>
      <c r="B157" s="3"/>
      <c r="C157" s="3"/>
      <c r="D157" s="3"/>
      <c r="E157" s="3">
        <v>1474.44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598.0</v>
      </c>
      <c r="D158" s="3">
        <v>600.0</v>
      </c>
      <c r="E158" s="3" t="str">
        <f>B158*F158</f>
        <v>410.30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46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44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5930.26</v>
      </c>
      <c r="F164" s="1"/>
      <c r="G164" s="3" t="str">
        <f>E164+24000</f>
        <v>29930.26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73875.0</v>
      </c>
      <c r="D168" s="3">
        <v>73957.0</v>
      </c>
      <c r="E168" s="3" t="str">
        <f>F168*B168</f>
        <v>399.34</v>
      </c>
      <c r="F168" s="3" t="str">
        <f>D168-C168</f>
        <v>82.00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1187.0</v>
      </c>
      <c r="D170" s="3">
        <v>1190.0</v>
      </c>
      <c r="E170" s="3" t="str">
        <f t="shared" ref="E170:E171" si="12">F170*B170</f>
        <v>126.90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185.40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1474.44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595.0</v>
      </c>
      <c r="D173" s="3">
        <v>598.0</v>
      </c>
      <c r="E173" s="3" t="str">
        <f>B173*F173</f>
        <v>615.45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46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44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6215.01</v>
      </c>
      <c r="F179" s="1"/>
      <c r="G179" s="3" t="str">
        <f>E179+24000</f>
        <v>30215.01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73794.0</v>
      </c>
      <c r="D183" s="3">
        <v>73875.0</v>
      </c>
      <c r="E183" s="3" t="str">
        <f>F183*B183</f>
        <v>394.47</v>
      </c>
      <c r="F183" s="3" t="str">
        <f>D183-C183</f>
        <v>81.00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1184.0</v>
      </c>
      <c r="D185" s="3">
        <v>1187.0</v>
      </c>
      <c r="E185" s="3" t="str">
        <f t="shared" ref="E185:E186" si="13">F185*B185</f>
        <v>126.90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185.40</v>
      </c>
      <c r="F186" s="3" t="str">
        <f>F185+F188</f>
        <v>6.00</v>
      </c>
      <c r="G186" s="1"/>
    </row>
    <row r="187" ht="15.75" customHeight="1">
      <c r="A187" s="1" t="s">
        <v>11</v>
      </c>
      <c r="B187" s="3"/>
      <c r="C187" s="3"/>
      <c r="D187" s="3"/>
      <c r="E187" s="3">
        <v>1474.44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592.0</v>
      </c>
      <c r="D188" s="3">
        <v>595.0</v>
      </c>
      <c r="E188" s="3" t="str">
        <f>B188*F188</f>
        <v>615.45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46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44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6210.14</v>
      </c>
      <c r="F194" s="1"/>
      <c r="G194" s="3" t="str">
        <f>E194+24000</f>
        <v>30210.14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73744.0</v>
      </c>
      <c r="D198" s="3">
        <v>73794.0</v>
      </c>
      <c r="E198" s="3" t="str">
        <f>F198*B198</f>
        <v>243.50</v>
      </c>
      <c r="F198" s="3" t="str">
        <f>D198-C198</f>
        <v>50.00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1182.0</v>
      </c>
      <c r="D200" s="3">
        <v>1184.0</v>
      </c>
      <c r="E200" s="3" t="str">
        <f t="shared" ref="E200:E201" si="14">F200*B200</f>
        <v>84.60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92.70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1474.44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591.0</v>
      </c>
      <c r="D203" s="3">
        <v>592.0</v>
      </c>
      <c r="E203" s="3" t="str">
        <f>B203*F203</f>
        <v>205.15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46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44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5509.13</v>
      </c>
      <c r="F209" s="1"/>
      <c r="G209" s="3" t="str">
        <f>E209+24000</f>
        <v>29509.13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73639.0</v>
      </c>
      <c r="D213" s="3">
        <v>73744.0</v>
      </c>
      <c r="E213" s="3" t="str">
        <f>F213*B213</f>
        <v>511.35</v>
      </c>
      <c r="F213" s="3" t="str">
        <f>D213-C213</f>
        <v>105.00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1177.0</v>
      </c>
      <c r="D215" s="3">
        <v>1182.0</v>
      </c>
      <c r="E215" s="3" t="str">
        <f t="shared" ref="E215:E216" si="15">F215*B215</f>
        <v>211.50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339.90</v>
      </c>
      <c r="F216" s="3" t="str">
        <f>F215+F218</f>
        <v>11.00</v>
      </c>
      <c r="G216" s="1"/>
    </row>
    <row r="217" ht="15.75" customHeight="1">
      <c r="A217" s="1" t="s">
        <v>11</v>
      </c>
      <c r="B217" s="3"/>
      <c r="C217" s="3"/>
      <c r="D217" s="3"/>
      <c r="E217" s="3">
        <v>1474.44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585.0</v>
      </c>
      <c r="D218" s="3">
        <v>591.0</v>
      </c>
      <c r="E218" s="3" t="str">
        <f>B218*F218</f>
        <v>1230.90</v>
      </c>
      <c r="F218" s="3" t="str">
        <f>D218-C218</f>
        <v>6.00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46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44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7176.83</v>
      </c>
      <c r="F224" s="1"/>
      <c r="G224" s="3" t="str">
        <f>E224+24000</f>
        <v>31176.83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73562.0</v>
      </c>
      <c r="D228" s="3">
        <v>73639.0</v>
      </c>
      <c r="E228" s="3" t="str">
        <f>F228*B228</f>
        <v>374.99</v>
      </c>
      <c r="F228" s="3" t="str">
        <f>D228-C228</f>
        <v>77.00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1172.0</v>
      </c>
      <c r="D230" s="3">
        <v>1177.0</v>
      </c>
      <c r="E230" s="3" t="str">
        <f t="shared" ref="E230:E231" si="16">F230*B230</f>
        <v>211.50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278.10</v>
      </c>
      <c r="F231" s="3" t="str">
        <f>F230+F233</f>
        <v>9.00</v>
      </c>
      <c r="G231" s="1"/>
    </row>
    <row r="232" ht="15.75" customHeight="1">
      <c r="A232" s="1" t="s">
        <v>11</v>
      </c>
      <c r="B232" s="3"/>
      <c r="C232" s="3"/>
      <c r="D232" s="3"/>
      <c r="E232" s="3">
        <v>1674.28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581.0</v>
      </c>
      <c r="D233" s="3">
        <v>585.0</v>
      </c>
      <c r="E233" s="3" t="str">
        <f>B233*F233</f>
        <v>820.60</v>
      </c>
      <c r="F233" s="3" t="str">
        <f>D233-C233</f>
        <v>4.00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46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44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6768.21</v>
      </c>
      <c r="F239" s="1"/>
      <c r="G239" s="3" t="str">
        <f>E239+24000</f>
        <v>30768.21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3"/>
      <c r="C243" s="3"/>
      <c r="D243" s="3"/>
      <c r="E243" s="3"/>
      <c r="F243" s="3"/>
      <c r="G243" s="1"/>
    </row>
    <row r="244" ht="15.75" customHeight="1">
      <c r="A244" s="1"/>
      <c r="B244" s="3"/>
      <c r="C244" s="3"/>
      <c r="D244" s="3"/>
      <c r="E244" s="3"/>
      <c r="F244" s="1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3"/>
      <c r="G246" s="1"/>
    </row>
    <row r="247" ht="15.75" customHeight="1">
      <c r="A247" s="1"/>
      <c r="B247" s="3"/>
      <c r="C247" s="3"/>
      <c r="D247" s="3"/>
      <c r="E247" s="3"/>
      <c r="F247" s="1"/>
      <c r="G247" s="1"/>
    </row>
    <row r="248" ht="15.75" customHeight="1">
      <c r="A248" s="1"/>
      <c r="B248" s="3"/>
      <c r="C248" s="3"/>
      <c r="D248" s="3"/>
      <c r="E248" s="3"/>
      <c r="F248" s="3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1"/>
      <c r="B253" s="3"/>
      <c r="C253" s="3"/>
      <c r="D253" s="3"/>
      <c r="E253" s="3"/>
      <c r="F253" s="1"/>
      <c r="G253" s="1"/>
    </row>
    <row r="254" ht="15.75" customHeight="1">
      <c r="A254" s="5"/>
      <c r="B254" s="5"/>
      <c r="C254" s="5"/>
      <c r="D254" s="5"/>
      <c r="E254" s="6"/>
      <c r="F254" s="1"/>
      <c r="G254" s="3"/>
    </row>
    <row r="255" ht="15.75" customHeight="1">
      <c r="A255" s="7"/>
      <c r="B255" s="1"/>
      <c r="C255" s="1"/>
      <c r="D255" s="1"/>
      <c r="E255" s="1"/>
      <c r="F255" s="1"/>
      <c r="G255" s="1"/>
    </row>
    <row r="256" ht="15.75" customHeight="1">
      <c r="A256" s="1"/>
      <c r="B256" s="2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3"/>
      <c r="C258" s="3"/>
      <c r="D258" s="3"/>
      <c r="E258" s="3"/>
      <c r="F258" s="3"/>
      <c r="G258" s="1"/>
    </row>
    <row r="259" ht="15.75" customHeight="1">
      <c r="A259" s="1"/>
      <c r="B259" s="3"/>
      <c r="C259" s="3"/>
      <c r="D259" s="3"/>
      <c r="E259" s="3"/>
      <c r="F259" s="1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3"/>
      <c r="G261" s="1"/>
    </row>
    <row r="262" ht="15.75" customHeight="1">
      <c r="A262" s="1"/>
      <c r="B262" s="3"/>
      <c r="C262" s="3"/>
      <c r="D262" s="3"/>
      <c r="E262" s="3"/>
      <c r="F262" s="1"/>
      <c r="G262" s="1"/>
    </row>
    <row r="263" ht="15.75" customHeight="1">
      <c r="A263" s="1"/>
      <c r="B263" s="3"/>
      <c r="C263" s="3"/>
      <c r="D263" s="3"/>
      <c r="E263" s="3"/>
      <c r="F263" s="3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1"/>
      <c r="B268" s="3"/>
      <c r="C268" s="3"/>
      <c r="D268" s="3"/>
      <c r="E268" s="3"/>
      <c r="F268" s="1"/>
      <c r="G268" s="1"/>
    </row>
    <row r="269" ht="15.75" customHeight="1">
      <c r="A269" s="5"/>
      <c r="B269" s="5"/>
      <c r="C269" s="5"/>
      <c r="D269" s="5"/>
      <c r="E269" s="6"/>
      <c r="F269" s="1"/>
      <c r="G269" s="3"/>
    </row>
    <row r="270" ht="15.75" customHeight="1">
      <c r="A270" s="7"/>
      <c r="B270" s="1"/>
      <c r="C270" s="1"/>
      <c r="D270" s="1"/>
      <c r="E270" s="1"/>
      <c r="F270" s="1"/>
      <c r="G270" s="1"/>
    </row>
    <row r="271" ht="15.75" customHeight="1">
      <c r="A271" s="1"/>
      <c r="B271" s="2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3"/>
      <c r="C273" s="3"/>
      <c r="D273" s="3"/>
      <c r="E273" s="3"/>
      <c r="F273" s="3"/>
      <c r="G273" s="1"/>
    </row>
    <row r="274" ht="15.75" customHeight="1">
      <c r="A274" s="1"/>
      <c r="B274" s="3"/>
      <c r="C274" s="3"/>
      <c r="D274" s="3"/>
      <c r="E274" s="3"/>
      <c r="F274" s="1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3"/>
      <c r="G276" s="1"/>
    </row>
    <row r="277" ht="15.75" customHeight="1">
      <c r="A277" s="1"/>
      <c r="B277" s="3"/>
      <c r="C277" s="3"/>
      <c r="D277" s="3"/>
      <c r="E277" s="3"/>
      <c r="F277" s="1"/>
      <c r="G277" s="1"/>
    </row>
    <row r="278" ht="15.75" customHeight="1">
      <c r="A278" s="1"/>
      <c r="B278" s="3"/>
      <c r="C278" s="3"/>
      <c r="D278" s="3"/>
      <c r="E278" s="3"/>
      <c r="F278" s="3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1"/>
      <c r="B283" s="3"/>
      <c r="C283" s="3"/>
      <c r="D283" s="3"/>
      <c r="E283" s="3"/>
      <c r="F283" s="1"/>
      <c r="G283" s="1"/>
    </row>
    <row r="284" ht="15.75" customHeight="1">
      <c r="A284" s="5"/>
      <c r="B284" s="5"/>
      <c r="C284" s="5"/>
      <c r="D284" s="5"/>
      <c r="E284" s="6"/>
      <c r="F284" s="1"/>
      <c r="G284" s="3"/>
    </row>
    <row r="285" ht="15.75" customHeight="1">
      <c r="A285" s="7"/>
      <c r="B285" s="1"/>
      <c r="C285" s="1"/>
      <c r="D285" s="1"/>
      <c r="E285" s="1"/>
      <c r="F285" s="1"/>
      <c r="G285" s="1"/>
    </row>
    <row r="286" ht="15.75" customHeight="1">
      <c r="A286" s="1"/>
      <c r="B286" s="2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3"/>
      <c r="C288" s="3"/>
      <c r="D288" s="3"/>
      <c r="E288" s="3"/>
      <c r="F288" s="3"/>
      <c r="G288" s="1"/>
    </row>
    <row r="289" ht="15.75" customHeight="1">
      <c r="A289" s="1"/>
      <c r="B289" s="3"/>
      <c r="C289" s="3"/>
      <c r="D289" s="3"/>
      <c r="E289" s="3"/>
      <c r="F289" s="1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3"/>
      <c r="G291" s="1"/>
    </row>
    <row r="292" ht="15.75" customHeight="1">
      <c r="A292" s="1"/>
      <c r="B292" s="3"/>
      <c r="C292" s="3"/>
      <c r="D292" s="3"/>
      <c r="E292" s="3"/>
      <c r="F292" s="1"/>
      <c r="G292" s="1"/>
    </row>
    <row r="293" ht="15.75" customHeight="1">
      <c r="A293" s="1"/>
      <c r="B293" s="3"/>
      <c r="C293" s="3"/>
      <c r="D293" s="3"/>
      <c r="E293" s="3"/>
      <c r="F293" s="3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1"/>
      <c r="B298" s="3"/>
      <c r="C298" s="3"/>
      <c r="D298" s="3"/>
      <c r="E298" s="3"/>
      <c r="F298" s="1"/>
      <c r="G298" s="1"/>
    </row>
    <row r="299" ht="15.75" customHeight="1">
      <c r="A299" s="5"/>
      <c r="B299" s="5"/>
      <c r="C299" s="5"/>
      <c r="D299" s="5"/>
      <c r="E299" s="6"/>
      <c r="F299" s="1"/>
      <c r="G299" s="3"/>
    </row>
    <row r="300" ht="15.75" customHeight="1">
      <c r="A300" s="7"/>
      <c r="B300" s="1"/>
      <c r="C300" s="1"/>
      <c r="D300" s="1"/>
      <c r="E300" s="1"/>
      <c r="F300" s="1"/>
      <c r="G300" s="1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20">
    <mergeCell ref="B241:D241"/>
    <mergeCell ref="B256:D256"/>
    <mergeCell ref="B271:D271"/>
    <mergeCell ref="B286:D286"/>
    <mergeCell ref="B196:D196"/>
    <mergeCell ref="B211:D211"/>
    <mergeCell ref="B226:D226"/>
    <mergeCell ref="B181:D181"/>
    <mergeCell ref="B91:D91"/>
    <mergeCell ref="B76:D76"/>
    <mergeCell ref="B136:D136"/>
    <mergeCell ref="B121:D121"/>
    <mergeCell ref="B151:D151"/>
    <mergeCell ref="B166:D166"/>
    <mergeCell ref="B61:D61"/>
    <mergeCell ref="B46:D46"/>
    <mergeCell ref="B106:D106"/>
    <mergeCell ref="B16:D16"/>
    <mergeCell ref="B1:D1"/>
    <mergeCell ref="B31:D31"/>
  </mergeCells>
  <drawing r:id="rId1"/>
</worksheet>
</file>