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<sst xmlns="http://schemas.openxmlformats.org/spreadsheetml/2006/main" count="2259" uniqueCount="52">
  <si>
    <t>Август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</si>
  <si>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</si>
  <si>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</si>
  <si>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</si>
  <si>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</si>
  <si>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</si>
  <si>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</si>
  <si>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</si>
  <si>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</si>
  <si>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</si>
  <si>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</si>
  <si>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</si>
  <si>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</si>
  <si>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</si>
  <si>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</si>
  <si>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</si>
  <si>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</si>
  <si>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</si>
  <si>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</si>
  <si>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</si>
  <si>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</si>
  <si>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</si>
  <si>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</si>
  <si>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</si>
  <si>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</si>
  <si>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</si>
  <si>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</si>
  <si>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</si>
  <si>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</si>
  <si>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</si>
  <si>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</si>
  <si>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</si>
  <si>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</si>
  <si>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</si>
  <si>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</si>
  <si>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</si>
  <si>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</si>
  <si>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</si>
  <si>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</si>
  <si>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</si>
  <si>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</si>
  <si>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</si>
  <si>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</si>
  <si>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</si>
  <si>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</si>
  <si>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я длжн 60</t>
  </si>
  <si>
    <t>.</t>
  </si>
  <si>
    <t>-------------------------------------------------------------------------------------------------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</si>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</sst>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4.72</v>
      </c>
      <c r="C4" s="3">
        <v>7236.0</v>
      </c>
      <c r="D4" s="3">
        <v>7274.0</v>
      </c>
      <c r="E4" s="3" t="str">
        <f t="shared" si="1"/>
        <v>179.36</v>
      </c>
      <c r="F4" s="3" t="str">
        <f t="shared" si="2"/>
        <v>38.00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19.87</v>
      </c>
      <c r="C6" s="3">
        <v>383.0</v>
      </c>
      <c r="D6" s="3">
        <v>386.0</v>
      </c>
      <c r="E6" s="3" t="str">
        <f t="shared" ref="E6:E7" si="3">F6*B6</f>
        <v>59.61</v>
      </c>
      <c r="F6" s="3" t="str">
        <f>D6-C6</f>
        <v>3.00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92.72</v>
      </c>
      <c r="F7" s="3" t="str">
        <f>F6+F9</f>
        <v>4.00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121.13</v>
      </c>
      <c r="C9" s="3">
        <v>217.0</v>
      </c>
      <c r="D9" s="3">
        <v>218.0</v>
      </c>
      <c r="E9" s="3" t="str">
        <f>B9*F9</f>
        <v>121.13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948.71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3688.91</v>
      </c>
      <c r="F13" s="1"/>
      <c r="G13" s="3" t="str">
        <f>E13+13000</f>
        <v>16688.91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106.56</v>
      </c>
      <c r="C17" s="3">
        <v>125.0</v>
      </c>
      <c r="D17" s="3">
        <v>126.0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7181.0</v>
      </c>
      <c r="D18" s="3">
        <v>7236.0</v>
      </c>
      <c r="E18" s="3" t="str">
        <f t="shared" si="4"/>
        <v>246.40</v>
      </c>
      <c r="F18" s="3" t="str">
        <f t="shared" si="5"/>
        <v>55.00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378.0</v>
      </c>
      <c r="D20" s="3">
        <v>383.0</v>
      </c>
      <c r="E20" s="3" t="str">
        <f t="shared" ref="E20:E21" si="6">F20*B20</f>
        <v>94.40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154.21</v>
      </c>
      <c r="F21" s="3" t="str">
        <f>F20+F23</f>
        <v>7.00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215.0</v>
      </c>
      <c r="D23" s="3">
        <v>217.0</v>
      </c>
      <c r="E23" s="3" t="str">
        <f>B23*F23</f>
        <v>228.54</v>
      </c>
      <c r="F23" s="3" t="str">
        <f>D23-C23</f>
        <v>2.00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>
        <v>948.71</v>
      </c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>
        <v>50.0</v>
      </c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4058.56</v>
      </c>
      <c r="F27" s="1"/>
      <c r="G27" s="3" t="str">
        <f>E27+13000</f>
        <v>17058.56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125.0</v>
      </c>
      <c r="D31" s="3">
        <v>125.0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7145.0</v>
      </c>
      <c r="D32" s="3">
        <v>7181.0</v>
      </c>
      <c r="E32" s="3" t="str">
        <f t="shared" si="7"/>
        <v>161.28</v>
      </c>
      <c r="F32" s="3" t="str">
        <f t="shared" si="8"/>
        <v>36.00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 t="str">
        <f>6000-4675</f>
        <v>1325</v>
      </c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377.0</v>
      </c>
      <c r="D34" s="3">
        <v>378.0</v>
      </c>
      <c r="E34" s="3" t="str">
        <f t="shared" ref="E34:E35" si="9">F34*B34</f>
        <v>18.88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22.03</v>
      </c>
      <c r="F35" s="3" t="str">
        <f>F34+F37</f>
        <v>1.00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215.0</v>
      </c>
      <c r="D37" s="3">
        <v>215.0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3430.64</v>
      </c>
      <c r="F41" s="1"/>
      <c r="G41" s="3" t="str">
        <f>E41+13000</f>
        <v>16430.64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124.0</v>
      </c>
      <c r="D45" s="3">
        <v>124.0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7140.0</v>
      </c>
      <c r="D46" s="3">
        <v>7142.0</v>
      </c>
      <c r="E46" s="3" t="str">
        <f t="shared" si="10"/>
        <v>8.96</v>
      </c>
      <c r="F46" s="3" t="str">
        <f t="shared" si="11"/>
        <v>2.00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 t="str">
        <f>6000-4675</f>
        <v>1325</v>
      </c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376.0</v>
      </c>
      <c r="D48" s="3">
        <v>377.0</v>
      </c>
      <c r="E48" s="3" t="str">
        <f t="shared" ref="E48:E49" si="12">F48*B48</f>
        <v>18.88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44.06</v>
      </c>
      <c r="F49" s="3" t="str">
        <f>F48+F51</f>
        <v>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214.0</v>
      </c>
      <c r="D51" s="3">
        <v>215.0</v>
      </c>
      <c r="E51" s="3" t="str">
        <f>B51*F51</f>
        <v>114.27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3414.62</v>
      </c>
      <c r="F55" s="1"/>
      <c r="G55" s="3" t="str">
        <f>E55+14000</f>
        <v>17414.62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123.0</v>
      </c>
      <c r="D59" s="3">
        <v>124.0</v>
      </c>
      <c r="E59" s="3" t="str">
        <f t="shared" ref="E59:E60" si="13">F59*B59</f>
        <v>101.20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7077.0</v>
      </c>
      <c r="D60" s="3">
        <v>7140.0</v>
      </c>
      <c r="E60" s="3" t="str">
        <f t="shared" si="13"/>
        <v>282.24</v>
      </c>
      <c r="F60" s="3" t="str">
        <f t="shared" si="14"/>
        <v>63.00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 t="str">
        <f>6000-4675</f>
        <v>1325</v>
      </c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370.0</v>
      </c>
      <c r="D62" s="3">
        <v>376.0</v>
      </c>
      <c r="E62" s="3" t="str">
        <f t="shared" ref="E62:E63" si="15">F62*B62</f>
        <v>113.28</v>
      </c>
      <c r="F62" s="3" t="str">
        <f>D62-C62</f>
        <v>6.00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264.36</v>
      </c>
      <c r="F63" s="3" t="str">
        <f>F62+F65</f>
        <v>12.00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208.0</v>
      </c>
      <c r="D65" s="3">
        <v>214.0</v>
      </c>
      <c r="E65" s="3" t="str">
        <f>B65*F65</f>
        <v>685.62</v>
      </c>
      <c r="F65" s="3" t="str">
        <f>D65-C65</f>
        <v>6.00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4675.15</v>
      </c>
      <c r="F69" s="1"/>
      <c r="G69" s="3" t="str">
        <f>E69+14000</f>
        <v>18675.15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123.0</v>
      </c>
      <c r="D73" s="3">
        <v>123.0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7034.0</v>
      </c>
      <c r="D74" s="3">
        <v>7077.0</v>
      </c>
      <c r="E74" s="3" t="str">
        <f t="shared" si="16"/>
        <v>192.64</v>
      </c>
      <c r="F74" s="3" t="str">
        <f t="shared" si="17"/>
        <v>43.00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365.0</v>
      </c>
      <c r="D76" s="3">
        <v>370.0</v>
      </c>
      <c r="E76" s="3" t="str">
        <f t="shared" ref="E76:E77" si="18">F76*B76</f>
        <v>94.40</v>
      </c>
      <c r="F76" s="3" t="str">
        <f>D76-C76</f>
        <v>5.00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220.30</v>
      </c>
      <c r="F77" s="3" t="str">
        <f>F76+F79</f>
        <v>10.00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203.0</v>
      </c>
      <c r="D79" s="3">
        <v>208.0</v>
      </c>
      <c r="E79" s="3" t="str">
        <f>B79*F79</f>
        <v>571.35</v>
      </c>
      <c r="F79" s="3" t="str">
        <f>D79-C79</f>
        <v>5.00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4307.14</v>
      </c>
      <c r="F83" s="1"/>
      <c r="G83" s="3" t="str">
        <f>E83+14000</f>
        <v>18307.14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121.0</v>
      </c>
      <c r="D87" s="3">
        <v>121.0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6988.0</v>
      </c>
      <c r="D88" s="3">
        <v>6988.0</v>
      </c>
      <c r="E88" s="3" t="str">
        <f t="shared" si="19"/>
        <v>0.00</v>
      </c>
      <c r="F88" s="3" t="str">
        <f t="shared" si="20"/>
        <v>0.00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363.0</v>
      </c>
      <c r="D90" s="3">
        <v>363.0</v>
      </c>
      <c r="E90" s="3" t="str">
        <f t="shared" ref="E90:E91" si="21">F90*B90</f>
        <v>0.00</v>
      </c>
      <c r="F90" s="3" t="str">
        <f>D90-C90</f>
        <v>0.00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0.00</v>
      </c>
      <c r="F91" s="3" t="str">
        <f>F90+F93</f>
        <v>0.00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202.0</v>
      </c>
      <c r="D93" s="3">
        <v>202.0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3228.45</v>
      </c>
      <c r="F97" s="1"/>
      <c r="G97" s="3" t="str">
        <f>E97+14000</f>
        <v>17228.45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101.2</v>
      </c>
      <c r="C101" s="3">
        <v>121.0</v>
      </c>
      <c r="D101" s="3">
        <v>121.0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6980.0</v>
      </c>
      <c r="D102" s="3">
        <v>6988.0</v>
      </c>
      <c r="E102" s="3" t="str">
        <f t="shared" si="22"/>
        <v>35.84</v>
      </c>
      <c r="F102" s="3" t="str">
        <f t="shared" si="23"/>
        <v>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362.0</v>
      </c>
      <c r="D104" s="3">
        <v>363.0</v>
      </c>
      <c r="E104" s="3" t="str">
        <f t="shared" ref="E104:E105" si="24">F104*B104</f>
        <v>18.88</v>
      </c>
      <c r="F104" s="3" t="str">
        <f>D104-C104</f>
        <v>1.00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44.06</v>
      </c>
      <c r="F105" s="3" t="str">
        <f>F104+F107</f>
        <v>2.00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201.0</v>
      </c>
      <c r="D107" s="3">
        <v>202.0</v>
      </c>
      <c r="E107" s="3" t="str">
        <f>B107*F107</f>
        <v>114.27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>
        <v>946.07</v>
      </c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3234.33</v>
      </c>
      <c r="F111" s="1"/>
      <c r="G111" s="3" t="str">
        <f>E111+14000</f>
        <v>17234.33</v>
      </c>
      <c r="H111" s="3"/>
      <c r="I111" s="1"/>
      <c r="J111" s="4"/>
      <c r="K111" s="4"/>
      <c r="L111" s="4"/>
      <c r="M111" s="4"/>
      <c r="N111" s="5"/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 t="s">
        <v>1</v>
      </c>
      <c r="L114" s="1" t="s">
        <v>2</v>
      </c>
      <c r="M114" s="1" t="s">
        <v>3</v>
      </c>
      <c r="N114" s="1" t="s">
        <v>4</v>
      </c>
      <c r="O114" s="1" t="s">
        <v>5</v>
      </c>
      <c r="P114" s="1"/>
    </row>
    <row r="115" ht="12.75" customHeight="1">
      <c r="A115" s="1" t="s">
        <v>6</v>
      </c>
      <c r="B115" s="3">
        <v>101.2</v>
      </c>
      <c r="C115" s="3">
        <v>120.0</v>
      </c>
      <c r="D115" s="3">
        <v>121.0</v>
      </c>
      <c r="E115" s="3" t="str">
        <f t="shared" ref="E115:E116" si="25">F115*B115</f>
        <v>101.20</v>
      </c>
      <c r="F115" s="3" t="str">
        <f t="shared" ref="F115:F116" si="26">D115-C115</f>
        <v>1.00</v>
      </c>
      <c r="G115" s="1"/>
      <c r="H115" s="1"/>
      <c r="I115" s="1"/>
      <c r="J115" s="1" t="s">
        <v>6</v>
      </c>
      <c r="K115" s="3">
        <v>101.2</v>
      </c>
      <c r="L115" s="3">
        <v>121.0</v>
      </c>
      <c r="M115" s="3">
        <v>121.0</v>
      </c>
      <c r="N115" s="3" t="str">
        <f t="shared" ref="N115:N116" si="27">O115*K115</f>
        <v>0.00</v>
      </c>
      <c r="O115" s="3" t="str">
        <f t="shared" ref="O115:O116" si="28">M115-L115</f>
        <v>0.00</v>
      </c>
      <c r="P115" s="1"/>
    </row>
    <row r="116" ht="12.75" customHeight="1">
      <c r="A116" s="1" t="s">
        <v>7</v>
      </c>
      <c r="B116" s="3">
        <v>4.48</v>
      </c>
      <c r="C116" s="3">
        <v>6737.0</v>
      </c>
      <c r="D116" s="3">
        <v>6980.0</v>
      </c>
      <c r="E116" s="3" t="str">
        <f t="shared" si="25"/>
        <v>1088.64</v>
      </c>
      <c r="F116" s="3" t="str">
        <f t="shared" si="26"/>
        <v>243.00</v>
      </c>
      <c r="G116" s="1"/>
      <c r="H116" s="1"/>
      <c r="I116" s="1"/>
      <c r="J116" s="1" t="s">
        <v>7</v>
      </c>
      <c r="K116" s="3">
        <v>4.48</v>
      </c>
      <c r="L116" s="3">
        <v>6980.0</v>
      </c>
      <c r="M116" s="3">
        <v>6980.0</v>
      </c>
      <c r="N116" s="3" t="str">
        <f t="shared" si="27"/>
        <v>0.00</v>
      </c>
      <c r="O116" s="3" t="str">
        <f t="shared" si="28"/>
        <v>0.00</v>
      </c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 t="s">
        <v>8</v>
      </c>
      <c r="K117" s="3"/>
      <c r="L117" s="3"/>
      <c r="M117" s="3"/>
      <c r="N117" s="3">
        <v>102.62</v>
      </c>
      <c r="O117" s="1"/>
      <c r="P117" s="1"/>
    </row>
    <row r="118" ht="12.75" customHeight="1">
      <c r="A118" s="1" t="s">
        <v>9</v>
      </c>
      <c r="B118" s="3">
        <v>18.88</v>
      </c>
      <c r="C118" s="3">
        <v>356.0</v>
      </c>
      <c r="D118" s="3">
        <v>362.0</v>
      </c>
      <c r="E118" s="3" t="str">
        <f t="shared" ref="E118:E119" si="29">F118*B118</f>
        <v>113.28</v>
      </c>
      <c r="F118" s="3" t="str">
        <f>D118-C118</f>
        <v>6.00</v>
      </c>
      <c r="G118" s="1"/>
      <c r="H118" s="3"/>
      <c r="I118" s="1"/>
      <c r="J118" s="1" t="s">
        <v>9</v>
      </c>
      <c r="K118" s="3">
        <v>18.88</v>
      </c>
      <c r="L118" s="3">
        <v>362.0</v>
      </c>
      <c r="M118" s="3">
        <v>362.0</v>
      </c>
      <c r="N118" s="3" t="str">
        <f t="shared" ref="N118:N119" si="30">O118*K118</f>
        <v>0.00</v>
      </c>
      <c r="O118" s="3" t="str">
        <f>M118-L118</f>
        <v>0.00</v>
      </c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9"/>
        <v>198.27</v>
      </c>
      <c r="F119" s="3" t="str">
        <f>F118+F121</f>
        <v>9.00</v>
      </c>
      <c r="G119" s="1"/>
      <c r="H119" s="3"/>
      <c r="I119" s="1"/>
      <c r="J119" s="1" t="s">
        <v>10</v>
      </c>
      <c r="K119" s="3">
        <v>22.03</v>
      </c>
      <c r="L119" s="3"/>
      <c r="M119" s="3"/>
      <c r="N119" s="3" t="str">
        <f t="shared" si="30"/>
        <v>0.00</v>
      </c>
      <c r="O119" s="3" t="str">
        <f>O118+O121</f>
        <v>0.00</v>
      </c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 t="s">
        <v>11</v>
      </c>
      <c r="K120" s="3"/>
      <c r="L120" s="3"/>
      <c r="M120" s="3"/>
      <c r="N120" s="3">
        <v>1634.13</v>
      </c>
      <c r="O120" s="1"/>
      <c r="P120" s="1"/>
    </row>
    <row r="121" ht="12.75" customHeight="1">
      <c r="A121" s="1" t="s">
        <v>12</v>
      </c>
      <c r="B121" s="3">
        <v>114.27</v>
      </c>
      <c r="C121" s="3">
        <v>198.0</v>
      </c>
      <c r="D121" s="3">
        <v>201.0</v>
      </c>
      <c r="E121" s="3" t="str">
        <f>B121*F121</f>
        <v>342.81</v>
      </c>
      <c r="F121" s="3" t="str">
        <f>D121-C121</f>
        <v>3.00</v>
      </c>
      <c r="G121" s="1"/>
      <c r="H121" s="1"/>
      <c r="I121" s="1"/>
      <c r="J121" s="1" t="s">
        <v>12</v>
      </c>
      <c r="K121" s="3">
        <v>114.27</v>
      </c>
      <c r="L121" s="3">
        <v>201.0</v>
      </c>
      <c r="M121" s="3">
        <v>201.0</v>
      </c>
      <c r="N121" s="3" t="str">
        <f>K121*O121</f>
        <v>0.00</v>
      </c>
      <c r="O121" s="3" t="str">
        <f>M121-L121</f>
        <v>0.00</v>
      </c>
      <c r="P121" s="1"/>
    </row>
    <row r="122" ht="12.75" customHeight="1">
      <c r="A122" s="1" t="s">
        <v>13</v>
      </c>
      <c r="B122" s="3"/>
      <c r="C122" s="3"/>
      <c r="D122" s="3"/>
      <c r="E122" s="3">
        <v>880.82</v>
      </c>
      <c r="F122" s="1"/>
      <c r="G122" s="1">
        <v>887.38</v>
      </c>
      <c r="H122" s="1"/>
      <c r="I122" s="1"/>
      <c r="J122" s="1" t="s">
        <v>13</v>
      </c>
      <c r="K122" s="3"/>
      <c r="L122" s="3"/>
      <c r="M122" s="3"/>
      <c r="N122" s="1">
        <v>887.38</v>
      </c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 t="s">
        <v>14</v>
      </c>
      <c r="K123" s="3"/>
      <c r="L123" s="3"/>
      <c r="M123" s="3"/>
      <c r="N123" s="3">
        <v>293.46</v>
      </c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 t="s">
        <v>15</v>
      </c>
      <c r="K124" s="3"/>
      <c r="L124" s="3"/>
      <c r="M124" s="3"/>
      <c r="N124" s="3">
        <v>45.0</v>
      </c>
      <c r="O124" s="1"/>
      <c r="P124" s="3"/>
    </row>
    <row r="125" ht="15.75" customHeight="1">
      <c r="A125" s="4" t="s">
        <v>16</v>
      </c>
      <c r="B125" s="4"/>
      <c r="C125" s="4"/>
      <c r="D125" s="4"/>
      <c r="E125" s="5" t="str">
        <f>SUM(E115:E124)</f>
        <v>4800.23</v>
      </c>
      <c r="F125" s="1"/>
      <c r="G125" s="3" t="str">
        <f>E125+14000</f>
        <v>18800.23</v>
      </c>
      <c r="H125" s="3"/>
      <c r="I125" s="1"/>
      <c r="J125" s="4" t="s">
        <v>16</v>
      </c>
      <c r="K125" s="4"/>
      <c r="L125" s="4"/>
      <c r="M125" s="4"/>
      <c r="N125" s="5" t="str">
        <f>SUM(N115:N124)</f>
        <v>2962.59</v>
      </c>
      <c r="O125" s="1"/>
      <c r="P125" s="3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119.0</v>
      </c>
      <c r="D129" s="3">
        <v>120.0</v>
      </c>
      <c r="E129" s="3" t="str">
        <f t="shared" ref="E129:E130" si="31">F129*B129</f>
        <v>101.20</v>
      </c>
      <c r="F129" s="3" t="str">
        <f t="shared" ref="F129:F130" si="32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6573.0</v>
      </c>
      <c r="D130" s="3">
        <v>6737.0</v>
      </c>
      <c r="E130" s="3" t="str">
        <f t="shared" si="31"/>
        <v>734.72</v>
      </c>
      <c r="F130" s="3" t="str">
        <f t="shared" si="32"/>
        <v>164.00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352.0</v>
      </c>
      <c r="D132" s="3">
        <v>356.0</v>
      </c>
      <c r="E132" s="3" t="str">
        <f t="shared" ref="E132:E133" si="33">F132*B132</f>
        <v>75.52</v>
      </c>
      <c r="F132" s="3" t="str">
        <f>D132-C132</f>
        <v>4.00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3"/>
        <v>154.21</v>
      </c>
      <c r="F133" s="3" t="str">
        <f>F132+F135</f>
        <v>7.00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195.0</v>
      </c>
      <c r="D135" s="3">
        <v>198.0</v>
      </c>
      <c r="E135" s="3" t="str">
        <f>B135*F135</f>
        <v>342.81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880.82</v>
      </c>
      <c r="F136" s="1"/>
      <c r="G136" s="1"/>
      <c r="H136" s="1"/>
      <c r="I136" s="1"/>
      <c r="J136" s="1"/>
      <c r="K136" s="3"/>
      <c r="L136" s="3"/>
      <c r="M136" s="3"/>
      <c r="N136" s="3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4" t="s">
        <v>16</v>
      </c>
      <c r="B139" s="4"/>
      <c r="C139" s="4"/>
      <c r="D139" s="4"/>
      <c r="E139" s="5" t="str">
        <f>SUM(E129:E138)</f>
        <v>4364.49</v>
      </c>
      <c r="F139" s="1"/>
      <c r="G139" s="3" t="str">
        <f>E139+14000</f>
        <v>18364.49</v>
      </c>
      <c r="H139" s="3"/>
      <c r="I139" s="1"/>
      <c r="J139" s="4"/>
      <c r="K139" s="4"/>
      <c r="L139" s="4"/>
      <c r="M139" s="4"/>
      <c r="N139" s="5"/>
      <c r="O139" s="1"/>
      <c r="P139" s="3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118.0</v>
      </c>
      <c r="D143" s="3">
        <v>119.0</v>
      </c>
      <c r="E143" s="3" t="str">
        <f t="shared" ref="E143:E144" si="34">F143*B143</f>
        <v>101.20</v>
      </c>
      <c r="F143" s="3" t="str">
        <f t="shared" ref="F143:F144" si="35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6455.0</v>
      </c>
      <c r="D144" s="3">
        <v>6573.0</v>
      </c>
      <c r="E144" s="3" t="str">
        <f t="shared" si="34"/>
        <v>528.64</v>
      </c>
      <c r="F144" s="3" t="str">
        <f t="shared" si="35"/>
        <v>118.00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345.0</v>
      </c>
      <c r="D146" s="3">
        <v>352.0</v>
      </c>
      <c r="E146" s="3" t="str">
        <f t="shared" ref="E146:E147" si="36">F146*B146</f>
        <v>132.16</v>
      </c>
      <c r="F146" s="3" t="str">
        <f>D146-C146</f>
        <v>7.00</v>
      </c>
      <c r="G146" s="1"/>
      <c r="H146" s="3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6"/>
        <v>264.36</v>
      </c>
      <c r="F147" s="3" t="str">
        <f>F146+F149</f>
        <v>12.00</v>
      </c>
      <c r="G147" s="1"/>
      <c r="H147" s="3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1"/>
    </row>
    <row r="149" ht="12.75" customHeight="1">
      <c r="A149" s="1" t="s">
        <v>12</v>
      </c>
      <c r="B149" s="3">
        <v>109.68</v>
      </c>
      <c r="C149" s="3">
        <v>190.0</v>
      </c>
      <c r="D149" s="3">
        <v>195.0</v>
      </c>
      <c r="E149" s="3" t="str">
        <f>B149*F149</f>
        <v>548.40</v>
      </c>
      <c r="F149" s="3" t="str">
        <f>D149-C149</f>
        <v>5.00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880.82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4530.79</v>
      </c>
      <c r="F153" s="1"/>
      <c r="G153" s="3" t="str">
        <f>E153+14000</f>
        <v>18530.79</v>
      </c>
      <c r="H153" s="3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118.0</v>
      </c>
      <c r="D157" s="3">
        <v>118.0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6254.0</v>
      </c>
      <c r="D158" s="3">
        <v>6455.0</v>
      </c>
      <c r="E158" s="3" t="str">
        <f t="shared" si="37"/>
        <v>900.48</v>
      </c>
      <c r="F158" s="3" t="str">
        <f t="shared" si="38"/>
        <v>201.00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339.0</v>
      </c>
      <c r="D160" s="3">
        <v>345.0</v>
      </c>
      <c r="E160" s="3" t="str">
        <f t="shared" ref="E160:E161" si="39">F160*B160</f>
        <v>113.28</v>
      </c>
      <c r="F160" s="3" t="str">
        <f>D160-C160</f>
        <v>6.00</v>
      </c>
      <c r="G160" s="1"/>
      <c r="H160" s="3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9"/>
        <v>176.24</v>
      </c>
      <c r="F161" s="3" t="str">
        <f>F160+F163</f>
        <v>8.00</v>
      </c>
      <c r="G161" s="1"/>
      <c r="H161" s="3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1"/>
    </row>
    <row r="163" ht="12.75" customHeight="1">
      <c r="A163" s="1" t="s">
        <v>12</v>
      </c>
      <c r="B163" s="3">
        <v>109.68</v>
      </c>
      <c r="C163" s="3">
        <v>188.0</v>
      </c>
      <c r="D163" s="3">
        <v>190.0</v>
      </c>
      <c r="E163" s="3" t="str">
        <f>B163*F163</f>
        <v>219.36</v>
      </c>
      <c r="F163" s="3" t="str">
        <f>D163-C163</f>
        <v>2.00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880.82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4365.39</v>
      </c>
      <c r="F167" s="1"/>
      <c r="G167" s="3" t="str">
        <f>E167+14000</f>
        <v>18365.39</v>
      </c>
      <c r="H167" s="3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118.0</v>
      </c>
      <c r="D171" s="3">
        <v>118.0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6209.0</v>
      </c>
      <c r="D172" s="3">
        <v>6254.0</v>
      </c>
      <c r="E172" s="3" t="str">
        <f t="shared" si="40"/>
        <v>201.60</v>
      </c>
      <c r="F172" s="3" t="str">
        <f t="shared" si="41"/>
        <v>45.00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337.0</v>
      </c>
      <c r="D174" s="3">
        <v>339.0</v>
      </c>
      <c r="E174" s="3" t="str">
        <f t="shared" ref="E174:E175" si="42">F174*B174</f>
        <v>37.76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42"/>
        <v>66.09</v>
      </c>
      <c r="F175" s="3" t="str">
        <f>F174+F177</f>
        <v>3.00</v>
      </c>
      <c r="G175" s="1"/>
      <c r="H175" s="3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1550.12</v>
      </c>
      <c r="F176" s="1"/>
      <c r="G176" s="1"/>
      <c r="H176" s="3"/>
      <c r="I176" s="1"/>
      <c r="J176" s="1"/>
      <c r="K176" s="1"/>
    </row>
    <row r="177" ht="12.75" customHeight="1">
      <c r="A177" s="1" t="s">
        <v>12</v>
      </c>
      <c r="B177" s="3">
        <v>109.68</v>
      </c>
      <c r="C177" s="3">
        <v>187.0</v>
      </c>
      <c r="D177" s="3">
        <v>188.0</v>
      </c>
      <c r="E177" s="3" t="str">
        <f>B177*F177</f>
        <v>109.68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880.82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3287.15</v>
      </c>
      <c r="F181" s="1"/>
      <c r="G181" s="3" t="str">
        <f>E181+14000</f>
        <v>17287.15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118.0</v>
      </c>
      <c r="D185" s="3">
        <v>118.0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6154.0</v>
      </c>
      <c r="D186" s="3">
        <v>6209.0</v>
      </c>
      <c r="E186" s="3" t="str">
        <f t="shared" si="43"/>
        <v>234.30</v>
      </c>
      <c r="F186" s="3" t="str">
        <f t="shared" si="44"/>
        <v>55.00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87.38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335.0</v>
      </c>
      <c r="D188" s="3">
        <v>337.0</v>
      </c>
      <c r="E188" s="3" t="str">
        <f t="shared" ref="E188:E189" si="45">F188*B188</f>
        <v>35.86</v>
      </c>
      <c r="F188" s="3" t="str">
        <f>D188-C188</f>
        <v>2.00</v>
      </c>
      <c r="G188" s="1"/>
      <c r="H188" s="3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62.79</v>
      </c>
      <c r="F189" s="3" t="str">
        <f>F188+F191</f>
        <v>3.00</v>
      </c>
      <c r="G189" s="1"/>
      <c r="H189" s="3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3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186.0</v>
      </c>
      <c r="D191" s="3">
        <v>187.0</v>
      </c>
      <c r="E191" s="3" t="str">
        <f>B191*F191</f>
        <v>107.28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878.63</v>
      </c>
      <c r="F192" s="1"/>
      <c r="G192" s="1">
        <v>880.82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3275.02</v>
      </c>
      <c r="F195" s="1"/>
      <c r="G195" s="3" t="str">
        <f>E195+14000</f>
        <v>17275.02</v>
      </c>
      <c r="H195" s="3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118.0</v>
      </c>
      <c r="D199" s="3">
        <v>118.0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6103.0</v>
      </c>
      <c r="D200" s="3">
        <v>6154.0</v>
      </c>
      <c r="E200" s="3" t="str">
        <f t="shared" si="46"/>
        <v>217.26</v>
      </c>
      <c r="F200" s="3" t="str">
        <f t="shared" si="47"/>
        <v>51.00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87.38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335.0</v>
      </c>
      <c r="D202" s="3">
        <v>335.0</v>
      </c>
      <c r="E202" s="3" t="str">
        <f t="shared" ref="E202:E203" si="48">F202*B202</f>
        <v>0.00</v>
      </c>
      <c r="F202" s="3" t="str">
        <f>D202-C202</f>
        <v>0.00</v>
      </c>
      <c r="G202" s="1"/>
      <c r="H202" s="3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0.00</v>
      </c>
      <c r="F203" s="3" t="str">
        <f>F202+F205</f>
        <v>0.00</v>
      </c>
      <c r="G203" s="1"/>
      <c r="H203" s="3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3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186.0</v>
      </c>
      <c r="D205" s="3">
        <v>186.0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878.63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3052.05</v>
      </c>
      <c r="F209" s="1"/>
      <c r="G209" s="3" t="str">
        <f>E209+14000</f>
        <v>17052.05</v>
      </c>
      <c r="H209" s="3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117.0</v>
      </c>
      <c r="D213" s="3">
        <v>118.0</v>
      </c>
      <c r="E213" s="3" t="str">
        <f t="shared" ref="E213:E214" si="49">F213*B213</f>
        <v>96.11</v>
      </c>
      <c r="F213" s="3" t="str">
        <f t="shared" ref="F213:F214" si="50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6050.0</v>
      </c>
      <c r="D214" s="3">
        <v>6101.0</v>
      </c>
      <c r="E214" s="3" t="str">
        <f t="shared" si="49"/>
        <v>217.26</v>
      </c>
      <c r="F214" s="3" t="str">
        <f t="shared" si="50"/>
        <v>51.00</v>
      </c>
      <c r="G214" s="1"/>
      <c r="H214" s="1">
        <v>7000.0</v>
      </c>
      <c r="I214" s="1" t="s">
        <v>33</v>
      </c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 t="str">
        <f>2812/2</f>
        <v>1406</v>
      </c>
      <c r="I215" s="1" t="s">
        <v>34</v>
      </c>
      <c r="J215" s="1"/>
      <c r="K215" s="1"/>
    </row>
    <row r="216" ht="12.75" customHeight="1">
      <c r="A216" s="1" t="s">
        <v>9</v>
      </c>
      <c r="B216" s="3">
        <v>17.93</v>
      </c>
      <c r="C216" s="3">
        <v>332.0</v>
      </c>
      <c r="D216" s="3">
        <v>333.0</v>
      </c>
      <c r="E216" s="3" t="str">
        <f t="shared" ref="E216:E217" si="51">F216*B216</f>
        <v>17.93</v>
      </c>
      <c r="F216" s="3" t="str">
        <f>D216-C216</f>
        <v>1.00</v>
      </c>
      <c r="G216" s="1"/>
      <c r="H216" s="3" t="str">
        <f>E213+E214+E216+E217+E219</f>
        <v>352.23</v>
      </c>
      <c r="I216" s="1" t="s">
        <v>35</v>
      </c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20.93</v>
      </c>
      <c r="F217" s="3" t="str">
        <f>F216+F219</f>
        <v>1.00</v>
      </c>
      <c r="G217" s="1"/>
      <c r="H217" s="3" t="str">
        <f>E237</f>
        <v>3196.78</v>
      </c>
      <c r="I217" s="1" t="s">
        <v>36</v>
      </c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3" t="str">
        <f>H214+H215+H216+H217</f>
        <v>11955.01</v>
      </c>
      <c r="I218" s="1" t="s">
        <v>37</v>
      </c>
      <c r="J218" s="1"/>
      <c r="K218" s="1"/>
    </row>
    <row r="219" ht="12.75" customHeight="1">
      <c r="A219" s="1" t="s">
        <v>12</v>
      </c>
      <c r="B219" s="3">
        <v>107.28</v>
      </c>
      <c r="C219" s="3">
        <v>185.0</v>
      </c>
      <c r="D219" s="3">
        <v>185.0</v>
      </c>
      <c r="E219" s="3" t="str">
        <f>B219*F219</f>
        <v>0.00</v>
      </c>
      <c r="F219" s="3" t="str">
        <f>D219-C219</f>
        <v>0.00</v>
      </c>
      <c r="G219" s="1"/>
      <c r="H219" s="1">
        <v>8000.0</v>
      </c>
      <c r="I219" s="1" t="s">
        <v>38</v>
      </c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856.29</v>
      </c>
      <c r="F220" s="1"/>
      <c r="G220" s="1">
        <v>878.63</v>
      </c>
      <c r="H220" s="1">
        <v>10000.0</v>
      </c>
      <c r="I220" s="1" t="s">
        <v>39</v>
      </c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 t="str">
        <f>H219+H220-H218</f>
        <v>6044.99</v>
      </c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3164.68</v>
      </c>
      <c r="F223" s="1"/>
      <c r="G223" s="3" t="str">
        <f>E223+14000</f>
        <v>17164.68</v>
      </c>
      <c r="H223" s="3"/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117.0</v>
      </c>
      <c r="D227" s="3">
        <v>117.0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5999.0</v>
      </c>
      <c r="D228" s="3">
        <v>6050.0</v>
      </c>
      <c r="E228" s="3" t="str">
        <f t="shared" si="52"/>
        <v>217.26</v>
      </c>
      <c r="F228" s="3" t="str">
        <f t="shared" si="53"/>
        <v>51.00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87.38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331.0</v>
      </c>
      <c r="D230" s="3">
        <v>332.0</v>
      </c>
      <c r="E230" s="3" t="str">
        <f t="shared" ref="E230:E231" si="54">F230*B230</f>
        <v>17.93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41.86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184.0</v>
      </c>
      <c r="D233" s="3">
        <v>185.0</v>
      </c>
      <c r="E233" s="3" t="str">
        <f>B233*F233</f>
        <v>107.28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856.29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 t="str">
        <f>E237+E251</f>
        <v>6619.45</v>
      </c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3196.78</v>
      </c>
      <c r="F237" s="1"/>
      <c r="G237" s="3" t="str">
        <f>E237+14000</f>
        <v>17196.78</v>
      </c>
      <c r="H237" s="3" t="str">
        <f>G236+14000</f>
        <v>20619.45</v>
      </c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117.0</v>
      </c>
      <c r="D241" s="3">
        <v>117.0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5874.0</v>
      </c>
      <c r="D242" s="3">
        <v>5999.0</v>
      </c>
      <c r="E242" s="3" t="str">
        <f t="shared" si="55"/>
        <v>532.50</v>
      </c>
      <c r="F242" s="3" t="str">
        <f t="shared" si="56"/>
        <v>125.00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87.38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329.0</v>
      </c>
      <c r="D244" s="3">
        <v>331.0</v>
      </c>
      <c r="E244" s="3" t="str">
        <f t="shared" ref="E244:E245" si="57">F244*B244</f>
        <v>35.86</v>
      </c>
      <c r="F244" s="3" t="str">
        <f>D244-C244</f>
        <v>2.00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41.86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184.0</v>
      </c>
      <c r="D247" s="3">
        <v>184.0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856.29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 t="str">
        <f>E251+E265</f>
        <v>9601.55</v>
      </c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3422.67</v>
      </c>
      <c r="F251" s="1"/>
      <c r="G251" s="3" t="str">
        <f>E251+14000</f>
        <v>17422.67</v>
      </c>
      <c r="H251" s="3" t="str">
        <f>G250+14000</f>
        <v>23601.55</v>
      </c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42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117.0</v>
      </c>
      <c r="D255" s="3">
        <v>117.0</v>
      </c>
      <c r="E255" s="3" t="str">
        <f t="shared" ref="E255:E256" si="58">F255*B255</f>
        <v>0.00</v>
      </c>
      <c r="F255" s="3" t="str">
        <f t="shared" ref="F255:F256" si="5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5100.0</v>
      </c>
      <c r="D256" s="3">
        <v>5874.0</v>
      </c>
      <c r="E256" s="3" t="str">
        <f t="shared" si="58"/>
        <v>3297.24</v>
      </c>
      <c r="F256" s="3" t="str">
        <f t="shared" si="59"/>
        <v>774.00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95.37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328.0</v>
      </c>
      <c r="D258" s="3">
        <v>329.0</v>
      </c>
      <c r="E258" s="3" t="str">
        <f t="shared" ref="E258:E259" si="60">F258*B258</f>
        <v>17.93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20.93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184.0</v>
      </c>
      <c r="D261" s="3">
        <v>184.0</v>
      </c>
      <c r="E261" s="3" t="str">
        <f>B261*F261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878.63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 t="str">
        <f>E265+E279</f>
        <v>9388.95</v>
      </c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6178.88</v>
      </c>
      <c r="F265" s="1"/>
      <c r="G265" s="3" t="str">
        <f>E265+14000</f>
        <v>20178.88</v>
      </c>
      <c r="H265" s="3" t="str">
        <f>G264+14000</f>
        <v>23388.95</v>
      </c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43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96.11</v>
      </c>
      <c r="C269" s="3">
        <v>117.0</v>
      </c>
      <c r="D269" s="3">
        <v>117.0</v>
      </c>
      <c r="E269" s="3" t="str">
        <f t="shared" ref="E269:E270" si="61">F269*B269</f>
        <v>0.00</v>
      </c>
      <c r="F269" s="3" t="str">
        <f t="shared" ref="F269:F270" si="62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4.26</v>
      </c>
      <c r="C270" s="3">
        <v>5053.0</v>
      </c>
      <c r="D270" s="3">
        <v>5100.0</v>
      </c>
      <c r="E270" s="3" t="str">
        <f t="shared" si="61"/>
        <v>200.22</v>
      </c>
      <c r="F270" s="3" t="str">
        <f t="shared" si="62"/>
        <v>47.00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95.37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17.93</v>
      </c>
      <c r="C272" s="3">
        <v>327.0</v>
      </c>
      <c r="D272" s="3">
        <v>328.0</v>
      </c>
      <c r="E272" s="3" t="str">
        <f t="shared" ref="E272:E273" si="63">F272*B272</f>
        <v>17.93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20.93</v>
      </c>
      <c r="C273" s="3"/>
      <c r="D273" s="3"/>
      <c r="E273" s="3" t="str">
        <f t="shared" si="63"/>
        <v>41.86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1530.32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107.28</v>
      </c>
      <c r="C275" s="3">
        <v>183.0</v>
      </c>
      <c r="D275" s="3">
        <v>184.0</v>
      </c>
      <c r="E275" s="3" t="str">
        <f>B275*F275</f>
        <v>107.28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878.63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4" t="s">
        <v>16</v>
      </c>
      <c r="B279" s="4"/>
      <c r="C279" s="4"/>
      <c r="D279" s="4"/>
      <c r="E279" s="5" t="str">
        <f>SUM(E269:E278)</f>
        <v>3210.07</v>
      </c>
      <c r="F279" s="1"/>
      <c r="G279" s="3" t="str">
        <f>E279+14000</f>
        <v>17210.07</v>
      </c>
      <c r="H279" s="1"/>
      <c r="I279" s="1"/>
      <c r="J279" s="1"/>
      <c r="K279" s="1"/>
    </row>
    <row r="280" ht="12.75" customHeight="1">
      <c r="A280" s="6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3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3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3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1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4"/>
      <c r="B461" s="4"/>
      <c r="C461" s="4"/>
      <c r="D461" s="4"/>
      <c r="E461" s="5"/>
      <c r="F461" s="1"/>
      <c r="G461" s="1"/>
      <c r="H461" s="1"/>
      <c r="I461" s="1"/>
      <c r="J461" s="1"/>
      <c r="K461" s="1"/>
    </row>
    <row r="462" ht="12.75" customHeight="1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4"/>
      <c r="B475" s="4"/>
      <c r="C475" s="4"/>
      <c r="D475" s="4"/>
      <c r="E475" s="5"/>
      <c r="F475" s="1"/>
      <c r="G475" s="1"/>
      <c r="H475" s="1"/>
      <c r="I475" s="1"/>
      <c r="J475" s="1"/>
      <c r="K475" s="1"/>
    </row>
    <row r="476" ht="12.75" customHeight="1">
      <c r="A476" s="6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</sheetData>
  <mergeCells count="35">
    <mergeCell ref="B99:D99"/>
    <mergeCell ref="B85:D85"/>
    <mergeCell ref="B183:D183"/>
    <mergeCell ref="B197:D197"/>
    <mergeCell ref="B211:D211"/>
    <mergeCell ref="B225:D225"/>
    <mergeCell ref="B239:D239"/>
    <mergeCell ref="B253:D253"/>
    <mergeCell ref="B267:D267"/>
    <mergeCell ref="B393:D393"/>
    <mergeCell ref="B407:D407"/>
    <mergeCell ref="B421:D421"/>
    <mergeCell ref="B435:D435"/>
    <mergeCell ref="B449:D449"/>
    <mergeCell ref="B463:D463"/>
    <mergeCell ref="B477:D477"/>
    <mergeCell ref="B295:D295"/>
    <mergeCell ref="B309:D309"/>
    <mergeCell ref="B323:D323"/>
    <mergeCell ref="B337:D337"/>
    <mergeCell ref="B351:D351"/>
    <mergeCell ref="B365:D365"/>
    <mergeCell ref="B379:D379"/>
    <mergeCell ref="B281:D281"/>
    <mergeCell ref="B113:D113"/>
    <mergeCell ref="B127:D127"/>
    <mergeCell ref="B141:D141"/>
    <mergeCell ref="B155:D155"/>
    <mergeCell ref="B169:D169"/>
    <mergeCell ref="B1:D1"/>
    <mergeCell ref="B15:D15"/>
    <mergeCell ref="B29:D29"/>
    <mergeCell ref="B43:D43"/>
    <mergeCell ref="B57:D57"/>
    <mergeCell ref="B71:D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4.72</v>
      </c>
      <c r="C4" s="3">
        <v>5902.0</v>
      </c>
      <c r="D4" s="3">
        <v>5934.0</v>
      </c>
      <c r="E4" s="3" t="str">
        <f t="shared" si="1"/>
        <v>151.04</v>
      </c>
      <c r="F4" s="3" t="str">
        <f t="shared" si="2"/>
        <v>32.00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110.42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19.87</v>
      </c>
      <c r="C6" s="3">
        <v>500.0</v>
      </c>
      <c r="D6" s="3">
        <v>502.0</v>
      </c>
      <c r="E6" s="3" t="str">
        <f t="shared" ref="E6:E7" si="3">F6*B6</f>
        <v>39.74</v>
      </c>
      <c r="F6" s="3" t="str">
        <f>D6-C6</f>
        <v>2.00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1732.08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121.13</v>
      </c>
      <c r="C9" s="3">
        <v>220.0</v>
      </c>
      <c r="D9" s="3">
        <v>220.0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44</v>
      </c>
      <c r="B13" s="3"/>
      <c r="C13" s="3"/>
      <c r="D13" s="3"/>
      <c r="E13" s="3">
        <v>0.0</v>
      </c>
      <c r="F13" s="1"/>
      <c r="G13" s="1" t="s">
        <v>45</v>
      </c>
      <c r="H13" s="1" t="s">
        <v>46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3542.27</v>
      </c>
      <c r="F14" s="4"/>
      <c r="G14" s="3" t="str">
        <f>E14+14000</f>
        <v>17542.27</v>
      </c>
      <c r="H14" s="3" t="str">
        <f>G14-60</f>
        <v>17482.27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106.56</v>
      </c>
      <c r="C18" s="3">
        <v>126.0</v>
      </c>
      <c r="D18" s="3">
        <v>126.0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5893.0</v>
      </c>
      <c r="D19" s="3">
        <v>5902.0</v>
      </c>
      <c r="E19" s="3" t="str">
        <f t="shared" si="4"/>
        <v>40.32</v>
      </c>
      <c r="F19" s="3" t="str">
        <f t="shared" si="5"/>
        <v>9.00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500.0</v>
      </c>
      <c r="D21" s="3">
        <v>500.0</v>
      </c>
      <c r="E21" s="3" t="str">
        <f t="shared" ref="E21:E22" si="6">F21*B21</f>
        <v>0.00</v>
      </c>
      <c r="F21" s="3" t="str">
        <f>D21-C21</f>
        <v>0.00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0.00</v>
      </c>
      <c r="F22" s="3" t="str">
        <f>F21+F24</f>
        <v>0.00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220.0</v>
      </c>
      <c r="D24" s="3">
        <v>220.0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44</v>
      </c>
      <c r="B28" s="3"/>
      <c r="C28" s="3"/>
      <c r="D28" s="3"/>
      <c r="E28" s="3">
        <v>0.0</v>
      </c>
      <c r="F28" s="1"/>
      <c r="G28" s="1" t="s">
        <v>45</v>
      </c>
      <c r="H28" s="1" t="s">
        <v>46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3239.70</v>
      </c>
      <c r="F29" s="4"/>
      <c r="G29" s="3" t="str">
        <f>E29+14000</f>
        <v>17239.70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123.0</v>
      </c>
      <c r="D33" s="3">
        <v>126.0</v>
      </c>
      <c r="E33" s="3" t="str">
        <f t="shared" ref="E33:E34" si="7">F33*B33</f>
        <v>303.60</v>
      </c>
      <c r="F33" s="3" t="str">
        <f t="shared" ref="F33:F34" si="8">D33-C33</f>
        <v>3.00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5818.0</v>
      </c>
      <c r="D34" s="3">
        <v>5893.0</v>
      </c>
      <c r="E34" s="3" t="str">
        <f t="shared" si="7"/>
        <v>336.00</v>
      </c>
      <c r="F34" s="3" t="str">
        <f t="shared" si="8"/>
        <v>75.00</v>
      </c>
      <c r="G34" s="1"/>
      <c r="H34" s="1">
        <v>3200.0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 t="str">
        <f>H34/2</f>
        <v>1600</v>
      </c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488.0</v>
      </c>
      <c r="D36" s="3">
        <v>500.0</v>
      </c>
      <c r="E36" s="3" t="str">
        <f t="shared" ref="E36:E37" si="9">F36*B36</f>
        <v>226.56</v>
      </c>
      <c r="F36" s="3" t="str">
        <f>D36-C36</f>
        <v>12.00</v>
      </c>
      <c r="G36" s="1"/>
      <c r="H36" s="3" t="str">
        <f>E33+E34+E36+E39</f>
        <v>2123.13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506.69</v>
      </c>
      <c r="F37" s="3" t="str">
        <f>F36+F39</f>
        <v>23.00</v>
      </c>
      <c r="G37" s="1"/>
      <c r="H37" s="1" t="str">
        <f>15000/2</f>
        <v>7500</v>
      </c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3" t="str">
        <f>H35+H36+H37</f>
        <v>11223.13</v>
      </c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209.0</v>
      </c>
      <c r="D39" s="3">
        <v>220.0</v>
      </c>
      <c r="E39" s="3" t="str">
        <f>F39*B39</f>
        <v>1256.97</v>
      </c>
      <c r="F39" s="3" t="str">
        <f>D39-C39</f>
        <v>11.00</v>
      </c>
      <c r="G39" s="1"/>
      <c r="H39" s="1" t="str">
        <f>5528+7500</f>
        <v>13028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3" t="str">
        <f>12000-H38</f>
        <v>776.87</v>
      </c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44</v>
      </c>
      <c r="B43" s="3"/>
      <c r="C43" s="3"/>
      <c r="D43" s="3"/>
      <c r="E43" s="3">
        <v>0.0</v>
      </c>
      <c r="F43" s="1"/>
      <c r="G43" s="1"/>
      <c r="H43" s="1" t="s">
        <v>46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5829.20</v>
      </c>
      <c r="F44" s="4"/>
      <c r="G44" s="3" t="str">
        <f>E44+15000</f>
        <v>20829.20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123.0</v>
      </c>
      <c r="D48" s="3">
        <v>123.0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5796.0</v>
      </c>
      <c r="D49" s="3">
        <v>5818.0</v>
      </c>
      <c r="E49" s="3" t="str">
        <f t="shared" si="10"/>
        <v>98.56</v>
      </c>
      <c r="F49" s="3" t="str">
        <f t="shared" si="11"/>
        <v>22.00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487.0</v>
      </c>
      <c r="D51" s="3">
        <v>488.0</v>
      </c>
      <c r="E51" s="3" t="str">
        <f t="shared" ref="E51:E52" si="12">F51*B51</f>
        <v>18.88</v>
      </c>
      <c r="F51" s="3" t="str">
        <f>D51-C51</f>
        <v>1.00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22.03</v>
      </c>
      <c r="F52" s="3" t="str">
        <f>F51+F54</f>
        <v>1.00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209.0</v>
      </c>
      <c r="D54" s="3">
        <v>209.0</v>
      </c>
      <c r="E54" s="3" t="str">
        <f>F54*B54</f>
        <v>0.00</v>
      </c>
      <c r="F54" s="3" t="str">
        <f>D54-C54</f>
        <v>0.00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44</v>
      </c>
      <c r="B58" s="3"/>
      <c r="C58" s="3"/>
      <c r="D58" s="3"/>
      <c r="E58" s="3">
        <v>0.0</v>
      </c>
      <c r="F58" s="1"/>
      <c r="G58" s="1"/>
      <c r="H58" s="1" t="s">
        <v>46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3338.85</v>
      </c>
      <c r="F59" s="4"/>
      <c r="G59" s="3" t="str">
        <f>E59+15000</f>
        <v>18338.85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123.0</v>
      </c>
      <c r="D63" s="3">
        <v>123.0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5754.0</v>
      </c>
      <c r="D64" s="3">
        <v>5796.0</v>
      </c>
      <c r="E64" s="3" t="str">
        <f t="shared" si="13"/>
        <v>188.16</v>
      </c>
      <c r="F64" s="3" t="str">
        <f t="shared" si="14"/>
        <v>42.00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473.0</v>
      </c>
      <c r="D66" s="3">
        <v>487.0</v>
      </c>
      <c r="E66" s="3" t="str">
        <f t="shared" ref="E66:E67" si="15">F66*B66</f>
        <v>264.32</v>
      </c>
      <c r="F66" s="3" t="str">
        <f>D66-C66</f>
        <v>14.00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330.45</v>
      </c>
      <c r="F67" s="3" t="str">
        <f>F66+F69</f>
        <v>15.00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208.0</v>
      </c>
      <c r="D69" s="3">
        <v>209.0</v>
      </c>
      <c r="E69" s="3" t="str">
        <f>F69*B69</f>
        <v>114.27</v>
      </c>
      <c r="F69" s="3" t="str">
        <f>D69-C69</f>
        <v>1.00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44</v>
      </c>
      <c r="B73" s="3"/>
      <c r="C73" s="3"/>
      <c r="D73" s="3"/>
      <c r="E73" s="3">
        <v>0.0</v>
      </c>
      <c r="F73" s="1"/>
      <c r="G73" s="1"/>
      <c r="H73" s="1" t="s">
        <v>46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4096.58</v>
      </c>
      <c r="F74" s="4"/>
      <c r="G74" s="3" t="str">
        <f>E74+15000</f>
        <v>19096.58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123.0</v>
      </c>
      <c r="D78" s="3">
        <v>123.0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5722.0</v>
      </c>
      <c r="D79" s="3">
        <v>5754.0</v>
      </c>
      <c r="E79" s="3" t="str">
        <f t="shared" si="16"/>
        <v>143.36</v>
      </c>
      <c r="F79" s="3" t="str">
        <f t="shared" si="17"/>
        <v>32.00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473.0</v>
      </c>
      <c r="D81" s="3">
        <v>473.0</v>
      </c>
      <c r="E81" s="3" t="str">
        <f t="shared" ref="E81:E82" si="18">F81*B81</f>
        <v>0.00</v>
      </c>
      <c r="F81" s="3" t="str">
        <f>D81-C81</f>
        <v>0.00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0.00</v>
      </c>
      <c r="F82" s="3" t="str">
        <f>F81+F84</f>
        <v>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208.0</v>
      </c>
      <c r="D84" s="3">
        <v>208.0</v>
      </c>
      <c r="E84" s="3" t="str">
        <f>F84*B84</f>
        <v>0.00</v>
      </c>
      <c r="F84" s="3" t="str">
        <f>D84-C84</f>
        <v>0.00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44</v>
      </c>
      <c r="B88" s="3"/>
      <c r="C88" s="3"/>
      <c r="D88" s="3"/>
      <c r="E88" s="3">
        <v>0.0</v>
      </c>
      <c r="F88" s="1"/>
      <c r="G88" s="1" t="s">
        <v>48</v>
      </c>
      <c r="H88" s="1" t="s">
        <v>46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3342.74</v>
      </c>
      <c r="F89" s="4"/>
      <c r="G89" s="3" t="str">
        <f>E89+15000</f>
        <v>18342.74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123.0</v>
      </c>
      <c r="D93" s="3">
        <v>123.0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5673.0</v>
      </c>
      <c r="D94" s="3">
        <v>5722.0</v>
      </c>
      <c r="E94" s="3" t="str">
        <f t="shared" si="19"/>
        <v>219.52</v>
      </c>
      <c r="F94" s="3" t="str">
        <f t="shared" si="20"/>
        <v>49.00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472.0</v>
      </c>
      <c r="D96" s="3">
        <v>473.0</v>
      </c>
      <c r="E96" s="3" t="str">
        <f t="shared" ref="E96:E97" si="21">F96*B96</f>
        <v>18.88</v>
      </c>
      <c r="F96" s="3" t="str">
        <f>D96-C96</f>
        <v>1.00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22.03</v>
      </c>
      <c r="F97" s="3" t="str">
        <f>F96+F99</f>
        <v>1.00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208.0</v>
      </c>
      <c r="D99" s="3">
        <v>208.0</v>
      </c>
      <c r="E99" s="3" t="str">
        <f>F99*B99</f>
        <v>0.00</v>
      </c>
      <c r="F99" s="3" t="str">
        <f>D99-C99</f>
        <v>0.00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44</v>
      </c>
      <c r="B103" s="3"/>
      <c r="C103" s="3"/>
      <c r="D103" s="3"/>
      <c r="E103" s="3">
        <v>0.0</v>
      </c>
      <c r="F103" s="1"/>
      <c r="G103" s="7">
        <v>44411.0</v>
      </c>
      <c r="H103" s="1" t="s">
        <v>46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3459.81</v>
      </c>
      <c r="F104" s="4"/>
      <c r="G104" s="3" t="str">
        <f>E104+22000</f>
        <v>25459.81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122.0</v>
      </c>
      <c r="D108" s="3">
        <v>123.0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5669.0</v>
      </c>
      <c r="D109" s="3">
        <v>5673.0</v>
      </c>
      <c r="E109" s="3" t="str">
        <f t="shared" si="22"/>
        <v>17.92</v>
      </c>
      <c r="F109" s="3" t="str">
        <f t="shared" si="23"/>
        <v>4.00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470.0</v>
      </c>
      <c r="D111" s="3">
        <v>472.0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66.09</v>
      </c>
      <c r="F112" s="3" t="str">
        <f>F111+F114</f>
        <v>3.00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207.0</v>
      </c>
      <c r="D114" s="3">
        <v>208.0</v>
      </c>
      <c r="E114" s="3" t="str">
        <f>F114*B114</f>
        <v>114.27</v>
      </c>
      <c r="F114" s="3" t="str">
        <f>D114-C114</f>
        <v>1.00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44</v>
      </c>
      <c r="B118" s="3"/>
      <c r="C118" s="3"/>
      <c r="D118" s="3"/>
      <c r="E118" s="3">
        <v>0.0</v>
      </c>
      <c r="F118" s="1"/>
      <c r="G118" s="7">
        <v>44411.0</v>
      </c>
      <c r="H118" s="1" t="s">
        <v>46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3329.45</v>
      </c>
      <c r="F119" s="4"/>
      <c r="G119" s="3" t="str">
        <f>E119+13000</f>
        <v>16329.45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6" t="s">
        <v>47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121.0</v>
      </c>
      <c r="D123" s="3">
        <v>122.0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5645.0</v>
      </c>
      <c r="D124" s="3">
        <v>5669.0</v>
      </c>
      <c r="E124" s="3" t="str">
        <f t="shared" si="25"/>
        <v>107.52</v>
      </c>
      <c r="F124" s="3" t="str">
        <f t="shared" si="26"/>
        <v>24.00</v>
      </c>
      <c r="G124" s="1"/>
      <c r="H124" s="1">
        <v>5672.0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469.0</v>
      </c>
      <c r="D126" s="3">
        <v>470.0</v>
      </c>
      <c r="E126" s="3" t="str">
        <f t="shared" ref="E126:E127" si="27">F126*B126</f>
        <v>18.88</v>
      </c>
      <c r="F126" s="3" t="str">
        <f>D126-C126</f>
        <v>1.00</v>
      </c>
      <c r="G126" s="1"/>
      <c r="H126" s="1">
        <v>471.0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44.06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206.0</v>
      </c>
      <c r="D129" s="3">
        <v>207.0</v>
      </c>
      <c r="E129" s="3" t="str">
        <f>F129*B129</f>
        <v>114.27</v>
      </c>
      <c r="F129" s="3" t="str">
        <f>D129-C129</f>
        <v>1.00</v>
      </c>
      <c r="G129" s="1"/>
      <c r="H129" s="1">
        <v>297.0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44</v>
      </c>
      <c r="B133" s="3"/>
      <c r="C133" s="3"/>
      <c r="D133" s="3"/>
      <c r="E133" s="3">
        <v>550.0</v>
      </c>
      <c r="F133" s="1"/>
      <c r="G133" s="7">
        <v>44411.0</v>
      </c>
      <c r="H133" s="1" t="s">
        <v>46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3928.14</v>
      </c>
      <c r="F134" s="4"/>
      <c r="G134" s="3" t="str">
        <f>E134+13000</f>
        <v>16928.14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6" t="s">
        <v>47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119.0</v>
      </c>
      <c r="D138" s="3">
        <v>121.0</v>
      </c>
      <c r="E138" s="3" t="str">
        <f t="shared" ref="E138:E139" si="28">F138*B138</f>
        <v>202.40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5639.0</v>
      </c>
      <c r="D139" s="3">
        <v>5645.0</v>
      </c>
      <c r="E139" s="3" t="str">
        <f t="shared" si="28"/>
        <v>26.88</v>
      </c>
      <c r="F139" s="3" t="str">
        <f t="shared" si="29"/>
        <v>6.00</v>
      </c>
      <c r="G139" s="1">
        <v>5542.0</v>
      </c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465.0</v>
      </c>
      <c r="D141" s="3">
        <v>469.0</v>
      </c>
      <c r="E141" s="3" t="str">
        <f t="shared" ref="E141:E142" si="30">F141*B141</f>
        <v>75.52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176.24</v>
      </c>
      <c r="F142" s="3" t="str">
        <f>F141+F144</f>
        <v>8.00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202.0</v>
      </c>
      <c r="D144" s="3">
        <v>206.0</v>
      </c>
      <c r="E144" s="3" t="str">
        <f>F144*B144</f>
        <v>457.08</v>
      </c>
      <c r="F144" s="3" t="str">
        <f>D144-C144</f>
        <v>4.00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550.0</v>
      </c>
      <c r="F148" s="1"/>
      <c r="G148" s="7">
        <v>44411.0</v>
      </c>
      <c r="H148" s="1" t="s">
        <v>46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4480.33</v>
      </c>
      <c r="F149" s="4"/>
      <c r="G149" s="3" t="str">
        <f>E149+13000</f>
        <v>17480.33</v>
      </c>
      <c r="H149" s="1"/>
      <c r="I149" s="1"/>
      <c r="J149" s="1"/>
      <c r="K149" s="1"/>
    </row>
    <row r="150" ht="12.75" customHeight="1">
      <c r="A150" s="6" t="s">
        <v>47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116.0</v>
      </c>
      <c r="D153" s="3">
        <v>119.0</v>
      </c>
      <c r="E153" s="3" t="str">
        <f t="shared" ref="E153:E154" si="31">F153*B153</f>
        <v>303.60</v>
      </c>
      <c r="F153" s="3" t="str">
        <f t="shared" ref="F153:F154" si="32">D153-C153</f>
        <v>3.00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5639.0</v>
      </c>
      <c r="D154" s="3">
        <v>5639.0</v>
      </c>
      <c r="E154" s="3" t="str">
        <f t="shared" si="31"/>
        <v>0.00</v>
      </c>
      <c r="F154" s="3" t="str">
        <f t="shared" si="32"/>
        <v>0.00</v>
      </c>
      <c r="G154" s="1">
        <v>5542.0</v>
      </c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459.0</v>
      </c>
      <c r="D156" s="3">
        <v>465.0</v>
      </c>
      <c r="E156" s="3" t="str">
        <f t="shared" ref="E156:E157" si="33">F156*B156</f>
        <v>113.28</v>
      </c>
      <c r="F156" s="3" t="str">
        <f>D156-C156</f>
        <v>6.00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198.27</v>
      </c>
      <c r="F157" s="3" t="str">
        <f>F156+F159</f>
        <v>9.00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199.0</v>
      </c>
      <c r="D159" s="3">
        <v>202.0</v>
      </c>
      <c r="E159" s="3" t="str">
        <f>F159*B159</f>
        <v>329.04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550.0</v>
      </c>
      <c r="F163" s="1"/>
      <c r="G163" s="7">
        <v>44411.0</v>
      </c>
      <c r="H163" s="1" t="s">
        <v>46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4486.40</v>
      </c>
      <c r="F164" s="4"/>
      <c r="G164" s="3" t="str">
        <f>E164+13000</f>
        <v>17486.40</v>
      </c>
      <c r="H164" s="1"/>
      <c r="I164" s="1"/>
      <c r="J164" s="1"/>
      <c r="K164" s="1"/>
    </row>
    <row r="165" ht="12.75" customHeight="1">
      <c r="A165" s="6" t="s">
        <v>47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114.0</v>
      </c>
      <c r="D168" s="3">
        <v>116.0</v>
      </c>
      <c r="E168" s="3" t="str">
        <f t="shared" ref="E168:E169" si="34">F168*B168</f>
        <v>202.40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5639.0</v>
      </c>
      <c r="D169" s="3">
        <v>5639.0</v>
      </c>
      <c r="E169" s="3" t="str">
        <f t="shared" si="34"/>
        <v>0.00</v>
      </c>
      <c r="F169" s="3" t="str">
        <f t="shared" si="35"/>
        <v>0.00</v>
      </c>
      <c r="G169" s="1">
        <v>5542.0</v>
      </c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454.0</v>
      </c>
      <c r="D171" s="3">
        <v>459.0</v>
      </c>
      <c r="E171" s="3" t="str">
        <f t="shared" ref="E171:E172" si="36">F171*B171</f>
        <v>94.40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154.21</v>
      </c>
      <c r="F172" s="3" t="str">
        <f>F171+F174</f>
        <v>7.00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197.0</v>
      </c>
      <c r="D174" s="3">
        <v>199.0</v>
      </c>
      <c r="E174" s="3" t="str">
        <f>F174*B174</f>
        <v>219.36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550.0</v>
      </c>
      <c r="F178" s="1"/>
      <c r="G178" s="7">
        <v>44411.0</v>
      </c>
      <c r="H178" s="1" t="s">
        <v>46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4212.58</v>
      </c>
      <c r="F179" s="4"/>
      <c r="G179" s="3" t="str">
        <f>E179+13000</f>
        <v>17212.58</v>
      </c>
      <c r="H179" s="1"/>
      <c r="I179" s="1"/>
      <c r="J179" s="1"/>
      <c r="K179" s="1"/>
    </row>
    <row r="180" ht="12.75" customHeight="1">
      <c r="A180" s="6" t="s">
        <v>47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112.0</v>
      </c>
      <c r="D183" s="3">
        <v>114.0</v>
      </c>
      <c r="E183" s="3" t="str">
        <f t="shared" ref="E183:E184" si="37">F183*B183</f>
        <v>202.40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5639.0</v>
      </c>
      <c r="D184" s="3">
        <v>5639.0</v>
      </c>
      <c r="E184" s="3" t="str">
        <f t="shared" si="37"/>
        <v>0.00</v>
      </c>
      <c r="F184" s="3" t="str">
        <f t="shared" si="38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449.0</v>
      </c>
      <c r="D186" s="3">
        <v>454.0</v>
      </c>
      <c r="E186" s="3" t="str">
        <f t="shared" ref="E186:E187" si="39">F186*B186</f>
        <v>94.40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132.18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1550.12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196.0</v>
      </c>
      <c r="D189" s="3">
        <v>197.0</v>
      </c>
      <c r="E189" s="3" t="str">
        <f>F189*B189</f>
        <v>109.68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550.0</v>
      </c>
      <c r="F193" s="1"/>
      <c r="G193" s="7">
        <v>44411.0</v>
      </c>
      <c r="H193" s="1" t="s">
        <v>46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3996.86</v>
      </c>
      <c r="F194" s="4"/>
      <c r="G194" s="3" t="str">
        <f>E194+13000</f>
        <v>16996.86</v>
      </c>
      <c r="H194" s="1"/>
      <c r="I194" s="1"/>
      <c r="J194" s="1"/>
      <c r="K194" s="1"/>
    </row>
    <row r="195" ht="12.75" customHeight="1">
      <c r="A195" s="6" t="s">
        <v>47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110.0</v>
      </c>
      <c r="D198" s="3">
        <v>112.0</v>
      </c>
      <c r="E198" s="3" t="str">
        <f t="shared" ref="E198:E199" si="40">F198*B198</f>
        <v>192.22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5377.0</v>
      </c>
      <c r="D199" s="3">
        <v>5639.0</v>
      </c>
      <c r="E199" s="3" t="str">
        <f t="shared" si="40"/>
        <v>1116.12</v>
      </c>
      <c r="F199" s="3" t="str">
        <f t="shared" si="41"/>
        <v>262.00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446.0</v>
      </c>
      <c r="D201" s="3">
        <v>449.0</v>
      </c>
      <c r="E201" s="3" t="str">
        <f t="shared" ref="E201:E202" si="42">F201*B201</f>
        <v>53.79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104.65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194.0</v>
      </c>
      <c r="D204" s="3">
        <v>196.0</v>
      </c>
      <c r="E204" s="3" t="str">
        <f>F204*B204</f>
        <v>214.56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510.0</v>
      </c>
      <c r="F208" s="1"/>
      <c r="G208" s="7">
        <v>44411.0</v>
      </c>
      <c r="H208" s="1" t="s">
        <v>46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5064.50</v>
      </c>
      <c r="F209" s="4"/>
      <c r="G209" s="3" t="str">
        <f>E209+13000</f>
        <v>18064.50</v>
      </c>
      <c r="H209" s="1"/>
      <c r="I209" s="1"/>
      <c r="J209" s="1"/>
      <c r="K209" s="1"/>
    </row>
    <row r="210" ht="12.75" customHeight="1">
      <c r="A210" s="6" t="s">
        <v>47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109.0</v>
      </c>
      <c r="D213" s="3">
        <v>110.0</v>
      </c>
      <c r="E213" s="3" t="str">
        <f t="shared" ref="E213:E214" si="43">F213*B213</f>
        <v>96.11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5340.0</v>
      </c>
      <c r="D214" s="3">
        <v>5377.0</v>
      </c>
      <c r="E214" s="3" t="str">
        <f t="shared" si="43"/>
        <v>157.62</v>
      </c>
      <c r="F214" s="3" t="str">
        <f t="shared" si="44"/>
        <v>37.00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442.0</v>
      </c>
      <c r="D216" s="3">
        <v>446.0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104.65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193.0</v>
      </c>
      <c r="D219" s="3">
        <v>194.0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510.0</v>
      </c>
      <c r="F223" s="1"/>
      <c r="G223" s="7">
        <v>44411.0</v>
      </c>
      <c r="H223" s="1" t="s">
        <v>46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3920.54</v>
      </c>
      <c r="F224" s="4"/>
      <c r="G224" s="3" t="str">
        <f>E224+13000</f>
        <v>16920.54</v>
      </c>
      <c r="H224" s="1"/>
      <c r="I224" s="1"/>
      <c r="J224" s="1"/>
      <c r="K224" s="1"/>
    </row>
    <row r="225" ht="12.75" customHeight="1">
      <c r="A225" s="6" t="s">
        <v>47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108.0</v>
      </c>
      <c r="D228" s="3">
        <v>109.0</v>
      </c>
      <c r="E228" s="3" t="str">
        <f t="shared" ref="E228:E229" si="46">F228*B228</f>
        <v>96.11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5333.0</v>
      </c>
      <c r="D229" s="3">
        <v>5340.0</v>
      </c>
      <c r="E229" s="3" t="str">
        <f t="shared" si="46"/>
        <v>29.82</v>
      </c>
      <c r="F229" s="3" t="str">
        <f t="shared" si="47"/>
        <v>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440.0</v>
      </c>
      <c r="D231" s="3">
        <v>442.0</v>
      </c>
      <c r="E231" s="3" t="str">
        <f t="shared" ref="E231:E232" si="48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62.79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192.0</v>
      </c>
      <c r="D234" s="3">
        <v>193.0</v>
      </c>
      <c r="E234" s="3" t="str">
        <f>F234*B234</f>
        <v>107.28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510.0</v>
      </c>
      <c r="F238" s="1"/>
      <c r="G238" s="7">
        <v>44411.0</v>
      </c>
      <c r="H238" s="1" t="s">
        <v>46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3715.02</v>
      </c>
      <c r="F239" s="4"/>
      <c r="G239" s="3" t="str">
        <f>E239+13000</f>
        <v>16715.02</v>
      </c>
      <c r="H239" s="1"/>
      <c r="I239" s="1"/>
      <c r="J239" s="1"/>
      <c r="K239" s="1"/>
    </row>
    <row r="240" ht="12.75" customHeight="1">
      <c r="A240" s="6" t="s">
        <v>47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104.0</v>
      </c>
      <c r="D243" s="3">
        <v>108.0</v>
      </c>
      <c r="E243" s="3" t="str">
        <f t="shared" ref="E243:E244" si="49">F243*B243</f>
        <v>384.44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5274.0</v>
      </c>
      <c r="D244" s="3">
        <v>5333.0</v>
      </c>
      <c r="E244" s="3" t="str">
        <f t="shared" si="49"/>
        <v>251.34</v>
      </c>
      <c r="F244" s="3" t="str">
        <f t="shared" si="50"/>
        <v>59.00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435.0</v>
      </c>
      <c r="D246" s="3">
        <v>440.0</v>
      </c>
      <c r="E246" s="3" t="str">
        <f t="shared" ref="E246:E247" si="51">F246*B246</f>
        <v>89.65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188.37</v>
      </c>
      <c r="F247" s="3" t="str">
        <f>F246+F249</f>
        <v>9.00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188.0</v>
      </c>
      <c r="D249" s="3">
        <v>192.0</v>
      </c>
      <c r="E249" s="3" t="str">
        <f>F249*B249</f>
        <v>429.12</v>
      </c>
      <c r="F249" s="3" t="str">
        <f>D249-C249</f>
        <v>4.00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44</v>
      </c>
      <c r="B253" s="3"/>
      <c r="C253" s="3"/>
      <c r="D253" s="3"/>
      <c r="E253" s="3">
        <v>510.0</v>
      </c>
      <c r="F253" s="1"/>
      <c r="G253" s="7">
        <v>44411.0</v>
      </c>
      <c r="H253" s="1" t="s">
        <v>46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4726.08</v>
      </c>
      <c r="F254" s="4"/>
      <c r="G254" s="3" t="str">
        <f>E254+13000</f>
        <v>17726.08</v>
      </c>
      <c r="H254" s="1"/>
      <c r="I254" s="1"/>
      <c r="J254" s="1"/>
      <c r="K254" s="1"/>
    </row>
    <row r="255" ht="12.75" customHeight="1">
      <c r="A255" s="6" t="s">
        <v>47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99.0</v>
      </c>
      <c r="D258" s="3">
        <v>104.0</v>
      </c>
      <c r="E258" s="3" t="str">
        <f t="shared" ref="E258:E259" si="52">F258*B258</f>
        <v>480.55</v>
      </c>
      <c r="F258" s="3" t="str">
        <f t="shared" ref="F258:F259" si="53">D258-C258</f>
        <v>5.00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5217.0</v>
      </c>
      <c r="D259" s="3">
        <v>5274.0</v>
      </c>
      <c r="E259" s="3" t="str">
        <f t="shared" si="52"/>
        <v>242.82</v>
      </c>
      <c r="F259" s="3" t="str">
        <f t="shared" si="53"/>
        <v>57.00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431.0</v>
      </c>
      <c r="D261" s="3">
        <v>435.0</v>
      </c>
      <c r="E261" s="3" t="str">
        <f t="shared" ref="E261:E262" si="54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188.37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183.0</v>
      </c>
      <c r="D264" s="3">
        <v>188.0</v>
      </c>
      <c r="E264" s="3" t="str">
        <f>F264*B264</f>
        <v>536.40</v>
      </c>
      <c r="F264" s="3" t="str">
        <f>D264-C264</f>
        <v>5.00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44</v>
      </c>
      <c r="B268" s="3"/>
      <c r="C268" s="3"/>
      <c r="D268" s="3"/>
      <c r="E268" s="3">
        <v>510.0</v>
      </c>
      <c r="F268" s="1"/>
      <c r="G268" s="7">
        <v>44411.0</v>
      </c>
      <c r="H268" s="1" t="s">
        <v>46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4903.02</v>
      </c>
      <c r="F269" s="4"/>
      <c r="G269" s="3" t="str">
        <f>E269+13000</f>
        <v>17903.02</v>
      </c>
      <c r="H269" s="1"/>
      <c r="I269" s="1"/>
      <c r="J269" s="1"/>
      <c r="K269" s="1"/>
    </row>
    <row r="270" ht="12.75" customHeight="1">
      <c r="A270" s="6" t="s">
        <v>47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94.0</v>
      </c>
      <c r="D273" s="3">
        <v>99.0</v>
      </c>
      <c r="E273" s="3" t="str">
        <f t="shared" ref="E273:E274" si="55">F273*B273</f>
        <v>480.55</v>
      </c>
      <c r="F273" s="3" t="str">
        <f t="shared" ref="F273:F274" si="56">D273-C273</f>
        <v>5.00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5153.0</v>
      </c>
      <c r="D274" s="3">
        <v>5217.0</v>
      </c>
      <c r="E274" s="3" t="str">
        <f t="shared" si="55"/>
        <v>272.64</v>
      </c>
      <c r="F274" s="3" t="str">
        <f t="shared" si="56"/>
        <v>64.00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426.0</v>
      </c>
      <c r="D276" s="3">
        <v>431.0</v>
      </c>
      <c r="E276" s="3" t="str">
        <f t="shared" ref="E276:E277" si="57">F276*B276</f>
        <v>89.65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251.16</v>
      </c>
      <c r="F277" s="3" t="str">
        <f>F276+F279</f>
        <v>12.00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176.0</v>
      </c>
      <c r="D279" s="3">
        <v>183.0</v>
      </c>
      <c r="E279" s="3" t="str">
        <f>F279*B279</f>
        <v>750.96</v>
      </c>
      <c r="F279" s="3" t="str">
        <f>D279-C279</f>
        <v>7.00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44</v>
      </c>
      <c r="B283" s="3"/>
      <c r="C283" s="3"/>
      <c r="D283" s="3"/>
      <c r="E283" s="3">
        <v>510.0</v>
      </c>
      <c r="F283" s="1"/>
      <c r="G283" s="7">
        <v>44411.0</v>
      </c>
      <c r="H283" s="1" t="s">
        <v>46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5236.11</v>
      </c>
      <c r="F284" s="4"/>
      <c r="G284" s="3" t="str">
        <f>E284+13000</f>
        <v>18236.11</v>
      </c>
      <c r="H284" s="1"/>
      <c r="I284" s="1"/>
      <c r="J284" s="1"/>
      <c r="K284" s="1"/>
    </row>
    <row r="285" ht="12.75" customHeight="1">
      <c r="A285" s="6" t="s">
        <v>47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88.0</v>
      </c>
      <c r="D288" s="3">
        <v>94.0</v>
      </c>
      <c r="E288" s="3" t="str">
        <f t="shared" ref="E288:E289" si="58">F288*B288</f>
        <v>576.66</v>
      </c>
      <c r="F288" s="3" t="str">
        <f t="shared" ref="F288:F289" si="59">D288-C288</f>
        <v>6.00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5089.0</v>
      </c>
      <c r="D289" s="3">
        <v>5153.0</v>
      </c>
      <c r="E289" s="3" t="str">
        <f t="shared" si="58"/>
        <v>272.64</v>
      </c>
      <c r="F289" s="3" t="str">
        <f t="shared" si="59"/>
        <v>64.00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422.0</v>
      </c>
      <c r="D291" s="3">
        <v>426.0</v>
      </c>
      <c r="E291" s="3" t="str">
        <f t="shared" ref="E291:E292" si="60">F291*B291</f>
        <v>71.72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209.30</v>
      </c>
      <c r="F292" s="3" t="str">
        <f>F291+F294</f>
        <v>10.00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1530.32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170.0</v>
      </c>
      <c r="D294" s="3">
        <v>176.0</v>
      </c>
      <c r="E294" s="3" t="str">
        <f>F294*B294</f>
        <v>643.68</v>
      </c>
      <c r="F294" s="3" t="str">
        <f>D294-C294</f>
        <v>6.00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44</v>
      </c>
      <c r="B298" s="3"/>
      <c r="C298" s="3"/>
      <c r="D298" s="3"/>
      <c r="E298" s="3">
        <v>510.0</v>
      </c>
      <c r="F298" s="1"/>
      <c r="G298" s="7">
        <v>44411.0</v>
      </c>
      <c r="H298" s="1" t="s">
        <v>46</v>
      </c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5165.15</v>
      </c>
      <c r="F299" s="4"/>
      <c r="G299" s="3" t="str">
        <f>E299+13000</f>
        <v>18165.15</v>
      </c>
      <c r="H299" s="1"/>
      <c r="I299" s="1"/>
      <c r="J299" s="1"/>
      <c r="K299" s="1"/>
    </row>
    <row r="300" ht="12.75" customHeight="1">
      <c r="A300" s="6" t="s">
        <v>47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7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4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4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</sheetData>
  <mergeCells count="34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211:D211"/>
    <mergeCell ref="B226:D226"/>
    <mergeCell ref="B241:D241"/>
    <mergeCell ref="B256:D256"/>
    <mergeCell ref="B271:D271"/>
    <mergeCell ref="B286:D286"/>
    <mergeCell ref="B301:D301"/>
    <mergeCell ref="B451:D451"/>
    <mergeCell ref="B466:D466"/>
    <mergeCell ref="B481:D481"/>
    <mergeCell ref="B496:D496"/>
    <mergeCell ref="B436:D436"/>
    <mergeCell ref="B421:D421"/>
    <mergeCell ref="B331:D331"/>
    <mergeCell ref="B346:D346"/>
    <mergeCell ref="B361:D361"/>
    <mergeCell ref="B376:D376"/>
    <mergeCell ref="B391:D391"/>
    <mergeCell ref="B406:D406"/>
    <mergeCell ref="B316:D3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108.0</v>
      </c>
      <c r="D3" s="3">
        <v>109.0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9686.0</v>
      </c>
      <c r="D4" s="3">
        <v>9757.0</v>
      </c>
      <c r="E4" s="3" t="str">
        <f t="shared" si="1"/>
        <v>335.12</v>
      </c>
      <c r="F4" s="3" t="str">
        <f t="shared" si="2"/>
        <v>71.00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362.0</v>
      </c>
      <c r="D6" s="3">
        <v>367.0</v>
      </c>
      <c r="E6" s="3" t="str">
        <f t="shared" ref="E6:E7" si="3">F6*B6</f>
        <v>99.35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139.08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121.13</v>
      </c>
      <c r="C9" s="3">
        <v>145.0</v>
      </c>
      <c r="D9" s="3">
        <v>146.0</v>
      </c>
      <c r="E9" s="3" t="str">
        <f>F9*B9</f>
        <v>121.13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898.16</v>
      </c>
      <c r="F10" s="1"/>
      <c r="G10" s="8">
        <v>879.55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49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3070.23</v>
      </c>
      <c r="F14" s="1"/>
      <c r="G14" s="3" t="str">
        <f>E14+10000</f>
        <v>13070.23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106.56</v>
      </c>
      <c r="C18" s="3">
        <v>108.0</v>
      </c>
      <c r="D18" s="3">
        <v>108.0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9641.0</v>
      </c>
      <c r="D19" s="3">
        <v>9686.0</v>
      </c>
      <c r="E19" s="3" t="str">
        <f t="shared" si="4"/>
        <v>201.60</v>
      </c>
      <c r="F19" s="3" t="str">
        <f t="shared" si="5"/>
        <v>45.00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362.0</v>
      </c>
      <c r="D21" s="3">
        <v>362.0</v>
      </c>
      <c r="E21" s="3" t="str">
        <f t="shared" ref="E21:E22" si="6">F21*B21</f>
        <v>0.00</v>
      </c>
      <c r="F21" s="3" t="str">
        <f>D21-C21</f>
        <v>0.00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22.03</v>
      </c>
      <c r="F22" s="3" t="str">
        <f>F21+F24</f>
        <v>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144.0</v>
      </c>
      <c r="D24" s="3">
        <v>145.0</v>
      </c>
      <c r="E24" s="3" t="str">
        <f>F24*B24</f>
        <v>114.27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943.35</v>
      </c>
      <c r="F25" s="1"/>
      <c r="G25" s="1">
        <v>898.16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>
        <v>61.0</v>
      </c>
      <c r="H27" s="3"/>
      <c r="I27" s="1"/>
      <c r="J27" s="1"/>
      <c r="K27" s="1"/>
    </row>
    <row r="28" ht="12.75" customHeight="1">
      <c r="A28" s="1" t="s">
        <v>49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2651.08</v>
      </c>
      <c r="F29" s="1"/>
      <c r="G29" s="3" t="str">
        <f>E29+10000</f>
        <v>12651.08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108.0</v>
      </c>
      <c r="D33" s="3">
        <v>108.0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9586.0</v>
      </c>
      <c r="D34" s="3">
        <v>9641.0</v>
      </c>
      <c r="E34" s="3" t="str">
        <f t="shared" si="7"/>
        <v>246.40</v>
      </c>
      <c r="F34" s="3" t="str">
        <f t="shared" si="8"/>
        <v>55.00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359.0</v>
      </c>
      <c r="D36" s="3">
        <v>362.0</v>
      </c>
      <c r="E36" s="3" t="str">
        <f t="shared" ref="E36:E37" si="9">F36*B36</f>
        <v>56.64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144.0</v>
      </c>
      <c r="D39" s="3">
        <v>144.0</v>
      </c>
      <c r="E39" s="3" t="str">
        <f>F39*B39</f>
        <v>0.00</v>
      </c>
      <c r="F39" s="3" t="str">
        <f>D39-C39</f>
        <v>0.00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943.35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49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2682.31</v>
      </c>
      <c r="F44" s="1"/>
      <c r="G44" s="3" t="str">
        <f>E44+10000</f>
        <v>12682.31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107.0</v>
      </c>
      <c r="D48" s="3">
        <v>108.0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9535.0</v>
      </c>
      <c r="D49" s="3">
        <v>9586.0</v>
      </c>
      <c r="E49" s="3" t="str">
        <f t="shared" si="10"/>
        <v>228.48</v>
      </c>
      <c r="F49" s="3" t="str">
        <f t="shared" si="11"/>
        <v>51.00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357.0</v>
      </c>
      <c r="D51" s="3">
        <v>359.0</v>
      </c>
      <c r="E51" s="3" t="str">
        <f t="shared" ref="E51:E52" si="12">F51*B51</f>
        <v>37.76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143.0</v>
      </c>
      <c r="D54" s="3">
        <v>144.0</v>
      </c>
      <c r="E54" s="3" t="str">
        <f>F54*B54</f>
        <v>114.27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943.35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49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2860.98</v>
      </c>
      <c r="F59" s="1"/>
      <c r="G59" s="3" t="str">
        <f>E59+10000</f>
        <v>12860.98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106.0</v>
      </c>
      <c r="D63" s="3">
        <v>107.0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9464.0</v>
      </c>
      <c r="D64" s="3">
        <v>9535.0</v>
      </c>
      <c r="E64" s="3" t="str">
        <f t="shared" si="13"/>
        <v>318.08</v>
      </c>
      <c r="F64" s="3" t="str">
        <f t="shared" si="14"/>
        <v>71.00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353.0</v>
      </c>
      <c r="D66" s="3">
        <v>357.0</v>
      </c>
      <c r="E66" s="3" t="str">
        <f t="shared" ref="E66:E67" si="15">F66*B66</f>
        <v>75.52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132.18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141.0</v>
      </c>
      <c r="D69" s="3">
        <v>143.0</v>
      </c>
      <c r="E69" s="3" t="str">
        <f>F69*B69</f>
        <v>228.54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943.35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49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3168.70</v>
      </c>
      <c r="F74" s="1"/>
      <c r="G74" s="3" t="str">
        <f>E74+10000</f>
        <v>13168.70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105.0</v>
      </c>
      <c r="D78" s="3">
        <v>106.0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9414.0</v>
      </c>
      <c r="D79" s="3">
        <v>9464.0</v>
      </c>
      <c r="E79" s="3" t="str">
        <f t="shared" si="16"/>
        <v>224.00</v>
      </c>
      <c r="F79" s="3" t="str">
        <f t="shared" si="17"/>
        <v>50.00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350.0</v>
      </c>
      <c r="D81" s="3">
        <v>353.0</v>
      </c>
      <c r="E81" s="3" t="str">
        <f t="shared" ref="E81:E82" si="18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88.12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140.0</v>
      </c>
      <c r="D84" s="3">
        <v>141.0</v>
      </c>
      <c r="E84" s="3" t="str">
        <f>F84*B84</f>
        <v>114.27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985.47</v>
      </c>
      <c r="F85" s="1"/>
      <c r="G85" s="1">
        <v>985.47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49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2934.53</v>
      </c>
      <c r="F89" s="1"/>
      <c r="G89" s="3" t="str">
        <f>E89+10000</f>
        <v>12934.53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105.0</v>
      </c>
      <c r="D93" s="3">
        <v>105.0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9361.0</v>
      </c>
      <c r="D94" s="3">
        <v>9414.0</v>
      </c>
      <c r="E94" s="3" t="str">
        <f t="shared" si="19"/>
        <v>237.44</v>
      </c>
      <c r="F94" s="3" t="str">
        <f t="shared" si="20"/>
        <v>53.00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348.0</v>
      </c>
      <c r="D96" s="3">
        <v>350.0</v>
      </c>
      <c r="E96" s="3" t="str">
        <f t="shared" ref="E96:E97" si="21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139.0</v>
      </c>
      <c r="D99" s="3">
        <v>140.0</v>
      </c>
      <c r="E99" s="3" t="str">
        <f>F99*B99</f>
        <v>114.27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985.47</v>
      </c>
      <c r="F100" s="1"/>
      <c r="G100" s="1">
        <v>985.47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49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2805.86</v>
      </c>
      <c r="F104" s="1"/>
      <c r="G104" s="3" t="str">
        <f>E104+10000</f>
        <v>12805.86</v>
      </c>
      <c r="H104" s="1" t="str">
        <f>13000-12929</f>
        <v>71</v>
      </c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105.0</v>
      </c>
      <c r="D108" s="3">
        <v>105.0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9288.0</v>
      </c>
      <c r="D109" s="3">
        <v>9361.0</v>
      </c>
      <c r="E109" s="3" t="str">
        <f t="shared" si="22"/>
        <v>327.04</v>
      </c>
      <c r="F109" s="3" t="str">
        <f t="shared" si="23"/>
        <v>73.00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343.0</v>
      </c>
      <c r="D111" s="3">
        <v>348.0</v>
      </c>
      <c r="E111" s="3" t="str">
        <f t="shared" ref="E111:E112" si="24">F111*B111</f>
        <v>94.40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154.21</v>
      </c>
      <c r="F112" s="3" t="str">
        <f>F111+F114</f>
        <v>7.00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137.0</v>
      </c>
      <c r="D114" s="3">
        <v>139.0</v>
      </c>
      <c r="E114" s="3" t="str">
        <f>F114*B114</f>
        <v>228.54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985.47</v>
      </c>
      <c r="F115" s="1"/>
      <c r="G115" s="1">
        <v>985.47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49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3000.77</v>
      </c>
      <c r="F119" s="1"/>
      <c r="G119" s="3" t="str">
        <f>E119+10000</f>
        <v>13000.77</v>
      </c>
      <c r="H119" s="1" t="str">
        <f>13000-12929</f>
        <v>71</v>
      </c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105.0</v>
      </c>
      <c r="D123" s="3">
        <v>105.0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9244.0</v>
      </c>
      <c r="D124" s="3">
        <v>9288.0</v>
      </c>
      <c r="E124" s="3" t="str">
        <f t="shared" si="25"/>
        <v>197.12</v>
      </c>
      <c r="F124" s="3" t="str">
        <f t="shared" si="26"/>
        <v>44.00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343.0</v>
      </c>
      <c r="D126" s="3">
        <v>343.0</v>
      </c>
      <c r="E126" s="3" t="str">
        <f t="shared" ref="E126:E127" si="27">F126*B126</f>
        <v>0.00</v>
      </c>
      <c r="F126" s="3" t="str">
        <f>D126-C126</f>
        <v>0.00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137.0</v>
      </c>
      <c r="D129" s="3">
        <v>137.0</v>
      </c>
      <c r="E129" s="3" t="str">
        <f>F129*B129</f>
        <v>0.00</v>
      </c>
      <c r="F129" s="3" t="str">
        <f>D129-C129</f>
        <v>0.00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913.52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49</v>
      </c>
      <c r="B133" s="3"/>
      <c r="C133" s="3"/>
      <c r="D133" s="3"/>
      <c r="E133" s="3">
        <v>70.0</v>
      </c>
      <c r="F133" s="1"/>
      <c r="G133" s="1"/>
      <c r="H133" s="1" t="str">
        <f>H132/2</f>
        <v>0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2321.75</v>
      </c>
      <c r="F134" s="1"/>
      <c r="G134" s="3" t="str">
        <f>E134+10000</f>
        <v>12321.75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104.0</v>
      </c>
      <c r="D138" s="3">
        <v>105.0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9210.0</v>
      </c>
      <c r="D139" s="3">
        <v>9244.0</v>
      </c>
      <c r="E139" s="3" t="str">
        <f t="shared" si="28"/>
        <v>152.32</v>
      </c>
      <c r="F139" s="3" t="str">
        <f t="shared" si="29"/>
        <v>34.00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343.0</v>
      </c>
      <c r="D141" s="3">
        <v>343.0</v>
      </c>
      <c r="E141" s="3" t="str">
        <f t="shared" ref="E141:E142" si="30">F141*B141</f>
        <v>0.00</v>
      </c>
      <c r="F141" s="3" t="str">
        <f>D141-C141</f>
        <v>0.00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137.0</v>
      </c>
      <c r="D144" s="3">
        <v>137.0</v>
      </c>
      <c r="E144" s="3" t="str">
        <f>F144*B144</f>
        <v>0.00</v>
      </c>
      <c r="F144" s="3" t="str">
        <f>D144-C144</f>
        <v>0.00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913.52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49</v>
      </c>
      <c r="B148" s="3"/>
      <c r="C148" s="3"/>
      <c r="D148" s="3"/>
      <c r="E148" s="3">
        <v>70.0</v>
      </c>
      <c r="F148" s="1"/>
      <c r="G148" s="1"/>
      <c r="H148" s="1" t="str">
        <f>H147/2</f>
        <v>0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2378.15</v>
      </c>
      <c r="F149" s="1"/>
      <c r="G149" s="3" t="str">
        <f>E149+10000</f>
        <v>12378.15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104.0</v>
      </c>
      <c r="D153" s="3">
        <v>104.0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9150.0</v>
      </c>
      <c r="D154" s="3">
        <v>9210.0</v>
      </c>
      <c r="E154" s="3" t="str">
        <f t="shared" si="31"/>
        <v>268.80</v>
      </c>
      <c r="F154" s="3" t="str">
        <f t="shared" si="32"/>
        <v>60.00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340.0</v>
      </c>
      <c r="D156" s="3">
        <v>343.0</v>
      </c>
      <c r="E156" s="3" t="str">
        <f t="shared" ref="E156:E157" si="33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88.12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136.0</v>
      </c>
      <c r="D159" s="3">
        <v>137.0</v>
      </c>
      <c r="E159" s="3" t="str">
        <f>F159*B159</f>
        <v>109.68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913.52</v>
      </c>
      <c r="F160" s="1"/>
      <c r="G160" s="1">
        <v>913.52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49</v>
      </c>
      <c r="B163" s="3"/>
      <c r="C163" s="3"/>
      <c r="D163" s="3"/>
      <c r="E163" s="3">
        <v>70.0</v>
      </c>
      <c r="F163" s="1"/>
      <c r="G163" s="1"/>
      <c r="H163" s="1" t="str">
        <f>H162/2</f>
        <v>0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2647.87</v>
      </c>
      <c r="F164" s="1"/>
      <c r="G164" s="3" t="str">
        <f>E164+10000</f>
        <v>12647.87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104.0</v>
      </c>
      <c r="D168" s="3">
        <v>104.0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9088.0</v>
      </c>
      <c r="D169" s="3">
        <v>9150.0</v>
      </c>
      <c r="E169" s="3" t="str">
        <f t="shared" si="34"/>
        <v>277.76</v>
      </c>
      <c r="F169" s="3" t="str">
        <f t="shared" si="35"/>
        <v>62.00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338.0</v>
      </c>
      <c r="D171" s="3">
        <v>340.0</v>
      </c>
      <c r="E171" s="3" t="str">
        <f t="shared" ref="E171:E172" si="36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44.06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136.0</v>
      </c>
      <c r="D174" s="3">
        <v>136.0</v>
      </c>
      <c r="E174" s="3" t="str">
        <f>F174*B174</f>
        <v>0.00</v>
      </c>
      <c r="F174" s="3" t="str">
        <f>D174-C174</f>
        <v>0.00</v>
      </c>
      <c r="G174" s="1"/>
      <c r="H174" s="3" t="str">
        <f>E170+E173+E175+E176+E177+E178</f>
        <v>2124.63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913.52</v>
      </c>
      <c r="F175" s="1"/>
      <c r="G175" s="1">
        <v>913.52</v>
      </c>
      <c r="H175" s="3" t="str">
        <f>E169+E171+E172+E174</f>
        <v>359.58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>
        <v>50.0</v>
      </c>
      <c r="H177" s="3" t="str">
        <f>H174*H176+H175</f>
        <v>1953.05</v>
      </c>
      <c r="I177" s="1"/>
      <c r="J177" s="1"/>
      <c r="K177" s="1"/>
    </row>
    <row r="178" ht="12.75" customHeight="1">
      <c r="A178" s="1" t="s">
        <v>49</v>
      </c>
      <c r="B178" s="3"/>
      <c r="C178" s="3"/>
      <c r="D178" s="3"/>
      <c r="E178" s="3">
        <v>70.0</v>
      </c>
      <c r="F178" s="1"/>
      <c r="G178" s="1"/>
      <c r="H178" s="1" t="str">
        <f>H177/2</f>
        <v>976.52625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2484.21</v>
      </c>
      <c r="F179" s="1"/>
      <c r="G179" s="3" t="str">
        <f>E179+10000</f>
        <v>12484.21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104.0</v>
      </c>
      <c r="D183" s="3">
        <v>104.0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9018.0</v>
      </c>
      <c r="D184" s="3">
        <v>9088.0</v>
      </c>
      <c r="E184" s="3" t="str">
        <f t="shared" si="37"/>
        <v>313.60</v>
      </c>
      <c r="F184" s="3" t="str">
        <f t="shared" si="38"/>
        <v>70.00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334.0</v>
      </c>
      <c r="D186" s="3">
        <v>338.0</v>
      </c>
      <c r="E186" s="3" t="str">
        <f t="shared" ref="E186:E187" si="39">F186*B186</f>
        <v>75.52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110.15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721.64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109.68</v>
      </c>
      <c r="C189" s="3">
        <v>135.0</v>
      </c>
      <c r="D189" s="3">
        <v>136.0</v>
      </c>
      <c r="E189" s="3" t="str">
        <f>F189*B189</f>
        <v>109.68</v>
      </c>
      <c r="F189" s="3" t="str">
        <f>D189-C189</f>
        <v>1.00</v>
      </c>
      <c r="G189" s="1"/>
      <c r="H189" s="3" t="str">
        <f>E185+E188+E190+E191+E192+E193</f>
        <v>2081.17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>
        <v>913.52</v>
      </c>
      <c r="H190" s="3" t="str">
        <f>E184+E186+E187+E189</f>
        <v>608.95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>
        <v>50.0</v>
      </c>
      <c r="H192" s="3" t="str">
        <f>H189*H191+H190</f>
        <v>2169.83</v>
      </c>
      <c r="I192" s="1"/>
      <c r="J192" s="1"/>
      <c r="K192" s="1"/>
    </row>
    <row r="193" ht="12.75" customHeight="1">
      <c r="A193" s="1" t="s">
        <v>49</v>
      </c>
      <c r="B193" s="3"/>
      <c r="C193" s="3"/>
      <c r="D193" s="3"/>
      <c r="E193" s="3">
        <v>70.0</v>
      </c>
      <c r="F193" s="1"/>
      <c r="G193" s="1"/>
      <c r="H193" s="1" t="str">
        <f>H192/2</f>
        <v>1084.91375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2690.12</v>
      </c>
      <c r="F194" s="1"/>
      <c r="G194" s="3" t="str">
        <f>E194+10000</f>
        <v>12690.12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104.0</v>
      </c>
      <c r="D198" s="3">
        <v>104.0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8966.0</v>
      </c>
      <c r="D199" s="3">
        <v>9018.0</v>
      </c>
      <c r="E199" s="3" t="str">
        <f t="shared" si="40"/>
        <v>221.52</v>
      </c>
      <c r="F199" s="3" t="str">
        <f t="shared" si="41"/>
        <v>52.00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332.0</v>
      </c>
      <c r="D201" s="3">
        <v>334.0</v>
      </c>
      <c r="E201" s="3" t="str">
        <f t="shared" ref="E201:E202" si="42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41.86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712.42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135.0</v>
      </c>
      <c r="D204" s="3">
        <v>135.0</v>
      </c>
      <c r="E204" s="3" t="str">
        <f>F204*B204</f>
        <v>0.00</v>
      </c>
      <c r="F204" s="3" t="str">
        <f>D204-C204</f>
        <v>0.00</v>
      </c>
      <c r="G204" s="1"/>
      <c r="H204" s="3" t="str">
        <f>E200+E203+E205+E206+E207+E208</f>
        <v>2056.71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/>
      <c r="H205" s="3" t="str">
        <f>E199+E201+E202+E204</f>
        <v>299.24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>
        <v>50.0</v>
      </c>
      <c r="H207" s="3" t="str">
        <f>H204*H206+H205</f>
        <v>1841.77</v>
      </c>
      <c r="I207" s="1"/>
      <c r="J207" s="1"/>
      <c r="K207" s="1"/>
    </row>
    <row r="208" ht="12.75" customHeight="1">
      <c r="A208" s="1" t="s">
        <v>49</v>
      </c>
      <c r="B208" s="3"/>
      <c r="C208" s="3"/>
      <c r="D208" s="3"/>
      <c r="E208" s="3">
        <v>70.0</v>
      </c>
      <c r="F208" s="1"/>
      <c r="G208" s="1"/>
      <c r="H208" s="1" t="str">
        <f>H207/2</f>
        <v>920.88625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2355.95</v>
      </c>
      <c r="F209" s="1"/>
      <c r="G209" s="3" t="str">
        <f>E209+10000</f>
        <v>12355.95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104.0</v>
      </c>
      <c r="D213" s="3">
        <v>104.0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8904.0</v>
      </c>
      <c r="D214" s="3">
        <v>8966.0</v>
      </c>
      <c r="E214" s="3" t="str">
        <f t="shared" si="43"/>
        <v>264.12</v>
      </c>
      <c r="F214" s="3" t="str">
        <f t="shared" si="44"/>
        <v>62.00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330.0</v>
      </c>
      <c r="D216" s="3">
        <v>332.0</v>
      </c>
      <c r="E216" s="3" t="str">
        <f t="shared" ref="E216:E217" si="45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62.79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712.42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134.0</v>
      </c>
      <c r="D219" s="3">
        <v>135.0</v>
      </c>
      <c r="E219" s="3" t="str">
        <f>F219*B219</f>
        <v>107.28</v>
      </c>
      <c r="F219" s="3" t="str">
        <f>D219-C219</f>
        <v>1.00</v>
      </c>
      <c r="G219" s="1"/>
      <c r="H219" s="3" t="str">
        <f>E215+E218+E220+E221+E222+E223</f>
        <v>2056.71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/>
      <c r="H220" s="3" t="str">
        <f>E214+E216+E217+E219</f>
        <v>470.05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 t="str">
        <f>H219*H221+H220</f>
        <v>2012.58</v>
      </c>
      <c r="I222" s="1"/>
      <c r="J222" s="1"/>
      <c r="K222" s="1"/>
    </row>
    <row r="223" ht="12.75" customHeight="1">
      <c r="A223" s="1" t="s">
        <v>49</v>
      </c>
      <c r="B223" s="3"/>
      <c r="C223" s="3"/>
      <c r="D223" s="3"/>
      <c r="E223" s="3">
        <v>70.0</v>
      </c>
      <c r="F223" s="1"/>
      <c r="G223" s="1"/>
      <c r="H223" s="1" t="str">
        <f>H222/2</f>
        <v>1006.29125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2526.76</v>
      </c>
      <c r="F224" s="1"/>
      <c r="G224" s="3" t="str">
        <f>E224+10000</f>
        <v>12526.76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103.0</v>
      </c>
      <c r="D228" s="3">
        <v>104.0</v>
      </c>
      <c r="E228" s="3" t="str">
        <f t="shared" ref="E228:E229" si="46">F228*B228</f>
        <v>96.11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8835.0</v>
      </c>
      <c r="D229" s="3">
        <v>8904.0</v>
      </c>
      <c r="E229" s="3" t="str">
        <f t="shared" si="46"/>
        <v>293.94</v>
      </c>
      <c r="F229" s="3" t="str">
        <f t="shared" si="47"/>
        <v>69.00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326.0</v>
      </c>
      <c r="D231" s="3">
        <v>330.0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104.65</v>
      </c>
      <c r="F232" s="3" t="str">
        <f>F231+F234</f>
        <v>5.00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712.42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133.0</v>
      </c>
      <c r="D234" s="3">
        <v>134.0</v>
      </c>
      <c r="E234" s="3" t="str">
        <f>F234*B234</f>
        <v>107.28</v>
      </c>
      <c r="F234" s="3" t="str">
        <f>D234-C234</f>
        <v>1.00</v>
      </c>
      <c r="G234" s="1"/>
      <c r="H234" s="3" t="str">
        <f>E230+E233+E235+E236+E237+E238</f>
        <v>2056.71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/>
      <c r="H235" s="3" t="str">
        <f>E229+E231+E232+E234</f>
        <v>577.59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 t="str">
        <f>H234*H236+H235</f>
        <v>2120.12</v>
      </c>
      <c r="I237" s="1"/>
      <c r="J237" s="1"/>
      <c r="K237" s="1"/>
    </row>
    <row r="238" ht="12.75" customHeight="1">
      <c r="A238" s="1" t="s">
        <v>49</v>
      </c>
      <c r="B238" s="3"/>
      <c r="C238" s="3"/>
      <c r="D238" s="3"/>
      <c r="E238" s="3">
        <v>70.0</v>
      </c>
      <c r="F238" s="1"/>
      <c r="G238" s="1"/>
      <c r="H238" s="1" t="str">
        <f>H237/2</f>
        <v>1060.06125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2730.41</v>
      </c>
      <c r="F239" s="1"/>
      <c r="G239" s="3" t="str">
        <f>E239+10000</f>
        <v>12730.41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103.0</v>
      </c>
      <c r="D243" s="3">
        <v>103.0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8768.0</v>
      </c>
      <c r="D244" s="3">
        <v>8835.0</v>
      </c>
      <c r="E244" s="3" t="str">
        <f t="shared" si="49"/>
        <v>285.42</v>
      </c>
      <c r="F244" s="3" t="str">
        <f t="shared" si="50"/>
        <v>67.00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323.0</v>
      </c>
      <c r="D246" s="3">
        <v>326.0</v>
      </c>
      <c r="E246" s="3" t="str">
        <f t="shared" ref="E246:E247" si="51">F246*B246</f>
        <v>53.79</v>
      </c>
      <c r="F246" s="3" t="str">
        <f>D246-C246</f>
        <v>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83.72</v>
      </c>
      <c r="F247" s="3" t="str">
        <f>F246+F249</f>
        <v>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712.42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132.0</v>
      </c>
      <c r="D249" s="3">
        <v>133.0</v>
      </c>
      <c r="E249" s="3" t="str">
        <f>F249*B249</f>
        <v>107.28</v>
      </c>
      <c r="F249" s="3" t="str">
        <f>D249-C249</f>
        <v>1.00</v>
      </c>
      <c r="G249" s="1"/>
      <c r="H249" s="3" t="str">
        <f>E245+E248+E250+E251+E252+E253</f>
        <v>2056.71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/>
      <c r="H250" s="3" t="str">
        <f>E244+E246+E247+E249</f>
        <v>530.21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 t="str">
        <f>H249*H251+H250</f>
        <v>2072.74</v>
      </c>
      <c r="I252" s="1"/>
      <c r="J252" s="1"/>
      <c r="K252" s="1"/>
    </row>
    <row r="253" ht="12.75" customHeight="1">
      <c r="A253" s="1" t="s">
        <v>49</v>
      </c>
      <c r="B253" s="3"/>
      <c r="C253" s="3"/>
      <c r="D253" s="3"/>
      <c r="E253" s="3">
        <v>70.0</v>
      </c>
      <c r="F253" s="1"/>
      <c r="G253" s="1"/>
      <c r="H253" s="1" t="str">
        <f>H252/2</f>
        <v>1036.37125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2586.92</v>
      </c>
      <c r="F254" s="1"/>
      <c r="G254" s="3" t="str">
        <f>E254+10000</f>
        <v>12586.92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103.0</v>
      </c>
      <c r="D258" s="3">
        <v>103.0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8711.0</v>
      </c>
      <c r="D259" s="3">
        <v>8768.0</v>
      </c>
      <c r="E259" s="3" t="str">
        <f t="shared" si="52"/>
        <v>242.82</v>
      </c>
      <c r="F259" s="3" t="str">
        <f t="shared" si="53"/>
        <v>57.00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322.0</v>
      </c>
      <c r="D261" s="3">
        <v>323.0</v>
      </c>
      <c r="E261" s="3" t="str">
        <f t="shared" ref="E261:E262" si="54">F261*B261</f>
        <v>17.93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20.93</v>
      </c>
      <c r="F262" s="3" t="str">
        <f>F261+F264</f>
        <v>1.00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712.42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132.0</v>
      </c>
      <c r="D264" s="3">
        <v>132.0</v>
      </c>
      <c r="E264" s="3" t="str">
        <f>F264*B264</f>
        <v>0.00</v>
      </c>
      <c r="F264" s="3" t="str">
        <f>D264-C264</f>
        <v>0.00</v>
      </c>
      <c r="G264" s="1"/>
      <c r="H264" s="3" t="str">
        <f>E260+E263+E265+E266+E267+E268</f>
        <v>2056.71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909.16</v>
      </c>
      <c r="F265" s="1"/>
      <c r="G265" s="1"/>
      <c r="H265" s="3" t="str">
        <f>E259+E261+E262+E264</f>
        <v>281.68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 t="str">
        <f>H264*H266+H265</f>
        <v>1824.21</v>
      </c>
      <c r="I267" s="1"/>
      <c r="J267" s="1"/>
      <c r="K267" s="1"/>
    </row>
    <row r="268" ht="12.75" customHeight="1">
      <c r="A268" s="1" t="s">
        <v>49</v>
      </c>
      <c r="B268" s="3"/>
      <c r="C268" s="3"/>
      <c r="D268" s="3"/>
      <c r="E268" s="3">
        <v>70.0</v>
      </c>
      <c r="F268" s="1"/>
      <c r="G268" s="1"/>
      <c r="H268" s="1" t="str">
        <f>H267/2</f>
        <v>912.10625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2338.39</v>
      </c>
      <c r="F269" s="1"/>
      <c r="G269" s="3" t="str">
        <f>E269+10000</f>
        <v>12338.39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101.0</v>
      </c>
      <c r="D273" s="3">
        <v>103.0</v>
      </c>
      <c r="E273" s="3" t="str">
        <f t="shared" ref="E273:E274" si="55">F273*B273</f>
        <v>192.22</v>
      </c>
      <c r="F273" s="3" t="str">
        <f t="shared" ref="F273:F274" si="56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8564.0</v>
      </c>
      <c r="D274" s="3">
        <v>8711.0</v>
      </c>
      <c r="E274" s="3" t="str">
        <f t="shared" si="55"/>
        <v>626.22</v>
      </c>
      <c r="F274" s="3" t="str">
        <f t="shared" si="56"/>
        <v>147.00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318.0</v>
      </c>
      <c r="D276" s="3">
        <v>322.0</v>
      </c>
      <c r="E276" s="3" t="str">
        <f t="shared" ref="E276:E277" si="57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125.58</v>
      </c>
      <c r="F277" s="3" t="str">
        <f>F276+F279</f>
        <v>6.00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799.76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130.0</v>
      </c>
      <c r="D279" s="3">
        <v>132.0</v>
      </c>
      <c r="E279" s="3" t="str">
        <f>F279*B279</f>
        <v>214.56</v>
      </c>
      <c r="F279" s="3" t="str">
        <f>D279-C279</f>
        <v>2.00</v>
      </c>
      <c r="G279" s="1"/>
      <c r="H279" s="3" t="str">
        <f>E275+E278+E280+E281+E282+E283</f>
        <v>2120.52</v>
      </c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877.64</v>
      </c>
      <c r="F280" s="1"/>
      <c r="G280" s="1"/>
      <c r="H280" s="3" t="str">
        <f>E274+E276+E277+E279</f>
        <v>1038.08</v>
      </c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 t="str">
        <f>21/28</f>
        <v>0.75</v>
      </c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 t="str">
        <f>H279*H281+H280</f>
        <v>2628.47</v>
      </c>
      <c r="I282" s="1"/>
      <c r="J282" s="1"/>
      <c r="K282" s="1"/>
    </row>
    <row r="283" ht="12.75" customHeight="1">
      <c r="A283" s="1" t="s">
        <v>49</v>
      </c>
      <c r="B283" s="3"/>
      <c r="C283" s="3"/>
      <c r="D283" s="3"/>
      <c r="E283" s="3">
        <v>70.0</v>
      </c>
      <c r="F283" s="1"/>
      <c r="G283" s="1"/>
      <c r="H283" s="1" t="str">
        <f>H282/2</f>
        <v>1314.235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3350.82</v>
      </c>
      <c r="F284" s="1"/>
      <c r="G284" s="3" t="str">
        <f>E284+10000</f>
        <v>13350.82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96.11</v>
      </c>
      <c r="C288" s="3">
        <v>91.0</v>
      </c>
      <c r="D288" s="3">
        <v>101.0</v>
      </c>
      <c r="E288" s="3" t="str">
        <f t="shared" ref="E288:E289" si="58">F288*B288</f>
        <v>961.10</v>
      </c>
      <c r="F288" s="3" t="str">
        <f t="shared" ref="F288:F289" si="59">D288-C288</f>
        <v>10.00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8342.0</v>
      </c>
      <c r="D289" s="3">
        <v>8564.0</v>
      </c>
      <c r="E289" s="3" t="str">
        <f t="shared" si="58"/>
        <v>945.72</v>
      </c>
      <c r="F289" s="3" t="str">
        <f t="shared" si="59"/>
        <v>222.00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313.0</v>
      </c>
      <c r="D291" s="3">
        <v>318.0</v>
      </c>
      <c r="E291" s="3" t="str">
        <f t="shared" ref="E291:E292" si="60">F291*B291</f>
        <v>89.65</v>
      </c>
      <c r="F291" s="3" t="str">
        <f>D291-C291</f>
        <v>5.00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60"/>
        <v>146.51</v>
      </c>
      <c r="F292" s="3" t="str">
        <f>F291+F294</f>
        <v>7.00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799.76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128.0</v>
      </c>
      <c r="D294" s="3">
        <v>130.0</v>
      </c>
      <c r="E294" s="3" t="str">
        <f>F294*B294</f>
        <v>214.56</v>
      </c>
      <c r="F294" s="3" t="str">
        <f>D294-C294</f>
        <v>2.00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877.64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1"/>
      <c r="I297" s="1"/>
      <c r="J297" s="1"/>
      <c r="K297" s="1"/>
    </row>
    <row r="298" ht="12.75" customHeight="1">
      <c r="A298" s="1" t="s">
        <v>49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4478.06</v>
      </c>
      <c r="F299" s="1"/>
      <c r="G299" s="3" t="str">
        <f>E299+10000</f>
        <v>14478.06</v>
      </c>
      <c r="H299" s="1"/>
      <c r="I299" s="1"/>
      <c r="J299" s="1"/>
      <c r="K299" s="1"/>
    </row>
    <row r="300" ht="12.75" customHeight="1">
      <c r="A300" s="6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3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1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5.75" customHeight="1">
      <c r="A494" s="4"/>
      <c r="B494" s="4"/>
      <c r="C494" s="4"/>
      <c r="D494" s="4"/>
      <c r="E494" s="5"/>
      <c r="F494" s="1"/>
      <c r="G494" s="1"/>
      <c r="H494" s="1"/>
      <c r="I494" s="1"/>
      <c r="J494" s="1"/>
      <c r="K494" s="1"/>
    </row>
    <row r="495" ht="12.75" customHeight="1">
      <c r="A495" s="6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</sheetData>
  <mergeCells count="34">
    <mergeCell ref="B1:D1"/>
    <mergeCell ref="B16:D16"/>
    <mergeCell ref="B31:D31"/>
    <mergeCell ref="B46:D46"/>
    <mergeCell ref="B61:D61"/>
    <mergeCell ref="B76:D76"/>
    <mergeCell ref="B91:D91"/>
    <mergeCell ref="B106:D106"/>
    <mergeCell ref="B121:D121"/>
    <mergeCell ref="B136:D136"/>
    <mergeCell ref="B151:D151"/>
    <mergeCell ref="B166:D166"/>
    <mergeCell ref="B181:D181"/>
    <mergeCell ref="B196:D196"/>
    <mergeCell ref="B211:D211"/>
    <mergeCell ref="B226:D226"/>
    <mergeCell ref="B241:D241"/>
    <mergeCell ref="B256:D256"/>
    <mergeCell ref="B271:D271"/>
    <mergeCell ref="B286:D286"/>
    <mergeCell ref="B301:D301"/>
    <mergeCell ref="B451:D451"/>
    <mergeCell ref="B466:D466"/>
    <mergeCell ref="B481:D481"/>
    <mergeCell ref="B496:D496"/>
    <mergeCell ref="B436:D436"/>
    <mergeCell ref="B421:D421"/>
    <mergeCell ref="B331:D331"/>
    <mergeCell ref="B346:D346"/>
    <mergeCell ref="B361:D361"/>
    <mergeCell ref="B376:D376"/>
    <mergeCell ref="B391:D391"/>
    <mergeCell ref="B406:D406"/>
    <mergeCell ref="B316:D3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60.0</v>
      </c>
      <c r="D3" s="3">
        <v>60.0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5643.0</v>
      </c>
      <c r="D4" s="3">
        <v>5799.0</v>
      </c>
      <c r="E4" s="3" t="str">
        <f>F4*B4</f>
        <v>736.32</v>
      </c>
      <c r="F4" s="3" t="str">
        <f t="shared" si="1"/>
        <v>156.00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19.87</v>
      </c>
      <c r="C6" s="3">
        <v>224.0</v>
      </c>
      <c r="D6" s="3">
        <v>227.0</v>
      </c>
      <c r="E6" s="3" t="str">
        <f t="shared" ref="E6:E7" si="2">F6*B6</f>
        <v>59.61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2"/>
        <v>69.54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94.72</v>
      </c>
      <c r="C9" s="3">
        <v>105.0</v>
      </c>
      <c r="D9" s="3">
        <v>105.0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8">
        <v>1296.05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0.0</v>
      </c>
      <c r="F13" s="1"/>
      <c r="G13" s="7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4616.17</v>
      </c>
      <c r="F14" s="4"/>
      <c r="G14" s="3" t="str">
        <f>E14+9000</f>
        <v>13616.17</v>
      </c>
      <c r="H14" s="3"/>
      <c r="I14" s="1"/>
      <c r="J14" s="1"/>
      <c r="K14" s="1"/>
    </row>
    <row r="15" ht="12.75" customHeight="1">
      <c r="A15" s="6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112.25</v>
      </c>
      <c r="C18" s="3">
        <v>60.0</v>
      </c>
      <c r="D18" s="3">
        <v>60.0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5570.0</v>
      </c>
      <c r="D19" s="3">
        <v>5643.0</v>
      </c>
      <c r="E19" s="3" t="str">
        <f>F19*B19</f>
        <v>327.04</v>
      </c>
      <c r="F19" s="3" t="str">
        <f t="shared" si="3"/>
        <v>73.00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223.0</v>
      </c>
      <c r="D21" s="3">
        <v>224.0</v>
      </c>
      <c r="E21" s="3" t="str">
        <f t="shared" ref="E21:E22" si="4">F21*B21</f>
        <v>18.88</v>
      </c>
      <c r="F21" s="3" t="str">
        <f>D21-C21</f>
        <v>1.00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4"/>
        <v>22.03</v>
      </c>
      <c r="F22" s="3" t="str">
        <f>F21+F24</f>
        <v>1.00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105.0</v>
      </c>
      <c r="D24" s="3">
        <v>105.0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>
        <v>78.0</v>
      </c>
      <c r="H27" s="1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0.0</v>
      </c>
      <c r="F28" s="1"/>
      <c r="G28" s="7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4110.65</v>
      </c>
      <c r="F29" s="4"/>
      <c r="G29" s="3" t="str">
        <f>E29+9000</f>
        <v>13110.65</v>
      </c>
      <c r="H29" s="3"/>
      <c r="I29" s="1"/>
      <c r="J29" s="1"/>
      <c r="K29" s="1"/>
    </row>
    <row r="30" ht="12.75" customHeight="1">
      <c r="A30" s="6" t="s">
        <v>50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59.0</v>
      </c>
      <c r="D33" s="3">
        <v>60.0</v>
      </c>
      <c r="E33" s="3" t="str">
        <f>B33*F33</f>
        <v>106.60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5566.0</v>
      </c>
      <c r="D34" s="3">
        <v>5569.0</v>
      </c>
      <c r="E34" s="3" t="str">
        <f>F34*B34</f>
        <v>13.44</v>
      </c>
      <c r="F34" s="3" t="str">
        <f t="shared" si="5"/>
        <v>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220.0</v>
      </c>
      <c r="D36" s="3">
        <v>223.0</v>
      </c>
      <c r="E36" s="3" t="str">
        <f t="shared" ref="E36:E37" si="6">F36*B36</f>
        <v>56.64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6"/>
        <v>88.12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104.0</v>
      </c>
      <c r="D39" s="3">
        <v>105.0</v>
      </c>
      <c r="E39" s="3" t="str">
        <f>F39*B39</f>
        <v>89.36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0.0</v>
      </c>
      <c r="F43" s="1"/>
      <c r="G43" s="7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4096.86</v>
      </c>
      <c r="F44" s="4"/>
      <c r="G44" s="3" t="str">
        <f>E44+9000</f>
        <v>13096.86</v>
      </c>
      <c r="H44" s="3"/>
      <c r="I44" s="1"/>
      <c r="J44" s="1"/>
      <c r="K44" s="1"/>
    </row>
    <row r="45" ht="12.75" customHeight="1">
      <c r="A45" s="6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58.0</v>
      </c>
      <c r="D48" s="3">
        <v>59.0</v>
      </c>
      <c r="E48" s="3" t="str">
        <f>B48*F48</f>
        <v>106.60</v>
      </c>
      <c r="F48" s="3" t="str">
        <f t="shared" ref="F48:F49" si="7">D48-C48</f>
        <v>1.00</v>
      </c>
      <c r="G48" s="1"/>
      <c r="H48" s="1">
        <v>3742.0</v>
      </c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5507.0</v>
      </c>
      <c r="D49" s="3">
        <v>5566.0</v>
      </c>
      <c r="E49" s="3" t="str">
        <f>F49*B49</f>
        <v>264.32</v>
      </c>
      <c r="F49" s="3" t="str">
        <f t="shared" si="7"/>
        <v>59.00</v>
      </c>
      <c r="G49" s="1"/>
      <c r="H49" s="1" t="str">
        <f>H48*2/3</f>
        <v>2494.666667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3" t="str">
        <f>E48+E49+E51+E52+E54</f>
        <v>523.22</v>
      </c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219.0</v>
      </c>
      <c r="D51" s="3">
        <v>220.0</v>
      </c>
      <c r="E51" s="3" t="str">
        <f t="shared" ref="E51:E52" si="8">F51*B51</f>
        <v>18.88</v>
      </c>
      <c r="F51" s="3" t="str">
        <f>D51-C51</f>
        <v>1.00</v>
      </c>
      <c r="G51" s="1"/>
      <c r="H51" s="3" t="str">
        <f>E74</f>
        <v>4552.31</v>
      </c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8"/>
        <v>44.06</v>
      </c>
      <c r="F52" s="3" t="str">
        <f>F51+F54</f>
        <v>2.00</v>
      </c>
      <c r="G52" s="1"/>
      <c r="H52" s="3" t="str">
        <f>H49+H50+H51</f>
        <v>7570.20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3" t="str">
        <f>12000-H52</f>
        <v>4429.80</v>
      </c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103.0</v>
      </c>
      <c r="D54" s="3">
        <v>104.0</v>
      </c>
      <c r="E54" s="3" t="str">
        <f>F54*B54</f>
        <v>89.36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>
        <v>3742.0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4265.92</v>
      </c>
      <c r="F59" s="4"/>
      <c r="G59" s="3" t="str">
        <f>E59+9000</f>
        <v>13265.92</v>
      </c>
      <c r="H59" s="3"/>
      <c r="I59" s="1"/>
      <c r="J59" s="1"/>
      <c r="K59" s="1"/>
    </row>
    <row r="60" ht="12.75" customHeight="1">
      <c r="A60" s="6" t="s">
        <v>50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56.0</v>
      </c>
      <c r="D63" s="3">
        <v>58.0</v>
      </c>
      <c r="E63" s="3" t="str">
        <f t="shared" ref="E63:E64" si="9">F63*B63</f>
        <v>213.20</v>
      </c>
      <c r="F63" s="3" t="str">
        <f t="shared" ref="F63:F64" si="10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5417.0</v>
      </c>
      <c r="D64" s="3">
        <v>5507.0</v>
      </c>
      <c r="E64" s="3" t="str">
        <f t="shared" si="9"/>
        <v>403.20</v>
      </c>
      <c r="F64" s="3" t="str">
        <f t="shared" si="10"/>
        <v>90.00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217.0</v>
      </c>
      <c r="D66" s="3">
        <v>219.0</v>
      </c>
      <c r="E66" s="3" t="str">
        <f t="shared" ref="E66:E67" si="11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1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102.0</v>
      </c>
      <c r="D69" s="3">
        <v>103.0</v>
      </c>
      <c r="E69" s="3" t="str">
        <f>F69*B69</f>
        <v>89.36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4552.31</v>
      </c>
      <c r="F74" s="4"/>
      <c r="G74" s="3" t="str">
        <f>E74+9000</f>
        <v>13552.31</v>
      </c>
      <c r="H74" s="3"/>
      <c r="I74" s="1"/>
      <c r="J74" s="1"/>
      <c r="K74" s="1"/>
    </row>
    <row r="75" ht="12.75" customHeight="1">
      <c r="A75" s="6" t="s">
        <v>50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56.0</v>
      </c>
      <c r="D78" s="3">
        <v>56.0</v>
      </c>
      <c r="E78" s="3" t="str">
        <f t="shared" ref="E78:E79" si="12">F78*B78</f>
        <v>0.00</v>
      </c>
      <c r="F78" s="3" t="str">
        <f t="shared" ref="F78:F79" si="13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5329.0</v>
      </c>
      <c r="D79" s="3">
        <v>5417.0</v>
      </c>
      <c r="E79" s="3" t="str">
        <f t="shared" si="12"/>
        <v>394.24</v>
      </c>
      <c r="F79" s="3" t="str">
        <f t="shared" si="13"/>
        <v>88.00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213.0</v>
      </c>
      <c r="D81" s="3">
        <v>217.0</v>
      </c>
      <c r="E81" s="3" t="str">
        <f t="shared" ref="E81:E82" si="14">F81*B81</f>
        <v>75.52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4"/>
        <v>110.15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101.0</v>
      </c>
      <c r="D84" s="3">
        <v>102.0</v>
      </c>
      <c r="E84" s="3" t="str">
        <f>F84*B84</f>
        <v>89.36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4411.97</v>
      </c>
      <c r="F89" s="4"/>
      <c r="G89" s="3" t="str">
        <f>E89+9000</f>
        <v>13411.97</v>
      </c>
      <c r="H89" s="3" t="str">
        <f>E89+39</f>
        <v>4450.97</v>
      </c>
      <c r="I89" s="1"/>
      <c r="J89" s="1"/>
      <c r="K89" s="1"/>
    </row>
    <row r="90" ht="12.75" customHeight="1">
      <c r="A90" s="6" t="s">
        <v>50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55.0</v>
      </c>
      <c r="D93" s="3">
        <v>56.0</v>
      </c>
      <c r="E93" s="3" t="str">
        <f t="shared" ref="E93:E94" si="15">F93*B93</f>
        <v>106.60</v>
      </c>
      <c r="F93" s="3" t="str">
        <f t="shared" ref="F93:F94" si="16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5248.0</v>
      </c>
      <c r="D94" s="3">
        <v>5329.0</v>
      </c>
      <c r="E94" s="3" t="str">
        <f t="shared" si="15"/>
        <v>362.88</v>
      </c>
      <c r="F94" s="3" t="str">
        <f t="shared" si="16"/>
        <v>81.00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210.0</v>
      </c>
      <c r="D96" s="3">
        <v>213.0</v>
      </c>
      <c r="E96" s="3" t="str">
        <f t="shared" ref="E96:E97" si="17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7"/>
        <v>110.15</v>
      </c>
      <c r="F97" s="3" t="str">
        <f>F96+F99</f>
        <v>5.00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99.0</v>
      </c>
      <c r="D99" s="3">
        <v>101.0</v>
      </c>
      <c r="E99" s="3" t="str">
        <f>F99*B99</f>
        <v>178.72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4557.69</v>
      </c>
      <c r="F104" s="4"/>
      <c r="G104" s="3" t="str">
        <f>E104+9000</f>
        <v>13557.69</v>
      </c>
      <c r="H104" s="3" t="str">
        <f>E104-18</f>
        <v>4539.69</v>
      </c>
      <c r="I104" s="1"/>
      <c r="J104" s="1"/>
      <c r="K104" s="1"/>
    </row>
    <row r="105" ht="12.75" customHeight="1">
      <c r="A105" s="6" t="s">
        <v>50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54.0</v>
      </c>
      <c r="D108" s="3">
        <v>55.0</v>
      </c>
      <c r="E108" s="3" t="str">
        <f t="shared" ref="E108:E109" si="18">F108*B108</f>
        <v>106.60</v>
      </c>
      <c r="F108" s="3" t="str">
        <f t="shared" ref="F108:F109" si="19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5155.0</v>
      </c>
      <c r="D109" s="3">
        <v>5248.0</v>
      </c>
      <c r="E109" s="3" t="str">
        <f t="shared" si="18"/>
        <v>416.64</v>
      </c>
      <c r="F109" s="3" t="str">
        <f t="shared" si="19"/>
        <v>93.00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208.0</v>
      </c>
      <c r="D111" s="3">
        <v>210.0</v>
      </c>
      <c r="E111" s="3" t="str">
        <f t="shared" ref="E111:E112" si="20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0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98.0</v>
      </c>
      <c r="D114" s="3">
        <v>99.0</v>
      </c>
      <c r="E114" s="3" t="str">
        <f>F114*B114</f>
        <v>89.36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1036.84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4082.34</v>
      </c>
      <c r="F119" s="4"/>
      <c r="G119" s="3" t="str">
        <f>E119+9000</f>
        <v>13082.34</v>
      </c>
      <c r="H119" s="1"/>
      <c r="I119" s="1"/>
      <c r="J119" s="1"/>
      <c r="K119" s="1"/>
    </row>
    <row r="120" ht="12.75" customHeight="1">
      <c r="A120" s="6" t="s">
        <v>50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53.0</v>
      </c>
      <c r="D123" s="3">
        <v>54.0</v>
      </c>
      <c r="E123" s="3" t="str">
        <f t="shared" ref="E123:E124" si="21">F123*B123</f>
        <v>106.60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5069.0</v>
      </c>
      <c r="D124" s="3">
        <v>5155.0</v>
      </c>
      <c r="E124" s="3" t="str">
        <f t="shared" si="21"/>
        <v>385.28</v>
      </c>
      <c r="F124" s="3" t="str">
        <f t="shared" si="22"/>
        <v>86.00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205.0</v>
      </c>
      <c r="D126" s="3">
        <v>208.0</v>
      </c>
      <c r="E126" s="3" t="str">
        <f t="shared" ref="E126:E127" si="23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3"/>
        <v>110.15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96.0</v>
      </c>
      <c r="D129" s="3">
        <v>98.0</v>
      </c>
      <c r="E129" s="3" t="str">
        <f>F129*B129</f>
        <v>178.72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1036.84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4203.28</v>
      </c>
      <c r="F134" s="4"/>
      <c r="G134" s="3" t="str">
        <f>E134+9000</f>
        <v>13203.28</v>
      </c>
      <c r="H134" s="1"/>
      <c r="I134" s="1"/>
      <c r="J134" s="1"/>
      <c r="K134" s="1"/>
    </row>
    <row r="135" ht="12.75" customHeight="1">
      <c r="A135" s="6" t="s">
        <v>50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52.0</v>
      </c>
      <c r="D138" s="3">
        <v>53.0</v>
      </c>
      <c r="E138" s="3" t="str">
        <f t="shared" ref="E138:E139" si="24">F138*B138</f>
        <v>106.60</v>
      </c>
      <c r="F138" s="3" t="str">
        <f t="shared" ref="F138:F139" si="25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4983.0</v>
      </c>
      <c r="D139" s="3">
        <v>5069.0</v>
      </c>
      <c r="E139" s="3" t="str">
        <f t="shared" si="24"/>
        <v>385.28</v>
      </c>
      <c r="F139" s="3" t="str">
        <f t="shared" si="25"/>
        <v>86.00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202.0</v>
      </c>
      <c r="D141" s="3">
        <v>205.0</v>
      </c>
      <c r="E141" s="3" t="str">
        <f t="shared" ref="E141:E142" si="26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6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96.0</v>
      </c>
      <c r="D144" s="3">
        <v>96.0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1036.84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3980.50</v>
      </c>
      <c r="F149" s="4"/>
      <c r="G149" s="3" t="str">
        <f>E149+9000</f>
        <v>12980.50</v>
      </c>
      <c r="H149" s="1"/>
      <c r="I149" s="1"/>
      <c r="J149" s="1"/>
      <c r="K149" s="1"/>
    </row>
    <row r="150" ht="12.75" customHeight="1">
      <c r="A150" s="6" t="s">
        <v>50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52.0</v>
      </c>
      <c r="D153" s="3">
        <v>52.0</v>
      </c>
      <c r="E153" s="3" t="str">
        <f t="shared" ref="E153:E154" si="27">F153*B153</f>
        <v>0.00</v>
      </c>
      <c r="F153" s="3" t="str">
        <f t="shared" ref="F153:F154" si="28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4911.0</v>
      </c>
      <c r="D154" s="3">
        <v>4983.0</v>
      </c>
      <c r="E154" s="3" t="str">
        <f t="shared" si="27"/>
        <v>322.56</v>
      </c>
      <c r="F154" s="3" t="str">
        <f t="shared" si="28"/>
        <v>72.00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201.0</v>
      </c>
      <c r="D156" s="3">
        <v>202.0</v>
      </c>
      <c r="E156" s="3" t="str">
        <f t="shared" ref="E156:E157" si="29">F156*B156</f>
        <v>18.88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9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84.77</v>
      </c>
      <c r="C159" s="3">
        <v>94.0</v>
      </c>
      <c r="D159" s="3">
        <v>96.0</v>
      </c>
      <c r="E159" s="3" t="str">
        <f>F159*B159</f>
        <v>169.54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1036.84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3942.96</v>
      </c>
      <c r="F164" s="4"/>
      <c r="G164" s="3" t="str">
        <f>E164+9000</f>
        <v>12942.96</v>
      </c>
      <c r="H164" s="1"/>
      <c r="I164" s="1"/>
      <c r="J164" s="1"/>
      <c r="K164" s="1"/>
    </row>
    <row r="165" ht="12.75" customHeight="1">
      <c r="A165" s="6" t="s">
        <v>50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50.0</v>
      </c>
      <c r="D168" s="3">
        <v>52.0</v>
      </c>
      <c r="E168" s="3" t="str">
        <f t="shared" ref="E168:E169" si="30">F168*B168</f>
        <v>213.20</v>
      </c>
      <c r="F168" s="3" t="str">
        <f t="shared" ref="F168:F169" si="31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4841.0</v>
      </c>
      <c r="D169" s="3">
        <v>4911.0</v>
      </c>
      <c r="E169" s="3" t="str">
        <f t="shared" si="30"/>
        <v>313.60</v>
      </c>
      <c r="F169" s="3" t="str">
        <f t="shared" si="31"/>
        <v>70.00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199.0</v>
      </c>
      <c r="D171" s="3">
        <v>201.0</v>
      </c>
      <c r="E171" s="3" t="str">
        <f t="shared" ref="E171:E172" si="32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2"/>
        <v>44.06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84.77</v>
      </c>
      <c r="C174" s="3">
        <v>94.0</v>
      </c>
      <c r="D174" s="3">
        <v>94.0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1315.65</v>
      </c>
      <c r="F175" s="1"/>
      <c r="G175" s="1">
        <v>1315.65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44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4253.32</v>
      </c>
      <c r="F179" s="4"/>
      <c r="G179" s="3" t="str">
        <f>E179+9000</f>
        <v>13253.32</v>
      </c>
      <c r="H179" s="1"/>
      <c r="I179" s="1"/>
      <c r="J179" s="1"/>
      <c r="K179" s="1"/>
    </row>
    <row r="180" ht="12.75" customHeight="1">
      <c r="A180" s="6" t="s">
        <v>50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50.0</v>
      </c>
      <c r="D183" s="3">
        <v>50.0</v>
      </c>
      <c r="E183" s="3" t="str">
        <f t="shared" ref="E183:E184" si="33">F183*B183</f>
        <v>0.00</v>
      </c>
      <c r="F183" s="3" t="str">
        <f t="shared" ref="F183:F184" si="34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4754.0</v>
      </c>
      <c r="D184" s="3">
        <v>4841.0</v>
      </c>
      <c r="E184" s="3" t="str">
        <f t="shared" si="33"/>
        <v>389.76</v>
      </c>
      <c r="F184" s="3" t="str">
        <f t="shared" si="34"/>
        <v>87.00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197.0</v>
      </c>
      <c r="D186" s="3">
        <v>199.0</v>
      </c>
      <c r="E186" s="3" t="str">
        <f t="shared" ref="E186:E187" si="35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5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1734.15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84.77</v>
      </c>
      <c r="C189" s="3">
        <v>93.0</v>
      </c>
      <c r="D189" s="3">
        <v>94.0</v>
      </c>
      <c r="E189" s="3" t="str">
        <f>F189*B189</f>
        <v>84.77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>
        <v>1315.65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44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3847.35</v>
      </c>
      <c r="F194" s="4"/>
      <c r="G194" s="3" t="str">
        <f>E194+9000</f>
        <v>12847.35</v>
      </c>
      <c r="H194" s="1"/>
      <c r="I194" s="1"/>
      <c r="J194" s="1"/>
      <c r="K194" s="1"/>
    </row>
    <row r="195" ht="12.75" customHeight="1">
      <c r="A195" s="6" t="s">
        <v>50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49.0</v>
      </c>
      <c r="D198" s="3">
        <v>50.0</v>
      </c>
      <c r="E198" s="3" t="str">
        <f t="shared" ref="E198:E199" si="36">F198*B198</f>
        <v>101.25</v>
      </c>
      <c r="F198" s="3" t="str">
        <f t="shared" ref="F198:F199" si="3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4673.0</v>
      </c>
      <c r="D199" s="3">
        <v>4754.0</v>
      </c>
      <c r="E199" s="3" t="str">
        <f t="shared" si="36"/>
        <v>345.06</v>
      </c>
      <c r="F199" s="3" t="str">
        <f t="shared" si="37"/>
        <v>81.00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195.0</v>
      </c>
      <c r="D201" s="3">
        <v>197.0</v>
      </c>
      <c r="E201" s="3" t="str">
        <f t="shared" ref="E201:E202" si="38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38"/>
        <v>41.86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93.0</v>
      </c>
      <c r="D204" s="3">
        <v>93.0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44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3755.61</v>
      </c>
      <c r="F209" s="4"/>
      <c r="G209" s="3" t="str">
        <f>E209+9000</f>
        <v>12755.61</v>
      </c>
      <c r="H209" s="1"/>
      <c r="I209" s="1"/>
      <c r="J209" s="1"/>
      <c r="K209" s="1"/>
    </row>
    <row r="210" ht="12.75" customHeight="1">
      <c r="A210" s="6" t="s">
        <v>50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47.0</v>
      </c>
      <c r="D213" s="3">
        <v>49.0</v>
      </c>
      <c r="E213" s="3" t="str">
        <f t="shared" ref="E213:E214" si="39">F213*B213</f>
        <v>202.50</v>
      </c>
      <c r="F213" s="3" t="str">
        <f t="shared" ref="F213:F214" si="40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4584.0</v>
      </c>
      <c r="D214" s="3">
        <v>4673.0</v>
      </c>
      <c r="E214" s="3" t="str">
        <f t="shared" si="39"/>
        <v>379.14</v>
      </c>
      <c r="F214" s="3" t="str">
        <f t="shared" si="40"/>
        <v>89.00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192.0</v>
      </c>
      <c r="D216" s="3">
        <v>195.0</v>
      </c>
      <c r="E216" s="3" t="str">
        <f t="shared" ref="E216:E217" si="41">F216*B216</f>
        <v>53.79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1"/>
        <v>104.65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91.0</v>
      </c>
      <c r="D219" s="3">
        <v>93.0</v>
      </c>
      <c r="E219" s="3" t="str">
        <f>F219*B219</f>
        <v>214.56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44</v>
      </c>
      <c r="B223" s="3"/>
      <c r="C223" s="3"/>
      <c r="D223" s="3"/>
      <c r="E223" s="3">
        <v>0.0</v>
      </c>
      <c r="F223" s="1"/>
      <c r="G223" s="7">
        <v>44185.0</v>
      </c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4186.22</v>
      </c>
      <c r="F224" s="4"/>
      <c r="G224" s="3" t="str">
        <f>E224+9000</f>
        <v>13186.22</v>
      </c>
      <c r="H224" s="1"/>
      <c r="I224" s="1"/>
      <c r="J224" s="1"/>
      <c r="K224" s="1"/>
    </row>
    <row r="225" ht="12.75" customHeight="1">
      <c r="A225" s="6" t="s">
        <v>50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47.0</v>
      </c>
      <c r="D228" s="3">
        <v>47.0</v>
      </c>
      <c r="E228" s="3" t="str">
        <f t="shared" ref="E228:E229" si="42">F228*B228</f>
        <v>0.00</v>
      </c>
      <c r="F228" s="3" t="str">
        <f t="shared" ref="F228:F229" si="43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4508.0</v>
      </c>
      <c r="D229" s="3">
        <v>4584.0</v>
      </c>
      <c r="E229" s="3" t="str">
        <f t="shared" si="42"/>
        <v>323.76</v>
      </c>
      <c r="F229" s="3" t="str">
        <f t="shared" si="43"/>
        <v>76.00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190.0</v>
      </c>
      <c r="D231" s="3">
        <v>192.0</v>
      </c>
      <c r="E231" s="3" t="str">
        <f t="shared" ref="E231:E232" si="44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4"/>
        <v>62.79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90.0</v>
      </c>
      <c r="D234" s="3">
        <v>91.0</v>
      </c>
      <c r="E234" s="3" t="str">
        <f>F234*B234</f>
        <v>107.28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44</v>
      </c>
      <c r="B238" s="3"/>
      <c r="C238" s="3"/>
      <c r="D238" s="3"/>
      <c r="E238" s="3">
        <v>0.0</v>
      </c>
      <c r="F238" s="1"/>
      <c r="G238" s="7">
        <v>44185.0</v>
      </c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3761.27</v>
      </c>
      <c r="F239" s="4"/>
      <c r="G239" s="3" t="str">
        <f>E239+9000</f>
        <v>12761.27</v>
      </c>
      <c r="H239" s="1"/>
      <c r="I239" s="1"/>
      <c r="J239" s="1"/>
      <c r="K239" s="1"/>
    </row>
    <row r="240" ht="12.75" customHeight="1">
      <c r="A240" s="6" t="s">
        <v>50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46.1</v>
      </c>
      <c r="D243" s="3">
        <v>47.0</v>
      </c>
      <c r="E243" s="3" t="str">
        <f t="shared" ref="E243:E244" si="45">F243*B243</f>
        <v>91.12</v>
      </c>
      <c r="F243" s="3" t="str">
        <f t="shared" ref="F243:F244" si="46">D243-C243</f>
        <v>0.90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4425.0</v>
      </c>
      <c r="D244" s="3">
        <v>4508.0</v>
      </c>
      <c r="E244" s="3" t="str">
        <f t="shared" si="45"/>
        <v>353.58</v>
      </c>
      <c r="F244" s="3" t="str">
        <f t="shared" si="46"/>
        <v>83.00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188.0</v>
      </c>
      <c r="D246" s="3">
        <v>190.0</v>
      </c>
      <c r="E246" s="3" t="str">
        <f t="shared" ref="E246:E247" si="47">F246*B246</f>
        <v>35.86</v>
      </c>
      <c r="F246" s="3" t="str">
        <f>D246-C246</f>
        <v>2.00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7"/>
        <v>62.79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89.0</v>
      </c>
      <c r="D249" s="3">
        <v>90.0</v>
      </c>
      <c r="E249" s="3" t="str">
        <f>F249*B249</f>
        <v>107.28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44</v>
      </c>
      <c r="B253" s="3"/>
      <c r="C253" s="3"/>
      <c r="D253" s="3"/>
      <c r="E253" s="3">
        <v>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3882.22</v>
      </c>
      <c r="F254" s="4"/>
      <c r="G254" s="3" t="str">
        <f>E254+9000</f>
        <v>12882.22</v>
      </c>
      <c r="H254" s="1"/>
      <c r="I254" s="1"/>
      <c r="J254" s="1"/>
      <c r="K254" s="1"/>
    </row>
    <row r="255" ht="12.75" customHeight="1">
      <c r="A255" s="6" t="s">
        <v>50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46.1</v>
      </c>
      <c r="D258" s="3">
        <v>46.1</v>
      </c>
      <c r="E258" s="3" t="str">
        <f t="shared" ref="E258:E259" si="48">F258*B258</f>
        <v>0.00</v>
      </c>
      <c r="F258" s="3" t="str">
        <f t="shared" ref="F258:F259" si="49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4364.0</v>
      </c>
      <c r="D259" s="3">
        <v>4425.0</v>
      </c>
      <c r="E259" s="3" t="str">
        <f t="shared" si="48"/>
        <v>259.86</v>
      </c>
      <c r="F259" s="3" t="str">
        <f t="shared" si="49"/>
        <v>61.00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87.38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187.0</v>
      </c>
      <c r="D261" s="3">
        <v>188.0</v>
      </c>
      <c r="E261" s="3" t="str">
        <f t="shared" ref="E261:E262" si="50">F261*B261</f>
        <v>17.93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0"/>
        <v>20.93</v>
      </c>
      <c r="F262" s="3" t="str">
        <f>F261+F264</f>
        <v>1.00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89.0</v>
      </c>
      <c r="D264" s="3">
        <v>89.0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44</v>
      </c>
      <c r="B268" s="3"/>
      <c r="C268" s="3"/>
      <c r="D268" s="3"/>
      <c r="E268" s="3">
        <v>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3530.30</v>
      </c>
      <c r="F269" s="4"/>
      <c r="G269" s="1"/>
      <c r="H269" s="1"/>
      <c r="I269" s="1"/>
      <c r="J269" s="1"/>
      <c r="K269" s="1"/>
    </row>
    <row r="270" ht="12.75" customHeight="1">
      <c r="A270" s="6" t="s">
        <v>50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101.25</v>
      </c>
      <c r="C273" s="3">
        <v>46.0</v>
      </c>
      <c r="D273" s="3">
        <v>46.1</v>
      </c>
      <c r="E273" s="3" t="str">
        <f t="shared" ref="E273:E274" si="51">F273*B273</f>
        <v>10.13</v>
      </c>
      <c r="F273" s="3" t="str">
        <f t="shared" ref="F273:F274" si="52">D273-C273</f>
        <v>0.10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4356.0</v>
      </c>
      <c r="D274" s="3">
        <v>4364.0</v>
      </c>
      <c r="E274" s="3" t="str">
        <f t="shared" si="51"/>
        <v>34.08</v>
      </c>
      <c r="F274" s="3" t="str">
        <f t="shared" si="52"/>
        <v>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186.0</v>
      </c>
      <c r="D276" s="3">
        <v>187.0</v>
      </c>
      <c r="E276" s="3" t="str">
        <f t="shared" ref="E276:E277" si="53">F276*B276</f>
        <v>17.93</v>
      </c>
      <c r="F276" s="3" t="str">
        <f>D276-C276</f>
        <v>1.00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3"/>
        <v>41.86</v>
      </c>
      <c r="F277" s="3" t="str">
        <f>F276+F279</f>
        <v>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88.0</v>
      </c>
      <c r="D279" s="3">
        <v>89.0</v>
      </c>
      <c r="E279" s="3" t="str">
        <f>F279*B279</f>
        <v>107.28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1033.9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44</v>
      </c>
      <c r="B283" s="3"/>
      <c r="C283" s="3"/>
      <c r="D283" s="3"/>
      <c r="E283" s="3">
        <v>300.0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3750.85</v>
      </c>
      <c r="F284" s="4"/>
      <c r="G284" s="1"/>
      <c r="H284" s="1"/>
      <c r="I284" s="1"/>
      <c r="J284" s="1"/>
      <c r="K284" s="1"/>
    </row>
    <row r="285" ht="12.75" customHeight="1">
      <c r="A285" s="6" t="s">
        <v>50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43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96.43</v>
      </c>
      <c r="C288" s="3">
        <v>46.0</v>
      </c>
      <c r="D288" s="3">
        <v>46.0</v>
      </c>
      <c r="E288" s="3" t="str">
        <f t="shared" ref="E288:E289" si="54">F288*B288</f>
        <v>0.00</v>
      </c>
      <c r="F288" s="3" t="str">
        <f t="shared" ref="F288:F289" si="55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4.26</v>
      </c>
      <c r="C289" s="3">
        <v>4173.0</v>
      </c>
      <c r="D289" s="3">
        <v>4356.0</v>
      </c>
      <c r="E289" s="3" t="str">
        <f t="shared" si="54"/>
        <v>779.58</v>
      </c>
      <c r="F289" s="3" t="str">
        <f t="shared" si="55"/>
        <v>183.00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95.37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17.93</v>
      </c>
      <c r="C291" s="3">
        <v>182.0</v>
      </c>
      <c r="D291" s="3">
        <v>186.0</v>
      </c>
      <c r="E291" s="3" t="str">
        <f t="shared" ref="E291:E292" si="56">F291*B291</f>
        <v>71.72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20.93</v>
      </c>
      <c r="C292" s="3"/>
      <c r="D292" s="3"/>
      <c r="E292" s="3" t="str">
        <f t="shared" si="56"/>
        <v>83.72</v>
      </c>
      <c r="F292" s="3" t="str">
        <f>F291+F294</f>
        <v>4.00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1712.0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107.28</v>
      </c>
      <c r="C294" s="3">
        <v>88.0</v>
      </c>
      <c r="D294" s="3">
        <v>88.0</v>
      </c>
      <c r="E294" s="3" t="str">
        <f>F294*B294</f>
        <v>0.00</v>
      </c>
      <c r="F294" s="3" t="str">
        <f>D294-C294</f>
        <v>0.00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984.41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328.3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44</v>
      </c>
      <c r="B298" s="3"/>
      <c r="C298" s="3"/>
      <c r="D298" s="3"/>
      <c r="E298" s="3">
        <v>300.0</v>
      </c>
      <c r="F298" s="1"/>
      <c r="G298" s="1"/>
      <c r="H298" s="1"/>
      <c r="I298" s="1"/>
      <c r="J298" s="1"/>
      <c r="K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4425.10</v>
      </c>
      <c r="F299" s="4"/>
      <c r="G299" s="1"/>
      <c r="H299" s="1"/>
      <c r="I299" s="1"/>
      <c r="J299" s="1"/>
      <c r="K299" s="1"/>
    </row>
    <row r="300" ht="12.75" customHeight="1">
      <c r="A300" s="6" t="s">
        <v>50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4"/>
      <c r="B313" s="4"/>
      <c r="C313" s="4"/>
      <c r="D313" s="4"/>
      <c r="E313" s="5"/>
      <c r="F313" s="4"/>
      <c r="G313" s="1"/>
      <c r="H313" s="1"/>
      <c r="I313" s="1"/>
      <c r="J313" s="1"/>
      <c r="K313" s="1"/>
    </row>
    <row r="314" ht="12.75" customHeight="1">
      <c r="A314" s="6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4"/>
      <c r="B327" s="4"/>
      <c r="C327" s="4"/>
      <c r="D327" s="4"/>
      <c r="E327" s="5"/>
      <c r="F327" s="4"/>
      <c r="G327" s="1"/>
      <c r="H327" s="1"/>
      <c r="I327" s="1"/>
      <c r="J327" s="1"/>
      <c r="K327" s="1"/>
    </row>
    <row r="328" ht="12.75" customHeight="1">
      <c r="A328" s="6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5.75" customHeight="1">
      <c r="A341" s="4"/>
      <c r="B341" s="4"/>
      <c r="C341" s="4"/>
      <c r="D341" s="4"/>
      <c r="E341" s="5"/>
      <c r="F341" s="4"/>
      <c r="G341" s="1"/>
      <c r="H341" s="1"/>
      <c r="I341" s="1"/>
      <c r="J341" s="1"/>
      <c r="K341" s="1"/>
    </row>
    <row r="342" ht="12.75" customHeight="1">
      <c r="A342" s="6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2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5.75" customHeight="1">
      <c r="A355" s="4"/>
      <c r="B355" s="4"/>
      <c r="C355" s="4"/>
      <c r="D355" s="4"/>
      <c r="E355" s="5"/>
      <c r="F355" s="4"/>
      <c r="G355" s="1"/>
      <c r="H355" s="1"/>
      <c r="I355" s="1"/>
      <c r="J355" s="1"/>
      <c r="K355" s="1"/>
    </row>
    <row r="356" ht="12.75" customHeight="1">
      <c r="A356" s="6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2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5.75" customHeight="1">
      <c r="A369" s="4"/>
      <c r="B369" s="4"/>
      <c r="C369" s="4"/>
      <c r="D369" s="4"/>
      <c r="E369" s="5"/>
      <c r="F369" s="4"/>
      <c r="G369" s="1"/>
      <c r="H369" s="1"/>
      <c r="I369" s="1"/>
      <c r="J369" s="1"/>
      <c r="K369" s="1"/>
    </row>
    <row r="370" ht="12.75" customHeight="1">
      <c r="A370" s="6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2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3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5.75" customHeight="1">
      <c r="A383" s="4"/>
      <c r="B383" s="4"/>
      <c r="C383" s="4"/>
      <c r="D383" s="4"/>
      <c r="E383" s="5"/>
      <c r="F383" s="4"/>
      <c r="G383" s="1"/>
      <c r="H383" s="1"/>
      <c r="I383" s="1"/>
      <c r="J383" s="1"/>
      <c r="K383" s="1"/>
    </row>
    <row r="384" ht="12.75" customHeight="1">
      <c r="A384" s="6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2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4"/>
      <c r="B397" s="4"/>
      <c r="C397" s="4"/>
      <c r="D397" s="4"/>
      <c r="E397" s="5"/>
      <c r="F397" s="4"/>
      <c r="G397" s="1"/>
      <c r="H397" s="1"/>
      <c r="I397" s="1"/>
      <c r="J397" s="1"/>
      <c r="K397" s="1"/>
    </row>
    <row r="398" ht="12.75" customHeight="1">
      <c r="A398" s="6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2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3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4"/>
      <c r="B411" s="4"/>
      <c r="C411" s="4"/>
      <c r="D411" s="4"/>
      <c r="E411" s="5"/>
      <c r="F411" s="4"/>
      <c r="G411" s="1"/>
      <c r="H411" s="1"/>
      <c r="I411" s="1"/>
      <c r="J411" s="1"/>
      <c r="K411" s="1"/>
    </row>
    <row r="412" ht="12.75" customHeight="1">
      <c r="A412" s="6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2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5.75" customHeight="1">
      <c r="A425" s="4"/>
      <c r="B425" s="4"/>
      <c r="C425" s="4"/>
      <c r="D425" s="4"/>
      <c r="E425" s="5"/>
      <c r="F425" s="4"/>
      <c r="G425" s="1"/>
      <c r="H425" s="1"/>
      <c r="I425" s="1"/>
      <c r="J425" s="1"/>
      <c r="K425" s="1"/>
    </row>
    <row r="426" ht="12.75" customHeight="1">
      <c r="A426" s="6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2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3"/>
      <c r="J434" s="1"/>
      <c r="K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4"/>
      <c r="B439" s="4"/>
      <c r="C439" s="4"/>
      <c r="D439" s="4"/>
      <c r="E439" s="5"/>
      <c r="F439" s="4"/>
      <c r="G439" s="1"/>
      <c r="H439" s="1"/>
      <c r="I439" s="1"/>
      <c r="J439" s="1"/>
      <c r="K439" s="1"/>
    </row>
    <row r="440" ht="12.75" customHeight="1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4"/>
      <c r="B454" s="4"/>
      <c r="C454" s="4"/>
      <c r="D454" s="4"/>
      <c r="E454" s="5"/>
      <c r="F454" s="4"/>
      <c r="G454" s="1"/>
      <c r="H454" s="1"/>
      <c r="I454" s="1"/>
      <c r="J454" s="1"/>
      <c r="K454" s="1"/>
    </row>
    <row r="455" ht="12.75" customHeight="1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2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4"/>
      <c r="B469" s="4"/>
      <c r="C469" s="4"/>
      <c r="D469" s="4"/>
      <c r="E469" s="5"/>
      <c r="F469" s="4"/>
      <c r="G469" s="1"/>
      <c r="H469" s="1"/>
      <c r="I469" s="1"/>
      <c r="J469" s="1"/>
      <c r="K469" s="1"/>
    </row>
    <row r="470" ht="12.75" customHeight="1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4"/>
      <c r="B484" s="4"/>
      <c r="C484" s="4"/>
      <c r="D484" s="4"/>
      <c r="E484" s="5"/>
      <c r="F484" s="4"/>
      <c r="G484" s="1"/>
      <c r="H484" s="1"/>
      <c r="I484" s="1"/>
      <c r="J484" s="1"/>
      <c r="K484" s="1"/>
    </row>
    <row r="485" ht="12.75" customHeight="1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2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3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3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3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4"/>
      <c r="B499" s="4"/>
      <c r="C499" s="4"/>
      <c r="D499" s="4"/>
      <c r="E499" s="5"/>
      <c r="F499" s="4"/>
      <c r="G499" s="1"/>
      <c r="H499" s="1"/>
      <c r="I499" s="1"/>
      <c r="J499" s="1"/>
      <c r="K499" s="1"/>
    </row>
    <row r="500" ht="12.75" customHeight="1">
      <c r="A500" s="6"/>
      <c r="B500" s="1"/>
      <c r="C500" s="1"/>
      <c r="D500" s="1"/>
      <c r="E500" s="1"/>
      <c r="F500" s="1"/>
      <c r="G500" s="1"/>
      <c r="H500" s="1"/>
      <c r="I500" s="1"/>
      <c r="J500" s="1"/>
      <c r="K500" s="1"/>
    </row>
  </sheetData>
  <mergeCells count="34">
    <mergeCell ref="B211:D211"/>
    <mergeCell ref="B196:D196"/>
    <mergeCell ref="B413:D413"/>
    <mergeCell ref="B427:D427"/>
    <mergeCell ref="B441:D441"/>
    <mergeCell ref="B456:D456"/>
    <mergeCell ref="B471:D471"/>
    <mergeCell ref="B486:D486"/>
    <mergeCell ref="B301:D301"/>
    <mergeCell ref="B286:D286"/>
    <mergeCell ref="B315:D315"/>
    <mergeCell ref="B329:D329"/>
    <mergeCell ref="B343:D343"/>
    <mergeCell ref="B357:D357"/>
    <mergeCell ref="B371:D371"/>
    <mergeCell ref="B385:D385"/>
    <mergeCell ref="B399:D399"/>
    <mergeCell ref="B136:D136"/>
    <mergeCell ref="B151:D151"/>
    <mergeCell ref="B106:D106"/>
    <mergeCell ref="B1:D1"/>
    <mergeCell ref="B16:D16"/>
    <mergeCell ref="B31:D31"/>
    <mergeCell ref="B46:D46"/>
    <mergeCell ref="B61:D61"/>
    <mergeCell ref="B76:D76"/>
    <mergeCell ref="B91:D91"/>
    <mergeCell ref="B166:D166"/>
    <mergeCell ref="B181:D181"/>
    <mergeCell ref="B226:D226"/>
    <mergeCell ref="B241:D241"/>
    <mergeCell ref="B256:D256"/>
    <mergeCell ref="B271:D271"/>
    <mergeCell ref="B121:D1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19.0</v>
      </c>
      <c r="D3" s="3">
        <v>20.0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4.72</v>
      </c>
      <c r="C4" s="3">
        <v>17342.0</v>
      </c>
      <c r="D4" s="3">
        <v>17427.0</v>
      </c>
      <c r="E4" s="3" t="str">
        <f t="shared" si="1"/>
        <v>401.20</v>
      </c>
      <c r="F4" s="3" t="str">
        <f t="shared" si="2"/>
        <v>85.00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19.87</v>
      </c>
      <c r="C6" s="3">
        <v>12.0</v>
      </c>
      <c r="D6" s="3">
        <v>13.0</v>
      </c>
      <c r="E6" s="3" t="str">
        <f t="shared" ref="E6:E7" si="3">F6*B6</f>
        <v>19.87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23.18</v>
      </c>
      <c r="C7" s="3"/>
      <c r="D7" s="3"/>
      <c r="E7" s="3" t="str">
        <f t="shared" si="3"/>
        <v>46.36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914.07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121.13</v>
      </c>
      <c r="C9" s="3">
        <v>2.0</v>
      </c>
      <c r="D9" s="3">
        <v>3.0</v>
      </c>
      <c r="E9" s="3" t="str">
        <f>F9*B9</f>
        <v>121.13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2815.09</v>
      </c>
      <c r="F13" s="1"/>
      <c r="G13" s="3" t="str">
        <f>E13+11000</f>
        <v>13815.09</v>
      </c>
      <c r="H13" s="1"/>
      <c r="I13" s="1"/>
      <c r="J13" s="1"/>
      <c r="K13" s="1"/>
    </row>
    <row r="14" ht="12.75" customHeight="1">
      <c r="A14" s="6" t="s">
        <v>50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106.56</v>
      </c>
      <c r="C17" s="3">
        <v>18.0</v>
      </c>
      <c r="D17" s="3">
        <v>19.0</v>
      </c>
      <c r="E17" s="3" t="str">
        <f t="shared" ref="E17:E18" si="4">F17*B17</f>
        <v>106.56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17250.0</v>
      </c>
      <c r="D18" s="3">
        <v>17342.0</v>
      </c>
      <c r="E18" s="3" t="str">
        <f t="shared" si="4"/>
        <v>412.16</v>
      </c>
      <c r="F18" s="3" t="str">
        <f t="shared" si="5"/>
        <v>92.00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9.0</v>
      </c>
      <c r="D20" s="3">
        <v>12.0</v>
      </c>
      <c r="E20" s="3" t="str">
        <f t="shared" ref="E20:E21" si="6">F20*B20</f>
        <v>56.64</v>
      </c>
      <c r="F20" s="3" t="str">
        <f>D20-C20</f>
        <v>3.00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66.09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813.69</v>
      </c>
      <c r="F22" s="1"/>
      <c r="G22" s="1">
        <v>914.07</v>
      </c>
      <c r="H22" s="1"/>
      <c r="I22" s="1"/>
      <c r="J22" s="1"/>
      <c r="K22" s="1"/>
    </row>
    <row r="23" ht="12.75" customHeight="1">
      <c r="A23" s="1" t="s">
        <v>12</v>
      </c>
      <c r="B23" s="3">
        <v>114.27</v>
      </c>
      <c r="C23" s="3">
        <v>2.0</v>
      </c>
      <c r="D23" s="3">
        <v>2.0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2661.04</v>
      </c>
      <c r="F27" s="1"/>
      <c r="G27" s="3" t="str">
        <f>E27+11000</f>
        <v>13661.04</v>
      </c>
      <c r="H27" s="1"/>
      <c r="I27" s="1"/>
      <c r="J27" s="1"/>
      <c r="K27" s="1"/>
    </row>
    <row r="28" ht="12.75" customHeight="1">
      <c r="A28" s="6" t="s">
        <v>50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18.0</v>
      </c>
      <c r="D31" s="3">
        <v>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17153.0</v>
      </c>
      <c r="D32" s="3">
        <v>17250.0</v>
      </c>
      <c r="E32" s="3" t="str">
        <f t="shared" si="7"/>
        <v>434.56</v>
      </c>
      <c r="F32" s="3" t="str">
        <f t="shared" si="8"/>
        <v>97.00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4.0</v>
      </c>
      <c r="D34" s="3">
        <v>9.0</v>
      </c>
      <c r="E34" s="3" t="str">
        <f t="shared" ref="E34:E35" si="9">F34*B34</f>
        <v>94.40</v>
      </c>
      <c r="F34" s="3" t="str">
        <f>D34-C34</f>
        <v>5.00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132.18</v>
      </c>
      <c r="F35" s="3" t="str">
        <f>F34+F37</f>
        <v>6.00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813.69</v>
      </c>
      <c r="F36" s="1"/>
      <c r="G36" s="1">
        <v>914.07</v>
      </c>
      <c r="H36" s="1"/>
      <c r="I36" s="1"/>
      <c r="J36" s="1"/>
      <c r="K36" s="1"/>
    </row>
    <row r="37" ht="12.75" customHeight="1">
      <c r="A37" s="1" t="s">
        <v>12</v>
      </c>
      <c r="B37" s="3">
        <v>114.27</v>
      </c>
      <c r="C37" s="3">
        <v>1.0</v>
      </c>
      <c r="D37" s="3">
        <v>2.0</v>
      </c>
      <c r="E37" s="3" t="str">
        <f>F37*B37</f>
        <v>114.27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2795.00</v>
      </c>
      <c r="F41" s="1"/>
      <c r="G41" s="3" t="str">
        <f>E41+11000</f>
        <v>13795.00</v>
      </c>
      <c r="H41" s="1"/>
      <c r="I41" s="1"/>
      <c r="J41" s="1"/>
      <c r="K41" s="1"/>
    </row>
    <row r="42" ht="12.75" customHeight="1">
      <c r="A42" s="6" t="s">
        <v>50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18.0</v>
      </c>
      <c r="D45" s="3">
        <v>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17110.0</v>
      </c>
      <c r="D46" s="3">
        <v>17153.0</v>
      </c>
      <c r="E46" s="3" t="str">
        <f t="shared" si="10"/>
        <v>192.64</v>
      </c>
      <c r="F46" s="3" t="str">
        <f t="shared" si="11"/>
        <v>43.00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4.0</v>
      </c>
      <c r="D48" s="3">
        <v>4.0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813.69</v>
      </c>
      <c r="F50" s="1"/>
      <c r="G50" s="1">
        <v>914.07</v>
      </c>
      <c r="H50" s="1"/>
      <c r="I50" s="1"/>
      <c r="J50" s="1"/>
      <c r="K50" s="1"/>
    </row>
    <row r="51" ht="12.75" customHeight="1">
      <c r="A51" s="1" t="s">
        <v>12</v>
      </c>
      <c r="B51" s="3">
        <v>114.27</v>
      </c>
      <c r="C51" s="3">
        <v>1.0</v>
      </c>
      <c r="D51" s="3">
        <v>1.0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2212.23</v>
      </c>
      <c r="F55" s="1"/>
      <c r="G55" s="3" t="str">
        <f>E55+11000</f>
        <v>13212.23</v>
      </c>
      <c r="H55" s="1"/>
      <c r="I55" s="1"/>
      <c r="J55" s="1"/>
      <c r="K55" s="1"/>
    </row>
    <row r="56" ht="12.75" customHeight="1">
      <c r="A56" s="6" t="s">
        <v>50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18.0</v>
      </c>
      <c r="D59" s="3">
        <v>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17107.0</v>
      </c>
      <c r="D60" s="3">
        <v>17110.0</v>
      </c>
      <c r="E60" s="3" t="str">
        <f t="shared" si="13"/>
        <v>13.44</v>
      </c>
      <c r="F60" s="3" t="str">
        <f t="shared" si="14"/>
        <v>3.00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1.0</v>
      </c>
      <c r="D62" s="3">
        <v>3.0</v>
      </c>
      <c r="E62" s="3" t="str">
        <f t="shared" ref="E62:E63" si="15">F62*B62</f>
        <v>37.76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44.06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813.69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114.27</v>
      </c>
      <c r="C65" s="3">
        <v>1.0</v>
      </c>
      <c r="D65" s="3">
        <v>1.0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>
        <v>730.81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25.0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2114.85</v>
      </c>
      <c r="F69" s="1"/>
      <c r="G69" s="3"/>
      <c r="H69" s="1"/>
      <c r="I69" s="1"/>
      <c r="J69" s="1"/>
      <c r="K69" s="1"/>
    </row>
    <row r="70" ht="12.75" customHeight="1">
      <c r="A70" s="6" t="s">
        <v>50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18.0</v>
      </c>
      <c r="D73" s="3">
        <v>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17095.0</v>
      </c>
      <c r="D74" s="3">
        <v>17107.0</v>
      </c>
      <c r="E74" s="3" t="str">
        <f t="shared" si="16"/>
        <v>53.76</v>
      </c>
      <c r="F74" s="3" t="str">
        <f t="shared" si="17"/>
        <v>12.00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0.0</v>
      </c>
      <c r="D76" s="3">
        <v>1.0</v>
      </c>
      <c r="E76" s="3" t="str">
        <f t="shared" ref="E76:E77" si="18">F76*B76</f>
        <v>18.88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44.06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813.69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114.27</v>
      </c>
      <c r="C79" s="3">
        <v>0.0</v>
      </c>
      <c r="D79" s="3">
        <v>1.0</v>
      </c>
      <c r="E79" s="3" t="str">
        <f>F79*B79</f>
        <v>114.27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>
        <v>730.81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25.0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2250.56</v>
      </c>
      <c r="F83" s="1"/>
      <c r="G83" s="3" t="str">
        <f>E83-E78+4036+601.48</f>
        <v>6074.35</v>
      </c>
      <c r="H83" s="1"/>
      <c r="I83" s="1"/>
      <c r="J83" s="1"/>
      <c r="K83" s="1"/>
    </row>
    <row r="84" ht="12.75" customHeight="1">
      <c r="A84" s="6" t="s">
        <v>50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18.0</v>
      </c>
      <c r="D87" s="3">
        <v>18.0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17092.0</v>
      </c>
      <c r="D88" s="3">
        <v>17095.0</v>
      </c>
      <c r="E88" s="3" t="str">
        <f t="shared" si="19"/>
        <v>13.44</v>
      </c>
      <c r="F88" s="3" t="str">
        <f t="shared" si="20"/>
        <v>3.00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663.38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813.69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861.73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730.81</v>
      </c>
      <c r="F93" s="1"/>
      <c r="G93" s="1">
        <v>730.81</v>
      </c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347.47</v>
      </c>
      <c r="F94" s="1"/>
      <c r="G94" s="1"/>
      <c r="H94" s="1"/>
      <c r="I94" s="1"/>
      <c r="J94" s="1"/>
      <c r="K94" s="1"/>
    </row>
    <row r="95" ht="15.75" customHeight="1">
      <c r="A95" s="9" t="s">
        <v>15</v>
      </c>
      <c r="B95" s="9"/>
      <c r="C95" s="9"/>
      <c r="D95" s="9"/>
      <c r="E95" s="10">
        <v>25.0</v>
      </c>
      <c r="F95" s="1"/>
      <c r="G95" s="3"/>
      <c r="H95" s="1"/>
      <c r="I95" s="1"/>
      <c r="J95" s="1"/>
      <c r="K95" s="1"/>
    </row>
    <row r="96" ht="15.75" customHeight="1">
      <c r="A96" s="4" t="s">
        <v>16</v>
      </c>
      <c r="B96" s="4"/>
      <c r="C96" s="4"/>
      <c r="D96" s="4"/>
      <c r="E96" s="5" t="str">
        <f>SUM(E87:E95)</f>
        <v>3558.14</v>
      </c>
      <c r="F96" s="1"/>
      <c r="G96" s="3"/>
      <c r="H96" s="1"/>
      <c r="I96" s="1"/>
      <c r="J96" s="1"/>
      <c r="K96" s="1"/>
    </row>
    <row r="97" ht="12.75" customHeight="1">
      <c r="A97" s="6" t="s">
        <v>50</v>
      </c>
      <c r="B97" s="3"/>
      <c r="C97" s="3"/>
      <c r="D97" s="3"/>
      <c r="E97" s="3"/>
      <c r="F97" s="1"/>
      <c r="G97" s="1"/>
      <c r="H97" s="1"/>
      <c r="I97" s="1"/>
      <c r="J97" s="1"/>
      <c r="K97" s="1"/>
    </row>
    <row r="98" ht="15.75" customHeight="1">
      <c r="A98" s="1"/>
      <c r="B98" s="2" t="s">
        <v>24</v>
      </c>
      <c r="E98" s="1"/>
      <c r="F98" s="1"/>
      <c r="G98" s="1"/>
      <c r="H98" s="1"/>
      <c r="I98" s="1"/>
      <c r="J98" s="1"/>
      <c r="K98" s="1"/>
    </row>
    <row r="99" ht="12.75" customHeight="1">
      <c r="A99" s="1"/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/>
      <c r="H99" s="1"/>
      <c r="I99" s="1"/>
      <c r="J99" s="1"/>
      <c r="K99" s="1"/>
    </row>
    <row r="100" ht="12.75" customHeight="1">
      <c r="A100" s="1" t="s">
        <v>6</v>
      </c>
      <c r="B100" s="3">
        <v>101.2</v>
      </c>
      <c r="C100" s="3">
        <v>18.0</v>
      </c>
      <c r="D100" s="3">
        <v>18.0</v>
      </c>
      <c r="E100" s="3" t="str">
        <f t="shared" ref="E100:E101" si="21">F100*B100</f>
        <v>0.00</v>
      </c>
      <c r="F100" s="3" t="str">
        <f t="shared" ref="F100:F101" si="22">D100-C100</f>
        <v>0.00</v>
      </c>
      <c r="G100" s="1"/>
      <c r="H100" s="1"/>
      <c r="I100" s="1"/>
      <c r="J100" s="1"/>
      <c r="K100" s="1"/>
    </row>
    <row r="101" ht="12.75" customHeight="1">
      <c r="A101" s="1" t="s">
        <v>7</v>
      </c>
      <c r="B101" s="3">
        <v>4.48</v>
      </c>
      <c r="C101" s="3">
        <v>17052.0</v>
      </c>
      <c r="D101" s="3">
        <v>17092.0</v>
      </c>
      <c r="E101" s="3" t="str">
        <f t="shared" si="21"/>
        <v>179.20</v>
      </c>
      <c r="F101" s="3" t="str">
        <f t="shared" si="22"/>
        <v>40.00</v>
      </c>
      <c r="G101" s="1"/>
      <c r="H101" s="1"/>
      <c r="I101" s="1"/>
      <c r="J101" s="1"/>
      <c r="K101" s="1"/>
    </row>
    <row r="102" ht="12.75" customHeight="1">
      <c r="A102" s="1" t="s">
        <v>8</v>
      </c>
      <c r="B102" s="3"/>
      <c r="C102" s="3"/>
      <c r="D102" s="3"/>
      <c r="E102" s="3">
        <v>102.62</v>
      </c>
      <c r="F102" s="1"/>
      <c r="G102" s="1"/>
      <c r="H102" s="1"/>
      <c r="I102" s="1"/>
      <c r="J102" s="1"/>
      <c r="K102" s="1"/>
    </row>
    <row r="103" ht="12.75" customHeight="1">
      <c r="A103" s="1" t="s">
        <v>9</v>
      </c>
      <c r="B103" s="3"/>
      <c r="C103" s="3"/>
      <c r="D103" s="3"/>
      <c r="E103" s="3">
        <v>663.38</v>
      </c>
      <c r="F103" s="3" t="str">
        <f>D103-C103</f>
        <v>0.00</v>
      </c>
      <c r="G103" s="1"/>
      <c r="H103" s="1"/>
      <c r="I103" s="1"/>
      <c r="J103" s="1"/>
      <c r="K103" s="1"/>
    </row>
    <row r="104" ht="12.75" customHeight="1">
      <c r="A104" s="1" t="s">
        <v>11</v>
      </c>
      <c r="B104" s="3"/>
      <c r="C104" s="3"/>
      <c r="D104" s="3"/>
      <c r="E104" s="3">
        <v>813.69</v>
      </c>
      <c r="F104" s="1"/>
      <c r="G104" s="1"/>
      <c r="H104" s="1"/>
      <c r="I104" s="1"/>
      <c r="J104" s="1"/>
      <c r="K104" s="1"/>
    </row>
    <row r="105" ht="12.75" customHeight="1">
      <c r="A105" s="1" t="s">
        <v>12</v>
      </c>
      <c r="B105" s="3"/>
      <c r="C105" s="3"/>
      <c r="D105" s="3"/>
      <c r="E105" s="3">
        <v>861.73</v>
      </c>
      <c r="F105" s="3" t="str">
        <f>D105-C105</f>
        <v>0.00</v>
      </c>
      <c r="G105" s="1"/>
      <c r="H105" s="1"/>
      <c r="I105" s="1"/>
      <c r="J105" s="1"/>
      <c r="K105" s="1"/>
    </row>
    <row r="106" ht="12.75" customHeight="1">
      <c r="A106" s="1" t="s">
        <v>13</v>
      </c>
      <c r="B106" s="3"/>
      <c r="C106" s="3"/>
      <c r="D106" s="3"/>
      <c r="E106" s="3">
        <v>730.81</v>
      </c>
      <c r="F106" s="1"/>
      <c r="G106" s="1">
        <v>730.81</v>
      </c>
      <c r="H106" s="1"/>
      <c r="I106" s="1"/>
      <c r="J106" s="1"/>
      <c r="K106" s="1"/>
    </row>
    <row r="107" ht="12.75" customHeight="1">
      <c r="A107" s="1" t="s">
        <v>14</v>
      </c>
      <c r="B107" s="3"/>
      <c r="C107" s="3"/>
      <c r="D107" s="3"/>
      <c r="E107" s="3">
        <v>203.68</v>
      </c>
      <c r="F107" s="1"/>
      <c r="G107" s="1"/>
      <c r="H107" s="1"/>
      <c r="I107" s="1"/>
      <c r="J107" s="1"/>
      <c r="K107" s="1"/>
    </row>
    <row r="108" ht="15.75" customHeight="1">
      <c r="A108" s="4" t="s">
        <v>16</v>
      </c>
      <c r="B108" s="4"/>
      <c r="C108" s="4"/>
      <c r="D108" s="4"/>
      <c r="E108" s="5" t="str">
        <f>SUM(E100:E107)</f>
        <v>3555.11</v>
      </c>
      <c r="F108" s="1"/>
      <c r="G108" s="3" t="str">
        <f>7000+E108</f>
        <v>10555.11</v>
      </c>
      <c r="H108" s="1"/>
      <c r="I108" s="1"/>
      <c r="J108" s="1"/>
      <c r="K108" s="1"/>
    </row>
    <row r="109" ht="12.75" customHeight="1">
      <c r="A109" s="6" t="s">
        <v>50</v>
      </c>
      <c r="B109" s="3"/>
      <c r="C109" s="3"/>
      <c r="D109" s="3"/>
      <c r="E109" s="3"/>
      <c r="F109" s="1"/>
      <c r="G109" s="1"/>
      <c r="H109" s="1"/>
      <c r="I109" s="1"/>
      <c r="J109" s="1"/>
      <c r="K109" s="1"/>
    </row>
    <row r="110" ht="15.75" customHeight="1">
      <c r="A110" s="1"/>
      <c r="B110" s="2" t="s">
        <v>25</v>
      </c>
      <c r="E110" s="1"/>
      <c r="F110" s="1"/>
      <c r="G110" s="1"/>
      <c r="H110" s="1"/>
      <c r="I110" s="1"/>
      <c r="J110" s="1"/>
      <c r="K110" s="1"/>
    </row>
    <row r="111" ht="12.75" customHeight="1">
      <c r="A111" s="1"/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/>
      <c r="H111" s="1"/>
      <c r="I111" s="1"/>
      <c r="J111" s="1"/>
      <c r="K111" s="1"/>
    </row>
    <row r="112" ht="12.75" customHeight="1">
      <c r="A112" s="1" t="s">
        <v>6</v>
      </c>
      <c r="B112" s="3">
        <v>101.2</v>
      </c>
      <c r="C112" s="3">
        <v>18.0</v>
      </c>
      <c r="D112" s="3">
        <v>18.0</v>
      </c>
      <c r="E112" s="3" t="str">
        <f t="shared" ref="E112:E113" si="23">F112*B112</f>
        <v>0.00</v>
      </c>
      <c r="F112" s="3" t="str">
        <f t="shared" ref="F112:F113" si="24">D112-C112</f>
        <v>0.00</v>
      </c>
      <c r="G112" s="1"/>
      <c r="H112" s="1"/>
      <c r="I112" s="1"/>
      <c r="J112" s="1"/>
      <c r="K112" s="1"/>
    </row>
    <row r="113" ht="12.75" customHeight="1">
      <c r="A113" s="1" t="s">
        <v>7</v>
      </c>
      <c r="B113" s="3">
        <v>4.48</v>
      </c>
      <c r="C113" s="3">
        <v>17032.0</v>
      </c>
      <c r="D113" s="3">
        <v>17052.0</v>
      </c>
      <c r="E113" s="3" t="str">
        <f t="shared" si="23"/>
        <v>89.60</v>
      </c>
      <c r="F113" s="3" t="str">
        <f t="shared" si="24"/>
        <v>20.00</v>
      </c>
      <c r="G113" s="1"/>
      <c r="H113" s="1"/>
      <c r="I113" s="1"/>
      <c r="J113" s="1"/>
      <c r="K113" s="1"/>
    </row>
    <row r="114" ht="12.75" customHeight="1">
      <c r="A114" s="1" t="s">
        <v>8</v>
      </c>
      <c r="B114" s="3"/>
      <c r="C114" s="3"/>
      <c r="D114" s="3"/>
      <c r="E114" s="3">
        <v>102.62</v>
      </c>
      <c r="F114" s="1"/>
      <c r="G114" s="1"/>
      <c r="H114" s="1"/>
      <c r="I114" s="1"/>
      <c r="J114" s="1"/>
      <c r="K114" s="1"/>
    </row>
    <row r="115" ht="12.75" customHeight="1">
      <c r="A115" s="1" t="s">
        <v>9</v>
      </c>
      <c r="B115" s="3"/>
      <c r="C115" s="3"/>
      <c r="D115" s="3"/>
      <c r="E115" s="3">
        <v>663.38</v>
      </c>
      <c r="F115" s="3" t="str">
        <f>D115-C115</f>
        <v>0.00</v>
      </c>
      <c r="G115" s="1"/>
      <c r="H115" s="1"/>
      <c r="I115" s="1"/>
      <c r="J115" s="1"/>
      <c r="K115" s="1"/>
    </row>
    <row r="116" ht="12.75" customHeight="1">
      <c r="A116" s="1" t="s">
        <v>11</v>
      </c>
      <c r="B116" s="3"/>
      <c r="C116" s="3"/>
      <c r="D116" s="3"/>
      <c r="E116" s="3">
        <v>813.69</v>
      </c>
      <c r="F116" s="1"/>
      <c r="G116" s="1"/>
      <c r="H116" s="1"/>
      <c r="I116" s="1"/>
      <c r="J116" s="1"/>
      <c r="K116" s="1"/>
    </row>
    <row r="117" ht="12.75" customHeight="1">
      <c r="A117" s="1" t="s">
        <v>12</v>
      </c>
      <c r="B117" s="3"/>
      <c r="C117" s="3"/>
      <c r="D117" s="3"/>
      <c r="E117" s="3">
        <v>861.73</v>
      </c>
      <c r="F117" s="3" t="str">
        <f>D117-C117</f>
        <v>0.00</v>
      </c>
      <c r="G117" s="1"/>
      <c r="H117" s="1"/>
      <c r="I117" s="1"/>
      <c r="J117" s="1"/>
      <c r="K117" s="1"/>
    </row>
    <row r="118" ht="12.75" customHeight="1">
      <c r="A118" s="1" t="s">
        <v>13</v>
      </c>
      <c r="B118" s="3"/>
      <c r="C118" s="3"/>
      <c r="D118" s="3"/>
      <c r="E118" s="3">
        <v>697.38</v>
      </c>
      <c r="F118" s="1"/>
      <c r="G118" s="1"/>
      <c r="H118" s="1"/>
      <c r="I118" s="1"/>
      <c r="J118" s="1"/>
      <c r="K118" s="1"/>
    </row>
    <row r="119" ht="12.75" customHeight="1">
      <c r="A119" s="1" t="s">
        <v>14</v>
      </c>
      <c r="B119" s="3"/>
      <c r="C119" s="3"/>
      <c r="D119" s="3"/>
      <c r="E119" s="3">
        <v>203.68</v>
      </c>
      <c r="F119" s="1"/>
      <c r="G119" s="1"/>
      <c r="H119" s="1"/>
      <c r="I119" s="1"/>
      <c r="J119" s="1"/>
      <c r="K119" s="1"/>
    </row>
    <row r="120" ht="15.75" customHeight="1">
      <c r="A120" s="4" t="s">
        <v>16</v>
      </c>
      <c r="B120" s="4"/>
      <c r="C120" s="4"/>
      <c r="D120" s="4"/>
      <c r="E120" s="5" t="str">
        <f>SUM(E112:E119)</f>
        <v>3432.08</v>
      </c>
      <c r="F120" s="1"/>
      <c r="G120" s="3" t="str">
        <f>7000+E120</f>
        <v>10432.08</v>
      </c>
      <c r="H120" s="1"/>
      <c r="I120" s="1"/>
      <c r="J120" s="1"/>
      <c r="K120" s="1"/>
    </row>
    <row r="121" ht="12.75" customHeight="1">
      <c r="A121" s="6" t="s">
        <v>50</v>
      </c>
      <c r="B121" s="3"/>
      <c r="C121" s="3"/>
      <c r="D121" s="3"/>
      <c r="E121" s="3"/>
      <c r="F121" s="1"/>
      <c r="G121" s="1"/>
      <c r="H121" s="1"/>
      <c r="I121" s="1"/>
      <c r="J121" s="1"/>
      <c r="K121" s="1"/>
    </row>
    <row r="122" ht="15.75" customHeight="1">
      <c r="A122" s="1"/>
      <c r="B122" s="2" t="s">
        <v>26</v>
      </c>
      <c r="E122" s="1"/>
      <c r="F122" s="1"/>
      <c r="G122" s="1"/>
      <c r="H122" s="1"/>
      <c r="I122" s="1"/>
      <c r="J122" s="1"/>
      <c r="K122" s="1"/>
    </row>
    <row r="123" ht="12.75" customHeight="1">
      <c r="A123" s="1"/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/>
      <c r="H123" s="1"/>
      <c r="I123" s="1"/>
      <c r="J123" s="1"/>
      <c r="K123" s="1"/>
    </row>
    <row r="124" ht="12.75" customHeight="1">
      <c r="A124" s="1" t="s">
        <v>6</v>
      </c>
      <c r="B124" s="3">
        <v>101.2</v>
      </c>
      <c r="C124" s="3">
        <v>18.0</v>
      </c>
      <c r="D124" s="3">
        <v>18.0</v>
      </c>
      <c r="E124" s="3" t="str">
        <f t="shared" ref="E124:E125" si="25">F124*B124</f>
        <v>0.00</v>
      </c>
      <c r="F124" s="3" t="str">
        <f t="shared" ref="F124:F125" si="26">D124-C124</f>
        <v>0.00</v>
      </c>
      <c r="G124" s="1"/>
      <c r="H124" s="1"/>
      <c r="I124" s="1"/>
      <c r="J124" s="1"/>
      <c r="K124" s="1"/>
    </row>
    <row r="125" ht="12.75" customHeight="1">
      <c r="A125" s="1" t="s">
        <v>7</v>
      </c>
      <c r="B125" s="3">
        <v>4.48</v>
      </c>
      <c r="C125" s="3">
        <v>17030.0</v>
      </c>
      <c r="D125" s="3">
        <v>17032.0</v>
      </c>
      <c r="E125" s="3" t="str">
        <f t="shared" si="25"/>
        <v>8.96</v>
      </c>
      <c r="F125" s="3" t="str">
        <f t="shared" si="26"/>
        <v>2.00</v>
      </c>
      <c r="G125" s="1"/>
      <c r="H125" s="1"/>
      <c r="I125" s="1"/>
      <c r="J125" s="1"/>
      <c r="K125" s="1"/>
    </row>
    <row r="126" ht="12.75" customHeight="1">
      <c r="A126" s="1" t="s">
        <v>8</v>
      </c>
      <c r="B126" s="3"/>
      <c r="C126" s="3"/>
      <c r="D126" s="3"/>
      <c r="E126" s="3">
        <v>102.62</v>
      </c>
      <c r="F126" s="1"/>
      <c r="G126" s="1"/>
      <c r="H126" s="1"/>
      <c r="I126" s="1"/>
      <c r="J126" s="1"/>
      <c r="K126" s="1"/>
    </row>
    <row r="127" ht="12.75" customHeight="1">
      <c r="A127" s="1" t="s">
        <v>9</v>
      </c>
      <c r="B127" s="3"/>
      <c r="C127" s="3"/>
      <c r="D127" s="3"/>
      <c r="E127" s="3">
        <v>663.38</v>
      </c>
      <c r="F127" s="3" t="str">
        <f>D127-C127</f>
        <v>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813.69</v>
      </c>
      <c r="F128" s="1"/>
      <c r="G128" s="1"/>
      <c r="H128" s="1"/>
      <c r="I128" s="1"/>
      <c r="J128" s="1"/>
      <c r="K128" s="1"/>
    </row>
    <row r="129" ht="12.75" customHeight="1">
      <c r="A129" s="1" t="s">
        <v>12</v>
      </c>
      <c r="B129" s="3"/>
      <c r="C129" s="3"/>
      <c r="D129" s="3"/>
      <c r="E129" s="3">
        <v>861.73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697.38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203.68</v>
      </c>
      <c r="F131" s="1"/>
      <c r="G131" s="1"/>
      <c r="H131" s="1"/>
      <c r="I131" s="1"/>
      <c r="J131" s="1"/>
      <c r="K131" s="1"/>
    </row>
    <row r="132" ht="15.75" customHeight="1">
      <c r="A132" s="4" t="s">
        <v>16</v>
      </c>
      <c r="B132" s="4"/>
      <c r="C132" s="4"/>
      <c r="D132" s="4"/>
      <c r="E132" s="5" t="str">
        <f>SUM(E124:E131)</f>
        <v>3351.44</v>
      </c>
      <c r="F132" s="1"/>
      <c r="G132" s="3" t="str">
        <f>7000+E132</f>
        <v>10351.44</v>
      </c>
      <c r="H132" s="1"/>
      <c r="I132" s="1"/>
      <c r="J132" s="1"/>
      <c r="K132" s="1"/>
    </row>
    <row r="133" ht="12.75" customHeight="1">
      <c r="A133" s="6" t="s">
        <v>50</v>
      </c>
      <c r="B133" s="3"/>
      <c r="C133" s="3"/>
      <c r="D133" s="3"/>
      <c r="E133" s="3"/>
      <c r="F133" s="1"/>
      <c r="G133" s="1"/>
      <c r="H133" s="1"/>
      <c r="I133" s="1"/>
      <c r="J133" s="1"/>
      <c r="K133" s="1"/>
    </row>
    <row r="134" ht="15.75" customHeight="1">
      <c r="A134" s="1"/>
      <c r="B134" s="2" t="s">
        <v>27</v>
      </c>
      <c r="E134" s="1"/>
      <c r="F134" s="1"/>
      <c r="G134" s="1"/>
      <c r="H134" s="1"/>
      <c r="I134" s="1"/>
      <c r="J134" s="1"/>
      <c r="K134" s="1"/>
    </row>
    <row r="135" ht="12.75" customHeight="1">
      <c r="A135" s="1"/>
      <c r="B135" s="1" t="s">
        <v>1</v>
      </c>
      <c r="C135" s="1" t="s">
        <v>2</v>
      </c>
      <c r="D135" s="1" t="s">
        <v>3</v>
      </c>
      <c r="E135" s="1" t="s">
        <v>4</v>
      </c>
      <c r="F135" s="1" t="s">
        <v>5</v>
      </c>
      <c r="G135" s="1"/>
      <c r="H135" s="1"/>
      <c r="I135" s="1"/>
      <c r="J135" s="1"/>
      <c r="K135" s="1"/>
    </row>
    <row r="136" ht="12.75" customHeight="1">
      <c r="A136" s="1" t="s">
        <v>6</v>
      </c>
      <c r="B136" s="3">
        <v>101.2</v>
      </c>
      <c r="C136" s="3">
        <v>18.0</v>
      </c>
      <c r="D136" s="3">
        <v>18.0</v>
      </c>
      <c r="E136" s="3" t="str">
        <f t="shared" ref="E136:E137" si="27">F136*B136</f>
        <v>0.00</v>
      </c>
      <c r="F136" s="3" t="str">
        <f t="shared" ref="F136:F137" si="28">D136-C136</f>
        <v>0.00</v>
      </c>
      <c r="G136" s="1"/>
      <c r="H136" s="1"/>
      <c r="I136" s="1"/>
      <c r="J136" s="1"/>
      <c r="K136" s="1"/>
    </row>
    <row r="137" ht="12.75" customHeight="1">
      <c r="A137" s="1" t="s">
        <v>7</v>
      </c>
      <c r="B137" s="3">
        <v>4.48</v>
      </c>
      <c r="C137" s="3">
        <v>17030.0</v>
      </c>
      <c r="D137" s="3">
        <v>17030.0</v>
      </c>
      <c r="E137" s="3" t="str">
        <f t="shared" si="27"/>
        <v>0.00</v>
      </c>
      <c r="F137" s="3" t="str">
        <f t="shared" si="28"/>
        <v>0.00</v>
      </c>
      <c r="G137" s="1"/>
      <c r="H137" s="1"/>
      <c r="I137" s="1"/>
      <c r="J137" s="1"/>
      <c r="K137" s="1"/>
    </row>
    <row r="138" ht="12.75" customHeight="1">
      <c r="A138" s="1" t="s">
        <v>8</v>
      </c>
      <c r="B138" s="3"/>
      <c r="C138" s="3"/>
      <c r="D138" s="3"/>
      <c r="E138" s="3">
        <v>102.62</v>
      </c>
      <c r="F138" s="1"/>
      <c r="G138" s="1"/>
      <c r="H138" s="1"/>
      <c r="I138" s="1"/>
      <c r="J138" s="1"/>
      <c r="K138" s="1"/>
    </row>
    <row r="139" ht="12.75" customHeight="1">
      <c r="A139" s="1" t="s">
        <v>9</v>
      </c>
      <c r="B139" s="3"/>
      <c r="C139" s="3"/>
      <c r="D139" s="3"/>
      <c r="E139" s="3">
        <v>663.38</v>
      </c>
      <c r="F139" s="3" t="str">
        <f>D139-C139</f>
        <v>0.00</v>
      </c>
      <c r="G139" s="1"/>
      <c r="H139" s="1"/>
      <c r="I139" s="1"/>
      <c r="J139" s="1"/>
      <c r="K139" s="1"/>
    </row>
    <row r="140" ht="12.75" customHeight="1">
      <c r="A140" s="1" t="s">
        <v>11</v>
      </c>
      <c r="B140" s="3"/>
      <c r="C140" s="3"/>
      <c r="D140" s="3"/>
      <c r="E140" s="3">
        <v>813.69</v>
      </c>
      <c r="F140" s="1"/>
      <c r="G140" s="1"/>
      <c r="H140" s="1"/>
      <c r="I140" s="1"/>
      <c r="J140" s="1"/>
      <c r="K140" s="1"/>
    </row>
    <row r="141" ht="12.75" customHeight="1">
      <c r="A141" s="1" t="s">
        <v>12</v>
      </c>
      <c r="B141" s="3"/>
      <c r="C141" s="3"/>
      <c r="D141" s="3"/>
      <c r="E141" s="3">
        <v>861.73</v>
      </c>
      <c r="F141" s="3" t="str">
        <f>D141-C141</f>
        <v>0.00</v>
      </c>
      <c r="G141" s="1"/>
      <c r="H141" s="1"/>
      <c r="I141" s="1"/>
      <c r="J141" s="1"/>
      <c r="K141" s="1"/>
    </row>
    <row r="142" ht="12.75" customHeight="1">
      <c r="A142" s="1" t="s">
        <v>13</v>
      </c>
      <c r="B142" s="3"/>
      <c r="C142" s="3"/>
      <c r="D142" s="3"/>
      <c r="E142" s="3">
        <v>697.38</v>
      </c>
      <c r="F142" s="1"/>
      <c r="G142" s="1"/>
      <c r="H142" s="1"/>
      <c r="I142" s="1"/>
      <c r="J142" s="1"/>
      <c r="K142" s="1"/>
    </row>
    <row r="143" ht="12.75" customHeight="1">
      <c r="A143" s="1" t="s">
        <v>14</v>
      </c>
      <c r="B143" s="3"/>
      <c r="C143" s="3"/>
      <c r="D143" s="3"/>
      <c r="E143" s="3">
        <v>203.68</v>
      </c>
      <c r="F143" s="1"/>
      <c r="G143" s="1"/>
      <c r="H143" s="1"/>
      <c r="I143" s="1"/>
      <c r="J143" s="1"/>
      <c r="K143" s="1"/>
    </row>
    <row r="144" ht="15.75" customHeight="1">
      <c r="A144" s="4" t="s">
        <v>16</v>
      </c>
      <c r="B144" s="4"/>
      <c r="C144" s="4"/>
      <c r="D144" s="4"/>
      <c r="E144" s="5" t="str">
        <f>SUM(E136:E143)</f>
        <v>3342.48</v>
      </c>
      <c r="F144" s="1"/>
      <c r="G144" s="3" t="str">
        <f>7000+E144</f>
        <v>10342.48</v>
      </c>
      <c r="H144" s="1"/>
      <c r="I144" s="1"/>
      <c r="J144" s="1"/>
      <c r="K144" s="1"/>
    </row>
    <row r="145" ht="12.75" customHeight="1">
      <c r="A145" s="6" t="s">
        <v>50</v>
      </c>
      <c r="B145" s="3"/>
      <c r="C145" s="3"/>
      <c r="D145" s="3"/>
      <c r="E145" s="3"/>
      <c r="F145" s="1"/>
      <c r="G145" s="1"/>
      <c r="H145" s="1"/>
      <c r="I145" s="1"/>
      <c r="J145" s="1"/>
      <c r="K145" s="1"/>
    </row>
    <row r="146" ht="15.75" customHeight="1">
      <c r="A146" s="1"/>
      <c r="B146" s="2" t="s">
        <v>28</v>
      </c>
      <c r="E146" s="1"/>
      <c r="F146" s="1"/>
      <c r="G146" s="1"/>
      <c r="H146" s="1"/>
      <c r="I146" s="1"/>
      <c r="J146" s="1"/>
      <c r="K146" s="1"/>
    </row>
    <row r="147" ht="12.75" customHeight="1">
      <c r="A147" s="1"/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/>
      <c r="H147" s="1"/>
      <c r="I147" s="1"/>
      <c r="J147" s="1"/>
      <c r="K147" s="1"/>
    </row>
    <row r="148" ht="12.75" customHeight="1">
      <c r="A148" s="1" t="s">
        <v>6</v>
      </c>
      <c r="B148" s="3">
        <v>101.2</v>
      </c>
      <c r="C148" s="3">
        <v>17.0</v>
      </c>
      <c r="D148" s="3">
        <v>18.0</v>
      </c>
      <c r="E148" s="3" t="str">
        <f t="shared" ref="E148:E149" si="29">F148*B148</f>
        <v>101.20</v>
      </c>
      <c r="F148" s="3" t="str">
        <f t="shared" ref="F148:F149" si="30">D148-C148</f>
        <v>1.00</v>
      </c>
      <c r="G148" s="1"/>
      <c r="H148" s="1"/>
      <c r="I148" s="1"/>
      <c r="J148" s="1"/>
      <c r="K148" s="1"/>
    </row>
    <row r="149" ht="12.75" customHeight="1">
      <c r="A149" s="1" t="s">
        <v>7</v>
      </c>
      <c r="B149" s="3">
        <v>4.48</v>
      </c>
      <c r="C149" s="3">
        <v>16976.0</v>
      </c>
      <c r="D149" s="3">
        <v>17030.0</v>
      </c>
      <c r="E149" s="3" t="str">
        <f t="shared" si="29"/>
        <v>241.92</v>
      </c>
      <c r="F149" s="3" t="str">
        <f t="shared" si="30"/>
        <v>54.00</v>
      </c>
      <c r="G149" s="1"/>
      <c r="H149" s="1"/>
      <c r="I149" s="1"/>
      <c r="J149" s="1"/>
      <c r="K149" s="1"/>
    </row>
    <row r="150" ht="12.75" customHeight="1">
      <c r="A150" s="1" t="s">
        <v>8</v>
      </c>
      <c r="B150" s="3"/>
      <c r="C150" s="3"/>
      <c r="D150" s="3"/>
      <c r="E150" s="3">
        <v>102.62</v>
      </c>
      <c r="F150" s="1"/>
      <c r="G150" s="1"/>
      <c r="H150" s="1"/>
      <c r="I150" s="1"/>
      <c r="J150" s="1"/>
      <c r="K150" s="1"/>
    </row>
    <row r="151" ht="12.75" customHeight="1">
      <c r="A151" s="1" t="s">
        <v>9</v>
      </c>
      <c r="B151" s="3"/>
      <c r="C151" s="3"/>
      <c r="D151" s="3"/>
      <c r="E151" s="3">
        <v>663.38</v>
      </c>
      <c r="F151" s="3" t="str">
        <f>D151-C151</f>
        <v>0.00</v>
      </c>
      <c r="G151" s="1"/>
      <c r="H151" s="1"/>
      <c r="I151" s="1"/>
      <c r="J151" s="1"/>
      <c r="K151" s="1"/>
    </row>
    <row r="152" ht="12.75" customHeight="1">
      <c r="A152" s="1" t="s">
        <v>11</v>
      </c>
      <c r="B152" s="3"/>
      <c r="C152" s="3"/>
      <c r="D152" s="3"/>
      <c r="E152" s="3">
        <v>813.69</v>
      </c>
      <c r="F152" s="1"/>
      <c r="G152" s="1"/>
      <c r="H152" s="1"/>
      <c r="I152" s="1"/>
      <c r="J152" s="1"/>
      <c r="K152" s="1"/>
    </row>
    <row r="153" ht="12.75" customHeight="1">
      <c r="A153" s="1" t="s">
        <v>12</v>
      </c>
      <c r="B153" s="3"/>
      <c r="C153" s="3"/>
      <c r="D153" s="3"/>
      <c r="E153" s="3">
        <v>861.73</v>
      </c>
      <c r="F153" s="3" t="str">
        <f>D153-C153</f>
        <v>0.00</v>
      </c>
      <c r="G153" s="1"/>
      <c r="H153" s="1"/>
      <c r="I153" s="1"/>
      <c r="J153" s="1"/>
      <c r="K153" s="1"/>
    </row>
    <row r="154" ht="12.75" customHeight="1">
      <c r="A154" s="1" t="s">
        <v>13</v>
      </c>
      <c r="B154" s="3"/>
      <c r="C154" s="3"/>
      <c r="D154" s="3"/>
      <c r="E154" s="3">
        <v>697.38</v>
      </c>
      <c r="F154" s="1"/>
      <c r="G154" s="1"/>
      <c r="H154" s="1"/>
      <c r="I154" s="1"/>
      <c r="J154" s="1"/>
      <c r="K154" s="1"/>
    </row>
    <row r="155" ht="12.75" customHeight="1">
      <c r="A155" s="1" t="s">
        <v>14</v>
      </c>
      <c r="B155" s="3"/>
      <c r="C155" s="3"/>
      <c r="D155" s="3"/>
      <c r="E155" s="3">
        <v>203.68</v>
      </c>
      <c r="F155" s="1"/>
      <c r="G155" s="1"/>
      <c r="H155" s="1"/>
      <c r="I155" s="1"/>
      <c r="J155" s="1"/>
      <c r="K155" s="1"/>
    </row>
    <row r="156" ht="15.75" customHeight="1">
      <c r="A156" s="4" t="s">
        <v>16</v>
      </c>
      <c r="B156" s="4"/>
      <c r="C156" s="4"/>
      <c r="D156" s="4"/>
      <c r="E156" s="5" t="str">
        <f>SUM(E148:E155)</f>
        <v>3685.60</v>
      </c>
      <c r="F156" s="1"/>
      <c r="G156" s="3" t="str">
        <f>7000+E156</f>
        <v>10685.60</v>
      </c>
      <c r="H156" s="1"/>
      <c r="I156" s="1"/>
      <c r="J156" s="1"/>
      <c r="K156" s="1"/>
    </row>
    <row r="157" ht="12.75" customHeight="1">
      <c r="A157" s="6" t="s">
        <v>50</v>
      </c>
      <c r="B157" s="3"/>
      <c r="C157" s="3"/>
      <c r="D157" s="3"/>
      <c r="E157" s="3"/>
      <c r="F157" s="1"/>
      <c r="G157" s="1"/>
      <c r="H157" s="1"/>
      <c r="I157" s="1"/>
      <c r="J157" s="1"/>
      <c r="K157" s="1"/>
    </row>
    <row r="158" ht="15.75" customHeight="1">
      <c r="A158" s="1"/>
      <c r="B158" s="2" t="s">
        <v>29</v>
      </c>
      <c r="E158" s="1"/>
      <c r="F158" s="1"/>
      <c r="G158" s="1"/>
      <c r="H158" s="1"/>
      <c r="I158" s="1"/>
      <c r="J158" s="1"/>
      <c r="K158" s="1"/>
    </row>
    <row r="159" ht="12.75" customHeight="1">
      <c r="A159" s="1"/>
      <c r="B159" s="1" t="s">
        <v>1</v>
      </c>
      <c r="C159" s="1" t="s">
        <v>2</v>
      </c>
      <c r="D159" s="1" t="s">
        <v>3</v>
      </c>
      <c r="E159" s="1" t="s">
        <v>4</v>
      </c>
      <c r="F159" s="1" t="s">
        <v>5</v>
      </c>
      <c r="G159" s="1"/>
      <c r="H159" s="1"/>
      <c r="I159" s="1"/>
      <c r="J159" s="1"/>
      <c r="K159" s="1"/>
    </row>
    <row r="160" ht="12.75" customHeight="1">
      <c r="A160" s="1" t="s">
        <v>6</v>
      </c>
      <c r="B160" s="3">
        <v>101.2</v>
      </c>
      <c r="C160" s="3">
        <v>16.0</v>
      </c>
      <c r="D160" s="3">
        <v>17.0</v>
      </c>
      <c r="E160" s="3" t="str">
        <f t="shared" ref="E160:E161" si="31">F160*B160</f>
        <v>101.20</v>
      </c>
      <c r="F160" s="3" t="str">
        <f t="shared" ref="F160:F161" si="32">D160-C160</f>
        <v>1.00</v>
      </c>
      <c r="G160" s="1"/>
      <c r="H160" s="1"/>
      <c r="I160" s="1"/>
      <c r="J160" s="1"/>
      <c r="K160" s="1"/>
    </row>
    <row r="161" ht="12.75" customHeight="1">
      <c r="A161" s="1" t="s">
        <v>7</v>
      </c>
      <c r="B161" s="3">
        <v>4.48</v>
      </c>
      <c r="C161" s="3">
        <v>16878.0</v>
      </c>
      <c r="D161" s="3">
        <v>16976.0</v>
      </c>
      <c r="E161" s="3" t="str">
        <f t="shared" si="31"/>
        <v>439.04</v>
      </c>
      <c r="F161" s="3" t="str">
        <f t="shared" si="32"/>
        <v>98.00</v>
      </c>
      <c r="G161" s="1"/>
      <c r="H161" s="1"/>
      <c r="I161" s="1"/>
      <c r="J161" s="1"/>
      <c r="K161" s="1"/>
    </row>
    <row r="162" ht="12.75" customHeight="1">
      <c r="A162" s="1" t="s">
        <v>8</v>
      </c>
      <c r="B162" s="3"/>
      <c r="C162" s="3"/>
      <c r="D162" s="3"/>
      <c r="E162" s="3">
        <v>102.62</v>
      </c>
      <c r="F162" s="1"/>
      <c r="G162" s="1"/>
      <c r="H162" s="1"/>
      <c r="I162" s="1"/>
      <c r="J162" s="1"/>
      <c r="K162" s="1"/>
    </row>
    <row r="163" ht="12.75" customHeight="1">
      <c r="A163" s="1" t="s">
        <v>9</v>
      </c>
      <c r="B163" s="3"/>
      <c r="C163" s="3"/>
      <c r="D163" s="3"/>
      <c r="E163" s="3">
        <v>663.38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11</v>
      </c>
      <c r="B164" s="3"/>
      <c r="C164" s="3"/>
      <c r="D164" s="3"/>
      <c r="E164" s="3">
        <v>771.86</v>
      </c>
      <c r="F164" s="1"/>
      <c r="G164" s="1"/>
      <c r="H164" s="1"/>
      <c r="I164" s="1"/>
      <c r="J164" s="1"/>
      <c r="K164" s="1"/>
    </row>
    <row r="165" ht="12.75" customHeight="1">
      <c r="A165" s="1" t="s">
        <v>12</v>
      </c>
      <c r="B165" s="3"/>
      <c r="C165" s="3"/>
      <c r="D165" s="3"/>
      <c r="E165" s="3">
        <v>830.51</v>
      </c>
      <c r="F165" s="3" t="str">
        <f>D165-C165</f>
        <v>0.00</v>
      </c>
      <c r="G165" s="1"/>
      <c r="H165" s="1"/>
      <c r="I165" s="1"/>
      <c r="J165" s="1"/>
      <c r="K165" s="1"/>
    </row>
    <row r="166" ht="12.75" customHeight="1">
      <c r="A166" s="1" t="s">
        <v>13</v>
      </c>
      <c r="B166" s="3"/>
      <c r="C166" s="3"/>
      <c r="D166" s="3"/>
      <c r="E166" s="3">
        <v>697.38</v>
      </c>
      <c r="F166" s="1"/>
      <c r="G166" s="1"/>
      <c r="H166" s="1"/>
      <c r="I166" s="1"/>
      <c r="J166" s="1"/>
      <c r="K166" s="1"/>
    </row>
    <row r="167" ht="12.75" customHeight="1">
      <c r="A167" s="1" t="s">
        <v>14</v>
      </c>
      <c r="B167" s="3"/>
      <c r="C167" s="3"/>
      <c r="D167" s="3"/>
      <c r="E167" s="3">
        <v>203.68</v>
      </c>
      <c r="F167" s="1"/>
      <c r="G167" s="1"/>
      <c r="H167" s="1"/>
      <c r="I167" s="1"/>
      <c r="J167" s="1"/>
      <c r="K167" s="1"/>
    </row>
    <row r="168" ht="15.75" customHeight="1">
      <c r="A168" s="4" t="s">
        <v>16</v>
      </c>
      <c r="B168" s="4"/>
      <c r="C168" s="4"/>
      <c r="D168" s="4"/>
      <c r="E168" s="5" t="str">
        <f>SUM(E160:E167)</f>
        <v>3809.67</v>
      </c>
      <c r="F168" s="1"/>
      <c r="G168" s="3" t="str">
        <f>7000+E168</f>
        <v>10809.67</v>
      </c>
      <c r="H168" s="1"/>
      <c r="I168" s="1"/>
      <c r="J168" s="1"/>
      <c r="K168" s="1"/>
    </row>
    <row r="169" ht="12.75" customHeight="1">
      <c r="A169" s="6" t="s">
        <v>50</v>
      </c>
      <c r="B169" s="3"/>
      <c r="C169" s="3"/>
      <c r="D169" s="3"/>
      <c r="E169" s="3"/>
      <c r="F169" s="1"/>
      <c r="G169" s="1"/>
      <c r="H169" s="1"/>
      <c r="I169" s="1"/>
      <c r="J169" s="1"/>
      <c r="K169" s="1"/>
    </row>
    <row r="170" ht="15.75" customHeight="1">
      <c r="A170" s="1"/>
      <c r="B170" s="2" t="s">
        <v>30</v>
      </c>
      <c r="E170" s="1"/>
      <c r="F170" s="1"/>
      <c r="G170" s="1"/>
      <c r="H170" s="1"/>
      <c r="I170" s="1"/>
      <c r="J170" s="1"/>
      <c r="K170" s="1"/>
    </row>
    <row r="171" ht="12.75" customHeight="1">
      <c r="A171" s="1"/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/>
      <c r="H171" s="1"/>
      <c r="I171" s="1"/>
      <c r="J171" s="1"/>
      <c r="K171" s="1"/>
    </row>
    <row r="172" ht="12.75" customHeight="1">
      <c r="A172" s="1" t="s">
        <v>6</v>
      </c>
      <c r="B172" s="3">
        <v>96.11</v>
      </c>
      <c r="C172" s="3">
        <v>14.0</v>
      </c>
      <c r="D172" s="3">
        <v>16.0</v>
      </c>
      <c r="E172" s="3" t="str">
        <f t="shared" ref="E172:E173" si="33">F172*B172</f>
        <v>192.22</v>
      </c>
      <c r="F172" s="3" t="str">
        <f t="shared" ref="F172:F173" si="34">D172-C172</f>
        <v>2.00</v>
      </c>
      <c r="G172" s="1"/>
      <c r="H172" s="1"/>
      <c r="I172" s="1"/>
      <c r="J172" s="1"/>
      <c r="K172" s="1"/>
    </row>
    <row r="173" ht="12.75" customHeight="1">
      <c r="A173" s="1" t="s">
        <v>7</v>
      </c>
      <c r="B173" s="3">
        <v>4.26</v>
      </c>
      <c r="C173" s="3">
        <v>16772.0</v>
      </c>
      <c r="D173" s="3">
        <v>16878.0</v>
      </c>
      <c r="E173" s="3" t="str">
        <f t="shared" si="33"/>
        <v>451.56</v>
      </c>
      <c r="F173" s="3" t="str">
        <f t="shared" si="34"/>
        <v>106.00</v>
      </c>
      <c r="G173" s="1"/>
      <c r="H173" s="1"/>
      <c r="I173" s="1"/>
      <c r="J173" s="1"/>
      <c r="K173" s="1"/>
    </row>
    <row r="174" ht="12.75" customHeight="1">
      <c r="A174" s="1" t="s">
        <v>8</v>
      </c>
      <c r="B174" s="3"/>
      <c r="C174" s="3"/>
      <c r="D174" s="3"/>
      <c r="E174" s="3">
        <v>87.38</v>
      </c>
      <c r="F174" s="1"/>
      <c r="G174" s="1"/>
      <c r="H174" s="1"/>
      <c r="I174" s="1"/>
      <c r="J174" s="1"/>
      <c r="K174" s="1"/>
    </row>
    <row r="175" ht="12.75" customHeight="1">
      <c r="A175" s="1" t="s">
        <v>9</v>
      </c>
      <c r="B175" s="3"/>
      <c r="C175" s="3"/>
      <c r="D175" s="3"/>
      <c r="E175" s="3">
        <v>630.14</v>
      </c>
      <c r="F175" s="3" t="str">
        <f>D175-C175</f>
        <v>0.00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762.0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/>
      <c r="C177" s="3"/>
      <c r="D177" s="3"/>
      <c r="E177" s="3">
        <v>432.0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697.38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203.68</v>
      </c>
      <c r="F179" s="1"/>
      <c r="G179" s="1"/>
      <c r="H179" s="1"/>
      <c r="I179" s="1"/>
      <c r="J179" s="1"/>
      <c r="K179" s="1"/>
    </row>
    <row r="180" ht="15.75" customHeight="1">
      <c r="A180" s="4" t="s">
        <v>16</v>
      </c>
      <c r="B180" s="4"/>
      <c r="C180" s="4"/>
      <c r="D180" s="4"/>
      <c r="E180" s="5" t="str">
        <f>SUM(E172:E179)</f>
        <v>3456.36</v>
      </c>
      <c r="F180" s="1"/>
      <c r="G180" s="3" t="str">
        <f>7000+E180</f>
        <v>10456.36</v>
      </c>
      <c r="H180" s="1"/>
      <c r="I180" s="1"/>
      <c r="J180" s="1"/>
      <c r="K180" s="1"/>
    </row>
    <row r="181" ht="12.75" customHeight="1">
      <c r="A181" s="6" t="s">
        <v>50</v>
      </c>
      <c r="B181" s="3"/>
      <c r="C181" s="3"/>
      <c r="D181" s="3"/>
      <c r="E181" s="3"/>
      <c r="F181" s="1"/>
      <c r="G181" s="1"/>
      <c r="H181" s="1"/>
      <c r="I181" s="1"/>
      <c r="J181" s="1"/>
      <c r="K181" s="1"/>
    </row>
    <row r="182" ht="15.75" customHeight="1">
      <c r="A182" s="1"/>
      <c r="B182" s="2" t="s">
        <v>31</v>
      </c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/>
      <c r="H183" s="1"/>
      <c r="I183" s="1"/>
      <c r="J183" s="1"/>
      <c r="K183" s="1"/>
    </row>
    <row r="184" ht="12.75" customHeight="1">
      <c r="A184" s="1" t="s">
        <v>6</v>
      </c>
      <c r="B184" s="3">
        <v>96.11</v>
      </c>
      <c r="C184" s="3">
        <v>13.0</v>
      </c>
      <c r="D184" s="3">
        <v>14.0</v>
      </c>
      <c r="E184" s="3" t="str">
        <f t="shared" ref="E184:E185" si="35">F184*B184</f>
        <v>96.11</v>
      </c>
      <c r="F184" s="3" t="str">
        <f t="shared" ref="F184:F185" si="36">D184-C184</f>
        <v>1.00</v>
      </c>
      <c r="G184" s="1"/>
      <c r="H184" s="1"/>
      <c r="I184" s="1"/>
      <c r="J184" s="1"/>
      <c r="K184" s="1"/>
    </row>
    <row r="185" ht="12.75" customHeight="1">
      <c r="A185" s="1" t="s">
        <v>7</v>
      </c>
      <c r="B185" s="3">
        <v>4.26</v>
      </c>
      <c r="C185" s="3">
        <v>16654.0</v>
      </c>
      <c r="D185" s="3">
        <v>16772.0</v>
      </c>
      <c r="E185" s="3" t="str">
        <f t="shared" si="35"/>
        <v>502.68</v>
      </c>
      <c r="F185" s="3" t="str">
        <f t="shared" si="36"/>
        <v>118.00</v>
      </c>
      <c r="G185" s="1"/>
      <c r="H185" s="1"/>
      <c r="I185" s="1"/>
      <c r="J185" s="1"/>
      <c r="K185" s="1"/>
    </row>
    <row r="186" ht="12.75" customHeight="1">
      <c r="A186" s="1" t="s">
        <v>8</v>
      </c>
      <c r="B186" s="3"/>
      <c r="C186" s="3"/>
      <c r="D186" s="3"/>
      <c r="E186" s="3">
        <v>87.38</v>
      </c>
      <c r="F186" s="1"/>
      <c r="G186" s="1"/>
      <c r="H186" s="1"/>
      <c r="I186" s="1"/>
      <c r="J186" s="1"/>
      <c r="K186" s="1"/>
    </row>
    <row r="187" ht="12.75" customHeight="1">
      <c r="A187" s="1" t="s">
        <v>9</v>
      </c>
      <c r="B187" s="3"/>
      <c r="C187" s="3"/>
      <c r="D187" s="3"/>
      <c r="E187" s="3">
        <v>630.14</v>
      </c>
      <c r="F187" s="3" t="str">
        <f>D187-C187</f>
        <v>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762.0</v>
      </c>
      <c r="F188" s="1"/>
      <c r="G188" s="1"/>
      <c r="H188" s="1"/>
      <c r="I188" s="1"/>
      <c r="J188" s="1"/>
      <c r="K188" s="1"/>
    </row>
    <row r="189" ht="12.75" customHeight="1">
      <c r="A189" s="1" t="s">
        <v>12</v>
      </c>
      <c r="B189" s="3"/>
      <c r="C189" s="3"/>
      <c r="D189" s="3"/>
      <c r="E189" s="3">
        <v>809.71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697.38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203.68</v>
      </c>
      <c r="F191" s="1"/>
      <c r="G191" s="1"/>
      <c r="H191" s="1"/>
      <c r="I191" s="1"/>
      <c r="J191" s="1"/>
      <c r="K191" s="1"/>
    </row>
    <row r="192" ht="15.75" customHeight="1">
      <c r="A192" s="4" t="s">
        <v>16</v>
      </c>
      <c r="B192" s="4"/>
      <c r="C192" s="4"/>
      <c r="D192" s="4"/>
      <c r="E192" s="5" t="str">
        <f>SUM(E184:E191)</f>
        <v>3789.08</v>
      </c>
      <c r="F192" s="1"/>
      <c r="G192" s="3" t="str">
        <f>7000+E192</f>
        <v>10789.08</v>
      </c>
      <c r="H192" s="1"/>
      <c r="I192" s="1"/>
      <c r="J192" s="1"/>
      <c r="K192" s="1"/>
    </row>
    <row r="193" ht="12.75" customHeight="1">
      <c r="A193" s="6" t="s">
        <v>50</v>
      </c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5.75" customHeight="1">
      <c r="A194" s="1"/>
      <c r="B194" s="2" t="s">
        <v>32</v>
      </c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/>
      <c r="H195" s="1"/>
      <c r="I195" s="1"/>
      <c r="J195" s="1"/>
      <c r="K195" s="1"/>
    </row>
    <row r="196" ht="12.75" customHeight="1">
      <c r="A196" s="1" t="s">
        <v>6</v>
      </c>
      <c r="B196" s="3">
        <v>96.11</v>
      </c>
      <c r="C196" s="3">
        <v>11.0</v>
      </c>
      <c r="D196" s="3">
        <v>13.0</v>
      </c>
      <c r="E196" s="3" t="str">
        <f t="shared" ref="E196:E197" si="37">F196*B196</f>
        <v>192.22</v>
      </c>
      <c r="F196" s="3" t="str">
        <f t="shared" ref="F196:F197" si="38">D196-C196</f>
        <v>2.00</v>
      </c>
      <c r="G196" s="1"/>
      <c r="H196" s="1"/>
      <c r="I196" s="1"/>
      <c r="J196" s="1"/>
      <c r="K196" s="1"/>
    </row>
    <row r="197" ht="12.75" customHeight="1">
      <c r="A197" s="1" t="s">
        <v>7</v>
      </c>
      <c r="B197" s="3">
        <v>4.26</v>
      </c>
      <c r="C197" s="3">
        <v>16548.0</v>
      </c>
      <c r="D197" s="3">
        <v>16654.0</v>
      </c>
      <c r="E197" s="3" t="str">
        <f t="shared" si="37"/>
        <v>451.56</v>
      </c>
      <c r="F197" s="3" t="str">
        <f t="shared" si="38"/>
        <v>106.00</v>
      </c>
      <c r="G197" s="1"/>
      <c r="H197" s="1"/>
      <c r="I197" s="1"/>
      <c r="J197" s="1"/>
      <c r="K197" s="1"/>
    </row>
    <row r="198" ht="12.75" customHeight="1">
      <c r="A198" s="1" t="s">
        <v>8</v>
      </c>
      <c r="B198" s="3"/>
      <c r="C198" s="3"/>
      <c r="D198" s="3"/>
      <c r="E198" s="3">
        <v>87.38</v>
      </c>
      <c r="F198" s="1"/>
      <c r="G198" s="1"/>
      <c r="H198" s="1"/>
      <c r="I198" s="1"/>
      <c r="J198" s="1"/>
      <c r="K198" s="1"/>
    </row>
    <row r="199" ht="12.75" customHeight="1">
      <c r="A199" s="1" t="s">
        <v>9</v>
      </c>
      <c r="B199" s="3"/>
      <c r="C199" s="3"/>
      <c r="D199" s="3"/>
      <c r="E199" s="3">
        <v>630.14</v>
      </c>
      <c r="F199" s="3" t="str">
        <f>D199-C199</f>
        <v>0.00</v>
      </c>
      <c r="G199" s="1"/>
      <c r="H199" s="1"/>
      <c r="I199" s="1"/>
      <c r="J199" s="1"/>
      <c r="K199" s="1"/>
    </row>
    <row r="200" ht="12.75" customHeight="1">
      <c r="A200" s="1" t="s">
        <v>11</v>
      </c>
      <c r="B200" s="3"/>
      <c r="C200" s="3"/>
      <c r="D200" s="3"/>
      <c r="E200" s="3">
        <v>762.0</v>
      </c>
      <c r="F200" s="1"/>
      <c r="G200" s="1"/>
      <c r="H200" s="1"/>
      <c r="I200" s="1"/>
      <c r="J200" s="1"/>
      <c r="K200" s="1"/>
    </row>
    <row r="201" ht="12.75" customHeight="1">
      <c r="A201" s="1" t="s">
        <v>12</v>
      </c>
      <c r="B201" s="3"/>
      <c r="C201" s="3"/>
      <c r="D201" s="3"/>
      <c r="E201" s="3">
        <v>809.71</v>
      </c>
      <c r="F201" s="3" t="str">
        <f>D201-C201</f>
        <v>0.00</v>
      </c>
      <c r="G201" s="1"/>
      <c r="H201" s="1"/>
      <c r="I201" s="1"/>
      <c r="J201" s="1"/>
      <c r="K201" s="1"/>
    </row>
    <row r="202" ht="12.75" customHeight="1">
      <c r="A202" s="1" t="s">
        <v>13</v>
      </c>
      <c r="B202" s="3"/>
      <c r="C202" s="3"/>
      <c r="D202" s="3"/>
      <c r="E202" s="3">
        <v>697.38</v>
      </c>
      <c r="F202" s="1"/>
      <c r="G202" s="1"/>
      <c r="H202" s="1"/>
      <c r="I202" s="1"/>
      <c r="J202" s="1"/>
      <c r="K202" s="1"/>
    </row>
    <row r="203" ht="12.75" customHeight="1">
      <c r="A203" s="1" t="s">
        <v>14</v>
      </c>
      <c r="B203" s="3"/>
      <c r="C203" s="3"/>
      <c r="D203" s="3"/>
      <c r="E203" s="3">
        <v>203.68</v>
      </c>
      <c r="F203" s="1"/>
      <c r="G203" s="1"/>
      <c r="H203" s="1"/>
      <c r="I203" s="1"/>
      <c r="J203" s="1"/>
      <c r="K203" s="1"/>
    </row>
    <row r="204" ht="15.75" customHeight="1">
      <c r="A204" s="4" t="s">
        <v>16</v>
      </c>
      <c r="B204" s="4"/>
      <c r="C204" s="4"/>
      <c r="D204" s="4"/>
      <c r="E204" s="5" t="str">
        <f>SUM(E196:E203)</f>
        <v>3834.07</v>
      </c>
      <c r="F204" s="1"/>
      <c r="G204" s="3" t="str">
        <f>7000+E204</f>
        <v>10834.07</v>
      </c>
      <c r="H204" s="1"/>
      <c r="I204" s="1"/>
      <c r="J204" s="1"/>
      <c r="K204" s="1"/>
    </row>
    <row r="205" ht="12.75" customHeight="1">
      <c r="A205" s="6" t="s">
        <v>50</v>
      </c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5.75" customHeight="1">
      <c r="A206" s="1"/>
      <c r="B206" s="2" t="s">
        <v>40</v>
      </c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/>
      <c r="H207" s="1"/>
      <c r="I207" s="1"/>
      <c r="J207" s="1"/>
      <c r="K207" s="1"/>
    </row>
    <row r="208" ht="12.75" customHeight="1">
      <c r="A208" s="1" t="s">
        <v>6</v>
      </c>
      <c r="B208" s="3">
        <v>96.11</v>
      </c>
      <c r="C208" s="3">
        <v>10.0</v>
      </c>
      <c r="D208" s="3">
        <v>11.0</v>
      </c>
      <c r="E208" s="3" t="str">
        <f t="shared" ref="E208:E209" si="39">F208*B208</f>
        <v>96.11</v>
      </c>
      <c r="F208" s="3" t="str">
        <f t="shared" ref="F208:F209" si="40">D208-C208</f>
        <v>1.00</v>
      </c>
      <c r="G208" s="1"/>
      <c r="H208" s="1"/>
      <c r="I208" s="1"/>
      <c r="J208" s="1"/>
      <c r="K208" s="1"/>
    </row>
    <row r="209" ht="12.75" customHeight="1">
      <c r="A209" s="1" t="s">
        <v>7</v>
      </c>
      <c r="B209" s="3">
        <v>4.26</v>
      </c>
      <c r="C209" s="3">
        <v>16433.0</v>
      </c>
      <c r="D209" s="3">
        <v>16548.0</v>
      </c>
      <c r="E209" s="3" t="str">
        <f t="shared" si="39"/>
        <v>489.90</v>
      </c>
      <c r="F209" s="3" t="str">
        <f t="shared" si="40"/>
        <v>115.00</v>
      </c>
      <c r="G209" s="1"/>
      <c r="H209" s="1"/>
      <c r="I209" s="1"/>
      <c r="J209" s="1"/>
      <c r="K209" s="1"/>
    </row>
    <row r="210" ht="12.75" customHeight="1">
      <c r="A210" s="1" t="s">
        <v>8</v>
      </c>
      <c r="B210" s="3"/>
      <c r="C210" s="3"/>
      <c r="D210" s="3"/>
      <c r="E210" s="3">
        <v>87.38</v>
      </c>
      <c r="F210" s="1"/>
      <c r="G210" s="1"/>
      <c r="H210" s="1"/>
      <c r="I210" s="1"/>
      <c r="J210" s="1"/>
      <c r="K210" s="1"/>
    </row>
    <row r="211" ht="12.75" customHeight="1">
      <c r="A211" s="1" t="s">
        <v>9</v>
      </c>
      <c r="B211" s="3"/>
      <c r="C211" s="3"/>
      <c r="D211" s="3"/>
      <c r="E211" s="3">
        <v>630.14</v>
      </c>
      <c r="F211" s="3" t="str">
        <f>D211-C211</f>
        <v>0.00</v>
      </c>
      <c r="G211" s="1"/>
      <c r="H211" s="1"/>
      <c r="I211" s="1"/>
      <c r="J211" s="1"/>
      <c r="K211" s="1"/>
    </row>
    <row r="212" ht="12.75" customHeight="1">
      <c r="A212" s="1" t="s">
        <v>11</v>
      </c>
      <c r="B212" s="3"/>
      <c r="C212" s="3"/>
      <c r="D212" s="3"/>
      <c r="E212" s="3">
        <v>762.0</v>
      </c>
      <c r="F212" s="1"/>
      <c r="G212" s="1"/>
      <c r="H212" s="1"/>
      <c r="I212" s="1"/>
      <c r="J212" s="1"/>
      <c r="K212" s="1"/>
    </row>
    <row r="213" ht="12.75" customHeight="1">
      <c r="A213" s="1" t="s">
        <v>12</v>
      </c>
      <c r="B213" s="3"/>
      <c r="C213" s="3"/>
      <c r="D213" s="3"/>
      <c r="E213" s="3">
        <v>809.71</v>
      </c>
      <c r="F213" s="3" t="str">
        <f>D213-C213</f>
        <v>0.00</v>
      </c>
      <c r="G213" s="1"/>
      <c r="H213" s="1"/>
      <c r="I213" s="1"/>
      <c r="J213" s="1"/>
      <c r="K213" s="1"/>
    </row>
    <row r="214" ht="12.75" customHeight="1">
      <c r="A214" s="1" t="s">
        <v>13</v>
      </c>
      <c r="B214" s="3"/>
      <c r="C214" s="3"/>
      <c r="D214" s="3"/>
      <c r="E214" s="3">
        <v>697.38</v>
      </c>
      <c r="F214" s="1"/>
      <c r="G214" s="1"/>
      <c r="H214" s="1"/>
      <c r="I214" s="1"/>
      <c r="J214" s="1"/>
      <c r="K214" s="1"/>
    </row>
    <row r="215" ht="12.75" customHeight="1">
      <c r="A215" s="1" t="s">
        <v>14</v>
      </c>
      <c r="B215" s="3"/>
      <c r="C215" s="3"/>
      <c r="D215" s="3"/>
      <c r="E215" s="3">
        <v>203.68</v>
      </c>
      <c r="F215" s="1"/>
      <c r="G215" s="1"/>
      <c r="H215" s="1"/>
      <c r="I215" s="1"/>
      <c r="J215" s="1"/>
      <c r="K215" s="1"/>
    </row>
    <row r="216" ht="15.75" customHeight="1">
      <c r="A216" s="4" t="s">
        <v>16</v>
      </c>
      <c r="B216" s="4"/>
      <c r="C216" s="4"/>
      <c r="D216" s="4"/>
      <c r="E216" s="5" t="str">
        <f>SUM(E208:E215)</f>
        <v>3776.30</v>
      </c>
      <c r="F216" s="1"/>
      <c r="G216" s="3" t="str">
        <f>7000+E216</f>
        <v>10776.30</v>
      </c>
      <c r="H216" s="1"/>
      <c r="I216" s="1"/>
      <c r="J216" s="1"/>
      <c r="K216" s="1"/>
    </row>
    <row r="217" ht="12.75" customHeight="1">
      <c r="A217" s="6" t="s">
        <v>50</v>
      </c>
      <c r="B217" s="3"/>
      <c r="C217" s="3"/>
      <c r="D217" s="3"/>
      <c r="E217" s="3"/>
      <c r="F217" s="1"/>
      <c r="G217" s="1"/>
      <c r="H217" s="1"/>
      <c r="I217" s="1"/>
      <c r="J217" s="1"/>
      <c r="K217" s="1"/>
    </row>
    <row r="218" ht="15.75" customHeight="1">
      <c r="A218" s="1"/>
      <c r="B218" s="2" t="s">
        <v>41</v>
      </c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/>
      <c r="H219" s="1"/>
      <c r="I219" s="1"/>
      <c r="J219" s="1"/>
      <c r="K219" s="1"/>
    </row>
    <row r="220" ht="12.75" customHeight="1">
      <c r="A220" s="1" t="s">
        <v>6</v>
      </c>
      <c r="B220" s="3">
        <v>96.11</v>
      </c>
      <c r="C220" s="3">
        <v>8.0</v>
      </c>
      <c r="D220" s="3">
        <v>10.0</v>
      </c>
      <c r="E220" s="3" t="str">
        <f t="shared" ref="E220:E221" si="41">F220*B220</f>
        <v>192.22</v>
      </c>
      <c r="F220" s="3" t="str">
        <f t="shared" ref="F220:F221" si="42">D220-C220</f>
        <v>2.00</v>
      </c>
      <c r="G220" s="1"/>
      <c r="H220" s="1"/>
      <c r="I220" s="1"/>
      <c r="J220" s="1"/>
      <c r="K220" s="1"/>
    </row>
    <row r="221" ht="12.75" customHeight="1">
      <c r="A221" s="1" t="s">
        <v>7</v>
      </c>
      <c r="B221" s="3">
        <v>4.26</v>
      </c>
      <c r="C221" s="3">
        <v>16279.0</v>
      </c>
      <c r="D221" s="3">
        <v>16433.0</v>
      </c>
      <c r="E221" s="3" t="str">
        <f t="shared" si="41"/>
        <v>656.04</v>
      </c>
      <c r="F221" s="3" t="str">
        <f t="shared" si="42"/>
        <v>154.00</v>
      </c>
      <c r="G221" s="1"/>
      <c r="H221" s="1"/>
      <c r="I221" s="1"/>
      <c r="J221" s="1"/>
      <c r="K221" s="1"/>
    </row>
    <row r="222" ht="12.75" customHeight="1">
      <c r="A222" s="1" t="s">
        <v>8</v>
      </c>
      <c r="B222" s="3"/>
      <c r="C222" s="3"/>
      <c r="D222" s="3"/>
      <c r="E222" s="3">
        <v>87.38</v>
      </c>
      <c r="F222" s="1"/>
      <c r="G222" s="1"/>
      <c r="H222" s="1"/>
      <c r="I222" s="1"/>
      <c r="J222" s="1"/>
      <c r="K222" s="1"/>
    </row>
    <row r="223" ht="12.75" customHeight="1">
      <c r="A223" s="1" t="s">
        <v>9</v>
      </c>
      <c r="B223" s="3"/>
      <c r="C223" s="3"/>
      <c r="D223" s="3"/>
      <c r="E223" s="3">
        <v>630.14</v>
      </c>
      <c r="F223" s="3" t="str">
        <f>D223-C223</f>
        <v>0.00</v>
      </c>
      <c r="G223" s="1"/>
      <c r="H223" s="1"/>
      <c r="I223" s="1"/>
      <c r="J223" s="1"/>
      <c r="K223" s="1"/>
    </row>
    <row r="224" ht="12.75" customHeight="1">
      <c r="A224" s="1" t="s">
        <v>11</v>
      </c>
      <c r="B224" s="3"/>
      <c r="C224" s="3"/>
      <c r="D224" s="3"/>
      <c r="E224" s="3">
        <v>762.0</v>
      </c>
      <c r="F224" s="1"/>
      <c r="G224" s="1"/>
      <c r="H224" s="1"/>
      <c r="I224" s="1"/>
      <c r="J224" s="1"/>
      <c r="K224" s="1"/>
    </row>
    <row r="225" ht="12.75" customHeight="1">
      <c r="A225" s="1" t="s">
        <v>12</v>
      </c>
      <c r="B225" s="3"/>
      <c r="C225" s="3"/>
      <c r="D225" s="3"/>
      <c r="E225" s="3">
        <v>809.71</v>
      </c>
      <c r="F225" s="3" t="str">
        <f>D225-C225</f>
        <v>0.00</v>
      </c>
      <c r="G225" s="1"/>
      <c r="H225" s="1"/>
      <c r="I225" s="1"/>
      <c r="J225" s="1"/>
      <c r="K225" s="1"/>
    </row>
    <row r="226" ht="12.75" customHeight="1">
      <c r="A226" s="1" t="s">
        <v>13</v>
      </c>
      <c r="B226" s="3"/>
      <c r="C226" s="3"/>
      <c r="D226" s="3"/>
      <c r="E226" s="3">
        <v>697.38</v>
      </c>
      <c r="F226" s="1"/>
      <c r="G226" s="1"/>
      <c r="H226" s="1"/>
      <c r="I226" s="1"/>
      <c r="J226" s="1"/>
      <c r="K226" s="1"/>
    </row>
    <row r="227" ht="12.75" customHeight="1">
      <c r="A227" s="1" t="s">
        <v>14</v>
      </c>
      <c r="B227" s="3"/>
      <c r="C227" s="3"/>
      <c r="D227" s="3"/>
      <c r="E227" s="3">
        <v>203.68</v>
      </c>
      <c r="F227" s="1"/>
      <c r="G227" s="1"/>
      <c r="H227" s="1"/>
      <c r="I227" s="1"/>
      <c r="J227" s="1"/>
      <c r="K227" s="1"/>
    </row>
    <row r="228" ht="15.75" customHeight="1">
      <c r="A228" s="4" t="s">
        <v>16</v>
      </c>
      <c r="B228" s="4"/>
      <c r="C228" s="4"/>
      <c r="D228" s="4"/>
      <c r="E228" s="5" t="str">
        <f>SUM(E220:E227)</f>
        <v>4038.55</v>
      </c>
      <c r="F228" s="1"/>
      <c r="G228" s="3" t="str">
        <f>7000+E228</f>
        <v>11038.55</v>
      </c>
      <c r="H228" s="1"/>
      <c r="I228" s="1"/>
      <c r="J228" s="1"/>
      <c r="K228" s="1"/>
    </row>
    <row r="229" ht="12.75" customHeight="1">
      <c r="A229" s="6" t="s">
        <v>50</v>
      </c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5.75" customHeight="1">
      <c r="A230" s="1"/>
      <c r="B230" s="2" t="s">
        <v>42</v>
      </c>
      <c r="E230" s="1"/>
      <c r="F230" s="1"/>
      <c r="G230" s="1"/>
      <c r="H230" s="1"/>
      <c r="I230" s="1"/>
      <c r="J230" s="1"/>
      <c r="K230" s="1"/>
    </row>
    <row r="231" ht="12.75" customHeight="1">
      <c r="A231" s="1"/>
      <c r="B231" s="1" t="s">
        <v>1</v>
      </c>
      <c r="C231" s="1" t="s">
        <v>2</v>
      </c>
      <c r="D231" s="1" t="s">
        <v>3</v>
      </c>
      <c r="E231" s="1" t="s">
        <v>4</v>
      </c>
      <c r="F231" s="1" t="s">
        <v>5</v>
      </c>
      <c r="G231" s="1"/>
      <c r="H231" s="1"/>
      <c r="I231" s="1"/>
      <c r="J231" s="1"/>
      <c r="K231" s="1"/>
    </row>
    <row r="232" ht="12.75" customHeight="1">
      <c r="A232" s="1" t="s">
        <v>6</v>
      </c>
      <c r="B232" s="3">
        <v>96.11</v>
      </c>
      <c r="C232" s="3">
        <v>6.0</v>
      </c>
      <c r="D232" s="3">
        <v>8.0</v>
      </c>
      <c r="E232" s="3" t="str">
        <f t="shared" ref="E232:E233" si="43">F232*B232</f>
        <v>192.22</v>
      </c>
      <c r="F232" s="3" t="str">
        <f t="shared" ref="F232:F233" si="44">D232-C232</f>
        <v>2.00</v>
      </c>
      <c r="G232" s="1"/>
      <c r="H232" s="1"/>
      <c r="I232" s="1"/>
      <c r="J232" s="1"/>
      <c r="K232" s="1"/>
    </row>
    <row r="233" ht="12.75" customHeight="1">
      <c r="A233" s="1" t="s">
        <v>7</v>
      </c>
      <c r="B233" s="3">
        <v>4.26</v>
      </c>
      <c r="C233" s="3">
        <v>16114.0</v>
      </c>
      <c r="D233" s="3">
        <v>16279.0</v>
      </c>
      <c r="E233" s="3" t="str">
        <f t="shared" si="43"/>
        <v>702.90</v>
      </c>
      <c r="F233" s="3" t="str">
        <f t="shared" si="44"/>
        <v>165.00</v>
      </c>
      <c r="G233" s="1"/>
      <c r="H233" s="1"/>
      <c r="I233" s="1"/>
      <c r="J233" s="1"/>
      <c r="K233" s="1"/>
    </row>
    <row r="234" ht="12.75" customHeight="1">
      <c r="A234" s="1" t="s">
        <v>8</v>
      </c>
      <c r="B234" s="3"/>
      <c r="C234" s="3"/>
      <c r="D234" s="3"/>
      <c r="E234" s="3">
        <v>95.37</v>
      </c>
      <c r="F234" s="1"/>
      <c r="G234" s="1"/>
      <c r="H234" s="1"/>
      <c r="I234" s="1"/>
      <c r="J234" s="1"/>
      <c r="K234" s="1"/>
    </row>
    <row r="235" ht="12.75" customHeight="1">
      <c r="A235" s="1" t="s">
        <v>9</v>
      </c>
      <c r="B235" s="3"/>
      <c r="C235" s="3"/>
      <c r="D235" s="3"/>
      <c r="E235" s="3">
        <v>630.14</v>
      </c>
      <c r="F235" s="3" t="str">
        <f>D235-C235</f>
        <v>0.00</v>
      </c>
      <c r="G235" s="1"/>
      <c r="H235" s="1"/>
      <c r="I235" s="1"/>
      <c r="J235" s="1"/>
      <c r="K235" s="1"/>
    </row>
    <row r="236" ht="12.75" customHeight="1">
      <c r="A236" s="1" t="s">
        <v>11</v>
      </c>
      <c r="B236" s="3"/>
      <c r="C236" s="3"/>
      <c r="D236" s="3"/>
      <c r="E236" s="3">
        <v>630.49</v>
      </c>
      <c r="F236" s="1"/>
      <c r="G236" s="1"/>
      <c r="H236" s="1"/>
      <c r="I236" s="1"/>
      <c r="J236" s="1"/>
      <c r="K236" s="1"/>
    </row>
    <row r="237" ht="12.75" customHeight="1">
      <c r="A237" s="1" t="s">
        <v>12</v>
      </c>
      <c r="B237" s="3"/>
      <c r="C237" s="3"/>
      <c r="D237" s="3"/>
      <c r="E237" s="3">
        <v>809.71</v>
      </c>
      <c r="F237" s="3" t="str">
        <f>D237-C237</f>
        <v>0.00</v>
      </c>
      <c r="G237" s="1"/>
      <c r="H237" s="1"/>
      <c r="I237" s="1"/>
      <c r="J237" s="1"/>
      <c r="K237" s="1"/>
    </row>
    <row r="238" ht="12.75" customHeight="1">
      <c r="A238" s="1" t="s">
        <v>13</v>
      </c>
      <c r="B238" s="3"/>
      <c r="C238" s="3"/>
      <c r="D238" s="3"/>
      <c r="E238" s="3">
        <v>697.38</v>
      </c>
      <c r="F238" s="1"/>
      <c r="G238" s="1"/>
      <c r="H238" s="1"/>
      <c r="I238" s="1"/>
      <c r="J238" s="1"/>
      <c r="K238" s="1"/>
    </row>
    <row r="239" ht="12.75" customHeight="1">
      <c r="A239" s="1" t="s">
        <v>14</v>
      </c>
      <c r="B239" s="3"/>
      <c r="C239" s="3"/>
      <c r="D239" s="3"/>
      <c r="E239" s="3">
        <v>203.68</v>
      </c>
      <c r="F239" s="1"/>
      <c r="G239" s="1"/>
      <c r="H239" s="1"/>
      <c r="I239" s="1"/>
      <c r="J239" s="1"/>
      <c r="K239" s="1"/>
    </row>
    <row r="240" ht="15.75" customHeight="1">
      <c r="A240" s="4" t="s">
        <v>16</v>
      </c>
      <c r="B240" s="4"/>
      <c r="C240" s="4"/>
      <c r="D240" s="4"/>
      <c r="E240" s="5" t="str">
        <f>SUM(E232:E239)</f>
        <v>3961.89</v>
      </c>
      <c r="F240" s="1"/>
      <c r="G240" s="3" t="str">
        <f>7000+E240</f>
        <v>10961.89</v>
      </c>
      <c r="H240" s="1"/>
      <c r="I240" s="1"/>
      <c r="J240" s="1"/>
      <c r="K240" s="1"/>
    </row>
    <row r="241" ht="12.75" customHeight="1">
      <c r="A241" s="6" t="s">
        <v>50</v>
      </c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5.75" customHeight="1">
      <c r="A242" s="1"/>
      <c r="B242" s="2" t="s">
        <v>43</v>
      </c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1" t="s">
        <v>1</v>
      </c>
      <c r="C243" s="1" t="s">
        <v>2</v>
      </c>
      <c r="D243" s="1" t="s">
        <v>3</v>
      </c>
      <c r="E243" s="1" t="s">
        <v>4</v>
      </c>
      <c r="F243" s="1" t="s">
        <v>5</v>
      </c>
      <c r="G243" s="1"/>
      <c r="H243" s="1"/>
      <c r="I243" s="1"/>
      <c r="J243" s="1"/>
      <c r="K243" s="1"/>
    </row>
    <row r="244" ht="12.75" customHeight="1">
      <c r="A244" s="1" t="s">
        <v>6</v>
      </c>
      <c r="B244" s="3">
        <v>96.11</v>
      </c>
      <c r="C244" s="3">
        <v>4.0</v>
      </c>
      <c r="D244" s="3">
        <v>6.0</v>
      </c>
      <c r="E244" s="3" t="str">
        <f t="shared" ref="E244:E245" si="45">F244*B244</f>
        <v>192.22</v>
      </c>
      <c r="F244" s="3" t="str">
        <f t="shared" ref="F244:F245" si="46">D244-C244</f>
        <v>2.00</v>
      </c>
      <c r="G244" s="1"/>
      <c r="H244" s="1"/>
      <c r="I244" s="1"/>
      <c r="J244" s="1"/>
      <c r="K244" s="1"/>
    </row>
    <row r="245" ht="12.75" customHeight="1">
      <c r="A245" s="1" t="s">
        <v>7</v>
      </c>
      <c r="B245" s="3">
        <v>4.26</v>
      </c>
      <c r="C245" s="3">
        <v>15922.0</v>
      </c>
      <c r="D245" s="3">
        <v>16114.0</v>
      </c>
      <c r="E245" s="3" t="str">
        <f t="shared" si="45"/>
        <v>817.92</v>
      </c>
      <c r="F245" s="3" t="str">
        <f t="shared" si="46"/>
        <v>192.00</v>
      </c>
      <c r="G245" s="1"/>
      <c r="H245" s="1"/>
      <c r="I245" s="1"/>
      <c r="J245" s="1"/>
      <c r="K245" s="1"/>
    </row>
    <row r="246" ht="12.75" customHeight="1">
      <c r="A246" s="1" t="s">
        <v>8</v>
      </c>
      <c r="B246" s="3"/>
      <c r="C246" s="3"/>
      <c r="D246" s="3"/>
      <c r="E246" s="3">
        <v>95.37</v>
      </c>
      <c r="F246" s="1"/>
      <c r="G246" s="1"/>
      <c r="H246" s="1"/>
      <c r="I246" s="1"/>
      <c r="J246" s="1"/>
      <c r="K246" s="1"/>
    </row>
    <row r="247" ht="12.75" customHeight="1">
      <c r="A247" s="1" t="s">
        <v>9</v>
      </c>
      <c r="B247" s="3"/>
      <c r="C247" s="3"/>
      <c r="D247" s="3"/>
      <c r="E247" s="3">
        <v>630.14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770.32</v>
      </c>
      <c r="F248" s="1"/>
      <c r="G248" s="1"/>
      <c r="H248" s="1"/>
      <c r="I248" s="1"/>
      <c r="J248" s="1"/>
      <c r="K248" s="1"/>
    </row>
    <row r="249" ht="12.75" customHeight="1">
      <c r="A249" s="1" t="s">
        <v>12</v>
      </c>
      <c r="B249" s="3"/>
      <c r="C249" s="3"/>
      <c r="D249" s="3"/>
      <c r="E249" s="3">
        <v>809.71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697.38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203.68</v>
      </c>
      <c r="F251" s="1"/>
      <c r="G251" s="1"/>
      <c r="H251" s="1"/>
      <c r="I251" s="1"/>
      <c r="J251" s="1"/>
      <c r="K251" s="1"/>
    </row>
    <row r="252" ht="15.75" customHeight="1">
      <c r="A252" s="4" t="s">
        <v>16</v>
      </c>
      <c r="B252" s="4"/>
      <c r="C252" s="4"/>
      <c r="D252" s="4"/>
      <c r="E252" s="5" t="str">
        <f>SUM(E244:E251)</f>
        <v>4216.74</v>
      </c>
      <c r="F252" s="1"/>
      <c r="G252" s="3" t="str">
        <f>7000+E252</f>
        <v>11216.74</v>
      </c>
      <c r="H252" s="1"/>
      <c r="I252" s="1"/>
      <c r="J252" s="1"/>
      <c r="K252" s="1"/>
    </row>
    <row r="253" ht="12.75" customHeight="1">
      <c r="A253" s="6" t="s">
        <v>50</v>
      </c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5.75" customHeight="1">
      <c r="A264" s="4"/>
      <c r="B264" s="4"/>
      <c r="C264" s="4"/>
      <c r="D264" s="4"/>
      <c r="E264" s="5"/>
      <c r="F264" s="1"/>
      <c r="G264" s="3"/>
      <c r="H264" s="1"/>
      <c r="I264" s="1"/>
      <c r="J264" s="1"/>
      <c r="K264" s="1"/>
    </row>
    <row r="265" ht="12.75" customHeight="1">
      <c r="A265" s="6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1"/>
      <c r="B266" s="2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5.75" customHeight="1">
      <c r="A276" s="4"/>
      <c r="B276" s="4"/>
      <c r="C276" s="4"/>
      <c r="D276" s="4"/>
      <c r="E276" s="5"/>
      <c r="F276" s="1"/>
      <c r="G276" s="3"/>
      <c r="H276" s="1"/>
      <c r="I276" s="1"/>
      <c r="J276" s="1"/>
      <c r="K276" s="1"/>
    </row>
    <row r="277" ht="12.75" customHeight="1">
      <c r="A277" s="6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5.75" customHeight="1">
      <c r="A278" s="1"/>
      <c r="B278" s="2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5.75" customHeight="1">
      <c r="A288" s="4"/>
      <c r="B288" s="4"/>
      <c r="C288" s="4"/>
      <c r="D288" s="4"/>
      <c r="E288" s="5"/>
      <c r="F288" s="1"/>
      <c r="G288" s="3"/>
      <c r="H288" s="1"/>
      <c r="I288" s="1"/>
      <c r="J288" s="1"/>
      <c r="K288" s="1"/>
    </row>
    <row r="289" ht="12.75" customHeight="1">
      <c r="A289" s="6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5.75" customHeight="1">
      <c r="A290" s="1"/>
      <c r="B290" s="2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5.75" customHeight="1">
      <c r="A300" s="4"/>
      <c r="B300" s="4"/>
      <c r="C300" s="4"/>
      <c r="D300" s="4"/>
      <c r="E300" s="5"/>
      <c r="F300" s="1"/>
      <c r="G300" s="1"/>
      <c r="H300" s="1"/>
      <c r="I300" s="1"/>
      <c r="J300" s="1"/>
      <c r="K300" s="1"/>
    </row>
    <row r="301" ht="12.75" customHeight="1">
      <c r="A301" s="6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5.75" customHeight="1">
      <c r="A302" s="1"/>
      <c r="B302" s="2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4"/>
      <c r="B312" s="4"/>
      <c r="C312" s="4"/>
      <c r="D312" s="4"/>
      <c r="E312" s="5"/>
      <c r="F312" s="1"/>
      <c r="G312" s="1"/>
      <c r="H312" s="1"/>
      <c r="I312" s="1"/>
      <c r="J312" s="1"/>
      <c r="K312" s="1"/>
    </row>
    <row r="313" ht="12.75" customHeight="1">
      <c r="A313" s="6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5.75" customHeight="1">
      <c r="A324" s="4"/>
      <c r="B324" s="4"/>
      <c r="C324" s="4"/>
      <c r="D324" s="4"/>
      <c r="E324" s="5"/>
      <c r="F324" s="1"/>
      <c r="G324" s="1"/>
      <c r="H324" s="1"/>
      <c r="I324" s="1"/>
      <c r="J324" s="1"/>
      <c r="K324" s="1"/>
    </row>
    <row r="325" ht="12.75" customHeight="1">
      <c r="A325" s="6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1"/>
      <c r="B326" s="2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4"/>
      <c r="B336" s="4"/>
      <c r="C336" s="4"/>
      <c r="D336" s="4"/>
      <c r="E336" s="5"/>
      <c r="F336" s="1"/>
      <c r="G336" s="1"/>
      <c r="H336" s="1"/>
      <c r="I336" s="1"/>
      <c r="J336" s="1"/>
      <c r="K336" s="1"/>
    </row>
    <row r="337" ht="12.75" customHeight="1">
      <c r="A337" s="6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1"/>
      <c r="B338" s="2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5.75" customHeight="1">
      <c r="A348" s="4"/>
      <c r="B348" s="4"/>
      <c r="C348" s="4"/>
      <c r="D348" s="4"/>
      <c r="E348" s="5"/>
      <c r="F348" s="1"/>
      <c r="G348" s="1"/>
      <c r="H348" s="1"/>
      <c r="I348" s="1"/>
      <c r="J348" s="1"/>
      <c r="K348" s="1"/>
    </row>
    <row r="349" ht="12.75" customHeight="1">
      <c r="A349" s="6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1"/>
      <c r="B350" s="2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5.75" customHeight="1">
      <c r="A360" s="4"/>
      <c r="B360" s="4"/>
      <c r="C360" s="4"/>
      <c r="D360" s="4"/>
      <c r="E360" s="5"/>
      <c r="F360" s="1"/>
      <c r="G360" s="1"/>
      <c r="H360" s="1"/>
      <c r="I360" s="1"/>
      <c r="J360" s="1"/>
      <c r="K360" s="1"/>
    </row>
    <row r="361" ht="12.75" customHeight="1">
      <c r="A361" s="6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5.75" customHeight="1">
      <c r="A362" s="1"/>
      <c r="B362" s="2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4"/>
      <c r="B372" s="4"/>
      <c r="C372" s="4"/>
      <c r="D372" s="4"/>
      <c r="E372" s="5"/>
      <c r="F372" s="1"/>
      <c r="G372" s="1"/>
      <c r="H372" s="1"/>
      <c r="I372" s="1"/>
      <c r="J372" s="1"/>
      <c r="K372" s="1"/>
    </row>
    <row r="373" ht="12.75" customHeight="1">
      <c r="A373" s="6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5.75" customHeight="1">
      <c r="A384" s="4"/>
      <c r="B384" s="4"/>
      <c r="C384" s="4"/>
      <c r="D384" s="4"/>
      <c r="E384" s="5"/>
      <c r="F384" s="1"/>
      <c r="G384" s="1"/>
      <c r="H384" s="1"/>
      <c r="I384" s="1"/>
      <c r="J384" s="1"/>
      <c r="K384" s="1"/>
    </row>
    <row r="385" ht="12.75" customHeight="1">
      <c r="A385" s="6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5.75" customHeight="1">
      <c r="A386" s="1"/>
      <c r="B386" s="2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5.75" customHeight="1">
      <c r="A396" s="4"/>
      <c r="B396" s="4"/>
      <c r="C396" s="4"/>
      <c r="D396" s="4"/>
      <c r="E396" s="5"/>
      <c r="F396" s="1"/>
      <c r="G396" s="1"/>
      <c r="H396" s="1"/>
      <c r="I396" s="1"/>
      <c r="J396" s="1"/>
      <c r="K396" s="1"/>
    </row>
    <row r="397" ht="12.75" customHeight="1">
      <c r="A397" s="6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5.75" customHeight="1">
      <c r="A398" s="1"/>
      <c r="B398" s="2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4"/>
      <c r="B408" s="4"/>
      <c r="C408" s="4"/>
      <c r="D408" s="4"/>
      <c r="E408" s="5"/>
      <c r="F408" s="1"/>
      <c r="G408" s="1"/>
      <c r="H408" s="1"/>
      <c r="I408" s="1"/>
      <c r="J408" s="1"/>
      <c r="K408" s="1"/>
    </row>
    <row r="409" ht="12.75" customHeight="1">
      <c r="A409" s="6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5.75" customHeight="1">
      <c r="A420" s="4"/>
      <c r="B420" s="4"/>
      <c r="C420" s="4"/>
      <c r="D420" s="4"/>
      <c r="E420" s="5"/>
      <c r="F420" s="1"/>
      <c r="G420" s="1"/>
      <c r="H420" s="1"/>
      <c r="I420" s="1"/>
      <c r="J420" s="1"/>
      <c r="K420" s="1"/>
    </row>
    <row r="421" ht="12.75" customHeight="1">
      <c r="A421" s="6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5.75" customHeight="1">
      <c r="A422" s="1"/>
      <c r="B422" s="2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4"/>
      <c r="B432" s="4"/>
      <c r="C432" s="4"/>
      <c r="D432" s="4"/>
      <c r="E432" s="5"/>
      <c r="F432" s="1"/>
      <c r="G432" s="1"/>
      <c r="H432" s="1"/>
      <c r="I432" s="1"/>
      <c r="J432" s="1"/>
      <c r="K432" s="1"/>
    </row>
    <row r="433" ht="12.75" customHeight="1">
      <c r="A433" s="6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B434" s="2"/>
    </row>
    <row r="435" ht="12.75" customHeight="1">
      <c r="B435" s="11"/>
      <c r="C435" s="11"/>
      <c r="D435" s="11"/>
      <c r="E435" s="11"/>
      <c r="F435" s="11"/>
    </row>
    <row r="436" ht="12.75" customHeight="1">
      <c r="A436" s="11"/>
      <c r="B436" s="3"/>
      <c r="C436" s="3"/>
      <c r="D436" s="3"/>
      <c r="E436" s="3"/>
      <c r="F436" s="3"/>
    </row>
    <row r="437" ht="12.75" customHeight="1">
      <c r="A437" s="11"/>
      <c r="B437" s="3"/>
      <c r="C437" s="3"/>
      <c r="D437" s="3"/>
      <c r="E437" s="3"/>
      <c r="F437" s="3"/>
    </row>
    <row r="438" ht="12.75" customHeight="1">
      <c r="A438" s="11"/>
      <c r="B438" s="3"/>
      <c r="C438" s="3"/>
      <c r="D438" s="3"/>
      <c r="E438" s="3"/>
    </row>
    <row r="439" ht="12.75" customHeight="1">
      <c r="A439" s="11"/>
      <c r="B439" s="3"/>
      <c r="C439" s="3"/>
      <c r="D439" s="3"/>
      <c r="E439" s="3"/>
      <c r="F439" s="3"/>
    </row>
    <row r="440" ht="12.75" customHeight="1">
      <c r="A440" s="11"/>
      <c r="B440" s="3"/>
      <c r="C440" s="3"/>
      <c r="D440" s="3"/>
      <c r="E440" s="3"/>
    </row>
    <row r="441" ht="12.75" customHeight="1">
      <c r="A441" s="11"/>
      <c r="B441" s="3"/>
      <c r="C441" s="3"/>
      <c r="D441" s="3"/>
      <c r="E441" s="3"/>
      <c r="F441" s="3"/>
    </row>
    <row r="442" ht="12.75" customHeight="1">
      <c r="A442" s="1"/>
      <c r="B442" s="2"/>
      <c r="E442" s="1"/>
      <c r="F442" s="1"/>
      <c r="G442" s="1"/>
      <c r="H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</row>
    <row r="444" ht="15.75" customHeight="1">
      <c r="A444" s="1"/>
      <c r="B444" s="3"/>
      <c r="C444" s="3"/>
      <c r="D444" s="3"/>
      <c r="E444" s="3"/>
      <c r="F444" s="3"/>
      <c r="G444" s="1"/>
      <c r="H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</row>
    <row r="446" ht="15.75" customHeight="1">
      <c r="A446" s="1"/>
      <c r="B446" s="3"/>
      <c r="C446" s="3"/>
      <c r="D446" s="3"/>
      <c r="E446" s="3"/>
      <c r="F446" s="1"/>
      <c r="G446" s="1"/>
      <c r="H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</row>
    <row r="452" ht="12.75" customHeight="1">
      <c r="A452" s="4"/>
      <c r="B452" s="4"/>
      <c r="C452" s="4"/>
      <c r="D452" s="4"/>
      <c r="E452" s="5"/>
      <c r="F452" s="1"/>
      <c r="G452" s="1"/>
      <c r="H452" s="1"/>
    </row>
    <row r="453" ht="12.75" customHeight="1">
      <c r="A453" s="6"/>
      <c r="B453" s="3"/>
      <c r="C453" s="3"/>
      <c r="D453" s="3"/>
      <c r="E453" s="3"/>
      <c r="F453" s="1"/>
      <c r="G453" s="1"/>
      <c r="H453" s="1"/>
    </row>
  </sheetData>
  <mergeCells count="37">
    <mergeCell ref="B43:D43"/>
    <mergeCell ref="B57:D57"/>
    <mergeCell ref="B98:D98"/>
    <mergeCell ref="B85:D85"/>
    <mergeCell ref="B110:D110"/>
    <mergeCell ref="B122:D122"/>
    <mergeCell ref="B134:D134"/>
    <mergeCell ref="B146:D146"/>
    <mergeCell ref="B158:D158"/>
    <mergeCell ref="B1:D1"/>
    <mergeCell ref="B71:D71"/>
    <mergeCell ref="B242:D242"/>
    <mergeCell ref="B266:D266"/>
    <mergeCell ref="B254:D254"/>
    <mergeCell ref="B278:D278"/>
    <mergeCell ref="B290:D290"/>
    <mergeCell ref="B302:D302"/>
    <mergeCell ref="B314:D314"/>
    <mergeCell ref="B386:D386"/>
    <mergeCell ref="B374:D374"/>
    <mergeCell ref="B398:D398"/>
    <mergeCell ref="B410:D410"/>
    <mergeCell ref="B422:D422"/>
    <mergeCell ref="B434:D434"/>
    <mergeCell ref="B442:D442"/>
    <mergeCell ref="B350:D350"/>
    <mergeCell ref="B362:D362"/>
    <mergeCell ref="B326:D326"/>
    <mergeCell ref="B338:D338"/>
    <mergeCell ref="B182:D182"/>
    <mergeCell ref="B194:D194"/>
    <mergeCell ref="B206:D206"/>
    <mergeCell ref="B218:D218"/>
    <mergeCell ref="B230:D230"/>
    <mergeCell ref="B170:D170"/>
    <mergeCell ref="B15:D15"/>
    <mergeCell ref="B29:D2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45.88</v>
      </c>
      <c r="C5" s="3">
        <v>1230.0</v>
      </c>
      <c r="D5" s="3">
        <v>1235.0</v>
      </c>
      <c r="E5" s="3" t="str">
        <f t="shared" ref="E5:E6" si="1">F5*B5</f>
        <v>229.40</v>
      </c>
      <c r="F5" s="3" t="str">
        <f>D5-C5</f>
        <v>5.00</v>
      </c>
      <c r="G5" s="1"/>
    </row>
    <row r="6">
      <c r="A6" s="1" t="s">
        <v>10</v>
      </c>
      <c r="B6" s="3">
        <v>35.53</v>
      </c>
      <c r="C6" s="3"/>
      <c r="D6" s="3"/>
      <c r="E6" s="3" t="str">
        <f t="shared" si="1"/>
        <v>248.71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223.04</v>
      </c>
      <c r="C8" s="3">
        <v>18.0</v>
      </c>
      <c r="D8" s="3">
        <v>20.0</v>
      </c>
      <c r="E8" s="3" t="str">
        <f>B8*F8</f>
        <v>446.08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51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49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6532.63</v>
      </c>
      <c r="F14" s="3" t="str">
        <f>E14+369.24</f>
        <v>6901.87</v>
      </c>
      <c r="G14" s="3" t="str">
        <f>E14+24000</f>
        <v>30532.63</v>
      </c>
      <c r="H14" s="12" t="str">
        <f>G14+369.24</f>
        <v>30901.87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1226.0</v>
      </c>
      <c r="D20" s="3">
        <v>1230.0</v>
      </c>
      <c r="E20" s="3" t="str">
        <f t="shared" ref="E20:E21" si="2">F20*B20</f>
        <v>174.28</v>
      </c>
      <c r="F20" s="3" t="str">
        <f>D20-C20</f>
        <v>4.00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160.10</v>
      </c>
      <c r="F21" s="3" t="str">
        <f>F20+F23</f>
        <v>5.00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211.67</v>
      </c>
      <c r="C23" s="3">
        <v>17.0</v>
      </c>
      <c r="D23" s="3">
        <v>18.0</v>
      </c>
      <c r="E23" s="3" t="str">
        <f>B23*F23</f>
        <v>211.67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51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49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6154.49</v>
      </c>
      <c r="F29" s="1"/>
      <c r="G29" s="3" t="str">
        <f>E29+24000</f>
        <v>30154.49</v>
      </c>
      <c r="H29" s="12" t="str">
        <f>G29+350</f>
        <v>30504.49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1221.0</v>
      </c>
      <c r="D35" s="3">
        <v>1226.0</v>
      </c>
      <c r="E35" s="3" t="str">
        <f t="shared" ref="E35:E36" si="3">F35*B35</f>
        <v>217.85</v>
      </c>
      <c r="F35" s="3" t="str">
        <f>D35-C35</f>
        <v>5.00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256.16</v>
      </c>
      <c r="F36" s="3" t="str">
        <f>F35+F38</f>
        <v>8.00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211.67</v>
      </c>
      <c r="C38" s="3">
        <v>14.0</v>
      </c>
      <c r="D38" s="3">
        <v>17.0</v>
      </c>
      <c r="E38" s="3" t="str">
        <f>B38*F38</f>
        <v>635.01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51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49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6717.46</v>
      </c>
      <c r="F44" s="1"/>
      <c r="G44" s="3" t="str">
        <f>E44+24000</f>
        <v>30717.46</v>
      </c>
      <c r="H44" s="12" t="str">
        <f>G44+350</f>
        <v>31067.46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1218.0</v>
      </c>
      <c r="D50" s="3">
        <v>1221.0</v>
      </c>
      <c r="E50" s="3" t="str">
        <f t="shared" ref="E50:E51" si="4">F50*B50</f>
        <v>130.71</v>
      </c>
      <c r="F50" s="3" t="str">
        <f>D50-C50</f>
        <v>3.00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160.10</v>
      </c>
      <c r="F51" s="3" t="str">
        <f>F50+F53</f>
        <v>5.00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211.67</v>
      </c>
      <c r="C53" s="3">
        <v>12.0</v>
      </c>
      <c r="D53" s="3">
        <v>14.0</v>
      </c>
      <c r="E53" s="3" t="str">
        <f>B53*F53</f>
        <v>423.34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51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49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6322.59</v>
      </c>
      <c r="F59" s="1"/>
      <c r="G59" s="3" t="str">
        <f>E59+24000</f>
        <v>30322.59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1214.0</v>
      </c>
      <c r="D65" s="3">
        <v>1218.0</v>
      </c>
      <c r="E65" s="3" t="str">
        <f t="shared" ref="E65:E66" si="5">F65*B65</f>
        <v>174.28</v>
      </c>
      <c r="F65" s="3" t="str">
        <f>D65-C65</f>
        <v>4.00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224.14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211.67</v>
      </c>
      <c r="C68" s="3">
        <v>9.0</v>
      </c>
      <c r="D68" s="3">
        <v>12.0</v>
      </c>
      <c r="E68" s="3" t="str">
        <f>B68*F68</f>
        <v>635.01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51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49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6634.67</v>
      </c>
      <c r="F74" s="1"/>
      <c r="G74" s="3" t="str">
        <f>E74+24000</f>
        <v>30634.67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0.0</v>
      </c>
      <c r="D78" s="3">
        <v>57.0</v>
      </c>
      <c r="E78" s="3" t="str">
        <f>F78*B78</f>
        <v>293.55</v>
      </c>
      <c r="F78" s="3" t="str">
        <f>D78-C78</f>
        <v>57.00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1211.0</v>
      </c>
      <c r="D80" s="3">
        <v>1214.0</v>
      </c>
      <c r="E80" s="3" t="str">
        <f t="shared" ref="E80:E81" si="6">F80*B80</f>
        <v>130.71</v>
      </c>
      <c r="F80" s="3" t="str">
        <f>D80-C80</f>
        <v>3.00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160.10</v>
      </c>
      <c r="F81" s="3" t="str">
        <f>F80+F83</f>
        <v>5.00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211.67</v>
      </c>
      <c r="C83" s="3">
        <v>7.0</v>
      </c>
      <c r="D83" s="3">
        <v>9.0</v>
      </c>
      <c r="E83" s="3" t="str">
        <f>B83*F83</f>
        <v>423.34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51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49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6608.94</v>
      </c>
      <c r="F89" s="1"/>
      <c r="G89" s="3" t="str">
        <f>E89+24000</f>
        <v>30608.94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74488.0</v>
      </c>
      <c r="D93" s="3">
        <v>74558.0</v>
      </c>
      <c r="E93" s="3" t="str">
        <f>F93*B93</f>
        <v>360.50</v>
      </c>
      <c r="F93" s="3" t="str">
        <f>D93-C93</f>
        <v>70.00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1209.0</v>
      </c>
      <c r="D95" s="3">
        <v>1211.0</v>
      </c>
      <c r="E95" s="3" t="str">
        <f t="shared" ref="E95:E96" si="7">F95*B95</f>
        <v>87.14</v>
      </c>
      <c r="F95" s="3" t="str">
        <f>D95-C95</f>
        <v>2.00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96.06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6.0</v>
      </c>
      <c r="D98" s="3">
        <v>7.0</v>
      </c>
      <c r="E98" s="3" t="str">
        <f>B98*F98</f>
        <v>211.67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51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49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6000.10</v>
      </c>
      <c r="F104" s="1"/>
      <c r="G104" s="3" t="str">
        <f>E104+24000</f>
        <v>30000.10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74412.0</v>
      </c>
      <c r="D108" s="3">
        <v>74488.0</v>
      </c>
      <c r="E108" s="3" t="str">
        <f>F108*B108</f>
        <v>391.40</v>
      </c>
      <c r="F108" s="3" t="str">
        <f>D108-C108</f>
        <v>76.00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1206.0</v>
      </c>
      <c r="D110" s="3">
        <v>1209.0</v>
      </c>
      <c r="E110" s="3" t="str">
        <f t="shared" ref="E110:E111" si="8">F110*B110</f>
        <v>130.71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160.10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4.0</v>
      </c>
      <c r="D113" s="3">
        <v>6.0</v>
      </c>
      <c r="E113" s="3" t="str">
        <f>B113*F113</f>
        <v>423.34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51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49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6040.95</v>
      </c>
      <c r="F119" s="1"/>
      <c r="G119" s="3" t="str">
        <f>E119+24000</f>
        <v>30040.95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74352.0</v>
      </c>
      <c r="D123" s="3">
        <v>74412.0</v>
      </c>
      <c r="E123" s="3" t="str">
        <f>F123*B123</f>
        <v>309.00</v>
      </c>
      <c r="F123" s="3" t="str">
        <f>D123-C123</f>
        <v>60.00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1205.0</v>
      </c>
      <c r="D125" s="3">
        <v>1206.0</v>
      </c>
      <c r="E125" s="3" t="str">
        <f t="shared" ref="E125:E126" si="9">F125*B125</f>
        <v>43.57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96.06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2.0</v>
      </c>
      <c r="D128" s="3">
        <v>4.0</v>
      </c>
      <c r="E128" s="3" t="str">
        <f>B128*F128</f>
        <v>423.34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51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49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5807.37</v>
      </c>
      <c r="F134" s="1"/>
      <c r="G134" s="3" t="str">
        <f>E134+24000</f>
        <v>29807.37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74290.0</v>
      </c>
      <c r="D138" s="3">
        <v>74352.0</v>
      </c>
      <c r="E138" s="3" t="str">
        <f>F138*B138</f>
        <v>319.30</v>
      </c>
      <c r="F138" s="3" t="str">
        <f>D138-C138</f>
        <v>62.00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1203.0</v>
      </c>
      <c r="D140" s="3">
        <v>1205.0</v>
      </c>
      <c r="E140" s="3" t="str">
        <f t="shared" ref="E140:E141" si="10">F140*B140</f>
        <v>87.14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96.06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1.0</v>
      </c>
      <c r="D143" s="3">
        <v>2.0</v>
      </c>
      <c r="E143" s="3" t="str">
        <f>B143*F143</f>
        <v>211.67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51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49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4" t="s">
        <v>16</v>
      </c>
      <c r="B149" s="4"/>
      <c r="C149" s="4"/>
      <c r="D149" s="4"/>
      <c r="E149" s="5" t="str">
        <f>SUM(E138:E148)</f>
        <v>5649.57</v>
      </c>
      <c r="F149" s="1"/>
      <c r="G149" s="3" t="str">
        <f>E149+24000</f>
        <v>29649.57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74237.0</v>
      </c>
      <c r="D153" s="3">
        <v>74290.0</v>
      </c>
      <c r="E153" s="3" t="str">
        <f>F153*B153</f>
        <v>272.95</v>
      </c>
      <c r="F153" s="3" t="str">
        <f>D153-C153</f>
        <v>53.00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1202.0</v>
      </c>
      <c r="D155" s="3">
        <v>1203.0</v>
      </c>
      <c r="E155" s="3" t="str">
        <f t="shared" ref="E155:E156" si="11">F155*B155</f>
        <v>43.57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64.04</v>
      </c>
      <c r="F156" s="3" t="str">
        <f>F155+F158</f>
        <v>2.00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0.0</v>
      </c>
      <c r="D158" s="3">
        <v>1.0</v>
      </c>
      <c r="E158" s="3" t="str">
        <f>B158*F158</f>
        <v>211.67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51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49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4" t="s">
        <v>16</v>
      </c>
      <c r="B164" s="4"/>
      <c r="C164" s="4"/>
      <c r="D164" s="4"/>
      <c r="E164" s="5" t="str">
        <f>SUM(E153:E163)</f>
        <v>5527.63</v>
      </c>
      <c r="F164" s="1"/>
      <c r="G164" s="3" t="str">
        <f>E164+24000</f>
        <v>29527.63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74197.0</v>
      </c>
      <c r="D168" s="3">
        <v>74237.0</v>
      </c>
      <c r="E168" s="3" t="str">
        <f>F168*B168</f>
        <v>206.00</v>
      </c>
      <c r="F168" s="3" t="str">
        <f>D168-C168</f>
        <v>40.00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1201.0</v>
      </c>
      <c r="D170" s="3">
        <v>1202.0</v>
      </c>
      <c r="E170" s="3" t="str">
        <f t="shared" ref="E170:E171" si="12">F170*B170</f>
        <v>43.57</v>
      </c>
      <c r="F170" s="3" t="str">
        <f>D170-C170</f>
        <v>1.00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32.02</v>
      </c>
      <c r="F171" s="3" t="str">
        <f>F170+F173</f>
        <v>1.00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0.0</v>
      </c>
      <c r="D173" s="3">
        <v>0.0</v>
      </c>
      <c r="E173" s="3" t="str">
        <f>B173*F173</f>
        <v>0.00</v>
      </c>
      <c r="F173" s="3" t="str">
        <f>D173-C173</f>
        <v>0.00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51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49</v>
      </c>
      <c r="B178" s="3"/>
      <c r="C178" s="3"/>
      <c r="D178" s="3"/>
      <c r="E178" s="3">
        <v>245.0</v>
      </c>
      <c r="F178" s="1"/>
      <c r="G178" s="3" t="str">
        <f>G179-2200</f>
        <v>27016.99</v>
      </c>
    </row>
    <row r="179" ht="15.75" customHeight="1">
      <c r="A179" s="4" t="s">
        <v>16</v>
      </c>
      <c r="B179" s="4"/>
      <c r="C179" s="4"/>
      <c r="D179" s="4"/>
      <c r="E179" s="5" t="str">
        <f>SUM(E168:E178)</f>
        <v>5216.99</v>
      </c>
      <c r="F179" s="1"/>
      <c r="G179" s="3" t="str">
        <f>E179+24000</f>
        <v>29216.99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74104.0</v>
      </c>
      <c r="D183" s="3">
        <v>74197.0</v>
      </c>
      <c r="E183" s="3" t="str">
        <f>F183*B183</f>
        <v>478.95</v>
      </c>
      <c r="F183" s="3" t="str">
        <f>D183-C183</f>
        <v>93.00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1196.0</v>
      </c>
      <c r="D185" s="3">
        <v>1201.0</v>
      </c>
      <c r="E185" s="3" t="str">
        <f t="shared" ref="E185:E186" si="13">F185*B185</f>
        <v>217.85</v>
      </c>
      <c r="F185" s="3" t="str">
        <f>D185-C185</f>
        <v>5.00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256.16</v>
      </c>
      <c r="F186" s="3" t="str">
        <f>F185+F188</f>
        <v>8.00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601.0</v>
      </c>
      <c r="D188" s="3">
        <v>604.0</v>
      </c>
      <c r="E188" s="3" t="str">
        <f>B188*F188</f>
        <v>635.01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51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49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6523.37</v>
      </c>
      <c r="F194" s="1"/>
      <c r="G194" s="3" t="str">
        <f>E194+24000</f>
        <v>30523.37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74029.0</v>
      </c>
      <c r="D198" s="3">
        <v>74104.0</v>
      </c>
      <c r="E198" s="3" t="str">
        <f>F198*B198</f>
        <v>365.25</v>
      </c>
      <c r="F198" s="3" t="str">
        <f>D198-C198</f>
        <v>75.00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1193.0</v>
      </c>
      <c r="D200" s="3">
        <v>1196.0</v>
      </c>
      <c r="E200" s="3" t="str">
        <f t="shared" ref="E200:E201" si="14">F200*B200</f>
        <v>126.90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123.60</v>
      </c>
      <c r="F201" s="3" t="str">
        <f>F200+F203</f>
        <v>4.00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205.15</v>
      </c>
      <c r="C203" s="3">
        <v>600.0</v>
      </c>
      <c r="D203" s="3">
        <v>601.0</v>
      </c>
      <c r="E203" s="3" t="str">
        <f>B203*F203</f>
        <v>205.15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51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49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5756.30</v>
      </c>
      <c r="F209" s="1"/>
      <c r="G209" s="3" t="str">
        <f>E209+24000</f>
        <v>29756.30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73957.0</v>
      </c>
      <c r="D213" s="3">
        <v>74029.0</v>
      </c>
      <c r="E213" s="3" t="str">
        <f>F213*B213</f>
        <v>350.64</v>
      </c>
      <c r="F213" s="3" t="str">
        <f>D213-C213</f>
        <v>72.00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1190.0</v>
      </c>
      <c r="D215" s="3">
        <v>1193.0</v>
      </c>
      <c r="E215" s="3" t="str">
        <f t="shared" ref="E215:E216" si="15">F215*B215</f>
        <v>126.90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154.50</v>
      </c>
      <c r="F216" s="3" t="str">
        <f>F215+F218</f>
        <v>5.00</v>
      </c>
      <c r="G216" s="1"/>
    </row>
    <row r="217" ht="15.75" customHeight="1">
      <c r="A217" s="1" t="s">
        <v>11</v>
      </c>
      <c r="B217" s="3"/>
      <c r="C217" s="3"/>
      <c r="D217" s="3"/>
      <c r="E217" s="3">
        <v>1474.44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598.0</v>
      </c>
      <c r="D218" s="3">
        <v>600.0</v>
      </c>
      <c r="E218" s="3" t="str">
        <f>B218*F218</f>
        <v>410.30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51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49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5930.26</v>
      </c>
      <c r="F224" s="1"/>
      <c r="G224" s="3" t="str">
        <f>E224+24000</f>
        <v>29930.26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73875.0</v>
      </c>
      <c r="D228" s="3">
        <v>73957.0</v>
      </c>
      <c r="E228" s="3" t="str">
        <f>F228*B228</f>
        <v>399.34</v>
      </c>
      <c r="F228" s="3" t="str">
        <f>D228-C228</f>
        <v>82.00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1187.0</v>
      </c>
      <c r="D230" s="3">
        <v>1190.0</v>
      </c>
      <c r="E230" s="3" t="str">
        <f t="shared" ref="E230:E231" si="16">F230*B230</f>
        <v>126.90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185.40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1474.44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595.0</v>
      </c>
      <c r="D233" s="3">
        <v>598.0</v>
      </c>
      <c r="E233" s="3" t="str">
        <f>B233*F233</f>
        <v>615.45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51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49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6215.01</v>
      </c>
      <c r="F239" s="1"/>
      <c r="G239" s="3" t="str">
        <f>E239+24000</f>
        <v>30215.01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73794.0</v>
      </c>
      <c r="D243" s="3">
        <v>73875.0</v>
      </c>
      <c r="E243" s="3" t="str">
        <f>F243*B243</f>
        <v>394.47</v>
      </c>
      <c r="F243" s="3" t="str">
        <f>D243-C243</f>
        <v>81.00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1184.0</v>
      </c>
      <c r="D245" s="3">
        <v>1187.0</v>
      </c>
      <c r="E245" s="3" t="str">
        <f t="shared" ref="E245:E246" si="17">F245*B245</f>
        <v>126.90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185.40</v>
      </c>
      <c r="F246" s="3" t="str">
        <f>F245+F248</f>
        <v>6.00</v>
      </c>
      <c r="G246" s="1"/>
    </row>
    <row r="247" ht="15.75" customHeight="1">
      <c r="A247" s="1" t="s">
        <v>11</v>
      </c>
      <c r="B247" s="3"/>
      <c r="C247" s="3"/>
      <c r="D247" s="3"/>
      <c r="E247" s="3">
        <v>1474.44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592.0</v>
      </c>
      <c r="D248" s="3">
        <v>595.0</v>
      </c>
      <c r="E248" s="3" t="str">
        <f>B248*F248</f>
        <v>615.45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51</v>
      </c>
      <c r="B251" s="3"/>
      <c r="C251" s="3"/>
      <c r="D251" s="3"/>
      <c r="E251" s="3">
        <v>122.7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49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6210.14</v>
      </c>
      <c r="F254" s="1"/>
      <c r="G254" s="3" t="str">
        <f>E254+24000</f>
        <v>30210.14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41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73744.0</v>
      </c>
      <c r="D258" s="3">
        <v>73794.0</v>
      </c>
      <c r="E258" s="3" t="str">
        <f>F258*B258</f>
        <v>243.50</v>
      </c>
      <c r="F258" s="3" t="str">
        <f>D258-C258</f>
        <v>50.00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1182.0</v>
      </c>
      <c r="D260" s="3">
        <v>1184.0</v>
      </c>
      <c r="E260" s="3" t="str">
        <f t="shared" ref="E260:E261" si="18">F260*B260</f>
        <v>84.60</v>
      </c>
      <c r="F260" s="3" t="str">
        <f>D260-C260</f>
        <v>2.00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92.70</v>
      </c>
      <c r="F261" s="3" t="str">
        <f>F260+F263</f>
        <v>3.00</v>
      </c>
      <c r="G261" s="1"/>
    </row>
    <row r="262" ht="15.75" customHeight="1">
      <c r="A262" s="1" t="s">
        <v>11</v>
      </c>
      <c r="B262" s="3"/>
      <c r="C262" s="3"/>
      <c r="D262" s="3"/>
      <c r="E262" s="3">
        <v>1474.44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591.0</v>
      </c>
      <c r="D263" s="3">
        <v>592.0</v>
      </c>
      <c r="E263" s="3" t="str">
        <f>B263*F263</f>
        <v>205.15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51</v>
      </c>
      <c r="B266" s="3"/>
      <c r="C266" s="3"/>
      <c r="D266" s="3"/>
      <c r="E266" s="3">
        <v>117.96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49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5509.13</v>
      </c>
      <c r="F269" s="1"/>
      <c r="G269" s="3" t="str">
        <f>E269+24000</f>
        <v>29509.13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42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73639.0</v>
      </c>
      <c r="D273" s="3">
        <v>73744.0</v>
      </c>
      <c r="E273" s="3" t="str">
        <f>F273*B273</f>
        <v>511.35</v>
      </c>
      <c r="F273" s="3" t="str">
        <f>D273-C273</f>
        <v>105.00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1177.0</v>
      </c>
      <c r="D275" s="3">
        <v>1182.0</v>
      </c>
      <c r="E275" s="3" t="str">
        <f t="shared" ref="E275:E276" si="19">F275*B275</f>
        <v>211.50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339.90</v>
      </c>
      <c r="F276" s="3" t="str">
        <f>F275+F278</f>
        <v>11.00</v>
      </c>
      <c r="G276" s="1"/>
    </row>
    <row r="277" ht="15.75" customHeight="1">
      <c r="A277" s="1" t="s">
        <v>11</v>
      </c>
      <c r="B277" s="3"/>
      <c r="C277" s="3"/>
      <c r="D277" s="3"/>
      <c r="E277" s="3">
        <v>1474.44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585.0</v>
      </c>
      <c r="D278" s="3">
        <v>591.0</v>
      </c>
      <c r="E278" s="3" t="str">
        <f>B278*F278</f>
        <v>1230.90</v>
      </c>
      <c r="F278" s="3" t="str">
        <f>D278-C278</f>
        <v>6.00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51</v>
      </c>
      <c r="B281" s="3"/>
      <c r="C281" s="3"/>
      <c r="D281" s="3"/>
      <c r="E281" s="3">
        <v>117.96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49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7176.83</v>
      </c>
      <c r="F284" s="1"/>
      <c r="G284" s="3" t="str">
        <f>E284+24000</f>
        <v>31176.83</v>
      </c>
    </row>
    <row r="285" ht="15.75" customHeight="1">
      <c r="A285" s="6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43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4.87</v>
      </c>
      <c r="C288" s="3">
        <v>73562.0</v>
      </c>
      <c r="D288" s="3">
        <v>73639.0</v>
      </c>
      <c r="E288" s="3" t="str">
        <f>F288*B288</f>
        <v>374.99</v>
      </c>
      <c r="F288" s="3" t="str">
        <f>D288-C288</f>
        <v>77.00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42.3</v>
      </c>
      <c r="C290" s="3">
        <v>1172.0</v>
      </c>
      <c r="D290" s="3">
        <v>1177.0</v>
      </c>
      <c r="E290" s="3" t="str">
        <f t="shared" ref="E290:E291" si="20">F290*B290</f>
        <v>211.50</v>
      </c>
      <c r="F290" s="3" t="str">
        <f>D290-C290</f>
        <v>5.00</v>
      </c>
      <c r="G290" s="1"/>
    </row>
    <row r="291" ht="15.75" customHeight="1">
      <c r="A291" s="1" t="s">
        <v>10</v>
      </c>
      <c r="B291" s="3">
        <v>30.9</v>
      </c>
      <c r="C291" s="3"/>
      <c r="D291" s="3"/>
      <c r="E291" s="3" t="str">
        <f t="shared" si="20"/>
        <v>278.10</v>
      </c>
      <c r="F291" s="3" t="str">
        <f>F290+F293</f>
        <v>9.00</v>
      </c>
      <c r="G291" s="1"/>
    </row>
    <row r="292" ht="15.75" customHeight="1">
      <c r="A292" s="1" t="s">
        <v>11</v>
      </c>
      <c r="B292" s="3"/>
      <c r="C292" s="3"/>
      <c r="D292" s="3"/>
      <c r="E292" s="3">
        <v>1674.28</v>
      </c>
      <c r="F292" s="1"/>
      <c r="G292" s="1"/>
    </row>
    <row r="293" ht="15.75" customHeight="1">
      <c r="A293" s="1" t="s">
        <v>12</v>
      </c>
      <c r="B293" s="3">
        <v>205.15</v>
      </c>
      <c r="C293" s="3">
        <v>581.0</v>
      </c>
      <c r="D293" s="3">
        <v>585.0</v>
      </c>
      <c r="E293" s="3" t="str">
        <f>B293*F293</f>
        <v>820.60</v>
      </c>
      <c r="F293" s="3" t="str">
        <f>D293-C293</f>
        <v>4.00</v>
      </c>
      <c r="G293" s="1"/>
    </row>
    <row r="294" ht="15.75" customHeight="1">
      <c r="A294" s="1" t="s">
        <v>13</v>
      </c>
      <c r="B294" s="3"/>
      <c r="C294" s="3"/>
      <c r="D294" s="3"/>
      <c r="E294" s="3">
        <v>1849.62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1132.16</v>
      </c>
      <c r="F295" s="1"/>
      <c r="G295" s="1"/>
    </row>
    <row r="296" ht="15.75" customHeight="1">
      <c r="A296" s="1" t="s">
        <v>51</v>
      </c>
      <c r="B296" s="3"/>
      <c r="C296" s="3"/>
      <c r="D296" s="3"/>
      <c r="E296" s="3">
        <v>117.96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49</v>
      </c>
      <c r="B298" s="3"/>
      <c r="C298" s="3"/>
      <c r="D298" s="3"/>
      <c r="E298" s="3">
        <v>245.0</v>
      </c>
      <c r="F298" s="1"/>
      <c r="G298" s="1"/>
    </row>
    <row r="299" ht="15.75" customHeight="1">
      <c r="A299" s="4" t="s">
        <v>16</v>
      </c>
      <c r="B299" s="4"/>
      <c r="C299" s="4"/>
      <c r="D299" s="4"/>
      <c r="E299" s="5" t="str">
        <f>SUM(E288:E298)</f>
        <v>6768.21</v>
      </c>
      <c r="F299" s="1"/>
      <c r="G299" s="3" t="str">
        <f>E299+24000</f>
        <v>30768.21</v>
      </c>
    </row>
    <row r="300" ht="15.75" customHeight="1">
      <c r="A300" s="6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3"/>
      <c r="C303" s="3"/>
      <c r="D303" s="3"/>
      <c r="E303" s="3"/>
      <c r="F303" s="3"/>
      <c r="G303" s="1"/>
    </row>
    <row r="304" ht="15.75" customHeight="1">
      <c r="A304" s="1"/>
      <c r="B304" s="3"/>
      <c r="C304" s="3"/>
      <c r="D304" s="3"/>
      <c r="E304" s="3"/>
      <c r="F304" s="1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3"/>
      <c r="G306" s="1"/>
    </row>
    <row r="307" ht="15.75" customHeight="1">
      <c r="A307" s="1"/>
      <c r="B307" s="3"/>
      <c r="C307" s="3"/>
      <c r="D307" s="3"/>
      <c r="E307" s="3"/>
      <c r="F307" s="1"/>
      <c r="G307" s="1"/>
    </row>
    <row r="308" ht="15.75" customHeight="1">
      <c r="A308" s="1"/>
      <c r="B308" s="3"/>
      <c r="C308" s="3"/>
      <c r="D308" s="3"/>
      <c r="E308" s="3"/>
      <c r="F308" s="3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1"/>
      <c r="B313" s="3"/>
      <c r="C313" s="3"/>
      <c r="D313" s="3"/>
      <c r="E313" s="3"/>
      <c r="F313" s="1"/>
      <c r="G313" s="1"/>
    </row>
    <row r="314" ht="15.75" customHeight="1">
      <c r="A314" s="4"/>
      <c r="B314" s="4"/>
      <c r="C314" s="4"/>
      <c r="D314" s="4"/>
      <c r="E314" s="5"/>
      <c r="F314" s="1"/>
      <c r="G314" s="3"/>
    </row>
    <row r="315" ht="15.75" customHeight="1">
      <c r="A315" s="6"/>
      <c r="B315" s="1"/>
      <c r="C315" s="1"/>
      <c r="D315" s="1"/>
      <c r="E315" s="1"/>
      <c r="F315" s="1"/>
      <c r="G315" s="1"/>
    </row>
    <row r="316" ht="15.75" customHeight="1">
      <c r="A316" s="1"/>
      <c r="B316" s="2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3"/>
      <c r="C318" s="3"/>
      <c r="D318" s="3"/>
      <c r="E318" s="3"/>
      <c r="F318" s="3"/>
      <c r="G318" s="1"/>
    </row>
    <row r="319" ht="15.75" customHeight="1">
      <c r="A319" s="1"/>
      <c r="B319" s="3"/>
      <c r="C319" s="3"/>
      <c r="D319" s="3"/>
      <c r="E319" s="3"/>
      <c r="F319" s="1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3"/>
      <c r="G321" s="1"/>
    </row>
    <row r="322" ht="15.75" customHeight="1">
      <c r="A322" s="1"/>
      <c r="B322" s="3"/>
      <c r="C322" s="3"/>
      <c r="D322" s="3"/>
      <c r="E322" s="3"/>
      <c r="F322" s="1"/>
      <c r="G322" s="1"/>
    </row>
    <row r="323" ht="15.75" customHeight="1">
      <c r="A323" s="1"/>
      <c r="B323" s="3"/>
      <c r="C323" s="3"/>
      <c r="D323" s="3"/>
      <c r="E323" s="3"/>
      <c r="F323" s="3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1"/>
      <c r="B328" s="3"/>
      <c r="C328" s="3"/>
      <c r="D328" s="3"/>
      <c r="E328" s="3"/>
      <c r="F328" s="1"/>
      <c r="G328" s="1"/>
    </row>
    <row r="329" ht="15.75" customHeight="1">
      <c r="A329" s="4"/>
      <c r="B329" s="4"/>
      <c r="C329" s="4"/>
      <c r="D329" s="4"/>
      <c r="E329" s="5"/>
      <c r="F329" s="1"/>
      <c r="G329" s="3"/>
    </row>
    <row r="330" ht="15.75" customHeight="1">
      <c r="A330" s="6"/>
      <c r="B330" s="1"/>
      <c r="C330" s="1"/>
      <c r="D330" s="1"/>
      <c r="E330" s="1"/>
      <c r="F330" s="1"/>
      <c r="G330" s="1"/>
    </row>
    <row r="331" ht="15.75" customHeight="1">
      <c r="A331" s="1"/>
      <c r="B331" s="2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3"/>
      <c r="C333" s="3"/>
      <c r="D333" s="3"/>
      <c r="E333" s="3"/>
      <c r="F333" s="3"/>
      <c r="G333" s="1"/>
    </row>
    <row r="334" ht="15.75" customHeight="1">
      <c r="A334" s="1"/>
      <c r="B334" s="3"/>
      <c r="C334" s="3"/>
      <c r="D334" s="3"/>
      <c r="E334" s="3"/>
      <c r="F334" s="1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3"/>
      <c r="G336" s="1"/>
    </row>
    <row r="337" ht="15.75" customHeight="1">
      <c r="A337" s="1"/>
      <c r="B337" s="3"/>
      <c r="C337" s="3"/>
      <c r="D337" s="3"/>
      <c r="E337" s="3"/>
      <c r="F337" s="1"/>
      <c r="G337" s="1"/>
    </row>
    <row r="338" ht="15.75" customHeight="1">
      <c r="A338" s="1"/>
      <c r="B338" s="3"/>
      <c r="C338" s="3"/>
      <c r="D338" s="3"/>
      <c r="E338" s="3"/>
      <c r="F338" s="3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1"/>
      <c r="B343" s="3"/>
      <c r="C343" s="3"/>
      <c r="D343" s="3"/>
      <c r="E343" s="3"/>
      <c r="F343" s="1"/>
      <c r="G343" s="1"/>
    </row>
    <row r="344" ht="15.75" customHeight="1">
      <c r="A344" s="4"/>
      <c r="B344" s="4"/>
      <c r="C344" s="4"/>
      <c r="D344" s="4"/>
      <c r="E344" s="5"/>
      <c r="F344" s="1"/>
      <c r="G344" s="3"/>
    </row>
    <row r="345" ht="15.75" customHeight="1">
      <c r="A345" s="6"/>
      <c r="B345" s="1"/>
      <c r="C345" s="1"/>
      <c r="D345" s="1"/>
      <c r="E345" s="1"/>
      <c r="F345" s="1"/>
      <c r="G345" s="1"/>
    </row>
    <row r="346" ht="15.75" customHeight="1">
      <c r="A346" s="1"/>
      <c r="B346" s="2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3"/>
      <c r="C348" s="3"/>
      <c r="D348" s="3"/>
      <c r="E348" s="3"/>
      <c r="F348" s="3"/>
      <c r="G348" s="1"/>
    </row>
    <row r="349" ht="15.75" customHeight="1">
      <c r="A349" s="1"/>
      <c r="B349" s="3"/>
      <c r="C349" s="3"/>
      <c r="D349" s="3"/>
      <c r="E349" s="3"/>
      <c r="F349" s="1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3"/>
      <c r="G351" s="1"/>
    </row>
    <row r="352" ht="15.75" customHeight="1">
      <c r="A352" s="1"/>
      <c r="B352" s="3"/>
      <c r="C352" s="3"/>
      <c r="D352" s="3"/>
      <c r="E352" s="3"/>
      <c r="F352" s="1"/>
      <c r="G352" s="1"/>
    </row>
    <row r="353" ht="15.75" customHeight="1">
      <c r="A353" s="1"/>
      <c r="B353" s="3"/>
      <c r="C353" s="3"/>
      <c r="D353" s="3"/>
      <c r="E353" s="3"/>
      <c r="F353" s="3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1"/>
      <c r="B358" s="3"/>
      <c r="C358" s="3"/>
      <c r="D358" s="3"/>
      <c r="E358" s="3"/>
      <c r="F358" s="1"/>
      <c r="G358" s="1"/>
    </row>
    <row r="359" ht="15.75" customHeight="1">
      <c r="A359" s="4"/>
      <c r="B359" s="4"/>
      <c r="C359" s="4"/>
      <c r="D359" s="4"/>
      <c r="E359" s="5"/>
      <c r="F359" s="1"/>
      <c r="G359" s="3"/>
    </row>
    <row r="360" ht="15.75" customHeight="1">
      <c r="A360" s="6"/>
      <c r="B360" s="1"/>
      <c r="C360" s="1"/>
      <c r="D360" s="1"/>
      <c r="E360" s="1"/>
      <c r="F360" s="1"/>
      <c r="G360" s="1"/>
    </row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mergeCells count="24">
    <mergeCell ref="B316:D316"/>
    <mergeCell ref="B301:D301"/>
    <mergeCell ref="B256:D256"/>
    <mergeCell ref="B271:D271"/>
    <mergeCell ref="B286:D286"/>
    <mergeCell ref="B331:D331"/>
    <mergeCell ref="B346:D346"/>
    <mergeCell ref="B166:D166"/>
    <mergeCell ref="B181:D181"/>
    <mergeCell ref="B106:D106"/>
    <mergeCell ref="B1:D1"/>
    <mergeCell ref="B16:D16"/>
    <mergeCell ref="B31:D31"/>
    <mergeCell ref="B46:D46"/>
    <mergeCell ref="B61:D61"/>
    <mergeCell ref="B76:D76"/>
    <mergeCell ref="B91:D91"/>
    <mergeCell ref="B241:D241"/>
    <mergeCell ref="B226:D226"/>
    <mergeCell ref="B211:D211"/>
    <mergeCell ref="B121:D121"/>
    <mergeCell ref="B136:D136"/>
    <mergeCell ref="B151:D151"/>
    <mergeCell ref="B196:D196"/>
  </mergeCells>
  <drawing r:id="rId1"/>
</worksheet>
</file>