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<sst xmlns="http://schemas.openxmlformats.org/spreadsheetml/2006/main" count="2715" uniqueCount="60">
  <si>
    <t>Декабрь 2022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</si>
  <si>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</si>
  <si>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</si>
  <si>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</si>
  <si>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</si>
  <si>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</si>
  <si>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</si>
  <si>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</si>
  <si>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</si>
  <si>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</si>
  <si>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</si>
  <si>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</si>
  <si>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</si>
  <si>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</si>
  <si>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</si>
  <si>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</si>
  <si>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</si>
  <si>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</si>
  <si>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</si>
  <si>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</si>
  <si>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</si>
  <si>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</si>
  <si>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</si>
  <si>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</si>
  <si>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</si>
  <si>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</si>
  <si>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</si>
  <si>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</si>
  <si>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</si>
  <si>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</si>
  <si>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Декабрь 2021</t>
  </si>
  <si>
    <t>Ноябрь 2021</t>
  </si>
  <si>
    <t>Октябрь 2021</t>
  </si>
  <si>
    <t>Сентябрь 2021</t>
  </si>
  <si>
    <t>Август 2021</t>
  </si>
  <si>
    <t>Июль 2021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</si>
  <si>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</si>
  <si>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</si>
  <si>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</si>
  <si>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</si>
  <si>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</si>
  <si>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</si>
  <si>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</si>
  <si>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</si>
  <si>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</si>
  <si>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</si>
  <si>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</si>
  <si>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</si>
  <si>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</si>
  <si>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</si>
  <si>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</si>
  <si>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</si>
  <si>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</si>
  <si>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</si>
  <si>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</si>
  <si>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</si>
  <si>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</si>
  <si>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плч 13300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</si>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</sst>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3" numFmtId="0" xfId="0" applyFont="1"/>
    <xf borderId="0" fillId="0" fontId="3" numFmtId="2" xfId="0" applyFont="1" applyNumberFormat="1"/>
    <xf borderId="0" fillId="0" fontId="4" numFmtId="0" xfId="0" applyFon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106.56</v>
      </c>
      <c r="C3" s="3">
        <v>128.0</v>
      </c>
      <c r="D3" s="3">
        <v>129.0</v>
      </c>
      <c r="E3" s="3" t="str">
        <f t="shared" ref="E3:E4" si="1">F3*B3</f>
        <v>106.56</v>
      </c>
      <c r="F3" s="3" t="str">
        <f t="shared" ref="F3:F4" si="2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4.72</v>
      </c>
      <c r="C4" s="3">
        <v>7384.0</v>
      </c>
      <c r="D4" s="3">
        <v>7413.0</v>
      </c>
      <c r="E4" s="3" t="str">
        <f t="shared" si="1"/>
        <v>136.88</v>
      </c>
      <c r="F4" s="3" t="str">
        <f t="shared" si="2"/>
        <v>29.00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110.42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19.87</v>
      </c>
      <c r="C6" s="3">
        <v>390.0</v>
      </c>
      <c r="D6" s="3">
        <v>392.0</v>
      </c>
      <c r="E6" s="3" t="str">
        <f t="shared" ref="E6:E7" si="3">F6*B6</f>
        <v>39.74</v>
      </c>
      <c r="F6" s="3" t="str">
        <f>D6-C6</f>
        <v>2.00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69.54</v>
      </c>
      <c r="F7" s="3" t="str">
        <f>F6+F9</f>
        <v>3.00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1720.73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121.13</v>
      </c>
      <c r="C9" s="3">
        <v>221.0</v>
      </c>
      <c r="D9" s="3">
        <v>222.0</v>
      </c>
      <c r="E9" s="3" t="str">
        <f>B9*F9</f>
        <v>121.13</v>
      </c>
      <c r="F9" s="3" t="str">
        <f>D9-C9</f>
        <v>1.00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895.26</v>
      </c>
      <c r="F10" s="1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4" t="s">
        <v>16</v>
      </c>
      <c r="B13" s="4"/>
      <c r="C13" s="4"/>
      <c r="D13" s="4"/>
      <c r="E13" s="5" t="str">
        <f>SUM(E3:E12)</f>
        <v>3750.89</v>
      </c>
      <c r="F13" s="1"/>
      <c r="G13" s="3" t="str">
        <f>E13+13000</f>
        <v>16750.89</v>
      </c>
      <c r="H13" s="3" t="str">
        <f>G13-12</f>
        <v>16738.89</v>
      </c>
      <c r="I13" s="1"/>
      <c r="J13" s="4"/>
      <c r="K13" s="4"/>
      <c r="L13" s="4"/>
      <c r="M13" s="4"/>
      <c r="N13" s="5"/>
      <c r="O13" s="1"/>
      <c r="P13" s="3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106.56</v>
      </c>
      <c r="C17" s="3">
        <v>128.0</v>
      </c>
      <c r="D17" s="3">
        <v>128.0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4.72</v>
      </c>
      <c r="C18" s="3">
        <v>7349.0</v>
      </c>
      <c r="D18" s="3">
        <v>7384.0</v>
      </c>
      <c r="E18" s="3" t="str">
        <f t="shared" si="4"/>
        <v>165.20</v>
      </c>
      <c r="F18" s="3" t="str">
        <f t="shared" si="5"/>
        <v>35.00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>
        <v>110.42</v>
      </c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19.87</v>
      </c>
      <c r="C20" s="3">
        <v>389.0</v>
      </c>
      <c r="D20" s="3">
        <v>390.0</v>
      </c>
      <c r="E20" s="3" t="str">
        <f t="shared" ref="E20:E21" si="6">F20*B20</f>
        <v>19.87</v>
      </c>
      <c r="F20" s="3" t="str">
        <f>D20-C20</f>
        <v>1.00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23.18</v>
      </c>
      <c r="C21" s="3"/>
      <c r="D21" s="3"/>
      <c r="E21" s="3" t="str">
        <f t="shared" si="6"/>
        <v>46.36</v>
      </c>
      <c r="F21" s="3" t="str">
        <f>F20+F23</f>
        <v>2.00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3">
        <v>1634.13</v>
      </c>
      <c r="F22" s="1"/>
      <c r="G22" s="1">
        <v>1720.73</v>
      </c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121.13</v>
      </c>
      <c r="C23" s="3">
        <v>220.0</v>
      </c>
      <c r="D23" s="3">
        <v>221.0</v>
      </c>
      <c r="E23" s="3" t="str">
        <f>B23*F23</f>
        <v>121.13</v>
      </c>
      <c r="F23" s="3" t="str">
        <f>D23-C23</f>
        <v>1.00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3">
        <v>948.71</v>
      </c>
      <c r="F24" s="1"/>
      <c r="G24" s="1">
        <v>895.26</v>
      </c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500.63</v>
      </c>
      <c r="F25" s="1"/>
      <c r="G25" s="1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 t="s">
        <v>19</v>
      </c>
      <c r="H26" s="1" t="str">
        <f>16600-16588</f>
        <v>12</v>
      </c>
      <c r="I26" s="1"/>
      <c r="J26" s="1"/>
      <c r="K26" s="3"/>
      <c r="L26" s="3"/>
      <c r="M26" s="3"/>
      <c r="N26" s="3"/>
      <c r="O26" s="1"/>
      <c r="P26" s="3"/>
    </row>
    <row r="27" ht="15.75" customHeight="1">
      <c r="A27" s="4" t="s">
        <v>16</v>
      </c>
      <c r="B27" s="4"/>
      <c r="C27" s="4"/>
      <c r="D27" s="4"/>
      <c r="E27" s="5" t="str">
        <f>SUM(E17:E26)</f>
        <v>3588.65</v>
      </c>
      <c r="F27" s="1"/>
      <c r="G27" s="3" t="str">
        <f>E27+13000</f>
        <v>16588.65</v>
      </c>
      <c r="H27" s="3"/>
      <c r="I27" s="1"/>
      <c r="J27" s="4"/>
      <c r="K27" s="4"/>
      <c r="L27" s="4"/>
      <c r="M27" s="4"/>
      <c r="N27" s="5"/>
      <c r="O27" s="1"/>
      <c r="P27" s="3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106.56</v>
      </c>
      <c r="C31" s="3">
        <v>127.0</v>
      </c>
      <c r="D31" s="3">
        <v>128.0</v>
      </c>
      <c r="E31" s="3" t="str">
        <f t="shared" ref="E31:E32" si="7">F31*B31</f>
        <v>106.56</v>
      </c>
      <c r="F31" s="3" t="str">
        <f t="shared" ref="F31:F32" si="8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4.72</v>
      </c>
      <c r="C32" s="3">
        <v>7308.0</v>
      </c>
      <c r="D32" s="3">
        <v>7349.0</v>
      </c>
      <c r="E32" s="3" t="str">
        <f t="shared" si="7"/>
        <v>193.52</v>
      </c>
      <c r="F32" s="3" t="str">
        <f t="shared" si="8"/>
        <v>41.00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19.87</v>
      </c>
      <c r="C34" s="3">
        <v>388.0</v>
      </c>
      <c r="D34" s="3">
        <v>389.0</v>
      </c>
      <c r="E34" s="3" t="str">
        <f t="shared" ref="E34:E35" si="9">F34*B34</f>
        <v>19.87</v>
      </c>
      <c r="F34" s="3" t="str">
        <f>D34-C34</f>
        <v>1.00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23.18</v>
      </c>
      <c r="C35" s="3"/>
      <c r="D35" s="3"/>
      <c r="E35" s="3" t="str">
        <f t="shared" si="9"/>
        <v>46.36</v>
      </c>
      <c r="F35" s="3" t="str">
        <f>F34+F37</f>
        <v>2.00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3">
        <v>1634.13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121.13</v>
      </c>
      <c r="C37" s="3">
        <v>219.0</v>
      </c>
      <c r="D37" s="3">
        <v>220.0</v>
      </c>
      <c r="E37" s="3" t="str">
        <f>B37*F37</f>
        <v>121.13</v>
      </c>
      <c r="F37" s="3" t="str">
        <f>D37-C37</f>
        <v>1.00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3">
        <v>948.71</v>
      </c>
      <c r="F38" s="1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500.63</v>
      </c>
      <c r="F39" s="1"/>
      <c r="G39" s="1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4" t="s">
        <v>16</v>
      </c>
      <c r="B41" s="4"/>
      <c r="C41" s="4"/>
      <c r="D41" s="4"/>
      <c r="E41" s="5" t="str">
        <f>SUM(E31:E40)</f>
        <v>3723.53</v>
      </c>
      <c r="F41" s="1"/>
      <c r="G41" s="3" t="str">
        <f>E41+13000</f>
        <v>16723.53</v>
      </c>
      <c r="H41" s="3"/>
      <c r="I41" s="1"/>
      <c r="J41" s="4"/>
      <c r="K41" s="4"/>
      <c r="L41" s="4"/>
      <c r="M41" s="4"/>
      <c r="N41" s="5"/>
      <c r="O41" s="1"/>
      <c r="P41" s="3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106.56</v>
      </c>
      <c r="C45" s="3">
        <v>126.0</v>
      </c>
      <c r="D45" s="3">
        <v>127.0</v>
      </c>
      <c r="E45" s="3" t="str">
        <f t="shared" ref="E45:E46" si="10">F45*B45</f>
        <v>106.56</v>
      </c>
      <c r="F45" s="3" t="str">
        <f t="shared" ref="F45:F46" si="11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4.72</v>
      </c>
      <c r="C46" s="3">
        <v>7274.0</v>
      </c>
      <c r="D46" s="3">
        <v>7308.0</v>
      </c>
      <c r="E46" s="3" t="str">
        <f t="shared" si="10"/>
        <v>160.48</v>
      </c>
      <c r="F46" s="3" t="str">
        <f t="shared" si="11"/>
        <v>34.00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19.87</v>
      </c>
      <c r="C48" s="3">
        <v>386.0</v>
      </c>
      <c r="D48" s="3">
        <v>388.0</v>
      </c>
      <c r="E48" s="3" t="str">
        <f t="shared" ref="E48:E49" si="12">F48*B48</f>
        <v>39.74</v>
      </c>
      <c r="F48" s="3" t="str">
        <f>D48-C48</f>
        <v>2.00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23.18</v>
      </c>
      <c r="C49" s="3"/>
      <c r="D49" s="3"/>
      <c r="E49" s="3" t="str">
        <f t="shared" si="12"/>
        <v>69.54</v>
      </c>
      <c r="F49" s="3" t="str">
        <f>F48+F51</f>
        <v>3.00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3">
        <v>1634.13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121.13</v>
      </c>
      <c r="C51" s="3">
        <v>218.0</v>
      </c>
      <c r="D51" s="3">
        <v>219.0</v>
      </c>
      <c r="E51" s="3" t="str">
        <f>B51*F51</f>
        <v>121.13</v>
      </c>
      <c r="F51" s="3" t="str">
        <f>D51-C51</f>
        <v>1.00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3">
        <v>948.71</v>
      </c>
      <c r="F52" s="1"/>
      <c r="G52" s="1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500.63</v>
      </c>
      <c r="F53" s="1"/>
      <c r="G53" s="1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4" t="s">
        <v>16</v>
      </c>
      <c r="B55" s="4"/>
      <c r="C55" s="4"/>
      <c r="D55" s="4"/>
      <c r="E55" s="5" t="str">
        <f>SUM(E45:E54)</f>
        <v>3733.54</v>
      </c>
      <c r="F55" s="1"/>
      <c r="G55" s="3" t="str">
        <f>E55+13000</f>
        <v>16733.54</v>
      </c>
      <c r="H55" s="3"/>
      <c r="I55" s="1"/>
      <c r="J55" s="4"/>
      <c r="K55" s="4"/>
      <c r="L55" s="4"/>
      <c r="M55" s="4"/>
      <c r="N55" s="5"/>
      <c r="O55" s="1"/>
      <c r="P55" s="3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106.56</v>
      </c>
      <c r="C59" s="3">
        <v>126.0</v>
      </c>
      <c r="D59" s="3">
        <v>126.0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4.72</v>
      </c>
      <c r="C60" s="3">
        <v>7236.0</v>
      </c>
      <c r="D60" s="3">
        <v>7274.0</v>
      </c>
      <c r="E60" s="3" t="str">
        <f t="shared" si="13"/>
        <v>179.36</v>
      </c>
      <c r="F60" s="3" t="str">
        <f t="shared" si="14"/>
        <v>38.00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19.87</v>
      </c>
      <c r="C62" s="3">
        <v>383.0</v>
      </c>
      <c r="D62" s="3">
        <v>386.0</v>
      </c>
      <c r="E62" s="3" t="str">
        <f t="shared" ref="E62:E63" si="15">F62*B62</f>
        <v>59.61</v>
      </c>
      <c r="F62" s="3" t="str">
        <f>D62-C62</f>
        <v>3.00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23.18</v>
      </c>
      <c r="C63" s="3"/>
      <c r="D63" s="3"/>
      <c r="E63" s="3" t="str">
        <f t="shared" si="15"/>
        <v>92.72</v>
      </c>
      <c r="F63" s="3" t="str">
        <f>F62+F65</f>
        <v>4.00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3">
        <v>1634.13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121.13</v>
      </c>
      <c r="C65" s="3">
        <v>217.0</v>
      </c>
      <c r="D65" s="3">
        <v>218.0</v>
      </c>
      <c r="E65" s="3" t="str">
        <f>B65*F65</f>
        <v>121.13</v>
      </c>
      <c r="F65" s="3" t="str">
        <f>D65-C65</f>
        <v>1.00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3">
        <v>948.71</v>
      </c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500.63</v>
      </c>
      <c r="F67" s="1"/>
      <c r="G67" s="1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4" t="s">
        <v>16</v>
      </c>
      <c r="B69" s="4"/>
      <c r="C69" s="4"/>
      <c r="D69" s="4"/>
      <c r="E69" s="5" t="str">
        <f>SUM(E59:E68)</f>
        <v>3688.91</v>
      </c>
      <c r="F69" s="1"/>
      <c r="G69" s="3" t="str">
        <f>E69+13000</f>
        <v>16688.91</v>
      </c>
      <c r="H69" s="3"/>
      <c r="I69" s="1"/>
      <c r="J69" s="4"/>
      <c r="K69" s="4"/>
      <c r="L69" s="4"/>
      <c r="M69" s="4"/>
      <c r="N69" s="5"/>
      <c r="O69" s="1"/>
      <c r="P69" s="3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106.56</v>
      </c>
      <c r="C73" s="3">
        <v>125.0</v>
      </c>
      <c r="D73" s="3">
        <v>126.0</v>
      </c>
      <c r="E73" s="3" t="str">
        <f t="shared" ref="E73:E74" si="16">F73*B73</f>
        <v>106.56</v>
      </c>
      <c r="F73" s="3" t="str">
        <f t="shared" ref="F73:F74" si="17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4.48</v>
      </c>
      <c r="C74" s="3">
        <v>7181.0</v>
      </c>
      <c r="D74" s="3">
        <v>7236.0</v>
      </c>
      <c r="E74" s="3" t="str">
        <f t="shared" si="16"/>
        <v>246.40</v>
      </c>
      <c r="F74" s="3" t="str">
        <f t="shared" si="17"/>
        <v>55.00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18.88</v>
      </c>
      <c r="C76" s="3">
        <v>378.0</v>
      </c>
      <c r="D76" s="3">
        <v>383.0</v>
      </c>
      <c r="E76" s="3" t="str">
        <f t="shared" ref="E76:E77" si="18">F76*B76</f>
        <v>94.40</v>
      </c>
      <c r="F76" s="3" t="str">
        <f>D76-C76</f>
        <v>5.00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18"/>
        <v>154.21</v>
      </c>
      <c r="F77" s="3" t="str">
        <f>F76+F79</f>
        <v>7.00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3">
        <v>1634.13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114.27</v>
      </c>
      <c r="C79" s="3">
        <v>215.0</v>
      </c>
      <c r="D79" s="3">
        <v>217.0</v>
      </c>
      <c r="E79" s="3" t="str">
        <f>B79*F79</f>
        <v>228.54</v>
      </c>
      <c r="F79" s="3" t="str">
        <f>D79-C79</f>
        <v>2.00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3">
        <v>946.07</v>
      </c>
      <c r="F80" s="1"/>
      <c r="G80" s="1"/>
      <c r="H80" s="1">
        <v>948.71</v>
      </c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500.63</v>
      </c>
      <c r="F81" s="1"/>
      <c r="G81" s="1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/>
      <c r="H82" s="1">
        <v>50.0</v>
      </c>
      <c r="I82" s="1"/>
      <c r="J82" s="1"/>
      <c r="K82" s="3"/>
      <c r="L82" s="3"/>
      <c r="M82" s="3"/>
      <c r="N82" s="3"/>
      <c r="O82" s="1"/>
      <c r="P82" s="3"/>
    </row>
    <row r="83" ht="15.75" customHeight="1">
      <c r="A83" s="4" t="s">
        <v>16</v>
      </c>
      <c r="B83" s="4"/>
      <c r="C83" s="4"/>
      <c r="D83" s="4"/>
      <c r="E83" s="5" t="str">
        <f>SUM(E73:E82)</f>
        <v>4058.56</v>
      </c>
      <c r="F83" s="1"/>
      <c r="G83" s="3" t="str">
        <f>E83+13000</f>
        <v>17058.56</v>
      </c>
      <c r="H83" s="3"/>
      <c r="I83" s="1"/>
      <c r="J83" s="4"/>
      <c r="K83" s="4"/>
      <c r="L83" s="4"/>
      <c r="M83" s="4"/>
      <c r="N83" s="5"/>
      <c r="O83" s="1"/>
      <c r="P83" s="3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101.2</v>
      </c>
      <c r="C87" s="3">
        <v>125.0</v>
      </c>
      <c r="D87" s="3">
        <v>125.0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4.48</v>
      </c>
      <c r="C88" s="3">
        <v>7145.0</v>
      </c>
      <c r="D88" s="3">
        <v>7181.0</v>
      </c>
      <c r="E88" s="3" t="str">
        <f t="shared" si="19"/>
        <v>161.28</v>
      </c>
      <c r="F88" s="3" t="str">
        <f t="shared" si="20"/>
        <v>36.00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 t="str">
        <f>6000-4675</f>
        <v>1325</v>
      </c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18.88</v>
      </c>
      <c r="C90" s="3">
        <v>377.0</v>
      </c>
      <c r="D90" s="3">
        <v>378.0</v>
      </c>
      <c r="E90" s="3" t="str">
        <f t="shared" ref="E90:E91" si="21">F90*B90</f>
        <v>18.88</v>
      </c>
      <c r="F90" s="3" t="str">
        <f>D90-C90</f>
        <v>1.00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1"/>
        <v>22.03</v>
      </c>
      <c r="F91" s="3" t="str">
        <f>F90+F93</f>
        <v>1.00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3">
        <v>1634.13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114.27</v>
      </c>
      <c r="C93" s="3">
        <v>215.0</v>
      </c>
      <c r="D93" s="3">
        <v>215.0</v>
      </c>
      <c r="E93" s="3" t="str">
        <f>B93*F93</f>
        <v>0.00</v>
      </c>
      <c r="F93" s="3" t="str">
        <f>D93-C93</f>
        <v>0.00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3">
        <v>946.07</v>
      </c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500.63</v>
      </c>
      <c r="F95" s="1"/>
      <c r="G95" s="1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4" t="s">
        <v>16</v>
      </c>
      <c r="B97" s="4"/>
      <c r="C97" s="4"/>
      <c r="D97" s="4"/>
      <c r="E97" s="5" t="str">
        <f>SUM(E87:E96)</f>
        <v>3430.64</v>
      </c>
      <c r="F97" s="1"/>
      <c r="G97" s="3" t="str">
        <f>E97+13000</f>
        <v>16430.64</v>
      </c>
      <c r="H97" s="3"/>
      <c r="I97" s="1"/>
      <c r="J97" s="4"/>
      <c r="K97" s="4"/>
      <c r="L97" s="4"/>
      <c r="M97" s="4"/>
      <c r="N97" s="5"/>
      <c r="O97" s="1"/>
      <c r="P97" s="3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101.2</v>
      </c>
      <c r="C101" s="3">
        <v>124.0</v>
      </c>
      <c r="D101" s="3">
        <v>124.0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4.48</v>
      </c>
      <c r="C102" s="3">
        <v>7140.0</v>
      </c>
      <c r="D102" s="3">
        <v>7142.0</v>
      </c>
      <c r="E102" s="3" t="str">
        <f t="shared" si="22"/>
        <v>8.96</v>
      </c>
      <c r="F102" s="3" t="str">
        <f t="shared" si="23"/>
        <v>2.00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 t="str">
        <f>6000-4675</f>
        <v>1325</v>
      </c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18.88</v>
      </c>
      <c r="C104" s="3">
        <v>376.0</v>
      </c>
      <c r="D104" s="3">
        <v>377.0</v>
      </c>
      <c r="E104" s="3" t="str">
        <f t="shared" ref="E104:E105" si="24">F104*B104</f>
        <v>18.88</v>
      </c>
      <c r="F104" s="3" t="str">
        <f>D104-C104</f>
        <v>1.00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4"/>
        <v>44.06</v>
      </c>
      <c r="F105" s="3" t="str">
        <f>F104+F107</f>
        <v>2.00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3">
        <v>1634.13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114.27</v>
      </c>
      <c r="C107" s="3">
        <v>214.0</v>
      </c>
      <c r="D107" s="3">
        <v>215.0</v>
      </c>
      <c r="E107" s="3" t="str">
        <f>B107*F107</f>
        <v>114.27</v>
      </c>
      <c r="F107" s="3" t="str">
        <f>D107-C107</f>
        <v>1.00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3">
        <v>946.07</v>
      </c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500.63</v>
      </c>
      <c r="F109" s="1"/>
      <c r="G109" s="1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4" t="s">
        <v>16</v>
      </c>
      <c r="B111" s="4"/>
      <c r="C111" s="4"/>
      <c r="D111" s="4"/>
      <c r="E111" s="5" t="str">
        <f>SUM(E101:E110)</f>
        <v>3414.62</v>
      </c>
      <c r="F111" s="1"/>
      <c r="G111" s="3" t="str">
        <f>E111+14000</f>
        <v>17414.62</v>
      </c>
      <c r="H111" s="3"/>
      <c r="I111" s="1"/>
      <c r="J111" s="4"/>
      <c r="K111" s="4"/>
      <c r="L111" s="4"/>
      <c r="M111" s="4"/>
      <c r="N111" s="5"/>
      <c r="O111" s="1"/>
      <c r="P111" s="3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101.2</v>
      </c>
      <c r="C115" s="3">
        <v>123.0</v>
      </c>
      <c r="D115" s="3">
        <v>124.0</v>
      </c>
      <c r="E115" s="3" t="str">
        <f t="shared" ref="E115:E116" si="25">F115*B115</f>
        <v>101.20</v>
      </c>
      <c r="F115" s="3" t="str">
        <f t="shared" ref="F115:F116" si="26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4.48</v>
      </c>
      <c r="C116" s="3">
        <v>7077.0</v>
      </c>
      <c r="D116" s="3">
        <v>7140.0</v>
      </c>
      <c r="E116" s="3" t="str">
        <f t="shared" si="25"/>
        <v>282.24</v>
      </c>
      <c r="F116" s="3" t="str">
        <f t="shared" si="26"/>
        <v>63.00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 t="str">
        <f>6000-4675</f>
        <v>1325</v>
      </c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18.88</v>
      </c>
      <c r="C118" s="3">
        <v>370.0</v>
      </c>
      <c r="D118" s="3">
        <v>376.0</v>
      </c>
      <c r="E118" s="3" t="str">
        <f t="shared" ref="E118:E119" si="27">F118*B118</f>
        <v>113.28</v>
      </c>
      <c r="F118" s="3" t="str">
        <f>D118-C118</f>
        <v>6.00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27"/>
        <v>264.36</v>
      </c>
      <c r="F119" s="3" t="str">
        <f>F118+F121</f>
        <v>12.00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3">
        <v>1634.13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114.27</v>
      </c>
      <c r="C121" s="3">
        <v>208.0</v>
      </c>
      <c r="D121" s="3">
        <v>214.0</v>
      </c>
      <c r="E121" s="3" t="str">
        <f>B121*F121</f>
        <v>685.62</v>
      </c>
      <c r="F121" s="3" t="str">
        <f>D121-C121</f>
        <v>6.00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3">
        <v>946.07</v>
      </c>
      <c r="F122" s="1"/>
      <c r="G122" s="1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500.63</v>
      </c>
      <c r="F123" s="1"/>
      <c r="G123" s="1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4" t="s">
        <v>16</v>
      </c>
      <c r="B125" s="4"/>
      <c r="C125" s="4"/>
      <c r="D125" s="4"/>
      <c r="E125" s="5" t="str">
        <f>SUM(E115:E124)</f>
        <v>4675.15</v>
      </c>
      <c r="F125" s="1"/>
      <c r="G125" s="3" t="str">
        <f>E125+14000</f>
        <v>18675.15</v>
      </c>
      <c r="H125" s="3"/>
      <c r="I125" s="1"/>
      <c r="J125" s="4"/>
      <c r="K125" s="4"/>
      <c r="L125" s="4"/>
      <c r="M125" s="4"/>
      <c r="N125" s="5"/>
      <c r="O125" s="1"/>
      <c r="P125" s="3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101.2</v>
      </c>
      <c r="C129" s="3">
        <v>123.0</v>
      </c>
      <c r="D129" s="3">
        <v>123.0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4.48</v>
      </c>
      <c r="C130" s="3">
        <v>7034.0</v>
      </c>
      <c r="D130" s="3">
        <v>7077.0</v>
      </c>
      <c r="E130" s="3" t="str">
        <f t="shared" si="28"/>
        <v>192.64</v>
      </c>
      <c r="F130" s="3" t="str">
        <f t="shared" si="29"/>
        <v>43.00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18.88</v>
      </c>
      <c r="C132" s="3">
        <v>365.0</v>
      </c>
      <c r="D132" s="3">
        <v>370.0</v>
      </c>
      <c r="E132" s="3" t="str">
        <f t="shared" ref="E132:E133" si="30">F132*B132</f>
        <v>94.40</v>
      </c>
      <c r="F132" s="3" t="str">
        <f>D132-C132</f>
        <v>5.00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0"/>
        <v>220.30</v>
      </c>
      <c r="F133" s="3" t="str">
        <f>F132+F135</f>
        <v>10.00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3">
        <v>1634.13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114.27</v>
      </c>
      <c r="C135" s="3">
        <v>203.0</v>
      </c>
      <c r="D135" s="3">
        <v>208.0</v>
      </c>
      <c r="E135" s="3" t="str">
        <f>B135*F135</f>
        <v>571.35</v>
      </c>
      <c r="F135" s="3" t="str">
        <f>D135-C135</f>
        <v>5.00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3">
        <v>946.07</v>
      </c>
      <c r="F136" s="1"/>
      <c r="G136" s="1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500.63</v>
      </c>
      <c r="F137" s="1"/>
      <c r="G137" s="1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4" t="s">
        <v>16</v>
      </c>
      <c r="B139" s="4"/>
      <c r="C139" s="4"/>
      <c r="D139" s="4"/>
      <c r="E139" s="5" t="str">
        <f>SUM(E129:E138)</f>
        <v>4307.14</v>
      </c>
      <c r="F139" s="1"/>
      <c r="G139" s="3" t="str">
        <f>E139+14000</f>
        <v>18307.14</v>
      </c>
      <c r="H139" s="3"/>
      <c r="I139" s="1"/>
      <c r="J139" s="4"/>
      <c r="K139" s="4"/>
      <c r="L139" s="4"/>
      <c r="M139" s="4"/>
      <c r="N139" s="5"/>
      <c r="O139" s="1"/>
      <c r="P139" s="3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101.2</v>
      </c>
      <c r="C143" s="3">
        <v>121.0</v>
      </c>
      <c r="D143" s="3">
        <v>121.0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4.48</v>
      </c>
      <c r="C144" s="3">
        <v>6988.0</v>
      </c>
      <c r="D144" s="3">
        <v>6988.0</v>
      </c>
      <c r="E144" s="3" t="str">
        <f t="shared" si="31"/>
        <v>0.00</v>
      </c>
      <c r="F144" s="3" t="str">
        <f t="shared" si="32"/>
        <v>0.00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18.88</v>
      </c>
      <c r="C146" s="3">
        <v>363.0</v>
      </c>
      <c r="D146" s="3">
        <v>363.0</v>
      </c>
      <c r="E146" s="3" t="str">
        <f t="shared" ref="E146:E147" si="33">F146*B146</f>
        <v>0.00</v>
      </c>
      <c r="F146" s="3" t="str">
        <f>D146-C146</f>
        <v>0.00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3"/>
        <v>0.00</v>
      </c>
      <c r="F147" s="3" t="str">
        <f>F146+F149</f>
        <v>0.00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3">
        <v>1634.13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114.27</v>
      </c>
      <c r="C149" s="3">
        <v>202.0</v>
      </c>
      <c r="D149" s="3">
        <v>202.0</v>
      </c>
      <c r="E149" s="3" t="str">
        <f>B149*F149</f>
        <v>0.00</v>
      </c>
      <c r="F149" s="3" t="str">
        <f>D149-C149</f>
        <v>0.00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3">
        <v>946.07</v>
      </c>
      <c r="F150" s="1"/>
      <c r="G150" s="1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500.63</v>
      </c>
      <c r="F151" s="1"/>
      <c r="G151" s="1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4" t="s">
        <v>16</v>
      </c>
      <c r="B153" s="4"/>
      <c r="C153" s="4"/>
      <c r="D153" s="4"/>
      <c r="E153" s="5" t="str">
        <f>SUM(E143:E152)</f>
        <v>3228.45</v>
      </c>
      <c r="F153" s="1"/>
      <c r="G153" s="3" t="str">
        <f>E153+14000</f>
        <v>17228.45</v>
      </c>
      <c r="H153" s="3"/>
      <c r="I153" s="1"/>
      <c r="J153" s="4"/>
      <c r="K153" s="4"/>
      <c r="L153" s="4"/>
      <c r="M153" s="4"/>
      <c r="N153" s="5"/>
      <c r="O153" s="1"/>
      <c r="P153" s="3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101.2</v>
      </c>
      <c r="C157" s="3">
        <v>121.0</v>
      </c>
      <c r="D157" s="3">
        <v>121.0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4.48</v>
      </c>
      <c r="C158" s="3">
        <v>6980.0</v>
      </c>
      <c r="D158" s="3">
        <v>6988.0</v>
      </c>
      <c r="E158" s="3" t="str">
        <f t="shared" si="34"/>
        <v>35.84</v>
      </c>
      <c r="F158" s="3" t="str">
        <f t="shared" si="35"/>
        <v>8.00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18.88</v>
      </c>
      <c r="C160" s="3">
        <v>362.0</v>
      </c>
      <c r="D160" s="3">
        <v>363.0</v>
      </c>
      <c r="E160" s="3" t="str">
        <f t="shared" ref="E160:E161" si="36">F160*B160</f>
        <v>18.88</v>
      </c>
      <c r="F160" s="3" t="str">
        <f>D160-C160</f>
        <v>1.00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6"/>
        <v>44.06</v>
      </c>
      <c r="F161" s="3" t="str">
        <f>F160+F163</f>
        <v>2.00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3">
        <v>1634.13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114.27</v>
      </c>
      <c r="C163" s="3">
        <v>201.0</v>
      </c>
      <c r="D163" s="3">
        <v>202.0</v>
      </c>
      <c r="E163" s="3" t="str">
        <f>B163*F163</f>
        <v>114.27</v>
      </c>
      <c r="F163" s="3" t="str">
        <f>D163-C163</f>
        <v>1.00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3">
        <v>946.07</v>
      </c>
      <c r="F164" s="1"/>
      <c r="G164" s="1">
        <v>946.07</v>
      </c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4" t="s">
        <v>16</v>
      </c>
      <c r="B167" s="4"/>
      <c r="C167" s="4"/>
      <c r="D167" s="4"/>
      <c r="E167" s="5" t="str">
        <f>SUM(E157:E166)</f>
        <v>3234.33</v>
      </c>
      <c r="F167" s="1"/>
      <c r="G167" s="3" t="str">
        <f>E167+14000</f>
        <v>17234.33</v>
      </c>
      <c r="H167" s="3"/>
      <c r="I167" s="1"/>
      <c r="J167" s="4"/>
      <c r="K167" s="4"/>
      <c r="L167" s="4"/>
      <c r="M167" s="4"/>
      <c r="N167" s="5"/>
      <c r="O167" s="1"/>
      <c r="P167" s="3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 t="s">
        <v>1</v>
      </c>
      <c r="L170" s="1" t="s">
        <v>2</v>
      </c>
      <c r="M170" s="1" t="s">
        <v>3</v>
      </c>
      <c r="N170" s="1" t="s">
        <v>4</v>
      </c>
      <c r="O170" s="1" t="s">
        <v>5</v>
      </c>
      <c r="P170" s="1"/>
    </row>
    <row r="171" ht="12.75" customHeight="1">
      <c r="A171" s="1" t="s">
        <v>6</v>
      </c>
      <c r="B171" s="3">
        <v>101.2</v>
      </c>
      <c r="C171" s="3">
        <v>120.0</v>
      </c>
      <c r="D171" s="3">
        <v>121.0</v>
      </c>
      <c r="E171" s="3" t="str">
        <f t="shared" ref="E171:E172" si="37">F171*B171</f>
        <v>101.20</v>
      </c>
      <c r="F171" s="3" t="str">
        <f t="shared" ref="F171:F172" si="38">D171-C171</f>
        <v>1.00</v>
      </c>
      <c r="G171" s="1"/>
      <c r="H171" s="1"/>
      <c r="I171" s="1"/>
      <c r="J171" s="1" t="s">
        <v>6</v>
      </c>
      <c r="K171" s="3">
        <v>101.2</v>
      </c>
      <c r="L171" s="3">
        <v>121.0</v>
      </c>
      <c r="M171" s="3">
        <v>121.0</v>
      </c>
      <c r="N171" s="3" t="str">
        <f t="shared" ref="N171:N172" si="39">O171*K171</f>
        <v>0.00</v>
      </c>
      <c r="O171" s="3" t="str">
        <f t="shared" ref="O171:O172" si="40">M171-L171</f>
        <v>0.00</v>
      </c>
      <c r="P171" s="1"/>
    </row>
    <row r="172" ht="12.75" customHeight="1">
      <c r="A172" s="1" t="s">
        <v>7</v>
      </c>
      <c r="B172" s="3">
        <v>4.48</v>
      </c>
      <c r="C172" s="3">
        <v>6737.0</v>
      </c>
      <c r="D172" s="3">
        <v>6980.0</v>
      </c>
      <c r="E172" s="3" t="str">
        <f t="shared" si="37"/>
        <v>1088.64</v>
      </c>
      <c r="F172" s="3" t="str">
        <f t="shared" si="38"/>
        <v>243.00</v>
      </c>
      <c r="G172" s="1"/>
      <c r="H172" s="1"/>
      <c r="I172" s="1"/>
      <c r="J172" s="1" t="s">
        <v>7</v>
      </c>
      <c r="K172" s="3">
        <v>4.48</v>
      </c>
      <c r="L172" s="3">
        <v>6980.0</v>
      </c>
      <c r="M172" s="3">
        <v>6980.0</v>
      </c>
      <c r="N172" s="3" t="str">
        <f t="shared" si="39"/>
        <v>0.00</v>
      </c>
      <c r="O172" s="3" t="str">
        <f t="shared" si="40"/>
        <v>0.00</v>
      </c>
      <c r="P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 t="s">
        <v>8</v>
      </c>
      <c r="K173" s="3"/>
      <c r="L173" s="3"/>
      <c r="M173" s="3"/>
      <c r="N173" s="3">
        <v>102.62</v>
      </c>
      <c r="O173" s="1"/>
      <c r="P173" s="1"/>
    </row>
    <row r="174" ht="12.75" customHeight="1">
      <c r="A174" s="1" t="s">
        <v>9</v>
      </c>
      <c r="B174" s="3">
        <v>18.88</v>
      </c>
      <c r="C174" s="3">
        <v>356.0</v>
      </c>
      <c r="D174" s="3">
        <v>362.0</v>
      </c>
      <c r="E174" s="3" t="str">
        <f t="shared" ref="E174:E175" si="41">F174*B174</f>
        <v>113.28</v>
      </c>
      <c r="F174" s="3" t="str">
        <f>D174-C174</f>
        <v>6.00</v>
      </c>
      <c r="G174" s="1"/>
      <c r="H174" s="3"/>
      <c r="I174" s="1"/>
      <c r="J174" s="1" t="s">
        <v>9</v>
      </c>
      <c r="K174" s="3">
        <v>18.88</v>
      </c>
      <c r="L174" s="3">
        <v>362.0</v>
      </c>
      <c r="M174" s="3">
        <v>362.0</v>
      </c>
      <c r="N174" s="3" t="str">
        <f t="shared" ref="N174:N175" si="42">O174*K174</f>
        <v>0.00</v>
      </c>
      <c r="O174" s="3" t="str">
        <f>M174-L174</f>
        <v>0.00</v>
      </c>
      <c r="P174" s="1"/>
    </row>
    <row r="175" ht="12.75" customHeight="1">
      <c r="A175" s="1" t="s">
        <v>10</v>
      </c>
      <c r="B175" s="3">
        <v>22.03</v>
      </c>
      <c r="C175" s="3"/>
      <c r="D175" s="3"/>
      <c r="E175" s="3" t="str">
        <f t="shared" si="41"/>
        <v>198.27</v>
      </c>
      <c r="F175" s="3" t="str">
        <f>F174+F177</f>
        <v>9.00</v>
      </c>
      <c r="G175" s="1"/>
      <c r="H175" s="3"/>
      <c r="I175" s="1"/>
      <c r="J175" s="1" t="s">
        <v>10</v>
      </c>
      <c r="K175" s="3">
        <v>22.03</v>
      </c>
      <c r="L175" s="3"/>
      <c r="M175" s="3"/>
      <c r="N175" s="3" t="str">
        <f t="shared" si="42"/>
        <v>0.00</v>
      </c>
      <c r="O175" s="3" t="str">
        <f>O174+O177</f>
        <v>0.00</v>
      </c>
      <c r="P175" s="1"/>
    </row>
    <row r="176" ht="12.75" customHeight="1">
      <c r="A176" s="1" t="s">
        <v>11</v>
      </c>
      <c r="B176" s="3"/>
      <c r="C176" s="3"/>
      <c r="D176" s="3"/>
      <c r="E176" s="3">
        <v>1634.13</v>
      </c>
      <c r="F176" s="1"/>
      <c r="G176" s="1"/>
      <c r="H176" s="3"/>
      <c r="I176" s="1"/>
      <c r="J176" s="1" t="s">
        <v>11</v>
      </c>
      <c r="K176" s="3"/>
      <c r="L176" s="3"/>
      <c r="M176" s="3"/>
      <c r="N176" s="3">
        <v>1634.13</v>
      </c>
      <c r="O176" s="1"/>
      <c r="P176" s="1"/>
    </row>
    <row r="177" ht="12.75" customHeight="1">
      <c r="A177" s="1" t="s">
        <v>12</v>
      </c>
      <c r="B177" s="3">
        <v>114.27</v>
      </c>
      <c r="C177" s="3">
        <v>198.0</v>
      </c>
      <c r="D177" s="3">
        <v>201.0</v>
      </c>
      <c r="E177" s="3" t="str">
        <f>B177*F177</f>
        <v>342.81</v>
      </c>
      <c r="F177" s="3" t="str">
        <f>D177-C177</f>
        <v>3.00</v>
      </c>
      <c r="G177" s="1"/>
      <c r="H177" s="1"/>
      <c r="I177" s="1"/>
      <c r="J177" s="1" t="s">
        <v>12</v>
      </c>
      <c r="K177" s="3">
        <v>114.27</v>
      </c>
      <c r="L177" s="3">
        <v>201.0</v>
      </c>
      <c r="M177" s="3">
        <v>201.0</v>
      </c>
      <c r="N177" s="3" t="str">
        <f>K177*O177</f>
        <v>0.00</v>
      </c>
      <c r="O177" s="3" t="str">
        <f>M177-L177</f>
        <v>0.00</v>
      </c>
      <c r="P177" s="1"/>
    </row>
    <row r="178" ht="12.75" customHeight="1">
      <c r="A178" s="1" t="s">
        <v>13</v>
      </c>
      <c r="B178" s="3"/>
      <c r="C178" s="3"/>
      <c r="D178" s="3"/>
      <c r="E178" s="3">
        <v>880.82</v>
      </c>
      <c r="F178" s="1"/>
      <c r="G178" s="1">
        <v>887.38</v>
      </c>
      <c r="H178" s="1"/>
      <c r="I178" s="1"/>
      <c r="J178" s="1" t="s">
        <v>13</v>
      </c>
      <c r="K178" s="3"/>
      <c r="L178" s="3"/>
      <c r="M178" s="3"/>
      <c r="N178" s="1">
        <v>887.38</v>
      </c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3"/>
      <c r="I179" s="1"/>
      <c r="J179" s="1" t="s">
        <v>14</v>
      </c>
      <c r="K179" s="3"/>
      <c r="L179" s="3"/>
      <c r="M179" s="3"/>
      <c r="N179" s="3">
        <v>293.46</v>
      </c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/>
      <c r="H180" s="1"/>
      <c r="I180" s="1"/>
      <c r="J180" s="1" t="s">
        <v>15</v>
      </c>
      <c r="K180" s="3"/>
      <c r="L180" s="3"/>
      <c r="M180" s="3"/>
      <c r="N180" s="3">
        <v>45.0</v>
      </c>
      <c r="O180" s="1"/>
      <c r="P180" s="3"/>
    </row>
    <row r="181" ht="15.75" customHeight="1">
      <c r="A181" s="4" t="s">
        <v>16</v>
      </c>
      <c r="B181" s="4"/>
      <c r="C181" s="4"/>
      <c r="D181" s="4"/>
      <c r="E181" s="5" t="str">
        <f>SUM(E171:E180)</f>
        <v>4800.23</v>
      </c>
      <c r="F181" s="1"/>
      <c r="G181" s="3" t="str">
        <f>E181+14000</f>
        <v>18800.23</v>
      </c>
      <c r="H181" s="3"/>
      <c r="I181" s="1"/>
      <c r="J181" s="4" t="s">
        <v>16</v>
      </c>
      <c r="K181" s="4"/>
      <c r="L181" s="4"/>
      <c r="M181" s="4"/>
      <c r="N181" s="5" t="str">
        <f>SUM(N171:N180)</f>
        <v>2962.59</v>
      </c>
      <c r="O181" s="1"/>
      <c r="P181" s="3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101.2</v>
      </c>
      <c r="C185" s="3">
        <v>119.0</v>
      </c>
      <c r="D185" s="3">
        <v>120.0</v>
      </c>
      <c r="E185" s="3" t="str">
        <f t="shared" ref="E185:E186" si="43">F185*B185</f>
        <v>101.20</v>
      </c>
      <c r="F185" s="3" t="str">
        <f t="shared" ref="F185:F186" si="44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4.48</v>
      </c>
      <c r="C186" s="3">
        <v>6573.0</v>
      </c>
      <c r="D186" s="3">
        <v>6737.0</v>
      </c>
      <c r="E186" s="3" t="str">
        <f t="shared" si="43"/>
        <v>734.72</v>
      </c>
      <c r="F186" s="3" t="str">
        <f t="shared" si="44"/>
        <v>164.00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18.88</v>
      </c>
      <c r="C188" s="3">
        <v>352.0</v>
      </c>
      <c r="D188" s="3">
        <v>356.0</v>
      </c>
      <c r="E188" s="3" t="str">
        <f t="shared" ref="E188:E189" si="45">F188*B188</f>
        <v>75.52</v>
      </c>
      <c r="F188" s="3" t="str">
        <f>D188-C188</f>
        <v>4.00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22.03</v>
      </c>
      <c r="C189" s="3"/>
      <c r="D189" s="3"/>
      <c r="E189" s="3" t="str">
        <f t="shared" si="45"/>
        <v>154.21</v>
      </c>
      <c r="F189" s="3" t="str">
        <f>F188+F191</f>
        <v>7.00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3">
        <v>1634.13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114.27</v>
      </c>
      <c r="C191" s="3">
        <v>195.0</v>
      </c>
      <c r="D191" s="3">
        <v>198.0</v>
      </c>
      <c r="E191" s="3" t="str">
        <f>B191*F191</f>
        <v>342.81</v>
      </c>
      <c r="F191" s="3" t="str">
        <f>D191-C191</f>
        <v>3.00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3">
        <v>880.82</v>
      </c>
      <c r="F192" s="1"/>
      <c r="G192" s="1"/>
      <c r="H192" s="1"/>
      <c r="I192" s="1"/>
      <c r="J192" s="1"/>
      <c r="K192" s="3"/>
      <c r="L192" s="3"/>
      <c r="M192" s="3"/>
      <c r="N192" s="3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4" t="s">
        <v>16</v>
      </c>
      <c r="B195" s="4"/>
      <c r="C195" s="4"/>
      <c r="D195" s="4"/>
      <c r="E195" s="5" t="str">
        <f>SUM(E185:E194)</f>
        <v>4364.49</v>
      </c>
      <c r="F195" s="1"/>
      <c r="G195" s="3" t="str">
        <f>E195+14000</f>
        <v>18364.49</v>
      </c>
      <c r="H195" s="3"/>
      <c r="I195" s="1"/>
      <c r="J195" s="4"/>
      <c r="K195" s="4"/>
      <c r="L195" s="4"/>
      <c r="M195" s="4"/>
      <c r="N195" s="5"/>
      <c r="O195" s="1"/>
      <c r="P195" s="3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32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101.2</v>
      </c>
      <c r="C199" s="3">
        <v>118.0</v>
      </c>
      <c r="D199" s="3">
        <v>119.0</v>
      </c>
      <c r="E199" s="3" t="str">
        <f t="shared" ref="E199:E200" si="46">F199*B199</f>
        <v>101.20</v>
      </c>
      <c r="F199" s="3" t="str">
        <f t="shared" ref="F199:F200" si="47">D199-C199</f>
        <v>1.00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4.48</v>
      </c>
      <c r="C200" s="3">
        <v>6455.0</v>
      </c>
      <c r="D200" s="3">
        <v>6573.0</v>
      </c>
      <c r="E200" s="3" t="str">
        <f t="shared" si="46"/>
        <v>528.64</v>
      </c>
      <c r="F200" s="3" t="str">
        <f t="shared" si="47"/>
        <v>118.00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18.88</v>
      </c>
      <c r="C202" s="3">
        <v>345.0</v>
      </c>
      <c r="D202" s="3">
        <v>352.0</v>
      </c>
      <c r="E202" s="3" t="str">
        <f t="shared" ref="E202:E203" si="48">F202*B202</f>
        <v>132.16</v>
      </c>
      <c r="F202" s="3" t="str">
        <f>D202-C202</f>
        <v>7.00</v>
      </c>
      <c r="G202" s="1"/>
      <c r="H202" s="3"/>
      <c r="I202" s="1"/>
      <c r="J202" s="1"/>
      <c r="K202" s="1"/>
    </row>
    <row r="203" ht="12.75" customHeight="1">
      <c r="A203" s="1" t="s">
        <v>10</v>
      </c>
      <c r="B203" s="3">
        <v>22.03</v>
      </c>
      <c r="C203" s="3"/>
      <c r="D203" s="3"/>
      <c r="E203" s="3" t="str">
        <f t="shared" si="48"/>
        <v>264.36</v>
      </c>
      <c r="F203" s="3" t="str">
        <f>F202+F205</f>
        <v>12.00</v>
      </c>
      <c r="G203" s="1"/>
      <c r="H203" s="3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1634.13</v>
      </c>
      <c r="F204" s="1"/>
      <c r="G204" s="1"/>
      <c r="H204" s="3"/>
      <c r="I204" s="1"/>
      <c r="J204" s="1"/>
      <c r="K204" s="1"/>
    </row>
    <row r="205" ht="12.75" customHeight="1">
      <c r="A205" s="1" t="s">
        <v>12</v>
      </c>
      <c r="B205" s="3">
        <v>109.68</v>
      </c>
      <c r="C205" s="3">
        <v>190.0</v>
      </c>
      <c r="D205" s="3">
        <v>195.0</v>
      </c>
      <c r="E205" s="3" t="str">
        <f>B205*F205</f>
        <v>548.40</v>
      </c>
      <c r="F205" s="3" t="str">
        <f>D205-C205</f>
        <v>5.00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880.82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3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3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SUM(E199:E208)</f>
        <v>4530.79</v>
      </c>
      <c r="F209" s="1"/>
      <c r="G209" s="3" t="str">
        <f>E209+14000</f>
        <v>18530.79</v>
      </c>
      <c r="H209" s="3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118.0</v>
      </c>
      <c r="D213" s="3">
        <v>118.0</v>
      </c>
      <c r="E213" s="3" t="str">
        <f t="shared" ref="E213:E214" si="49">F213*B213</f>
        <v>0.00</v>
      </c>
      <c r="F213" s="3" t="str">
        <f t="shared" ref="F213:F214" si="50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6254.0</v>
      </c>
      <c r="D214" s="3">
        <v>6455.0</v>
      </c>
      <c r="E214" s="3" t="str">
        <f t="shared" si="49"/>
        <v>900.48</v>
      </c>
      <c r="F214" s="3" t="str">
        <f t="shared" si="50"/>
        <v>201.00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339.0</v>
      </c>
      <c r="D216" s="3">
        <v>345.0</v>
      </c>
      <c r="E216" s="3" t="str">
        <f t="shared" ref="E216:E217" si="51">F216*B216</f>
        <v>113.28</v>
      </c>
      <c r="F216" s="3" t="str">
        <f>D216-C216</f>
        <v>6.00</v>
      </c>
      <c r="G216" s="1"/>
      <c r="H216" s="3"/>
      <c r="I216" s="1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51"/>
        <v>176.24</v>
      </c>
      <c r="F217" s="3" t="str">
        <f>F216+F219</f>
        <v>8.00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3"/>
      <c r="I218" s="1"/>
      <c r="J218" s="1"/>
      <c r="K218" s="1"/>
    </row>
    <row r="219" ht="12.75" customHeight="1">
      <c r="A219" s="1" t="s">
        <v>12</v>
      </c>
      <c r="B219" s="3">
        <v>109.68</v>
      </c>
      <c r="C219" s="3">
        <v>188.0</v>
      </c>
      <c r="D219" s="3">
        <v>190.0</v>
      </c>
      <c r="E219" s="3" t="str">
        <f>B219*F219</f>
        <v>219.36</v>
      </c>
      <c r="F219" s="3" t="str">
        <f>D219-C219</f>
        <v>2.00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880.82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3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3"/>
      <c r="H222" s="1"/>
      <c r="I222" s="1"/>
      <c r="J222" s="1"/>
      <c r="K222" s="1"/>
    </row>
    <row r="223" ht="15.75" customHeight="1">
      <c r="A223" s="4" t="s">
        <v>16</v>
      </c>
      <c r="B223" s="4"/>
      <c r="C223" s="4"/>
      <c r="D223" s="4"/>
      <c r="E223" s="5" t="str">
        <f>SUM(E213:E222)</f>
        <v>4365.39</v>
      </c>
      <c r="F223" s="1"/>
      <c r="G223" s="3" t="str">
        <f>E223+14000</f>
        <v>18365.39</v>
      </c>
      <c r="H223" s="3"/>
      <c r="I223" s="1"/>
      <c r="J223" s="1"/>
      <c r="K223" s="1"/>
    </row>
    <row r="224" ht="12.75" customHeight="1">
      <c r="A224" s="6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34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101.2</v>
      </c>
      <c r="C227" s="3">
        <v>118.0</v>
      </c>
      <c r="D227" s="3">
        <v>118.0</v>
      </c>
      <c r="E227" s="3" t="str">
        <f t="shared" ref="E227:E228" si="52">F227*B227</f>
        <v>0.00</v>
      </c>
      <c r="F227" s="3" t="str">
        <f t="shared" ref="F227:F228" si="53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4.48</v>
      </c>
      <c r="C228" s="3">
        <v>6209.0</v>
      </c>
      <c r="D228" s="3">
        <v>6254.0</v>
      </c>
      <c r="E228" s="3" t="str">
        <f t="shared" si="52"/>
        <v>201.60</v>
      </c>
      <c r="F228" s="3" t="str">
        <f t="shared" si="53"/>
        <v>45.00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102.62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18.88</v>
      </c>
      <c r="C230" s="3">
        <v>337.0</v>
      </c>
      <c r="D230" s="3">
        <v>339.0</v>
      </c>
      <c r="E230" s="3" t="str">
        <f t="shared" ref="E230:E231" si="54">F230*B230</f>
        <v>37.76</v>
      </c>
      <c r="F230" s="3" t="str">
        <f>D230-C230</f>
        <v>2.00</v>
      </c>
      <c r="G230" s="1"/>
      <c r="H230" s="3"/>
      <c r="I230" s="1"/>
      <c r="J230" s="1"/>
      <c r="K230" s="1"/>
    </row>
    <row r="231" ht="12.75" customHeight="1">
      <c r="A231" s="1" t="s">
        <v>10</v>
      </c>
      <c r="B231" s="3">
        <v>22.03</v>
      </c>
      <c r="C231" s="3"/>
      <c r="D231" s="3"/>
      <c r="E231" s="3" t="str">
        <f t="shared" si="54"/>
        <v>66.09</v>
      </c>
      <c r="F231" s="3" t="str">
        <f>F230+F233</f>
        <v>3.00</v>
      </c>
      <c r="G231" s="1"/>
      <c r="H231" s="3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1550.12</v>
      </c>
      <c r="F232" s="1"/>
      <c r="G232" s="1"/>
      <c r="H232" s="3"/>
      <c r="I232" s="1"/>
      <c r="J232" s="1"/>
      <c r="K232" s="1"/>
    </row>
    <row r="233" ht="12.75" customHeight="1">
      <c r="A233" s="1" t="s">
        <v>12</v>
      </c>
      <c r="B233" s="3">
        <v>109.68</v>
      </c>
      <c r="C233" s="3">
        <v>187.0</v>
      </c>
      <c r="D233" s="3">
        <v>188.0</v>
      </c>
      <c r="E233" s="3" t="str">
        <f>B233*F233</f>
        <v>109.68</v>
      </c>
      <c r="F233" s="3" t="str">
        <f>D233-C233</f>
        <v>1.00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880.82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3"/>
      <c r="I235" s="1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3"/>
      <c r="H236" s="1"/>
      <c r="I236" s="1"/>
      <c r="J236" s="1"/>
      <c r="K236" s="1"/>
    </row>
    <row r="237" ht="15.75" customHeight="1">
      <c r="A237" s="4" t="s">
        <v>16</v>
      </c>
      <c r="B237" s="4"/>
      <c r="C237" s="4"/>
      <c r="D237" s="4"/>
      <c r="E237" s="5" t="str">
        <f>SUM(E227:E236)</f>
        <v>3287.15</v>
      </c>
      <c r="F237" s="1"/>
      <c r="G237" s="3" t="str">
        <f>E237+14000</f>
        <v>17287.15</v>
      </c>
      <c r="H237" s="3"/>
      <c r="I237" s="1"/>
      <c r="J237" s="1"/>
      <c r="K237" s="1"/>
    </row>
    <row r="238" ht="12.75" customHeight="1">
      <c r="A238" s="6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35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96.11</v>
      </c>
      <c r="C241" s="3">
        <v>118.0</v>
      </c>
      <c r="D241" s="3">
        <v>118.0</v>
      </c>
      <c r="E241" s="3" t="str">
        <f t="shared" ref="E241:E242" si="55">F241*B241</f>
        <v>0.00</v>
      </c>
      <c r="F241" s="3" t="str">
        <f t="shared" ref="F241:F242" si="56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4.26</v>
      </c>
      <c r="C242" s="3">
        <v>6154.0</v>
      </c>
      <c r="D242" s="3">
        <v>6209.0</v>
      </c>
      <c r="E242" s="3" t="str">
        <f t="shared" si="55"/>
        <v>234.30</v>
      </c>
      <c r="F242" s="3" t="str">
        <f t="shared" si="56"/>
        <v>55.00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87.38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17.93</v>
      </c>
      <c r="C244" s="3">
        <v>335.0</v>
      </c>
      <c r="D244" s="3">
        <v>337.0</v>
      </c>
      <c r="E244" s="3" t="str">
        <f t="shared" ref="E244:E245" si="57">F244*B244</f>
        <v>35.86</v>
      </c>
      <c r="F244" s="3" t="str">
        <f>D244-C244</f>
        <v>2.00</v>
      </c>
      <c r="G244" s="1"/>
      <c r="H244" s="3"/>
      <c r="I244" s="1"/>
      <c r="J244" s="1"/>
      <c r="K244" s="1"/>
    </row>
    <row r="245" ht="12.75" customHeight="1">
      <c r="A245" s="1" t="s">
        <v>10</v>
      </c>
      <c r="B245" s="3">
        <v>20.93</v>
      </c>
      <c r="C245" s="3"/>
      <c r="D245" s="3"/>
      <c r="E245" s="3" t="str">
        <f t="shared" si="57"/>
        <v>62.79</v>
      </c>
      <c r="F245" s="3" t="str">
        <f>F244+F247</f>
        <v>3.00</v>
      </c>
      <c r="G245" s="1"/>
      <c r="H245" s="3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1530.32</v>
      </c>
      <c r="F246" s="1"/>
      <c r="G246" s="1"/>
      <c r="H246" s="3"/>
      <c r="I246" s="1"/>
      <c r="J246" s="1"/>
      <c r="K246" s="1"/>
    </row>
    <row r="247" ht="12.75" customHeight="1">
      <c r="A247" s="1" t="s">
        <v>12</v>
      </c>
      <c r="B247" s="3">
        <v>107.28</v>
      </c>
      <c r="C247" s="3">
        <v>186.0</v>
      </c>
      <c r="D247" s="3">
        <v>187.0</v>
      </c>
      <c r="E247" s="3" t="str">
        <f>B247*F247</f>
        <v>107.28</v>
      </c>
      <c r="F247" s="3" t="str">
        <f>D247-C247</f>
        <v>1.00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878.63</v>
      </c>
      <c r="F248" s="1"/>
      <c r="G248" s="1">
        <v>880.82</v>
      </c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293.46</v>
      </c>
      <c r="F249" s="1"/>
      <c r="G249" s="1"/>
      <c r="H249" s="3"/>
      <c r="I249" s="1"/>
      <c r="J249" s="1"/>
      <c r="K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3"/>
      <c r="H250" s="1"/>
      <c r="I250" s="1"/>
      <c r="J250" s="1"/>
      <c r="K250" s="1"/>
    </row>
    <row r="251" ht="15.75" customHeight="1">
      <c r="A251" s="4" t="s">
        <v>16</v>
      </c>
      <c r="B251" s="4"/>
      <c r="C251" s="4"/>
      <c r="D251" s="4"/>
      <c r="E251" s="5" t="str">
        <f>SUM(E241:E250)</f>
        <v>3275.02</v>
      </c>
      <c r="F251" s="1"/>
      <c r="G251" s="3" t="str">
        <f>E251+14000</f>
        <v>17275.02</v>
      </c>
      <c r="H251" s="3"/>
      <c r="I251" s="1"/>
      <c r="J251" s="1"/>
      <c r="K251" s="1"/>
    </row>
    <row r="252" ht="12.75" customHeight="1">
      <c r="A252" s="6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96.11</v>
      </c>
      <c r="C255" s="3">
        <v>118.0</v>
      </c>
      <c r="D255" s="3">
        <v>118.0</v>
      </c>
      <c r="E255" s="3" t="str">
        <f t="shared" ref="E255:E256" si="58">F255*B255</f>
        <v>0.00</v>
      </c>
      <c r="F255" s="3" t="str">
        <f t="shared" ref="F255:F256" si="59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4.26</v>
      </c>
      <c r="C256" s="3">
        <v>6103.0</v>
      </c>
      <c r="D256" s="3">
        <v>6154.0</v>
      </c>
      <c r="E256" s="3" t="str">
        <f t="shared" si="58"/>
        <v>217.26</v>
      </c>
      <c r="F256" s="3" t="str">
        <f t="shared" si="59"/>
        <v>51.00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87.38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17.93</v>
      </c>
      <c r="C258" s="3">
        <v>335.0</v>
      </c>
      <c r="D258" s="3">
        <v>335.0</v>
      </c>
      <c r="E258" s="3" t="str">
        <f t="shared" ref="E258:E259" si="60">F258*B258</f>
        <v>0.00</v>
      </c>
      <c r="F258" s="3" t="str">
        <f>D258-C258</f>
        <v>0.00</v>
      </c>
      <c r="G258" s="1"/>
      <c r="H258" s="3"/>
      <c r="I258" s="1"/>
      <c r="J258" s="1"/>
      <c r="K258" s="1"/>
    </row>
    <row r="259" ht="12.75" customHeight="1">
      <c r="A259" s="1" t="s">
        <v>10</v>
      </c>
      <c r="B259" s="3">
        <v>20.93</v>
      </c>
      <c r="C259" s="3"/>
      <c r="D259" s="3"/>
      <c r="E259" s="3" t="str">
        <f t="shared" si="60"/>
        <v>0.00</v>
      </c>
      <c r="F259" s="3" t="str">
        <f>F258+F261</f>
        <v>0.00</v>
      </c>
      <c r="G259" s="1"/>
      <c r="H259" s="3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1530.32</v>
      </c>
      <c r="F260" s="1"/>
      <c r="G260" s="1"/>
      <c r="H260" s="3"/>
      <c r="I260" s="1"/>
      <c r="J260" s="1"/>
      <c r="K260" s="1"/>
    </row>
    <row r="261" ht="12.75" customHeight="1">
      <c r="A261" s="1" t="s">
        <v>12</v>
      </c>
      <c r="B261" s="3">
        <v>107.28</v>
      </c>
      <c r="C261" s="3">
        <v>186.0</v>
      </c>
      <c r="D261" s="3">
        <v>186.0</v>
      </c>
      <c r="E261" s="3" t="str">
        <f>B261*F261</f>
        <v>0.00</v>
      </c>
      <c r="F261" s="3" t="str">
        <f>D261-C261</f>
        <v>0.00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878.63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293.46</v>
      </c>
      <c r="F263" s="1"/>
      <c r="G263" s="1"/>
      <c r="H263" s="3"/>
      <c r="I263" s="1"/>
      <c r="J263" s="1"/>
      <c r="K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3"/>
      <c r="H264" s="1"/>
      <c r="I264" s="1"/>
      <c r="J264" s="1"/>
      <c r="K264" s="1"/>
    </row>
    <row r="265" ht="15.75" customHeight="1">
      <c r="A265" s="4" t="s">
        <v>16</v>
      </c>
      <c r="B265" s="4"/>
      <c r="C265" s="4"/>
      <c r="D265" s="4"/>
      <c r="E265" s="5" t="str">
        <f>SUM(E255:E264)</f>
        <v>3052.05</v>
      </c>
      <c r="F265" s="1"/>
      <c r="G265" s="3" t="str">
        <f>E265+14000</f>
        <v>17052.05</v>
      </c>
      <c r="H265" s="3"/>
      <c r="I265" s="1"/>
      <c r="J265" s="1"/>
      <c r="K265" s="1"/>
    </row>
    <row r="266" ht="12.75" customHeight="1">
      <c r="A266" s="6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37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96.11</v>
      </c>
      <c r="C269" s="3">
        <v>117.0</v>
      </c>
      <c r="D269" s="3">
        <v>118.0</v>
      </c>
      <c r="E269" s="3" t="str">
        <f t="shared" ref="E269:E270" si="61">F269*B269</f>
        <v>96.11</v>
      </c>
      <c r="F269" s="3" t="str">
        <f t="shared" ref="F269:F270" si="62">D269-C269</f>
        <v>1.00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4.26</v>
      </c>
      <c r="C270" s="3">
        <v>6050.0</v>
      </c>
      <c r="D270" s="3">
        <v>6101.0</v>
      </c>
      <c r="E270" s="3" t="str">
        <f t="shared" si="61"/>
        <v>217.26</v>
      </c>
      <c r="F270" s="3" t="str">
        <f t="shared" si="62"/>
        <v>51.00</v>
      </c>
      <c r="G270" s="1"/>
      <c r="H270" s="1">
        <v>7000.0</v>
      </c>
      <c r="I270" s="1" t="s">
        <v>38</v>
      </c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87.38</v>
      </c>
      <c r="F271" s="1"/>
      <c r="G271" s="1"/>
      <c r="H271" s="1" t="str">
        <f>2812/2</f>
        <v>1406</v>
      </c>
      <c r="I271" s="1" t="s">
        <v>39</v>
      </c>
      <c r="J271" s="1"/>
      <c r="K271" s="1"/>
    </row>
    <row r="272" ht="12.75" customHeight="1">
      <c r="A272" s="1" t="s">
        <v>9</v>
      </c>
      <c r="B272" s="3">
        <v>17.93</v>
      </c>
      <c r="C272" s="3">
        <v>332.0</v>
      </c>
      <c r="D272" s="3">
        <v>333.0</v>
      </c>
      <c r="E272" s="3" t="str">
        <f t="shared" ref="E272:E273" si="63">F272*B272</f>
        <v>17.93</v>
      </c>
      <c r="F272" s="3" t="str">
        <f>D272-C272</f>
        <v>1.00</v>
      </c>
      <c r="G272" s="1"/>
      <c r="H272" s="3" t="str">
        <f>E269+E270+E272+E273+E275</f>
        <v>352.23</v>
      </c>
      <c r="I272" s="1" t="s">
        <v>40</v>
      </c>
      <c r="J272" s="1"/>
      <c r="K272" s="1"/>
    </row>
    <row r="273" ht="12.75" customHeight="1">
      <c r="A273" s="1" t="s">
        <v>10</v>
      </c>
      <c r="B273" s="3">
        <v>20.93</v>
      </c>
      <c r="C273" s="3"/>
      <c r="D273" s="3"/>
      <c r="E273" s="3" t="str">
        <f t="shared" si="63"/>
        <v>20.93</v>
      </c>
      <c r="F273" s="3" t="str">
        <f>F272+F275</f>
        <v>1.00</v>
      </c>
      <c r="G273" s="1"/>
      <c r="H273" s="3" t="str">
        <f>E293</f>
        <v>3196.78</v>
      </c>
      <c r="I273" s="1" t="s">
        <v>41</v>
      </c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1530.32</v>
      </c>
      <c r="F274" s="1"/>
      <c r="G274" s="1"/>
      <c r="H274" s="3" t="str">
        <f>H270+H271+H272+H273</f>
        <v>11955.01</v>
      </c>
      <c r="I274" s="1" t="s">
        <v>42</v>
      </c>
      <c r="J274" s="1"/>
      <c r="K274" s="1"/>
    </row>
    <row r="275" ht="12.75" customHeight="1">
      <c r="A275" s="1" t="s">
        <v>12</v>
      </c>
      <c r="B275" s="3">
        <v>107.28</v>
      </c>
      <c r="C275" s="3">
        <v>185.0</v>
      </c>
      <c r="D275" s="3">
        <v>185.0</v>
      </c>
      <c r="E275" s="3" t="str">
        <f>B275*F275</f>
        <v>0.00</v>
      </c>
      <c r="F275" s="3" t="str">
        <f>D275-C275</f>
        <v>0.00</v>
      </c>
      <c r="G275" s="1"/>
      <c r="H275" s="1">
        <v>8000.0</v>
      </c>
      <c r="I275" s="1" t="s">
        <v>43</v>
      </c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856.29</v>
      </c>
      <c r="F276" s="1"/>
      <c r="G276" s="1">
        <v>878.63</v>
      </c>
      <c r="H276" s="1">
        <v>10000.0</v>
      </c>
      <c r="I276" s="1" t="s">
        <v>44</v>
      </c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293.46</v>
      </c>
      <c r="F277" s="1"/>
      <c r="G277" s="1"/>
      <c r="H277" s="3" t="str">
        <f>H275+H276-H274</f>
        <v>6044.99</v>
      </c>
      <c r="I277" s="1"/>
      <c r="J277" s="1"/>
      <c r="K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3"/>
      <c r="H278" s="1"/>
      <c r="I278" s="1"/>
      <c r="J278" s="1"/>
      <c r="K278" s="1"/>
    </row>
    <row r="279" ht="15.75" customHeight="1">
      <c r="A279" s="4" t="s">
        <v>16</v>
      </c>
      <c r="B279" s="4"/>
      <c r="C279" s="4"/>
      <c r="D279" s="4"/>
      <c r="E279" s="5" t="str">
        <f>SUM(E269:E278)</f>
        <v>3164.68</v>
      </c>
      <c r="F279" s="1"/>
      <c r="G279" s="3" t="str">
        <f>E279+14000</f>
        <v>17164.68</v>
      </c>
      <c r="H279" s="3"/>
      <c r="I279" s="1"/>
      <c r="J279" s="1"/>
      <c r="K279" s="1"/>
    </row>
    <row r="280" ht="12.75" customHeight="1">
      <c r="A280" s="6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45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96.11</v>
      </c>
      <c r="C283" s="3">
        <v>117.0</v>
      </c>
      <c r="D283" s="3">
        <v>117.0</v>
      </c>
      <c r="E283" s="3" t="str">
        <f t="shared" ref="E283:E284" si="64">F283*B283</f>
        <v>0.00</v>
      </c>
      <c r="F283" s="3" t="str">
        <f t="shared" ref="F283:F284" si="65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4.26</v>
      </c>
      <c r="C284" s="3">
        <v>5999.0</v>
      </c>
      <c r="D284" s="3">
        <v>6050.0</v>
      </c>
      <c r="E284" s="3" t="str">
        <f t="shared" si="64"/>
        <v>217.26</v>
      </c>
      <c r="F284" s="3" t="str">
        <f t="shared" si="65"/>
        <v>51.00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87.38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17.93</v>
      </c>
      <c r="C286" s="3">
        <v>331.0</v>
      </c>
      <c r="D286" s="3">
        <v>332.0</v>
      </c>
      <c r="E286" s="3" t="str">
        <f t="shared" ref="E286:E287" si="66">F286*B286</f>
        <v>17.93</v>
      </c>
      <c r="F286" s="3" t="str">
        <f>D286-C286</f>
        <v>1.00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20.93</v>
      </c>
      <c r="C287" s="3"/>
      <c r="D287" s="3"/>
      <c r="E287" s="3" t="str">
        <f t="shared" si="66"/>
        <v>41.86</v>
      </c>
      <c r="F287" s="3" t="str">
        <f>F286+F289</f>
        <v>2.00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1530.32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107.28</v>
      </c>
      <c r="C289" s="3">
        <v>184.0</v>
      </c>
      <c r="D289" s="3">
        <v>185.0</v>
      </c>
      <c r="E289" s="3" t="str">
        <f>B289*F289</f>
        <v>107.28</v>
      </c>
      <c r="F289" s="3" t="str">
        <f>D289-C289</f>
        <v>1.00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856.29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293.46</v>
      </c>
      <c r="F291" s="1"/>
      <c r="G291" s="1"/>
      <c r="H291" s="1"/>
      <c r="I291" s="1"/>
      <c r="J291" s="1"/>
      <c r="K291" s="1"/>
    </row>
    <row r="292" ht="12.75" customHeight="1">
      <c r="A292" s="1" t="s">
        <v>15</v>
      </c>
      <c r="B292" s="3"/>
      <c r="C292" s="3"/>
      <c r="D292" s="3"/>
      <c r="E292" s="3">
        <v>45.0</v>
      </c>
      <c r="F292" s="1"/>
      <c r="G292" s="3" t="str">
        <f>E293+E307</f>
        <v>6619.45</v>
      </c>
      <c r="H292" s="1"/>
      <c r="I292" s="1"/>
      <c r="J292" s="1"/>
      <c r="K292" s="1"/>
    </row>
    <row r="293" ht="15.75" customHeight="1">
      <c r="A293" s="4" t="s">
        <v>16</v>
      </c>
      <c r="B293" s="4"/>
      <c r="C293" s="4"/>
      <c r="D293" s="4"/>
      <c r="E293" s="5" t="str">
        <f>SUM(E283:E292)</f>
        <v>3196.78</v>
      </c>
      <c r="F293" s="1"/>
      <c r="G293" s="3" t="str">
        <f>E293+14000</f>
        <v>17196.78</v>
      </c>
      <c r="H293" s="3" t="str">
        <f>G292+14000</f>
        <v>20619.45</v>
      </c>
      <c r="I293" s="1"/>
      <c r="J293" s="1"/>
      <c r="K293" s="1"/>
    </row>
    <row r="294" ht="12.75" customHeight="1">
      <c r="A294" s="6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46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96.11</v>
      </c>
      <c r="C297" s="3">
        <v>117.0</v>
      </c>
      <c r="D297" s="3">
        <v>117.0</v>
      </c>
      <c r="E297" s="3" t="str">
        <f t="shared" ref="E297:E298" si="67">F297*B297</f>
        <v>0.00</v>
      </c>
      <c r="F297" s="3" t="str">
        <f t="shared" ref="F297:F298" si="68">D297-C297</f>
        <v>0.00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4.26</v>
      </c>
      <c r="C298" s="3">
        <v>5874.0</v>
      </c>
      <c r="D298" s="3">
        <v>5999.0</v>
      </c>
      <c r="E298" s="3" t="str">
        <f t="shared" si="67"/>
        <v>532.50</v>
      </c>
      <c r="F298" s="3" t="str">
        <f t="shared" si="68"/>
        <v>125.00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87.38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17.93</v>
      </c>
      <c r="C300" s="3">
        <v>329.0</v>
      </c>
      <c r="D300" s="3">
        <v>331.0</v>
      </c>
      <c r="E300" s="3" t="str">
        <f t="shared" ref="E300:E301" si="69">F300*B300</f>
        <v>35.86</v>
      </c>
      <c r="F300" s="3" t="str">
        <f>D300-C300</f>
        <v>2.00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20.93</v>
      </c>
      <c r="C301" s="3"/>
      <c r="D301" s="3"/>
      <c r="E301" s="3" t="str">
        <f t="shared" si="69"/>
        <v>41.86</v>
      </c>
      <c r="F301" s="3" t="str">
        <f>F300+F303</f>
        <v>2.00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3">
        <v>1530.32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107.28</v>
      </c>
      <c r="C303" s="3">
        <v>184.0</v>
      </c>
      <c r="D303" s="3">
        <v>184.0</v>
      </c>
      <c r="E303" s="3" t="str">
        <f>B303*F303</f>
        <v>0.00</v>
      </c>
      <c r="F303" s="3" t="str">
        <f>D303-C303</f>
        <v>0.00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3">
        <v>856.29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293.46</v>
      </c>
      <c r="F305" s="1"/>
      <c r="G305" s="1"/>
      <c r="H305" s="1"/>
      <c r="I305" s="1"/>
      <c r="J305" s="1"/>
      <c r="K305" s="1"/>
    </row>
    <row r="306" ht="12.75" customHeight="1">
      <c r="A306" s="1" t="s">
        <v>15</v>
      </c>
      <c r="B306" s="3"/>
      <c r="C306" s="3"/>
      <c r="D306" s="3"/>
      <c r="E306" s="3">
        <v>45.0</v>
      </c>
      <c r="F306" s="1"/>
      <c r="G306" s="3" t="str">
        <f>E307+E321</f>
        <v>9601.55</v>
      </c>
      <c r="H306" s="1"/>
      <c r="I306" s="1"/>
      <c r="J306" s="1"/>
      <c r="K306" s="1"/>
    </row>
    <row r="307" ht="15.75" customHeight="1">
      <c r="A307" s="4" t="s">
        <v>16</v>
      </c>
      <c r="B307" s="4"/>
      <c r="C307" s="4"/>
      <c r="D307" s="4"/>
      <c r="E307" s="5" t="str">
        <f>SUM(E297:E306)</f>
        <v>3422.67</v>
      </c>
      <c r="F307" s="1"/>
      <c r="G307" s="3" t="str">
        <f>E307+14000</f>
        <v>17422.67</v>
      </c>
      <c r="H307" s="3" t="str">
        <f>G306+14000</f>
        <v>23601.55</v>
      </c>
      <c r="I307" s="1"/>
      <c r="J307" s="1"/>
      <c r="K307" s="1"/>
    </row>
    <row r="308" ht="12.75" customHeight="1">
      <c r="A308" s="6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47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96.11</v>
      </c>
      <c r="C311" s="3">
        <v>117.0</v>
      </c>
      <c r="D311" s="3">
        <v>117.0</v>
      </c>
      <c r="E311" s="3" t="str">
        <f t="shared" ref="E311:E312" si="70">F311*B311</f>
        <v>0.00</v>
      </c>
      <c r="F311" s="3" t="str">
        <f t="shared" ref="F311:F312" si="71">D311-C311</f>
        <v>0.00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4.26</v>
      </c>
      <c r="C312" s="3">
        <v>5100.0</v>
      </c>
      <c r="D312" s="3">
        <v>5874.0</v>
      </c>
      <c r="E312" s="3" t="str">
        <f t="shared" si="70"/>
        <v>3297.24</v>
      </c>
      <c r="F312" s="3" t="str">
        <f t="shared" si="71"/>
        <v>774.00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95.37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17.93</v>
      </c>
      <c r="C314" s="3">
        <v>328.0</v>
      </c>
      <c r="D314" s="3">
        <v>329.0</v>
      </c>
      <c r="E314" s="3" t="str">
        <f t="shared" ref="E314:E315" si="72">F314*B314</f>
        <v>17.93</v>
      </c>
      <c r="F314" s="3" t="str">
        <f>D314-C314</f>
        <v>1.00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20.93</v>
      </c>
      <c r="C315" s="3"/>
      <c r="D315" s="3"/>
      <c r="E315" s="3" t="str">
        <f t="shared" si="72"/>
        <v>20.93</v>
      </c>
      <c r="F315" s="3" t="str">
        <f>F314+F317</f>
        <v>1.00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3">
        <v>1530.32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107.28</v>
      </c>
      <c r="C317" s="3">
        <v>184.0</v>
      </c>
      <c r="D317" s="3">
        <v>184.0</v>
      </c>
      <c r="E317" s="3" t="str">
        <f>B317*F317</f>
        <v>0.00</v>
      </c>
      <c r="F317" s="3" t="str">
        <f>D317-C317</f>
        <v>0.00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3">
        <v>878.63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293.46</v>
      </c>
      <c r="F319" s="1"/>
      <c r="G319" s="1"/>
      <c r="H319" s="1"/>
      <c r="I319" s="1"/>
      <c r="J319" s="1"/>
      <c r="K319" s="1"/>
    </row>
    <row r="320" ht="12.75" customHeight="1">
      <c r="A320" s="1" t="s">
        <v>15</v>
      </c>
      <c r="B320" s="3"/>
      <c r="C320" s="3"/>
      <c r="D320" s="3"/>
      <c r="E320" s="3">
        <v>45.0</v>
      </c>
      <c r="F320" s="1"/>
      <c r="G320" s="3" t="str">
        <f>E321+E335</f>
        <v>9388.95</v>
      </c>
      <c r="H320" s="1"/>
      <c r="I320" s="1"/>
      <c r="J320" s="1"/>
      <c r="K320" s="1"/>
    </row>
    <row r="321" ht="15.75" customHeight="1">
      <c r="A321" s="4" t="s">
        <v>16</v>
      </c>
      <c r="B321" s="4"/>
      <c r="C321" s="4"/>
      <c r="D321" s="4"/>
      <c r="E321" s="5" t="str">
        <f>SUM(E311:E320)</f>
        <v>6178.88</v>
      </c>
      <c r="F321" s="1"/>
      <c r="G321" s="3" t="str">
        <f>E321+14000</f>
        <v>20178.88</v>
      </c>
      <c r="H321" s="3" t="str">
        <f>G320+14000</f>
        <v>23388.95</v>
      </c>
      <c r="I321" s="1"/>
      <c r="J321" s="1"/>
      <c r="K321" s="1"/>
    </row>
    <row r="322" ht="12.75" customHeight="1">
      <c r="A322" s="6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48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96.11</v>
      </c>
      <c r="C325" s="3">
        <v>117.0</v>
      </c>
      <c r="D325" s="3">
        <v>117.0</v>
      </c>
      <c r="E325" s="3" t="str">
        <f t="shared" ref="E325:E326" si="73">F325*B325</f>
        <v>0.00</v>
      </c>
      <c r="F325" s="3" t="str">
        <f t="shared" ref="F325:F326" si="74">D325-C325</f>
        <v>0.00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4.26</v>
      </c>
      <c r="C326" s="3">
        <v>5053.0</v>
      </c>
      <c r="D326" s="3">
        <v>5100.0</v>
      </c>
      <c r="E326" s="3" t="str">
        <f t="shared" si="73"/>
        <v>200.22</v>
      </c>
      <c r="F326" s="3" t="str">
        <f t="shared" si="74"/>
        <v>47.00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95.37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17.93</v>
      </c>
      <c r="C328" s="3">
        <v>327.0</v>
      </c>
      <c r="D328" s="3">
        <v>328.0</v>
      </c>
      <c r="E328" s="3" t="str">
        <f t="shared" ref="E328:E329" si="75">F328*B328</f>
        <v>17.93</v>
      </c>
      <c r="F328" s="3" t="str">
        <f>D328-C328</f>
        <v>1.00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20.93</v>
      </c>
      <c r="C329" s="3"/>
      <c r="D329" s="3"/>
      <c r="E329" s="3" t="str">
        <f t="shared" si="75"/>
        <v>41.86</v>
      </c>
      <c r="F329" s="3" t="str">
        <f>F328+F331</f>
        <v>2.00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3">
        <v>1530.32</v>
      </c>
      <c r="F330" s="1"/>
      <c r="G330" s="1"/>
      <c r="H330" s="1"/>
      <c r="I330" s="1"/>
      <c r="J330" s="1"/>
      <c r="K330" s="1"/>
    </row>
    <row r="331" ht="12.75" customHeight="1">
      <c r="A331" s="1" t="s">
        <v>12</v>
      </c>
      <c r="B331" s="3">
        <v>107.28</v>
      </c>
      <c r="C331" s="3">
        <v>183.0</v>
      </c>
      <c r="D331" s="3">
        <v>184.0</v>
      </c>
      <c r="E331" s="3" t="str">
        <f>B331*F331</f>
        <v>107.28</v>
      </c>
      <c r="F331" s="3" t="str">
        <f>D331-C331</f>
        <v>1.00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3">
        <v>878.63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293.46</v>
      </c>
      <c r="F333" s="1"/>
      <c r="G333" s="1"/>
      <c r="H333" s="1"/>
      <c r="I333" s="1"/>
      <c r="J333" s="1"/>
      <c r="K333" s="1"/>
    </row>
    <row r="334" ht="12.75" customHeight="1">
      <c r="A334" s="1" t="s">
        <v>15</v>
      </c>
      <c r="B334" s="3"/>
      <c r="C334" s="3"/>
      <c r="D334" s="3"/>
      <c r="E334" s="3">
        <v>45.0</v>
      </c>
      <c r="F334" s="1"/>
      <c r="G334" s="1"/>
      <c r="H334" s="1"/>
      <c r="I334" s="1"/>
      <c r="J334" s="1"/>
      <c r="K334" s="1"/>
    </row>
    <row r="335" ht="15.75" customHeight="1">
      <c r="A335" s="4" t="s">
        <v>16</v>
      </c>
      <c r="B335" s="4"/>
      <c r="C335" s="4"/>
      <c r="D335" s="4"/>
      <c r="E335" s="5" t="str">
        <f>SUM(E325:E334)</f>
        <v>3210.07</v>
      </c>
      <c r="F335" s="1"/>
      <c r="G335" s="3" t="str">
        <f>E335+14000</f>
        <v>17210.07</v>
      </c>
      <c r="H335" s="1"/>
      <c r="I335" s="1"/>
      <c r="J335" s="1"/>
      <c r="K335" s="1"/>
    </row>
    <row r="336" ht="12.75" customHeight="1">
      <c r="A336" s="6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4"/>
      <c r="B349" s="4"/>
      <c r="C349" s="4"/>
      <c r="D349" s="4"/>
      <c r="E349" s="5"/>
      <c r="F349" s="1"/>
      <c r="G349" s="3"/>
      <c r="H349" s="1"/>
      <c r="I349" s="1"/>
      <c r="J349" s="1"/>
      <c r="K349" s="1"/>
    </row>
    <row r="350" ht="12.75" customHeight="1">
      <c r="A350" s="6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4"/>
      <c r="B363" s="4"/>
      <c r="C363" s="4"/>
      <c r="D363" s="4"/>
      <c r="E363" s="5"/>
      <c r="F363" s="1"/>
      <c r="G363" s="3"/>
      <c r="H363" s="1"/>
      <c r="I363" s="1"/>
      <c r="J363" s="1"/>
      <c r="K363" s="1"/>
    </row>
    <row r="364" ht="12.75" customHeight="1">
      <c r="A364" s="6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4"/>
      <c r="B377" s="4"/>
      <c r="C377" s="4"/>
      <c r="D377" s="4"/>
      <c r="E377" s="5"/>
      <c r="F377" s="1"/>
      <c r="G377" s="3"/>
      <c r="H377" s="1"/>
      <c r="I377" s="1"/>
      <c r="J377" s="1"/>
      <c r="K377" s="1"/>
    </row>
    <row r="378" ht="12.75" customHeight="1">
      <c r="A378" s="6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4"/>
      <c r="B391" s="4"/>
      <c r="C391" s="4"/>
      <c r="D391" s="4"/>
      <c r="E391" s="5"/>
      <c r="F391" s="1"/>
      <c r="G391" s="3"/>
      <c r="H391" s="1"/>
      <c r="I391" s="1"/>
      <c r="J391" s="1"/>
      <c r="K391" s="1"/>
    </row>
    <row r="392" ht="12.75" customHeight="1">
      <c r="A392" s="6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4"/>
      <c r="B405" s="4"/>
      <c r="C405" s="4"/>
      <c r="D405" s="4"/>
      <c r="E405" s="5"/>
      <c r="F405" s="1"/>
      <c r="G405" s="3"/>
      <c r="H405" s="1"/>
      <c r="I405" s="1"/>
      <c r="J405" s="1"/>
      <c r="K405" s="1"/>
    </row>
    <row r="406" ht="12.75" customHeight="1">
      <c r="A406" s="6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1"/>
      <c r="G419" s="3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4"/>
      <c r="B433" s="4"/>
      <c r="C433" s="4"/>
      <c r="D433" s="4"/>
      <c r="E433" s="5"/>
      <c r="F433" s="1"/>
      <c r="G433" s="3"/>
      <c r="H433" s="1"/>
      <c r="I433" s="1"/>
      <c r="J433" s="1"/>
      <c r="K433" s="1"/>
    </row>
    <row r="434" ht="12.75" customHeight="1">
      <c r="A434" s="6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4"/>
      <c r="B447" s="4"/>
      <c r="C447" s="4"/>
      <c r="D447" s="4"/>
      <c r="E447" s="5"/>
      <c r="F447" s="1"/>
      <c r="G447" s="3"/>
      <c r="H447" s="1"/>
      <c r="I447" s="1"/>
      <c r="J447" s="1"/>
      <c r="K447" s="1"/>
    </row>
    <row r="448" ht="12.75" customHeight="1">
      <c r="A448" s="6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4"/>
      <c r="B461" s="4"/>
      <c r="C461" s="4"/>
      <c r="D461" s="4"/>
      <c r="E461" s="5"/>
      <c r="F461" s="1"/>
      <c r="G461" s="1"/>
      <c r="H461" s="1"/>
      <c r="I461" s="1"/>
      <c r="J461" s="1"/>
      <c r="K461" s="1"/>
    </row>
    <row r="462" ht="12.75" customHeight="1">
      <c r="A462" s="6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4"/>
      <c r="B475" s="4"/>
      <c r="C475" s="4"/>
      <c r="D475" s="4"/>
      <c r="E475" s="5"/>
      <c r="F475" s="1"/>
      <c r="G475" s="1"/>
      <c r="H475" s="1"/>
      <c r="I475" s="1"/>
      <c r="J475" s="1"/>
      <c r="K475" s="1"/>
    </row>
    <row r="476" ht="12.75" customHeight="1">
      <c r="A476" s="6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4"/>
      <c r="B489" s="4"/>
      <c r="C489" s="4"/>
      <c r="D489" s="4"/>
      <c r="E489" s="5"/>
      <c r="F489" s="1"/>
      <c r="G489" s="1"/>
      <c r="H489" s="1"/>
      <c r="I489" s="1"/>
      <c r="J489" s="1"/>
      <c r="K489" s="1"/>
    </row>
    <row r="490" ht="12.75" customHeight="1">
      <c r="A490" s="6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4"/>
      <c r="B503" s="4"/>
      <c r="C503" s="4"/>
      <c r="D503" s="4"/>
      <c r="E503" s="5"/>
      <c r="F503" s="1"/>
      <c r="G503" s="1"/>
      <c r="H503" s="1"/>
      <c r="I503" s="1"/>
      <c r="J503" s="1"/>
      <c r="K503" s="1"/>
    </row>
    <row r="504" ht="12.75" customHeight="1">
      <c r="A504" s="6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4"/>
      <c r="B517" s="4"/>
      <c r="C517" s="4"/>
      <c r="D517" s="4"/>
      <c r="E517" s="5"/>
      <c r="F517" s="1"/>
      <c r="G517" s="1"/>
      <c r="H517" s="1"/>
      <c r="I517" s="1"/>
      <c r="J517" s="1"/>
      <c r="K517" s="1"/>
    </row>
    <row r="518" ht="12.75" customHeight="1">
      <c r="A518" s="6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4"/>
      <c r="B531" s="4"/>
      <c r="C531" s="4"/>
      <c r="D531" s="4"/>
      <c r="E531" s="5"/>
      <c r="F531" s="1"/>
      <c r="G531" s="1"/>
      <c r="H531" s="1"/>
      <c r="I531" s="1"/>
      <c r="J531" s="1"/>
      <c r="K531" s="1"/>
    </row>
    <row r="532" ht="12.75" customHeight="1">
      <c r="A532" s="6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</sheetData>
  <mergeCells count="39">
    <mergeCell ref="B281:D281"/>
    <mergeCell ref="B295:D295"/>
    <mergeCell ref="B211:D211"/>
    <mergeCell ref="B197:D197"/>
    <mergeCell ref="B169:D169"/>
    <mergeCell ref="B183:D183"/>
    <mergeCell ref="B309:D309"/>
    <mergeCell ref="B323:D323"/>
    <mergeCell ref="B365:D365"/>
    <mergeCell ref="B379:D379"/>
    <mergeCell ref="B393:D393"/>
    <mergeCell ref="B351:D351"/>
    <mergeCell ref="B337:D337"/>
    <mergeCell ref="B477:D477"/>
    <mergeCell ref="B491:D491"/>
    <mergeCell ref="B519:D519"/>
    <mergeCell ref="B533:D533"/>
    <mergeCell ref="B463:D463"/>
    <mergeCell ref="B505:D505"/>
    <mergeCell ref="B407:D407"/>
    <mergeCell ref="B435:D435"/>
    <mergeCell ref="B449:D449"/>
    <mergeCell ref="B421:D421"/>
    <mergeCell ref="B71:D71"/>
    <mergeCell ref="B43:D43"/>
    <mergeCell ref="B57:D57"/>
    <mergeCell ref="B15:D15"/>
    <mergeCell ref="B1:D1"/>
    <mergeCell ref="B29:D29"/>
    <mergeCell ref="B141:D141"/>
    <mergeCell ref="B127:D127"/>
    <mergeCell ref="B99:D99"/>
    <mergeCell ref="B113:D113"/>
    <mergeCell ref="B85:D85"/>
    <mergeCell ref="B155:D155"/>
    <mergeCell ref="B267:D267"/>
    <mergeCell ref="B253:D253"/>
    <mergeCell ref="B239:D239"/>
    <mergeCell ref="B225:D22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106.56</v>
      </c>
      <c r="C3" s="3">
        <v>126.0</v>
      </c>
      <c r="D3" s="3">
        <v>127.0</v>
      </c>
      <c r="E3" s="3" t="str">
        <f t="shared" ref="E3:E4" si="1">F3*B3</f>
        <v>106.56</v>
      </c>
      <c r="F3" s="3" t="str">
        <f t="shared" ref="F3:F4" si="2">D3-C3</f>
        <v>1.00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4.72</v>
      </c>
      <c r="C4" s="3">
        <v>6024.0</v>
      </c>
      <c r="D4" s="3">
        <v>6078.0</v>
      </c>
      <c r="E4" s="3" t="str">
        <f t="shared" si="1"/>
        <v>254.88</v>
      </c>
      <c r="F4" s="3" t="str">
        <f t="shared" si="2"/>
        <v>54.00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110.42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19.87</v>
      </c>
      <c r="C6" s="3">
        <v>505.0</v>
      </c>
      <c r="D6" s="3">
        <v>510.0</v>
      </c>
      <c r="E6" s="3" t="str">
        <f t="shared" ref="E6:E7" si="3">F6*B6</f>
        <v>99.35</v>
      </c>
      <c r="F6" s="3" t="str">
        <f>D6-C6</f>
        <v>5.00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208.62</v>
      </c>
      <c r="F7" s="3" t="str">
        <f>F6+F9</f>
        <v>9.00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1720.73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121.13</v>
      </c>
      <c r="C9" s="3">
        <v>222.0</v>
      </c>
      <c r="D9" s="3">
        <v>226.0</v>
      </c>
      <c r="E9" s="3" t="str">
        <f>F9*B9</f>
        <v>484.52</v>
      </c>
      <c r="F9" s="3" t="str">
        <f>D9-C9</f>
        <v>4.00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887.83+42.05</f>
        <v>929.88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49</v>
      </c>
      <c r="B13" s="3"/>
      <c r="C13" s="3"/>
      <c r="D13" s="3"/>
      <c r="E13" s="3">
        <v>0.0</v>
      </c>
      <c r="F13" s="1"/>
      <c r="G13" s="1"/>
      <c r="H13" s="1" t="s">
        <v>50</v>
      </c>
      <c r="I13" s="1"/>
      <c r="J13" s="1"/>
      <c r="K13" s="1"/>
      <c r="L13" s="1"/>
      <c r="M13" s="1"/>
      <c r="N13" s="1"/>
      <c r="O13" s="1"/>
      <c r="P13" s="1"/>
    </row>
    <row r="14">
      <c r="A14" s="4" t="s">
        <v>16</v>
      </c>
      <c r="B14" s="4"/>
      <c r="C14" s="4"/>
      <c r="D14" s="4"/>
      <c r="E14" s="5" t="str">
        <f>SUM(E3:E13)</f>
        <v>4455.59</v>
      </c>
      <c r="F14" s="4"/>
      <c r="G14" s="3" t="str">
        <f>E14+14000</f>
        <v>18455.59</v>
      </c>
      <c r="H14" s="3" t="str">
        <f>G14-7</f>
        <v>18448.59</v>
      </c>
      <c r="I14" s="1"/>
      <c r="J14" s="1"/>
      <c r="K14" s="1"/>
      <c r="L14" s="1"/>
      <c r="M14" s="1"/>
      <c r="N14" s="1"/>
      <c r="O14" s="1"/>
      <c r="P14" s="1"/>
    </row>
    <row r="15" ht="12.75" customHeight="1">
      <c r="A15" s="6" t="s">
        <v>51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106.56</v>
      </c>
      <c r="C18" s="3">
        <v>126.0</v>
      </c>
      <c r="D18" s="3">
        <v>126.0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4.72</v>
      </c>
      <c r="C19" s="3">
        <v>5980.0</v>
      </c>
      <c r="D19" s="3">
        <v>6024.0</v>
      </c>
      <c r="E19" s="3" t="str">
        <f t="shared" si="4"/>
        <v>207.68</v>
      </c>
      <c r="F19" s="3" t="str">
        <f t="shared" si="5"/>
        <v>44.00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110.42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19.87</v>
      </c>
      <c r="C21" s="3">
        <v>503.0</v>
      </c>
      <c r="D21" s="3">
        <v>505.0</v>
      </c>
      <c r="E21" s="3" t="str">
        <f t="shared" ref="E21:E22" si="6">F21*B21</f>
        <v>39.74</v>
      </c>
      <c r="F21" s="3" t="str">
        <f>D21-C21</f>
        <v>2.00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23.18</v>
      </c>
      <c r="C22" s="3"/>
      <c r="D22" s="3"/>
      <c r="E22" s="3" t="str">
        <f t="shared" si="6"/>
        <v>69.54</v>
      </c>
      <c r="F22" s="3" t="str">
        <f>F21+F24</f>
        <v>3.00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1732.08</v>
      </c>
      <c r="F23" s="1"/>
      <c r="G23" s="1">
        <v>1720.73</v>
      </c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121.13</v>
      </c>
      <c r="C24" s="3">
        <v>221.0</v>
      </c>
      <c r="D24" s="3">
        <v>222.0</v>
      </c>
      <c r="E24" s="3" t="str">
        <f>F24*B24</f>
        <v>121.13</v>
      </c>
      <c r="F24" s="3" t="str">
        <f>D24-C24</f>
        <v>1.00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>
        <v>929.88</v>
      </c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500.63</v>
      </c>
      <c r="F26" s="1"/>
      <c r="G26" s="1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49</v>
      </c>
      <c r="B28" s="3"/>
      <c r="C28" s="3"/>
      <c r="D28" s="3"/>
      <c r="E28" s="3">
        <v>0.0</v>
      </c>
      <c r="F28" s="1"/>
      <c r="G28" s="1" t="s">
        <v>52</v>
      </c>
      <c r="H28" s="1" t="s">
        <v>50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4" t="s">
        <v>16</v>
      </c>
      <c r="B29" s="4"/>
      <c r="C29" s="4"/>
      <c r="D29" s="4"/>
      <c r="E29" s="5" t="str">
        <f>SUM(E18:E28)</f>
        <v>3743.22</v>
      </c>
      <c r="F29" s="4"/>
      <c r="G29" s="3" t="str">
        <f>E29+14000</f>
        <v>17743.22</v>
      </c>
      <c r="H29" s="3" t="str">
        <f>G29-54</f>
        <v>17689.22</v>
      </c>
      <c r="I29" s="1"/>
      <c r="J29" s="1"/>
      <c r="K29" s="1"/>
      <c r="L29" s="1"/>
      <c r="M29" s="1"/>
      <c r="N29" s="1"/>
      <c r="O29" s="1"/>
      <c r="P29" s="1"/>
    </row>
    <row r="30" ht="12.75" customHeight="1">
      <c r="A30" s="6" t="s">
        <v>51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106.56</v>
      </c>
      <c r="C33" s="3">
        <v>126.0</v>
      </c>
      <c r="D33" s="3">
        <v>126.0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4.72</v>
      </c>
      <c r="C34" s="3">
        <v>5964.0</v>
      </c>
      <c r="D34" s="3">
        <v>5980.0</v>
      </c>
      <c r="E34" s="3" t="str">
        <f t="shared" si="7"/>
        <v>75.52</v>
      </c>
      <c r="F34" s="3" t="str">
        <f t="shared" si="8"/>
        <v>16.00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110.42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19.87</v>
      </c>
      <c r="C36" s="3">
        <v>502.0</v>
      </c>
      <c r="D36" s="3">
        <v>503.0</v>
      </c>
      <c r="E36" s="3" t="str">
        <f t="shared" ref="E36:E37" si="9">F36*B36</f>
        <v>19.87</v>
      </c>
      <c r="F36" s="3" t="str">
        <f>D36-C36</f>
        <v>1.00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23.18</v>
      </c>
      <c r="C37" s="3"/>
      <c r="D37" s="3"/>
      <c r="E37" s="3" t="str">
        <f t="shared" si="9"/>
        <v>46.36</v>
      </c>
      <c r="F37" s="3" t="str">
        <f>F36+F39</f>
        <v>2.00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1732.08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121.13</v>
      </c>
      <c r="C39" s="3">
        <v>220.0</v>
      </c>
      <c r="D39" s="3">
        <v>221.0</v>
      </c>
      <c r="E39" s="3" t="str">
        <f>F39*B39</f>
        <v>121.13</v>
      </c>
      <c r="F39" s="3" t="str">
        <f>D39-C39</f>
        <v>1.00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500.63</v>
      </c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49</v>
      </c>
      <c r="B43" s="3"/>
      <c r="C43" s="3"/>
      <c r="D43" s="3"/>
      <c r="E43" s="3">
        <v>0.0</v>
      </c>
      <c r="F43" s="1"/>
      <c r="G43" s="1" t="s">
        <v>53</v>
      </c>
      <c r="H43" s="1" t="s">
        <v>50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4" t="s">
        <v>16</v>
      </c>
      <c r="B44" s="4"/>
      <c r="C44" s="4"/>
      <c r="D44" s="4"/>
      <c r="E44" s="5" t="str">
        <f>SUM(E33:E43)</f>
        <v>3568.01</v>
      </c>
      <c r="F44" s="4"/>
      <c r="G44" s="3" t="str">
        <f>E44+14000</f>
        <v>17568.01</v>
      </c>
      <c r="H44" s="3" t="str">
        <f>G44-54</f>
        <v>17514.01</v>
      </c>
      <c r="I44" s="1"/>
      <c r="J44" s="1"/>
      <c r="K44" s="1"/>
      <c r="L44" s="1"/>
      <c r="M44" s="1"/>
      <c r="N44" s="1"/>
      <c r="O44" s="1"/>
      <c r="P44" s="1"/>
    </row>
    <row r="45" ht="12.75" customHeight="1">
      <c r="A45" s="6" t="s">
        <v>51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106.56</v>
      </c>
      <c r="C48" s="3">
        <v>126.0</v>
      </c>
      <c r="D48" s="3">
        <v>126.0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4.72</v>
      </c>
      <c r="C49" s="3">
        <v>5934.0</v>
      </c>
      <c r="D49" s="3">
        <v>5964.0</v>
      </c>
      <c r="E49" s="3" t="str">
        <f t="shared" si="10"/>
        <v>141.60</v>
      </c>
      <c r="F49" s="3" t="str">
        <f t="shared" si="11"/>
        <v>30.00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110.42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19.87</v>
      </c>
      <c r="C51" s="3">
        <v>502.0</v>
      </c>
      <c r="D51" s="3">
        <v>502.0</v>
      </c>
      <c r="E51" s="3" t="str">
        <f t="shared" ref="E51:E52" si="12">F51*B51</f>
        <v>0.00</v>
      </c>
      <c r="F51" s="3" t="str">
        <f>D51-C51</f>
        <v>0.00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23.18</v>
      </c>
      <c r="C52" s="3"/>
      <c r="D52" s="3"/>
      <c r="E52" s="3" t="str">
        <f t="shared" si="12"/>
        <v>0.00</v>
      </c>
      <c r="F52" s="3" t="str">
        <f>F51+F54</f>
        <v>0.00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1732.08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121.13</v>
      </c>
      <c r="C54" s="3">
        <v>220.0</v>
      </c>
      <c r="D54" s="3">
        <v>220.0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500.63</v>
      </c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49</v>
      </c>
      <c r="B58" s="3"/>
      <c r="C58" s="3"/>
      <c r="D58" s="3"/>
      <c r="E58" s="3">
        <v>0.0</v>
      </c>
      <c r="F58" s="1"/>
      <c r="G58" s="1" t="s">
        <v>53</v>
      </c>
      <c r="H58" s="1" t="s">
        <v>50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4" t="s">
        <v>16</v>
      </c>
      <c r="B59" s="4"/>
      <c r="C59" s="4"/>
      <c r="D59" s="4"/>
      <c r="E59" s="5" t="str">
        <f>SUM(E48:E58)</f>
        <v>3446.73</v>
      </c>
      <c r="F59" s="4"/>
      <c r="G59" s="3" t="str">
        <f>E59+14000</f>
        <v>17446.73</v>
      </c>
      <c r="H59" s="3" t="str">
        <f>G59-60</f>
        <v>17386.73</v>
      </c>
      <c r="I59" s="1"/>
      <c r="J59" s="1"/>
      <c r="K59" s="1"/>
      <c r="L59" s="1"/>
      <c r="M59" s="1"/>
      <c r="N59" s="1"/>
      <c r="O59" s="1"/>
      <c r="P59" s="1"/>
    </row>
    <row r="60" ht="12.75" customHeight="1">
      <c r="A60" s="6" t="s">
        <v>51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106.56</v>
      </c>
      <c r="C63" s="3">
        <v>126.0</v>
      </c>
      <c r="D63" s="3">
        <v>126.0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4.72</v>
      </c>
      <c r="C64" s="3">
        <v>5902.0</v>
      </c>
      <c r="D64" s="3">
        <v>5934.0</v>
      </c>
      <c r="E64" s="3" t="str">
        <f t="shared" si="13"/>
        <v>151.04</v>
      </c>
      <c r="F64" s="3" t="str">
        <f t="shared" si="14"/>
        <v>32.00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110.42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19.87</v>
      </c>
      <c r="C66" s="3">
        <v>500.0</v>
      </c>
      <c r="D66" s="3">
        <v>502.0</v>
      </c>
      <c r="E66" s="3" t="str">
        <f t="shared" ref="E66:E67" si="15">F66*B66</f>
        <v>39.74</v>
      </c>
      <c r="F66" s="3" t="str">
        <f>D66-C66</f>
        <v>2.00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23.18</v>
      </c>
      <c r="C67" s="3"/>
      <c r="D67" s="3"/>
      <c r="E67" s="3" t="str">
        <f t="shared" si="15"/>
        <v>46.36</v>
      </c>
      <c r="F67" s="3" t="str">
        <f>F66+F69</f>
        <v>2.00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1732.08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121.13</v>
      </c>
      <c r="C69" s="3">
        <v>220.0</v>
      </c>
      <c r="D69" s="3">
        <v>220.0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500.63</v>
      </c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49</v>
      </c>
      <c r="B73" s="3"/>
      <c r="C73" s="3"/>
      <c r="D73" s="3"/>
      <c r="E73" s="3">
        <v>0.0</v>
      </c>
      <c r="F73" s="1"/>
      <c r="G73" s="1"/>
      <c r="H73" s="1" t="s">
        <v>50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4" t="s">
        <v>16</v>
      </c>
      <c r="B74" s="4"/>
      <c r="C74" s="4"/>
      <c r="D74" s="4"/>
      <c r="E74" s="5" t="str">
        <f>SUM(E63:E73)</f>
        <v>3542.27</v>
      </c>
      <c r="F74" s="4"/>
      <c r="G74" s="3" t="str">
        <f>E74+14000</f>
        <v>17542.27</v>
      </c>
      <c r="H74" s="3" t="str">
        <f>G74-60</f>
        <v>17482.27</v>
      </c>
      <c r="I74" s="1"/>
      <c r="J74" s="1"/>
      <c r="K74" s="1"/>
      <c r="L74" s="1"/>
      <c r="M74" s="1"/>
      <c r="N74" s="1"/>
      <c r="O74" s="1"/>
      <c r="P74" s="1"/>
    </row>
    <row r="75" ht="12.75" customHeight="1">
      <c r="A75" s="6" t="s">
        <v>51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106.56</v>
      </c>
      <c r="C78" s="3">
        <v>126.0</v>
      </c>
      <c r="D78" s="3">
        <v>126.0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4.48</v>
      </c>
      <c r="C79" s="3">
        <v>5893.0</v>
      </c>
      <c r="D79" s="3">
        <v>5902.0</v>
      </c>
      <c r="E79" s="3" t="str">
        <f t="shared" si="16"/>
        <v>40.32</v>
      </c>
      <c r="F79" s="3" t="str">
        <f t="shared" si="17"/>
        <v>9.00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18.88</v>
      </c>
      <c r="C81" s="3">
        <v>500.0</v>
      </c>
      <c r="D81" s="3">
        <v>500.0</v>
      </c>
      <c r="E81" s="3" t="str">
        <f t="shared" ref="E81:E82" si="18">F81*B81</f>
        <v>0.00</v>
      </c>
      <c r="F81" s="3" t="str">
        <f>D81-C81</f>
        <v>0.00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0.00</v>
      </c>
      <c r="F82" s="3" t="str">
        <f>F81+F84</f>
        <v>0.00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1634.13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114.27</v>
      </c>
      <c r="C84" s="3">
        <v>220.0</v>
      </c>
      <c r="D84" s="3">
        <v>220.0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500.63</v>
      </c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49</v>
      </c>
      <c r="B88" s="3"/>
      <c r="C88" s="3"/>
      <c r="D88" s="3"/>
      <c r="E88" s="3">
        <v>0.0</v>
      </c>
      <c r="F88" s="1"/>
      <c r="G88" s="1" t="s">
        <v>54</v>
      </c>
      <c r="H88" s="1" t="s">
        <v>50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4" t="s">
        <v>16</v>
      </c>
      <c r="B89" s="4"/>
      <c r="C89" s="4"/>
      <c r="D89" s="4"/>
      <c r="E89" s="5" t="str">
        <f>SUM(E78:E88)</f>
        <v>3239.70</v>
      </c>
      <c r="F89" s="4"/>
      <c r="G89" s="3" t="str">
        <f>E89+14000</f>
        <v>17239.70</v>
      </c>
      <c r="H89" s="1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6" t="s">
        <v>51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101.2</v>
      </c>
      <c r="C93" s="3">
        <v>123.0</v>
      </c>
      <c r="D93" s="3">
        <v>126.0</v>
      </c>
      <c r="E93" s="3" t="str">
        <f t="shared" ref="E93:E94" si="19">F93*B93</f>
        <v>303.60</v>
      </c>
      <c r="F93" s="3" t="str">
        <f t="shared" ref="F93:F94" si="20">D93-C93</f>
        <v>3.00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4.48</v>
      </c>
      <c r="C94" s="3">
        <v>5818.0</v>
      </c>
      <c r="D94" s="3">
        <v>5893.0</v>
      </c>
      <c r="E94" s="3" t="str">
        <f t="shared" si="19"/>
        <v>336.00</v>
      </c>
      <c r="F94" s="3" t="str">
        <f t="shared" si="20"/>
        <v>75.00</v>
      </c>
      <c r="G94" s="1"/>
      <c r="H94" s="1">
        <v>3200.0</v>
      </c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 t="str">
        <f>H94/2</f>
        <v>1600</v>
      </c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18.88</v>
      </c>
      <c r="C96" s="3">
        <v>488.0</v>
      </c>
      <c r="D96" s="3">
        <v>500.0</v>
      </c>
      <c r="E96" s="3" t="str">
        <f t="shared" ref="E96:E97" si="21">F96*B96</f>
        <v>226.56</v>
      </c>
      <c r="F96" s="3" t="str">
        <f>D96-C96</f>
        <v>12.00</v>
      </c>
      <c r="G96" s="1"/>
      <c r="H96" s="3" t="str">
        <f>E93+E94+E96+E99</f>
        <v>2123.13</v>
      </c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506.69</v>
      </c>
      <c r="F97" s="3" t="str">
        <f>F96+F99</f>
        <v>23.00</v>
      </c>
      <c r="G97" s="1"/>
      <c r="H97" s="1" t="str">
        <f>15000/2</f>
        <v>7500</v>
      </c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1634.13</v>
      </c>
      <c r="F98" s="1"/>
      <c r="G98" s="1"/>
      <c r="H98" s="3" t="str">
        <f>H95+H96+H97</f>
        <v>11223.13</v>
      </c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114.27</v>
      </c>
      <c r="C99" s="3">
        <v>209.0</v>
      </c>
      <c r="D99" s="3">
        <v>220.0</v>
      </c>
      <c r="E99" s="3" t="str">
        <f>F99*B99</f>
        <v>1256.97</v>
      </c>
      <c r="F99" s="3" t="str">
        <f>D99-C99</f>
        <v>11.00</v>
      </c>
      <c r="G99" s="1"/>
      <c r="H99" s="1" t="str">
        <f>5528+7500</f>
        <v>13028</v>
      </c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3" t="str">
        <f>12000-H98</f>
        <v>776.87</v>
      </c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500.63</v>
      </c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49</v>
      </c>
      <c r="B103" s="3"/>
      <c r="C103" s="3"/>
      <c r="D103" s="3"/>
      <c r="E103" s="3">
        <v>0.0</v>
      </c>
      <c r="F103" s="1"/>
      <c r="G103" s="1"/>
      <c r="H103" s="1" t="s">
        <v>50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5829.20</v>
      </c>
      <c r="F104" s="4"/>
      <c r="G104" s="3" t="str">
        <f>E104+15000</f>
        <v>20829.20</v>
      </c>
      <c r="H104" s="1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6" t="s">
        <v>51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101.2</v>
      </c>
      <c r="C108" s="3">
        <v>123.0</v>
      </c>
      <c r="D108" s="3">
        <v>123.0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4.48</v>
      </c>
      <c r="C109" s="3">
        <v>5796.0</v>
      </c>
      <c r="D109" s="3">
        <v>5818.0</v>
      </c>
      <c r="E109" s="3" t="str">
        <f t="shared" si="22"/>
        <v>98.56</v>
      </c>
      <c r="F109" s="3" t="str">
        <f t="shared" si="23"/>
        <v>22.00</v>
      </c>
      <c r="G109" s="1"/>
      <c r="H109" s="1">
        <v>5672.0</v>
      </c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18.88</v>
      </c>
      <c r="C111" s="3">
        <v>487.0</v>
      </c>
      <c r="D111" s="3">
        <v>488.0</v>
      </c>
      <c r="E111" s="3" t="str">
        <f t="shared" ref="E111:E112" si="24">F111*B111</f>
        <v>18.88</v>
      </c>
      <c r="F111" s="3" t="str">
        <f>D111-C111</f>
        <v>1.00</v>
      </c>
      <c r="G111" s="1"/>
      <c r="H111" s="1">
        <v>471.0</v>
      </c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22.03</v>
      </c>
      <c r="F112" s="3" t="str">
        <f>F111+F114</f>
        <v>1.00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1634.13</v>
      </c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114.27</v>
      </c>
      <c r="C114" s="3">
        <v>209.0</v>
      </c>
      <c r="D114" s="3">
        <v>209.0</v>
      </c>
      <c r="E114" s="3" t="str">
        <f>F114*B114</f>
        <v>0.00</v>
      </c>
      <c r="F114" s="3" t="str">
        <f>D114-C114</f>
        <v>0.00</v>
      </c>
      <c r="G114" s="1"/>
      <c r="H114" s="1">
        <v>297.0</v>
      </c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500.63</v>
      </c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49</v>
      </c>
      <c r="B118" s="3"/>
      <c r="C118" s="3"/>
      <c r="D118" s="3"/>
      <c r="E118" s="3">
        <v>0.0</v>
      </c>
      <c r="F118" s="1"/>
      <c r="G118" s="1"/>
      <c r="H118" s="1" t="s">
        <v>50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3338.85</v>
      </c>
      <c r="F119" s="4"/>
      <c r="G119" s="3" t="str">
        <f>E119+15000</f>
        <v>18338.85</v>
      </c>
      <c r="H119" s="1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6" t="s">
        <v>51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101.2</v>
      </c>
      <c r="C123" s="3">
        <v>123.0</v>
      </c>
      <c r="D123" s="3">
        <v>123.0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4.48</v>
      </c>
      <c r="C124" s="3">
        <v>5754.0</v>
      </c>
      <c r="D124" s="3">
        <v>5796.0</v>
      </c>
      <c r="E124" s="3" t="str">
        <f t="shared" si="25"/>
        <v>188.16</v>
      </c>
      <c r="F124" s="3" t="str">
        <f t="shared" si="26"/>
        <v>42.00</v>
      </c>
      <c r="G124" s="1"/>
      <c r="H124" s="1">
        <v>5672.0</v>
      </c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18.88</v>
      </c>
      <c r="C126" s="3">
        <v>473.0</v>
      </c>
      <c r="D126" s="3">
        <v>487.0</v>
      </c>
      <c r="E126" s="3" t="str">
        <f t="shared" ref="E126:E127" si="27">F126*B126</f>
        <v>264.32</v>
      </c>
      <c r="F126" s="3" t="str">
        <f>D126-C126</f>
        <v>14.00</v>
      </c>
      <c r="G126" s="1"/>
      <c r="H126" s="1">
        <v>471.0</v>
      </c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330.45</v>
      </c>
      <c r="F127" s="3" t="str">
        <f>F126+F129</f>
        <v>15.00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1634.13</v>
      </c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114.27</v>
      </c>
      <c r="C129" s="3">
        <v>208.0</v>
      </c>
      <c r="D129" s="3">
        <v>209.0</v>
      </c>
      <c r="E129" s="3" t="str">
        <f>F129*B129</f>
        <v>114.27</v>
      </c>
      <c r="F129" s="3" t="str">
        <f>D129-C129</f>
        <v>1.00</v>
      </c>
      <c r="G129" s="1"/>
      <c r="H129" s="1">
        <v>297.0</v>
      </c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500.63</v>
      </c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49</v>
      </c>
      <c r="B133" s="3"/>
      <c r="C133" s="3"/>
      <c r="D133" s="3"/>
      <c r="E133" s="3">
        <v>0.0</v>
      </c>
      <c r="F133" s="1"/>
      <c r="G133" s="1"/>
      <c r="H133" s="1" t="s">
        <v>50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4096.58</v>
      </c>
      <c r="F134" s="4"/>
      <c r="G134" s="3" t="str">
        <f>E134+15000</f>
        <v>19096.58</v>
      </c>
      <c r="H134" s="1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6" t="s">
        <v>51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101.2</v>
      </c>
      <c r="C138" s="3">
        <v>123.0</v>
      </c>
      <c r="D138" s="3">
        <v>123.0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4.48</v>
      </c>
      <c r="C139" s="3">
        <v>5722.0</v>
      </c>
      <c r="D139" s="3">
        <v>5754.0</v>
      </c>
      <c r="E139" s="3" t="str">
        <f t="shared" si="28"/>
        <v>143.36</v>
      </c>
      <c r="F139" s="3" t="str">
        <f t="shared" si="29"/>
        <v>32.00</v>
      </c>
      <c r="G139" s="1"/>
      <c r="H139" s="1">
        <v>5672.0</v>
      </c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18.88</v>
      </c>
      <c r="C141" s="3">
        <v>473.0</v>
      </c>
      <c r="D141" s="3">
        <v>473.0</v>
      </c>
      <c r="E141" s="3" t="str">
        <f t="shared" ref="E141:E142" si="30">F141*B141</f>
        <v>0.00</v>
      </c>
      <c r="F141" s="3" t="str">
        <f>D141-C141</f>
        <v>0.00</v>
      </c>
      <c r="G141" s="1"/>
      <c r="H141" s="1">
        <v>471.0</v>
      </c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0.00</v>
      </c>
      <c r="F142" s="3" t="str">
        <f>F141+F144</f>
        <v>0.00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1634.13</v>
      </c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114.27</v>
      </c>
      <c r="C144" s="3">
        <v>208.0</v>
      </c>
      <c r="D144" s="3">
        <v>208.0</v>
      </c>
      <c r="E144" s="3" t="str">
        <f>F144*B144</f>
        <v>0.00</v>
      </c>
      <c r="F144" s="3" t="str">
        <f>D144-C144</f>
        <v>0.00</v>
      </c>
      <c r="G144" s="1"/>
      <c r="H144" s="1">
        <v>297.0</v>
      </c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500.63</v>
      </c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49</v>
      </c>
      <c r="B148" s="3"/>
      <c r="C148" s="3"/>
      <c r="D148" s="3"/>
      <c r="E148" s="3">
        <v>0.0</v>
      </c>
      <c r="F148" s="1"/>
      <c r="G148" s="1" t="s">
        <v>55</v>
      </c>
      <c r="H148" s="1" t="s">
        <v>50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3342.74</v>
      </c>
      <c r="F149" s="4"/>
      <c r="G149" s="3" t="str">
        <f>E149+15000</f>
        <v>18342.74</v>
      </c>
      <c r="H149" s="1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6" t="s">
        <v>51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101.2</v>
      </c>
      <c r="C153" s="3">
        <v>123.0</v>
      </c>
      <c r="D153" s="3">
        <v>123.0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4.48</v>
      </c>
      <c r="C154" s="3">
        <v>5673.0</v>
      </c>
      <c r="D154" s="3">
        <v>5722.0</v>
      </c>
      <c r="E154" s="3" t="str">
        <f t="shared" si="31"/>
        <v>219.52</v>
      </c>
      <c r="F154" s="3" t="str">
        <f t="shared" si="32"/>
        <v>49.00</v>
      </c>
      <c r="G154" s="1"/>
      <c r="H154" s="1">
        <v>5672.0</v>
      </c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18.88</v>
      </c>
      <c r="C156" s="3">
        <v>472.0</v>
      </c>
      <c r="D156" s="3">
        <v>473.0</v>
      </c>
      <c r="E156" s="3" t="str">
        <f t="shared" ref="E156:E157" si="33">F156*B156</f>
        <v>18.88</v>
      </c>
      <c r="F156" s="3" t="str">
        <f>D156-C156</f>
        <v>1.00</v>
      </c>
      <c r="G156" s="1"/>
      <c r="H156" s="1">
        <v>471.0</v>
      </c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22.03</v>
      </c>
      <c r="F157" s="3" t="str">
        <f>F156+F159</f>
        <v>1.00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1634.13</v>
      </c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114.27</v>
      </c>
      <c r="C159" s="3">
        <v>208.0</v>
      </c>
      <c r="D159" s="3">
        <v>208.0</v>
      </c>
      <c r="E159" s="3" t="str">
        <f>F159*B159</f>
        <v>0.00</v>
      </c>
      <c r="F159" s="3" t="str">
        <f>D159-C159</f>
        <v>0.00</v>
      </c>
      <c r="G159" s="1"/>
      <c r="H159" s="1">
        <v>297.0</v>
      </c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500.63</v>
      </c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49</v>
      </c>
      <c r="B163" s="3"/>
      <c r="C163" s="3"/>
      <c r="D163" s="3"/>
      <c r="E163" s="3">
        <v>0.0</v>
      </c>
      <c r="F163" s="1"/>
      <c r="G163" s="7">
        <v>44411.0</v>
      </c>
      <c r="H163" s="1" t="s">
        <v>50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3459.81</v>
      </c>
      <c r="F164" s="4"/>
      <c r="G164" s="3" t="str">
        <f>E164+22000</f>
        <v>25459.81</v>
      </c>
      <c r="H164" s="1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6" t="s">
        <v>51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101.2</v>
      </c>
      <c r="C168" s="3">
        <v>122.0</v>
      </c>
      <c r="D168" s="3">
        <v>123.0</v>
      </c>
      <c r="E168" s="3" t="str">
        <f t="shared" ref="E168:E169" si="34">F168*B168</f>
        <v>101.20</v>
      </c>
      <c r="F168" s="3" t="str">
        <f t="shared" ref="F168:F169" si="35">D168-C168</f>
        <v>1.00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4.48</v>
      </c>
      <c r="C169" s="3">
        <v>5669.0</v>
      </c>
      <c r="D169" s="3">
        <v>5673.0</v>
      </c>
      <c r="E169" s="3" t="str">
        <f t="shared" si="34"/>
        <v>17.92</v>
      </c>
      <c r="F169" s="3" t="str">
        <f t="shared" si="35"/>
        <v>4.00</v>
      </c>
      <c r="G169" s="1"/>
      <c r="H169" s="1">
        <v>5672.0</v>
      </c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18.88</v>
      </c>
      <c r="C171" s="3">
        <v>470.0</v>
      </c>
      <c r="D171" s="3">
        <v>472.0</v>
      </c>
      <c r="E171" s="3" t="str">
        <f t="shared" ref="E171:E172" si="36">F171*B171</f>
        <v>37.76</v>
      </c>
      <c r="F171" s="3" t="str">
        <f>D171-C171</f>
        <v>2.00</v>
      </c>
      <c r="G171" s="1"/>
      <c r="H171" s="1">
        <v>471.0</v>
      </c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66.09</v>
      </c>
      <c r="F172" s="3" t="str">
        <f>F171+F174</f>
        <v>3.00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1634.13</v>
      </c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114.27</v>
      </c>
      <c r="C174" s="3">
        <v>207.0</v>
      </c>
      <c r="D174" s="3">
        <v>208.0</v>
      </c>
      <c r="E174" s="3" t="str">
        <f>F174*B174</f>
        <v>114.27</v>
      </c>
      <c r="F174" s="3" t="str">
        <f>D174-C174</f>
        <v>1.00</v>
      </c>
      <c r="G174" s="1"/>
      <c r="H174" s="1">
        <v>297.0</v>
      </c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49</v>
      </c>
      <c r="B178" s="3"/>
      <c r="C178" s="3"/>
      <c r="D178" s="3"/>
      <c r="E178" s="3">
        <v>0.0</v>
      </c>
      <c r="F178" s="1"/>
      <c r="G178" s="7">
        <v>44411.0</v>
      </c>
      <c r="H178" s="1" t="s">
        <v>50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3329.45</v>
      </c>
      <c r="F179" s="4"/>
      <c r="G179" s="3" t="str">
        <f>E179+13000</f>
        <v>16329.45</v>
      </c>
      <c r="H179" s="1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6" t="s">
        <v>51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101.2</v>
      </c>
      <c r="C183" s="3">
        <v>121.0</v>
      </c>
      <c r="D183" s="3">
        <v>122.0</v>
      </c>
      <c r="E183" s="3" t="str">
        <f t="shared" ref="E183:E184" si="37">F183*B183</f>
        <v>101.20</v>
      </c>
      <c r="F183" s="3" t="str">
        <f t="shared" ref="F183:F184" si="38">D183-C183</f>
        <v>1.00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4.48</v>
      </c>
      <c r="C184" s="3">
        <v>5645.0</v>
      </c>
      <c r="D184" s="3">
        <v>5669.0</v>
      </c>
      <c r="E184" s="3" t="str">
        <f t="shared" si="37"/>
        <v>107.52</v>
      </c>
      <c r="F184" s="3" t="str">
        <f t="shared" si="38"/>
        <v>24.00</v>
      </c>
      <c r="G184" s="1"/>
      <c r="H184" s="1">
        <v>5672.0</v>
      </c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18.88</v>
      </c>
      <c r="C186" s="3">
        <v>469.0</v>
      </c>
      <c r="D186" s="3">
        <v>470.0</v>
      </c>
      <c r="E186" s="3" t="str">
        <f t="shared" ref="E186:E187" si="39">F186*B186</f>
        <v>18.88</v>
      </c>
      <c r="F186" s="3" t="str">
        <f>D186-C186</f>
        <v>1.00</v>
      </c>
      <c r="G186" s="1"/>
      <c r="H186" s="1">
        <v>471.0</v>
      </c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44.06</v>
      </c>
      <c r="F187" s="3" t="str">
        <f>F186+F189</f>
        <v>2.00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1634.13</v>
      </c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114.27</v>
      </c>
      <c r="C189" s="3">
        <v>206.0</v>
      </c>
      <c r="D189" s="3">
        <v>207.0</v>
      </c>
      <c r="E189" s="3" t="str">
        <f>F189*B189</f>
        <v>114.27</v>
      </c>
      <c r="F189" s="3" t="str">
        <f>D189-C189</f>
        <v>1.00</v>
      </c>
      <c r="G189" s="1"/>
      <c r="H189" s="1">
        <v>297.0</v>
      </c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49</v>
      </c>
      <c r="B193" s="3"/>
      <c r="C193" s="3"/>
      <c r="D193" s="3"/>
      <c r="E193" s="3">
        <v>550.0</v>
      </c>
      <c r="F193" s="1"/>
      <c r="G193" s="7">
        <v>44411.0</v>
      </c>
      <c r="H193" s="1" t="s">
        <v>50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3928.14</v>
      </c>
      <c r="F194" s="4"/>
      <c r="G194" s="3" t="str">
        <f>E194+13000</f>
        <v>16928.14</v>
      </c>
      <c r="H194" s="1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6" t="s">
        <v>51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</v>
      </c>
      <c r="C198" s="3">
        <v>119.0</v>
      </c>
      <c r="D198" s="3">
        <v>121.0</v>
      </c>
      <c r="E198" s="3" t="str">
        <f t="shared" ref="E198:E199" si="40">F198*B198</f>
        <v>202.40</v>
      </c>
      <c r="F198" s="3" t="str">
        <f t="shared" ref="F198:F199" si="41">D198-C198</f>
        <v>2.00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5639.0</v>
      </c>
      <c r="D199" s="3">
        <v>5645.0</v>
      </c>
      <c r="E199" s="3" t="str">
        <f t="shared" si="40"/>
        <v>26.88</v>
      </c>
      <c r="F199" s="3" t="str">
        <f t="shared" si="41"/>
        <v>6.00</v>
      </c>
      <c r="G199" s="1">
        <v>5542.0</v>
      </c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465.0</v>
      </c>
      <c r="D201" s="3">
        <v>469.0</v>
      </c>
      <c r="E201" s="3" t="str">
        <f t="shared" ref="E201:E202" si="42">F201*B201</f>
        <v>75.52</v>
      </c>
      <c r="F201" s="3" t="str">
        <f>D201-C201</f>
        <v>4.00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176.24</v>
      </c>
      <c r="F202" s="3" t="str">
        <f>F201+F204</f>
        <v>8.00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1634.13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114.27</v>
      </c>
      <c r="C204" s="3">
        <v>202.0</v>
      </c>
      <c r="D204" s="3">
        <v>206.0</v>
      </c>
      <c r="E204" s="3" t="str">
        <f>F204*B204</f>
        <v>457.08</v>
      </c>
      <c r="F204" s="3" t="str">
        <f>D204-C204</f>
        <v>4.00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49</v>
      </c>
      <c r="B208" s="3"/>
      <c r="C208" s="3"/>
      <c r="D208" s="3"/>
      <c r="E208" s="3">
        <v>550.0</v>
      </c>
      <c r="F208" s="1"/>
      <c r="G208" s="7">
        <v>44411.0</v>
      </c>
      <c r="H208" s="1" t="s">
        <v>50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4480.33</v>
      </c>
      <c r="F209" s="4"/>
      <c r="G209" s="3" t="str">
        <f>E209+13000</f>
        <v>17480.33</v>
      </c>
      <c r="H209" s="1"/>
      <c r="I209" s="1"/>
      <c r="J209" s="1"/>
      <c r="K209" s="1"/>
    </row>
    <row r="210" ht="12.75" customHeight="1">
      <c r="A210" s="6" t="s">
        <v>51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116.0</v>
      </c>
      <c r="D213" s="3">
        <v>119.0</v>
      </c>
      <c r="E213" s="3" t="str">
        <f t="shared" ref="E213:E214" si="43">F213*B213</f>
        <v>303.60</v>
      </c>
      <c r="F213" s="3" t="str">
        <f t="shared" ref="F213:F214" si="44">D213-C213</f>
        <v>3.00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5639.0</v>
      </c>
      <c r="D214" s="3">
        <v>5639.0</v>
      </c>
      <c r="E214" s="3" t="str">
        <f t="shared" si="43"/>
        <v>0.00</v>
      </c>
      <c r="F214" s="3" t="str">
        <f t="shared" si="44"/>
        <v>0.00</v>
      </c>
      <c r="G214" s="1">
        <v>5542.0</v>
      </c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459.0</v>
      </c>
      <c r="D216" s="3">
        <v>465.0</v>
      </c>
      <c r="E216" s="3" t="str">
        <f t="shared" ref="E216:E217" si="45">F216*B216</f>
        <v>113.28</v>
      </c>
      <c r="F216" s="3" t="str">
        <f>D216-C216</f>
        <v>6.00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198.27</v>
      </c>
      <c r="F217" s="3" t="str">
        <f>F216+F219</f>
        <v>9.00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109.68</v>
      </c>
      <c r="C219" s="3">
        <v>199.0</v>
      </c>
      <c r="D219" s="3">
        <v>202.0</v>
      </c>
      <c r="E219" s="3" t="str">
        <f>F219*B219</f>
        <v>329.04</v>
      </c>
      <c r="F219" s="3" t="str">
        <f>D219-C219</f>
        <v>3.00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49</v>
      </c>
      <c r="B223" s="3"/>
      <c r="C223" s="3"/>
      <c r="D223" s="3"/>
      <c r="E223" s="3">
        <v>550.0</v>
      </c>
      <c r="F223" s="1"/>
      <c r="G223" s="7">
        <v>44411.0</v>
      </c>
      <c r="H223" s="1" t="s">
        <v>50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4486.40</v>
      </c>
      <c r="F224" s="4"/>
      <c r="G224" s="3" t="str">
        <f>E224+13000</f>
        <v>17486.40</v>
      </c>
      <c r="H224" s="1"/>
      <c r="I224" s="1"/>
      <c r="J224" s="1"/>
      <c r="K224" s="1"/>
    </row>
    <row r="225" ht="12.75" customHeight="1">
      <c r="A225" s="6" t="s">
        <v>51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101.2</v>
      </c>
      <c r="C228" s="3">
        <v>114.0</v>
      </c>
      <c r="D228" s="3">
        <v>116.0</v>
      </c>
      <c r="E228" s="3" t="str">
        <f t="shared" ref="E228:E229" si="46">F228*B228</f>
        <v>202.40</v>
      </c>
      <c r="F228" s="3" t="str">
        <f t="shared" ref="F228:F229" si="47">D228-C228</f>
        <v>2.00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5639.0</v>
      </c>
      <c r="D229" s="3">
        <v>5639.0</v>
      </c>
      <c r="E229" s="3" t="str">
        <f t="shared" si="46"/>
        <v>0.00</v>
      </c>
      <c r="F229" s="3" t="str">
        <f t="shared" si="47"/>
        <v>0.00</v>
      </c>
      <c r="G229" s="1">
        <v>5542.0</v>
      </c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454.0</v>
      </c>
      <c r="D231" s="3">
        <v>459.0</v>
      </c>
      <c r="E231" s="3" t="str">
        <f t="shared" ref="E231:E232" si="48">F231*B231</f>
        <v>94.40</v>
      </c>
      <c r="F231" s="3" t="str">
        <f>D231-C231</f>
        <v>5.00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8"/>
        <v>154.21</v>
      </c>
      <c r="F232" s="3" t="str">
        <f>F231+F234</f>
        <v>7.00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1634.13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109.68</v>
      </c>
      <c r="C234" s="3">
        <v>197.0</v>
      </c>
      <c r="D234" s="3">
        <v>199.0</v>
      </c>
      <c r="E234" s="3" t="str">
        <f>F234*B234</f>
        <v>219.36</v>
      </c>
      <c r="F234" s="3" t="str">
        <f>D234-C234</f>
        <v>2.00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49</v>
      </c>
      <c r="B238" s="3"/>
      <c r="C238" s="3"/>
      <c r="D238" s="3"/>
      <c r="E238" s="3">
        <v>550.0</v>
      </c>
      <c r="F238" s="1"/>
      <c r="G238" s="7">
        <v>44411.0</v>
      </c>
      <c r="H238" s="1" t="s">
        <v>50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4212.58</v>
      </c>
      <c r="F239" s="4"/>
      <c r="G239" s="3" t="str">
        <f>E239+13000</f>
        <v>17212.58</v>
      </c>
      <c r="H239" s="1"/>
      <c r="I239" s="1"/>
      <c r="J239" s="1"/>
      <c r="K239" s="1"/>
    </row>
    <row r="240" ht="12.75" customHeight="1">
      <c r="A240" s="6" t="s">
        <v>51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101.2</v>
      </c>
      <c r="C243" s="3">
        <v>112.0</v>
      </c>
      <c r="D243" s="3">
        <v>114.0</v>
      </c>
      <c r="E243" s="3" t="str">
        <f t="shared" ref="E243:E244" si="49">F243*B243</f>
        <v>202.40</v>
      </c>
      <c r="F243" s="3" t="str">
        <f t="shared" ref="F243:F244" si="50">D243-C243</f>
        <v>2.00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4.48</v>
      </c>
      <c r="C244" s="3">
        <v>5639.0</v>
      </c>
      <c r="D244" s="3">
        <v>5639.0</v>
      </c>
      <c r="E244" s="3" t="str">
        <f t="shared" si="49"/>
        <v>0.00</v>
      </c>
      <c r="F244" s="3" t="str">
        <f t="shared" si="50"/>
        <v>0.00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18.88</v>
      </c>
      <c r="C246" s="3">
        <v>449.0</v>
      </c>
      <c r="D246" s="3">
        <v>454.0</v>
      </c>
      <c r="E246" s="3" t="str">
        <f t="shared" ref="E246:E247" si="51">F246*B246</f>
        <v>94.40</v>
      </c>
      <c r="F246" s="3" t="str">
        <f>D246-C246</f>
        <v>5.00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51"/>
        <v>132.18</v>
      </c>
      <c r="F247" s="3" t="str">
        <f>F246+F249</f>
        <v>6.00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1550.12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109.68</v>
      </c>
      <c r="C249" s="3">
        <v>196.0</v>
      </c>
      <c r="D249" s="3">
        <v>197.0</v>
      </c>
      <c r="E249" s="3" t="str">
        <f>F249*B249</f>
        <v>109.68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887.83+34.17</f>
        <v>922.00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49</v>
      </c>
      <c r="B253" s="3"/>
      <c r="C253" s="3"/>
      <c r="D253" s="3"/>
      <c r="E253" s="3">
        <v>550.0</v>
      </c>
      <c r="F253" s="1"/>
      <c r="G253" s="7">
        <v>44411.0</v>
      </c>
      <c r="H253" s="1" t="s">
        <v>50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3996.86</v>
      </c>
      <c r="F254" s="4"/>
      <c r="G254" s="3" t="str">
        <f>E254+13000</f>
        <v>16996.86</v>
      </c>
      <c r="H254" s="1"/>
      <c r="I254" s="1"/>
      <c r="J254" s="1"/>
      <c r="K254" s="1"/>
    </row>
    <row r="255" ht="12.75" customHeight="1">
      <c r="A255" s="6" t="s">
        <v>51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110.0</v>
      </c>
      <c r="D258" s="3">
        <v>112.0</v>
      </c>
      <c r="E258" s="3" t="str">
        <f t="shared" ref="E258:E259" si="52">F258*B258</f>
        <v>192.22</v>
      </c>
      <c r="F258" s="3" t="str">
        <f t="shared" ref="F258:F259" si="53">D258-C258</f>
        <v>2.00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5377.0</v>
      </c>
      <c r="D259" s="3">
        <v>5639.0</v>
      </c>
      <c r="E259" s="3" t="str">
        <f t="shared" si="52"/>
        <v>1116.12</v>
      </c>
      <c r="F259" s="3" t="str">
        <f t="shared" si="53"/>
        <v>262.00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87.38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446.0</v>
      </c>
      <c r="D261" s="3">
        <v>449.0</v>
      </c>
      <c r="E261" s="3" t="str">
        <f t="shared" ref="E261:E262" si="54">F261*B261</f>
        <v>53.79</v>
      </c>
      <c r="F261" s="3" t="str">
        <f>D261-C261</f>
        <v>3.00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104.65</v>
      </c>
      <c r="F262" s="3" t="str">
        <f>F261+F264</f>
        <v>5.00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1530.32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194.0</v>
      </c>
      <c r="D264" s="3">
        <v>196.0</v>
      </c>
      <c r="E264" s="3" t="str">
        <f>F264*B264</f>
        <v>214.56</v>
      </c>
      <c r="F264" s="3" t="str">
        <f>D264-C264</f>
        <v>2.00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887.83+34.17</f>
        <v>922.00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293.46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</row>
    <row r="268" ht="12.75" customHeight="1">
      <c r="A268" s="1" t="s">
        <v>49</v>
      </c>
      <c r="B268" s="3"/>
      <c r="C268" s="3"/>
      <c r="D268" s="3"/>
      <c r="E268" s="3">
        <v>510.0</v>
      </c>
      <c r="F268" s="1"/>
      <c r="G268" s="7">
        <v>44411.0</v>
      </c>
      <c r="H268" s="1" t="s">
        <v>50</v>
      </c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5064.50</v>
      </c>
      <c r="F269" s="4"/>
      <c r="G269" s="3" t="str">
        <f>E269+13000</f>
        <v>18064.50</v>
      </c>
      <c r="H269" s="1"/>
      <c r="I269" s="1"/>
      <c r="J269" s="1"/>
      <c r="K269" s="1"/>
    </row>
    <row r="270" ht="12.75" customHeight="1">
      <c r="A270" s="6" t="s">
        <v>51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96.11</v>
      </c>
      <c r="C273" s="3">
        <v>109.0</v>
      </c>
      <c r="D273" s="3">
        <v>110.0</v>
      </c>
      <c r="E273" s="3" t="str">
        <f t="shared" ref="E273:E274" si="55">F273*B273</f>
        <v>96.11</v>
      </c>
      <c r="F273" s="3" t="str">
        <f t="shared" ref="F273:F274" si="56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5340.0</v>
      </c>
      <c r="D274" s="3">
        <v>5377.0</v>
      </c>
      <c r="E274" s="3" t="str">
        <f t="shared" si="55"/>
        <v>157.62</v>
      </c>
      <c r="F274" s="3" t="str">
        <f t="shared" si="56"/>
        <v>37.00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87.38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442.0</v>
      </c>
      <c r="D276" s="3">
        <v>446.0</v>
      </c>
      <c r="E276" s="3" t="str">
        <f t="shared" ref="E276:E277" si="57">F276*B276</f>
        <v>71.72</v>
      </c>
      <c r="F276" s="3" t="str">
        <f>D276-C276</f>
        <v>4.00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7"/>
        <v>104.65</v>
      </c>
      <c r="F277" s="3" t="str">
        <f>F276+F279</f>
        <v>5.00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1530.32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193.0</v>
      </c>
      <c r="D279" s="3">
        <v>194.0</v>
      </c>
      <c r="E279" s="3" t="str">
        <f>F279*B279</f>
        <v>107.28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887.83+34.17</f>
        <v>922.00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293.46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</row>
    <row r="283" ht="12.75" customHeight="1">
      <c r="A283" s="1" t="s">
        <v>49</v>
      </c>
      <c r="B283" s="3"/>
      <c r="C283" s="3"/>
      <c r="D283" s="3"/>
      <c r="E283" s="3">
        <v>510.0</v>
      </c>
      <c r="F283" s="1"/>
      <c r="G283" s="7">
        <v>44411.0</v>
      </c>
      <c r="H283" s="1" t="s">
        <v>50</v>
      </c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3920.54</v>
      </c>
      <c r="F284" s="4"/>
      <c r="G284" s="3" t="str">
        <f>E284+13000</f>
        <v>16920.54</v>
      </c>
      <c r="H284" s="1"/>
      <c r="I284" s="1"/>
      <c r="J284" s="1"/>
      <c r="K284" s="1"/>
    </row>
    <row r="285" ht="12.75" customHeight="1">
      <c r="A285" s="6" t="s">
        <v>51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96.11</v>
      </c>
      <c r="C288" s="3">
        <v>108.0</v>
      </c>
      <c r="D288" s="3">
        <v>109.0</v>
      </c>
      <c r="E288" s="3" t="str">
        <f t="shared" ref="E288:E289" si="58">F288*B288</f>
        <v>96.11</v>
      </c>
      <c r="F288" s="3" t="str">
        <f t="shared" ref="F288:F289" si="59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4.26</v>
      </c>
      <c r="C289" s="3">
        <v>5333.0</v>
      </c>
      <c r="D289" s="3">
        <v>5340.0</v>
      </c>
      <c r="E289" s="3" t="str">
        <f t="shared" si="58"/>
        <v>29.82</v>
      </c>
      <c r="F289" s="3" t="str">
        <f t="shared" si="59"/>
        <v>7.00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87.38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17.93</v>
      </c>
      <c r="C291" s="3">
        <v>440.0</v>
      </c>
      <c r="D291" s="3">
        <v>442.0</v>
      </c>
      <c r="E291" s="3" t="str">
        <f t="shared" ref="E291:E292" si="60">F291*B291</f>
        <v>35.86</v>
      </c>
      <c r="F291" s="3" t="str">
        <f>D291-C291</f>
        <v>2.00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20.93</v>
      </c>
      <c r="C292" s="3"/>
      <c r="D292" s="3"/>
      <c r="E292" s="3" t="str">
        <f t="shared" si="60"/>
        <v>62.79</v>
      </c>
      <c r="F292" s="3" t="str">
        <f>F291+F294</f>
        <v>3.00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1530.32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107.28</v>
      </c>
      <c r="C294" s="3">
        <v>192.0</v>
      </c>
      <c r="D294" s="3">
        <v>193.0</v>
      </c>
      <c r="E294" s="3" t="str">
        <f>F294*B294</f>
        <v>107.28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 t="str">
        <f>887.83+34.17</f>
        <v>922.00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293.46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</row>
    <row r="298" ht="12.75" customHeight="1">
      <c r="A298" s="1" t="s">
        <v>49</v>
      </c>
      <c r="B298" s="3"/>
      <c r="C298" s="3"/>
      <c r="D298" s="3"/>
      <c r="E298" s="3">
        <v>510.0</v>
      </c>
      <c r="F298" s="1"/>
      <c r="G298" s="7">
        <v>44411.0</v>
      </c>
      <c r="H298" s="1" t="s">
        <v>50</v>
      </c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3715.02</v>
      </c>
      <c r="F299" s="4"/>
      <c r="G299" s="3" t="str">
        <f>E299+13000</f>
        <v>16715.02</v>
      </c>
      <c r="H299" s="1"/>
      <c r="I299" s="1"/>
      <c r="J299" s="1"/>
      <c r="K299" s="1"/>
    </row>
    <row r="300" ht="12.75" customHeight="1">
      <c r="A300" s="6" t="s">
        <v>51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45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96.11</v>
      </c>
      <c r="C303" s="3">
        <v>104.0</v>
      </c>
      <c r="D303" s="3">
        <v>108.0</v>
      </c>
      <c r="E303" s="3" t="str">
        <f t="shared" ref="E303:E304" si="61">F303*B303</f>
        <v>384.44</v>
      </c>
      <c r="F303" s="3" t="str">
        <f t="shared" ref="F303:F304" si="62">D303-C303</f>
        <v>4.00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4.26</v>
      </c>
      <c r="C304" s="3">
        <v>5274.0</v>
      </c>
      <c r="D304" s="3">
        <v>5333.0</v>
      </c>
      <c r="E304" s="3" t="str">
        <f t="shared" si="61"/>
        <v>251.34</v>
      </c>
      <c r="F304" s="3" t="str">
        <f t="shared" si="62"/>
        <v>59.00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87.38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17.93</v>
      </c>
      <c r="C306" s="3">
        <v>435.0</v>
      </c>
      <c r="D306" s="3">
        <v>440.0</v>
      </c>
      <c r="E306" s="3" t="str">
        <f t="shared" ref="E306:E307" si="63">F306*B306</f>
        <v>89.65</v>
      </c>
      <c r="F306" s="3" t="str">
        <f>D306-C306</f>
        <v>5.00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20.93</v>
      </c>
      <c r="C307" s="3"/>
      <c r="D307" s="3"/>
      <c r="E307" s="3" t="str">
        <f t="shared" si="63"/>
        <v>188.37</v>
      </c>
      <c r="F307" s="3" t="str">
        <f>F306+F309</f>
        <v>9.00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1530.32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107.28</v>
      </c>
      <c r="C309" s="3">
        <v>188.0</v>
      </c>
      <c r="D309" s="3">
        <v>192.0</v>
      </c>
      <c r="E309" s="3" t="str">
        <f>F309*B309</f>
        <v>429.12</v>
      </c>
      <c r="F309" s="3" t="str">
        <f>D309-C309</f>
        <v>4.00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 t="str">
        <f>887.83+34.17</f>
        <v>922.00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293.46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</row>
    <row r="313" ht="12.75" customHeight="1">
      <c r="A313" s="1" t="s">
        <v>49</v>
      </c>
      <c r="B313" s="3"/>
      <c r="C313" s="3"/>
      <c r="D313" s="3"/>
      <c r="E313" s="3">
        <v>510.0</v>
      </c>
      <c r="F313" s="1"/>
      <c r="G313" s="7">
        <v>44411.0</v>
      </c>
      <c r="H313" s="1" t="s">
        <v>50</v>
      </c>
      <c r="I313" s="1"/>
      <c r="J313" s="1"/>
      <c r="K313" s="1"/>
    </row>
    <row r="314" ht="15.75" customHeight="1">
      <c r="A314" s="4" t="s">
        <v>16</v>
      </c>
      <c r="B314" s="4"/>
      <c r="C314" s="4"/>
      <c r="D314" s="4"/>
      <c r="E314" s="5" t="str">
        <f>SUM(E303:E313)</f>
        <v>4726.08</v>
      </c>
      <c r="F314" s="4"/>
      <c r="G314" s="3" t="str">
        <f>E314+13000</f>
        <v>17726.08</v>
      </c>
      <c r="H314" s="1"/>
      <c r="I314" s="1"/>
      <c r="J314" s="1"/>
      <c r="K314" s="1"/>
    </row>
    <row r="315" ht="12.75" customHeight="1">
      <c r="A315" s="6" t="s">
        <v>51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46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96.11</v>
      </c>
      <c r="C318" s="3">
        <v>99.0</v>
      </c>
      <c r="D318" s="3">
        <v>104.0</v>
      </c>
      <c r="E318" s="3" t="str">
        <f t="shared" ref="E318:E319" si="64">F318*B318</f>
        <v>480.55</v>
      </c>
      <c r="F318" s="3" t="str">
        <f t="shared" ref="F318:F319" si="65">D318-C318</f>
        <v>5.00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4.26</v>
      </c>
      <c r="C319" s="3">
        <v>5217.0</v>
      </c>
      <c r="D319" s="3">
        <v>5274.0</v>
      </c>
      <c r="E319" s="3" t="str">
        <f t="shared" si="64"/>
        <v>242.82</v>
      </c>
      <c r="F319" s="3" t="str">
        <f t="shared" si="65"/>
        <v>57.00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87.38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17.93</v>
      </c>
      <c r="C321" s="3">
        <v>431.0</v>
      </c>
      <c r="D321" s="3">
        <v>435.0</v>
      </c>
      <c r="E321" s="3" t="str">
        <f t="shared" ref="E321:E322" si="66">F321*B321</f>
        <v>71.72</v>
      </c>
      <c r="F321" s="3" t="str">
        <f>D321-C321</f>
        <v>4.00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20.93</v>
      </c>
      <c r="C322" s="3"/>
      <c r="D322" s="3"/>
      <c r="E322" s="3" t="str">
        <f t="shared" si="66"/>
        <v>188.37</v>
      </c>
      <c r="F322" s="3" t="str">
        <f>F321+F324</f>
        <v>9.00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1530.32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107.28</v>
      </c>
      <c r="C324" s="3">
        <v>183.0</v>
      </c>
      <c r="D324" s="3">
        <v>188.0</v>
      </c>
      <c r="E324" s="3" t="str">
        <f>F324*B324</f>
        <v>536.40</v>
      </c>
      <c r="F324" s="3" t="str">
        <f>D324-C324</f>
        <v>5.00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 t="str">
        <f>887.83+34.17</f>
        <v>922.00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293.46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</row>
    <row r="328" ht="12.75" customHeight="1">
      <c r="A328" s="1" t="s">
        <v>49</v>
      </c>
      <c r="B328" s="3"/>
      <c r="C328" s="3"/>
      <c r="D328" s="3"/>
      <c r="E328" s="3">
        <v>510.0</v>
      </c>
      <c r="F328" s="1"/>
      <c r="G328" s="7">
        <v>44411.0</v>
      </c>
      <c r="H328" s="1" t="s">
        <v>50</v>
      </c>
      <c r="I328" s="1"/>
      <c r="J328" s="1"/>
      <c r="K328" s="1"/>
    </row>
    <row r="329" ht="15.75" customHeight="1">
      <c r="A329" s="4" t="s">
        <v>16</v>
      </c>
      <c r="B329" s="4"/>
      <c r="C329" s="4"/>
      <c r="D329" s="4"/>
      <c r="E329" s="5" t="str">
        <f>SUM(E318:E328)</f>
        <v>4903.02</v>
      </c>
      <c r="F329" s="4"/>
      <c r="G329" s="3" t="str">
        <f>E329+13000</f>
        <v>17903.02</v>
      </c>
      <c r="H329" s="1"/>
      <c r="I329" s="1"/>
      <c r="J329" s="1"/>
      <c r="K329" s="1"/>
    </row>
    <row r="330" ht="12.75" customHeight="1">
      <c r="A330" s="6" t="s">
        <v>51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47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96.11</v>
      </c>
      <c r="C333" s="3">
        <v>94.0</v>
      </c>
      <c r="D333" s="3">
        <v>99.0</v>
      </c>
      <c r="E333" s="3" t="str">
        <f t="shared" ref="E333:E334" si="67">F333*B333</f>
        <v>480.55</v>
      </c>
      <c r="F333" s="3" t="str">
        <f t="shared" ref="F333:F334" si="68">D333-C333</f>
        <v>5.00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4.26</v>
      </c>
      <c r="C334" s="3">
        <v>5153.0</v>
      </c>
      <c r="D334" s="3">
        <v>5217.0</v>
      </c>
      <c r="E334" s="3" t="str">
        <f t="shared" si="67"/>
        <v>272.64</v>
      </c>
      <c r="F334" s="3" t="str">
        <f t="shared" si="68"/>
        <v>64.00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95.37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17.93</v>
      </c>
      <c r="C336" s="3">
        <v>426.0</v>
      </c>
      <c r="D336" s="3">
        <v>431.0</v>
      </c>
      <c r="E336" s="3" t="str">
        <f t="shared" ref="E336:E337" si="69">F336*B336</f>
        <v>89.65</v>
      </c>
      <c r="F336" s="3" t="str">
        <f>D336-C336</f>
        <v>5.00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20.93</v>
      </c>
      <c r="C337" s="3"/>
      <c r="D337" s="3"/>
      <c r="E337" s="3" t="str">
        <f t="shared" si="69"/>
        <v>251.16</v>
      </c>
      <c r="F337" s="3" t="str">
        <f>F336+F339</f>
        <v>12.00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1530.32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107.28</v>
      </c>
      <c r="C339" s="3">
        <v>176.0</v>
      </c>
      <c r="D339" s="3">
        <v>183.0</v>
      </c>
      <c r="E339" s="3" t="str">
        <f>F339*B339</f>
        <v>750.96</v>
      </c>
      <c r="F339" s="3" t="str">
        <f>D339-C339</f>
        <v>7.00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 t="str">
        <f>887.83+34.17</f>
        <v>922.00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293.46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</row>
    <row r="343" ht="12.75" customHeight="1">
      <c r="A343" s="1" t="s">
        <v>49</v>
      </c>
      <c r="B343" s="3"/>
      <c r="C343" s="3"/>
      <c r="D343" s="3"/>
      <c r="E343" s="3">
        <v>510.0</v>
      </c>
      <c r="F343" s="1"/>
      <c r="G343" s="7">
        <v>44411.0</v>
      </c>
      <c r="H343" s="1" t="s">
        <v>50</v>
      </c>
      <c r="I343" s="1"/>
      <c r="J343" s="1"/>
      <c r="K343" s="1"/>
    </row>
    <row r="344" ht="15.75" customHeight="1">
      <c r="A344" s="4" t="s">
        <v>16</v>
      </c>
      <c r="B344" s="4"/>
      <c r="C344" s="4"/>
      <c r="D344" s="4"/>
      <c r="E344" s="5" t="str">
        <f>SUM(E333:E343)</f>
        <v>5236.11</v>
      </c>
      <c r="F344" s="4"/>
      <c r="G344" s="3" t="str">
        <f>E344+13000</f>
        <v>18236.11</v>
      </c>
      <c r="H344" s="1"/>
      <c r="I344" s="1"/>
      <c r="J344" s="1"/>
      <c r="K344" s="1"/>
    </row>
    <row r="345" ht="12.75" customHeight="1">
      <c r="A345" s="6" t="s">
        <v>51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48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96.11</v>
      </c>
      <c r="C348" s="3">
        <v>88.0</v>
      </c>
      <c r="D348" s="3">
        <v>94.0</v>
      </c>
      <c r="E348" s="3" t="str">
        <f t="shared" ref="E348:E349" si="70">F348*B348</f>
        <v>576.66</v>
      </c>
      <c r="F348" s="3" t="str">
        <f t="shared" ref="F348:F349" si="71">D348-C348</f>
        <v>6.00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4.26</v>
      </c>
      <c r="C349" s="3">
        <v>5089.0</v>
      </c>
      <c r="D349" s="3">
        <v>5153.0</v>
      </c>
      <c r="E349" s="3" t="str">
        <f t="shared" si="70"/>
        <v>272.64</v>
      </c>
      <c r="F349" s="3" t="str">
        <f t="shared" si="71"/>
        <v>64.00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95.37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17.93</v>
      </c>
      <c r="C351" s="3">
        <v>422.0</v>
      </c>
      <c r="D351" s="3">
        <v>426.0</v>
      </c>
      <c r="E351" s="3" t="str">
        <f t="shared" ref="E351:E352" si="72">F351*B351</f>
        <v>71.72</v>
      </c>
      <c r="F351" s="3" t="str">
        <f>D351-C351</f>
        <v>4.00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20.93</v>
      </c>
      <c r="C352" s="3"/>
      <c r="D352" s="3"/>
      <c r="E352" s="3" t="str">
        <f t="shared" si="72"/>
        <v>209.30</v>
      </c>
      <c r="F352" s="3" t="str">
        <f>F351+F354</f>
        <v>10.00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1530.32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107.28</v>
      </c>
      <c r="C354" s="3">
        <v>170.0</v>
      </c>
      <c r="D354" s="3">
        <v>176.0</v>
      </c>
      <c r="E354" s="3" t="str">
        <f>F354*B354</f>
        <v>643.68</v>
      </c>
      <c r="F354" s="3" t="str">
        <f>D354-C354</f>
        <v>6.00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 t="str">
        <f>887.83+34.17</f>
        <v>922.00</v>
      </c>
      <c r="F355" s="1"/>
      <c r="G355" s="1"/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293.46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</row>
    <row r="358" ht="12.75" customHeight="1">
      <c r="A358" s="1" t="s">
        <v>49</v>
      </c>
      <c r="B358" s="3"/>
      <c r="C358" s="3"/>
      <c r="D358" s="3"/>
      <c r="E358" s="3">
        <v>510.0</v>
      </c>
      <c r="F358" s="1"/>
      <c r="G358" s="7">
        <v>44411.0</v>
      </c>
      <c r="H358" s="1" t="s">
        <v>50</v>
      </c>
      <c r="I358" s="1"/>
      <c r="J358" s="1"/>
      <c r="K358" s="1"/>
    </row>
    <row r="359" ht="15.75" customHeight="1">
      <c r="A359" s="4" t="s">
        <v>16</v>
      </c>
      <c r="B359" s="4"/>
      <c r="C359" s="4"/>
      <c r="D359" s="4"/>
      <c r="E359" s="5" t="str">
        <f>SUM(E348:E358)</f>
        <v>5165.15</v>
      </c>
      <c r="F359" s="4"/>
      <c r="G359" s="3" t="str">
        <f>E359+13000</f>
        <v>18165.15</v>
      </c>
      <c r="H359" s="1"/>
      <c r="I359" s="1"/>
      <c r="J359" s="1"/>
      <c r="K359" s="1"/>
    </row>
    <row r="360" ht="12.75" customHeight="1">
      <c r="A360" s="6" t="s">
        <v>51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7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4"/>
      <c r="G374" s="3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4"/>
      <c r="G389" s="3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4"/>
      <c r="G404" s="3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4"/>
      <c r="G419" s="3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4"/>
      <c r="G434" s="3"/>
      <c r="H434" s="1"/>
      <c r="I434" s="1"/>
      <c r="J434" s="1"/>
      <c r="K434" s="1"/>
    </row>
    <row r="435" ht="12.75" customHeight="1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4"/>
      <c r="B449" s="4"/>
      <c r="C449" s="4"/>
      <c r="D449" s="4"/>
      <c r="E449" s="5"/>
      <c r="F449" s="4"/>
      <c r="G449" s="3"/>
      <c r="H449" s="1"/>
      <c r="I449" s="1"/>
      <c r="J449" s="1"/>
      <c r="K449" s="1"/>
    </row>
    <row r="450" ht="12.75" customHeight="1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5.75" customHeight="1">
      <c r="A464" s="4"/>
      <c r="B464" s="4"/>
      <c r="C464" s="4"/>
      <c r="D464" s="4"/>
      <c r="E464" s="5"/>
      <c r="F464" s="4"/>
      <c r="G464" s="1"/>
      <c r="H464" s="1"/>
      <c r="I464" s="1"/>
      <c r="J464" s="1"/>
      <c r="K464" s="1"/>
    </row>
    <row r="465" ht="12.75" customHeight="1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3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1"/>
      <c r="J478" s="1"/>
      <c r="K478" s="1"/>
    </row>
    <row r="479" ht="15.75" customHeight="1">
      <c r="A479" s="4"/>
      <c r="B479" s="4"/>
      <c r="C479" s="4"/>
      <c r="D479" s="4"/>
      <c r="E479" s="5"/>
      <c r="F479" s="4"/>
      <c r="G479" s="1"/>
      <c r="H479" s="1"/>
      <c r="I479" s="1"/>
      <c r="J479" s="1"/>
      <c r="K479" s="1"/>
    </row>
    <row r="480" ht="12.75" customHeight="1">
      <c r="A480" s="6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3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3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1"/>
      <c r="J493" s="1"/>
      <c r="K493" s="1"/>
    </row>
    <row r="494" ht="15.75" customHeight="1">
      <c r="A494" s="4"/>
      <c r="B494" s="4"/>
      <c r="C494" s="4"/>
      <c r="D494" s="4"/>
      <c r="E494" s="5"/>
      <c r="F494" s="4"/>
      <c r="G494" s="1"/>
      <c r="H494" s="1"/>
      <c r="I494" s="1"/>
      <c r="J494" s="1"/>
      <c r="K494" s="1"/>
    </row>
    <row r="495" ht="12.75" customHeight="1">
      <c r="A495" s="6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3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3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1"/>
      <c r="G508" s="1"/>
      <c r="H508" s="1"/>
      <c r="I508" s="1"/>
      <c r="J508" s="1"/>
      <c r="K508" s="1"/>
    </row>
    <row r="509" ht="15.75" customHeight="1">
      <c r="A509" s="4"/>
      <c r="B509" s="4"/>
      <c r="C509" s="4"/>
      <c r="D509" s="4"/>
      <c r="E509" s="5"/>
      <c r="F509" s="4"/>
      <c r="G509" s="1"/>
      <c r="H509" s="1"/>
      <c r="I509" s="1"/>
      <c r="J509" s="1"/>
      <c r="K509" s="1"/>
    </row>
    <row r="510" ht="12.75" customHeight="1">
      <c r="A510" s="6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3"/>
      <c r="J518" s="1"/>
      <c r="K518" s="1"/>
    </row>
    <row r="519" ht="12.75" customHeight="1">
      <c r="A519" s="1"/>
      <c r="B519" s="3"/>
      <c r="C519" s="3"/>
      <c r="D519" s="3"/>
      <c r="E519" s="3"/>
      <c r="F519" s="3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3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5.75" customHeight="1">
      <c r="A524" s="4"/>
      <c r="B524" s="4"/>
      <c r="C524" s="4"/>
      <c r="D524" s="4"/>
      <c r="E524" s="5"/>
      <c r="F524" s="4"/>
      <c r="G524" s="1"/>
      <c r="H524" s="1"/>
      <c r="I524" s="1"/>
      <c r="J524" s="1"/>
      <c r="K524" s="1"/>
    </row>
    <row r="525" ht="12.75" customHeight="1">
      <c r="A525" s="6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3"/>
      <c r="J533" s="1"/>
      <c r="K533" s="1"/>
    </row>
    <row r="534" ht="12.75" customHeight="1">
      <c r="A534" s="1"/>
      <c r="B534" s="3"/>
      <c r="C534" s="3"/>
      <c r="D534" s="3"/>
      <c r="E534" s="3"/>
      <c r="F534" s="3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3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1"/>
      <c r="G538" s="1"/>
      <c r="H538" s="1"/>
      <c r="I538" s="1"/>
      <c r="J538" s="1"/>
      <c r="K538" s="1"/>
    </row>
    <row r="539" ht="15.75" customHeight="1">
      <c r="A539" s="4"/>
      <c r="B539" s="4"/>
      <c r="C539" s="4"/>
      <c r="D539" s="4"/>
      <c r="E539" s="5"/>
      <c r="F539" s="4"/>
      <c r="G539" s="1"/>
      <c r="H539" s="1"/>
      <c r="I539" s="1"/>
      <c r="J539" s="1"/>
      <c r="K539" s="1"/>
    </row>
    <row r="540" ht="12.75" customHeight="1">
      <c r="A540" s="6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1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3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3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3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1"/>
      <c r="G553" s="1"/>
      <c r="H553" s="1"/>
      <c r="I553" s="1"/>
      <c r="J553" s="1"/>
      <c r="K553" s="1"/>
    </row>
    <row r="554" ht="15.75" customHeight="1">
      <c r="A554" s="4"/>
      <c r="B554" s="4"/>
      <c r="C554" s="4"/>
      <c r="D554" s="4"/>
      <c r="E554" s="5"/>
      <c r="F554" s="4"/>
      <c r="G554" s="1"/>
      <c r="H554" s="1"/>
      <c r="I554" s="1"/>
      <c r="J554" s="1"/>
      <c r="K554" s="1"/>
    </row>
    <row r="555" ht="12.75" customHeight="1">
      <c r="A555" s="6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3"/>
      <c r="J559" s="1"/>
      <c r="K559" s="1"/>
    </row>
    <row r="560" ht="12.75" customHeight="1">
      <c r="A560" s="1"/>
      <c r="B560" s="3"/>
      <c r="C560" s="3"/>
      <c r="D560" s="3"/>
      <c r="E560" s="3"/>
      <c r="F560" s="1"/>
      <c r="G560" s="1"/>
      <c r="H560" s="1"/>
      <c r="I560" s="1"/>
      <c r="J560" s="1"/>
      <c r="K560" s="1"/>
    </row>
  </sheetData>
  <mergeCells count="38">
    <mergeCell ref="B376:D376"/>
    <mergeCell ref="B391:D391"/>
    <mergeCell ref="B361:D361"/>
    <mergeCell ref="B346:D346"/>
    <mergeCell ref="B406:D406"/>
    <mergeCell ref="B421:D421"/>
    <mergeCell ref="B301:D301"/>
    <mergeCell ref="B511:D511"/>
    <mergeCell ref="B526:D526"/>
    <mergeCell ref="B451:D451"/>
    <mergeCell ref="B436:D436"/>
    <mergeCell ref="B466:D466"/>
    <mergeCell ref="B286:D286"/>
    <mergeCell ref="B16:D16"/>
    <mergeCell ref="B1:D1"/>
    <mergeCell ref="B61:D61"/>
    <mergeCell ref="B76:D76"/>
    <mergeCell ref="B541:D541"/>
    <mergeCell ref="B556:D556"/>
    <mergeCell ref="B481:D481"/>
    <mergeCell ref="B496:D496"/>
    <mergeCell ref="B256:D256"/>
    <mergeCell ref="B271:D271"/>
    <mergeCell ref="B226:D226"/>
    <mergeCell ref="B211:D211"/>
    <mergeCell ref="B241:D241"/>
    <mergeCell ref="B316:D316"/>
    <mergeCell ref="B331:D331"/>
    <mergeCell ref="B181:D181"/>
    <mergeCell ref="B166:D166"/>
    <mergeCell ref="B136:D136"/>
    <mergeCell ref="B121:D121"/>
    <mergeCell ref="B91:D91"/>
    <mergeCell ref="B106:D106"/>
    <mergeCell ref="B46:D46"/>
    <mergeCell ref="B31:D31"/>
    <mergeCell ref="B196:D196"/>
    <mergeCell ref="B151:D15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106.56</v>
      </c>
      <c r="C3" s="3">
        <v>109.0</v>
      </c>
      <c r="D3" s="3">
        <v>111.0</v>
      </c>
      <c r="E3" s="3" t="str">
        <f t="shared" ref="E3:E4" si="1">F3*B3</f>
        <v>213.12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4.72</v>
      </c>
      <c r="C4" s="3">
        <v>9902.0</v>
      </c>
      <c r="D4" s="3">
        <v>9986.0</v>
      </c>
      <c r="E4" s="3" t="str">
        <f t="shared" si="1"/>
        <v>396.48</v>
      </c>
      <c r="F4" s="3" t="str">
        <f t="shared" si="2"/>
        <v>84.00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110.42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19.87</v>
      </c>
      <c r="C6" s="3">
        <v>379.0</v>
      </c>
      <c r="D6" s="3">
        <v>399.0</v>
      </c>
      <c r="E6" s="3" t="str">
        <f t="shared" ref="E6:E7" si="3">F6*B6</f>
        <v>397.40</v>
      </c>
      <c r="F6" s="3" t="str">
        <f>D6-C6</f>
        <v>20.00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579.50</v>
      </c>
      <c r="F7" s="3" t="str">
        <f>F6+F9</f>
        <v>25.00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958.96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121.13</v>
      </c>
      <c r="C9" s="3">
        <v>150.0</v>
      </c>
      <c r="D9" s="3">
        <v>155.0</v>
      </c>
      <c r="E9" s="3" t="str">
        <f>F9*B9</f>
        <v>605.65</v>
      </c>
      <c r="F9" s="3" t="str">
        <f>D9-C9</f>
        <v>5.00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926.29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371.47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61.0</v>
      </c>
      <c r="F12" s="1"/>
      <c r="G12" s="1"/>
      <c r="H12" s="3"/>
      <c r="I12" s="1"/>
      <c r="J12" s="1"/>
      <c r="K12" s="1"/>
    </row>
    <row r="13" ht="12.75" customHeight="1">
      <c r="A13" s="1" t="s">
        <v>56</v>
      </c>
      <c r="B13" s="3"/>
      <c r="C13" s="3"/>
      <c r="D13" s="3"/>
      <c r="E13" s="3">
        <v>75.0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4695.29</v>
      </c>
      <c r="F14" s="1"/>
      <c r="G14" s="3" t="str">
        <f>E14+10000</f>
        <v>14695.29</v>
      </c>
      <c r="H14" s="3" t="str">
        <f>G14-78</f>
        <v>14617.29</v>
      </c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106.56</v>
      </c>
      <c r="C18" s="3">
        <v>109.0</v>
      </c>
      <c r="D18" s="3">
        <v>109.0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4.72</v>
      </c>
      <c r="C19" s="3">
        <v>9821.0</v>
      </c>
      <c r="D19" s="3">
        <v>9902.0</v>
      </c>
      <c r="E19" s="3" t="str">
        <f t="shared" si="4"/>
        <v>382.32</v>
      </c>
      <c r="F19" s="3" t="str">
        <f t="shared" si="5"/>
        <v>81.00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>
        <v>110.42</v>
      </c>
      <c r="H20" s="1"/>
      <c r="I20" s="1"/>
      <c r="J20" s="1"/>
      <c r="K20" s="1"/>
    </row>
    <row r="21" ht="12.75" customHeight="1">
      <c r="A21" s="1" t="s">
        <v>9</v>
      </c>
      <c r="B21" s="3">
        <v>19.87</v>
      </c>
      <c r="C21" s="3">
        <v>372.0</v>
      </c>
      <c r="D21" s="3">
        <v>379.0</v>
      </c>
      <c r="E21" s="3" t="str">
        <f t="shared" ref="E21:E22" si="6">F21*B21</f>
        <v>139.09</v>
      </c>
      <c r="F21" s="3" t="str">
        <f>D21-C21</f>
        <v>7.00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23.18</v>
      </c>
      <c r="C22" s="3"/>
      <c r="D22" s="3"/>
      <c r="E22" s="3" t="str">
        <f t="shared" si="6"/>
        <v>208.62</v>
      </c>
      <c r="F22" s="3" t="str">
        <f>F21+F24</f>
        <v>9.00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760.74</v>
      </c>
      <c r="F23" s="1"/>
      <c r="G23" s="1">
        <v>958.96</v>
      </c>
      <c r="H23" s="1"/>
      <c r="I23" s="3"/>
      <c r="J23" s="1"/>
      <c r="K23" s="1"/>
    </row>
    <row r="24" ht="12.75" customHeight="1">
      <c r="A24" s="1" t="s">
        <v>12</v>
      </c>
      <c r="B24" s="3">
        <v>121.13</v>
      </c>
      <c r="C24" s="3">
        <v>148.0</v>
      </c>
      <c r="D24" s="3">
        <v>150.0</v>
      </c>
      <c r="E24" s="3" t="str">
        <f>F24*B24</f>
        <v>242.26</v>
      </c>
      <c r="F24" s="3" t="str">
        <f>D24-C24</f>
        <v>2.00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879.55</v>
      </c>
      <c r="F25" s="1"/>
      <c r="G25" s="1">
        <v>926.29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371.47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61.0</v>
      </c>
      <c r="F27" s="1"/>
      <c r="G27" s="1"/>
      <c r="H27" s="3"/>
      <c r="I27" s="1"/>
      <c r="J27" s="1"/>
      <c r="K27" s="1"/>
    </row>
    <row r="28" ht="12.75" customHeight="1">
      <c r="A28" s="1" t="s">
        <v>56</v>
      </c>
      <c r="B28" s="3"/>
      <c r="C28" s="3"/>
      <c r="D28" s="3"/>
      <c r="E28" s="3">
        <v>75.0</v>
      </c>
      <c r="F28" s="1"/>
      <c r="G28" s="1" t="s">
        <v>57</v>
      </c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3222.67</v>
      </c>
      <c r="F29" s="1"/>
      <c r="G29" s="3" t="str">
        <f>E29+10000</f>
        <v>13222.67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106.56</v>
      </c>
      <c r="C33" s="3">
        <v>109.0</v>
      </c>
      <c r="D33" s="3">
        <v>109.0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4.72</v>
      </c>
      <c r="C34" s="3">
        <v>9809.0</v>
      </c>
      <c r="D34" s="3">
        <v>9821.0</v>
      </c>
      <c r="E34" s="3" t="str">
        <f t="shared" si="7"/>
        <v>56.64</v>
      </c>
      <c r="F34" s="3" t="str">
        <f t="shared" si="8"/>
        <v>12.00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19.87</v>
      </c>
      <c r="C36" s="3">
        <v>371.0</v>
      </c>
      <c r="D36" s="3">
        <v>372.0</v>
      </c>
      <c r="E36" s="3" t="str">
        <f t="shared" ref="E36:E37" si="9">F36*B36</f>
        <v>19.87</v>
      </c>
      <c r="F36" s="3" t="str">
        <f>D36-C36</f>
        <v>1.00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23.18</v>
      </c>
      <c r="C37" s="3"/>
      <c r="D37" s="3"/>
      <c r="E37" s="3" t="str">
        <f t="shared" si="9"/>
        <v>23.18</v>
      </c>
      <c r="F37" s="3" t="str">
        <f>F36+F39</f>
        <v>1.00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760.74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121.13</v>
      </c>
      <c r="C39" s="3">
        <v>148.0</v>
      </c>
      <c r="D39" s="3">
        <v>148.0</v>
      </c>
      <c r="E39" s="3" t="str">
        <f>F39*B39</f>
        <v>0.00</v>
      </c>
      <c r="F39" s="3" t="str">
        <f>D39-C39</f>
        <v>0.00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879.55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371.47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61.0</v>
      </c>
      <c r="F42" s="1"/>
      <c r="G42" s="1"/>
      <c r="H42" s="3"/>
      <c r="I42" s="1"/>
      <c r="J42" s="1"/>
      <c r="K42" s="1"/>
    </row>
    <row r="43" ht="12.75" customHeight="1">
      <c r="A43" s="1" t="s">
        <v>56</v>
      </c>
      <c r="B43" s="3"/>
      <c r="C43" s="3"/>
      <c r="D43" s="3"/>
      <c r="E43" s="3">
        <v>75.0</v>
      </c>
      <c r="F43" s="1"/>
      <c r="G43" s="1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2350.07</v>
      </c>
      <c r="F44" s="1"/>
      <c r="G44" s="3" t="str">
        <f>E44+10000</f>
        <v>12350.07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106.56</v>
      </c>
      <c r="C48" s="3">
        <v>109.0</v>
      </c>
      <c r="D48" s="3">
        <v>109.0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4.72</v>
      </c>
      <c r="C49" s="3">
        <v>9757.0</v>
      </c>
      <c r="D49" s="3">
        <v>9809.0</v>
      </c>
      <c r="E49" s="3" t="str">
        <f t="shared" si="10"/>
        <v>245.44</v>
      </c>
      <c r="F49" s="3" t="str">
        <f t="shared" si="11"/>
        <v>52.00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19.87</v>
      </c>
      <c r="C51" s="3">
        <v>367.0</v>
      </c>
      <c r="D51" s="3">
        <v>371.0</v>
      </c>
      <c r="E51" s="3" t="str">
        <f t="shared" ref="E51:E52" si="12">F51*B51</f>
        <v>79.48</v>
      </c>
      <c r="F51" s="3" t="str">
        <f>D51-C51</f>
        <v>4.00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23.18</v>
      </c>
      <c r="C52" s="3"/>
      <c r="D52" s="3"/>
      <c r="E52" s="3" t="str">
        <f t="shared" si="12"/>
        <v>139.08</v>
      </c>
      <c r="F52" s="3" t="str">
        <f>F51+F54</f>
        <v>6.00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760.74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121.13</v>
      </c>
      <c r="C54" s="3">
        <v>146.0</v>
      </c>
      <c r="D54" s="3">
        <v>148.0</v>
      </c>
      <c r="E54" s="3" t="str">
        <f>F54*B54</f>
        <v>242.26</v>
      </c>
      <c r="F54" s="3" t="str">
        <f>D54-C54</f>
        <v>2.00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879.55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371.47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61.0</v>
      </c>
      <c r="F57" s="1"/>
      <c r="G57" s="1"/>
      <c r="H57" s="3"/>
      <c r="I57" s="1"/>
      <c r="J57" s="1"/>
      <c r="K57" s="1"/>
    </row>
    <row r="58" ht="12.75" customHeight="1">
      <c r="A58" s="1" t="s">
        <v>56</v>
      </c>
      <c r="B58" s="3"/>
      <c r="C58" s="3"/>
      <c r="D58" s="3"/>
      <c r="E58" s="3">
        <v>75.0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2956.64</v>
      </c>
      <c r="F59" s="1"/>
      <c r="G59" s="3" t="str">
        <f>E59+10000</f>
        <v>12956.64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106.56</v>
      </c>
      <c r="C63" s="3">
        <v>108.0</v>
      </c>
      <c r="D63" s="3">
        <v>109.0</v>
      </c>
      <c r="E63" s="3" t="str">
        <f t="shared" ref="E63:E64" si="13">F63*B63</f>
        <v>106.56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4.72</v>
      </c>
      <c r="C64" s="3">
        <v>9686.0</v>
      </c>
      <c r="D64" s="3">
        <v>9757.0</v>
      </c>
      <c r="E64" s="3" t="str">
        <f t="shared" si="13"/>
        <v>335.12</v>
      </c>
      <c r="F64" s="3" t="str">
        <f t="shared" si="14"/>
        <v>71.00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19.87</v>
      </c>
      <c r="C66" s="3">
        <v>362.0</v>
      </c>
      <c r="D66" s="3">
        <v>367.0</v>
      </c>
      <c r="E66" s="3" t="str">
        <f t="shared" ref="E66:E67" si="15">F66*B66</f>
        <v>99.35</v>
      </c>
      <c r="F66" s="3" t="str">
        <f>D66-C66</f>
        <v>5.00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23.18</v>
      </c>
      <c r="C67" s="3"/>
      <c r="D67" s="3"/>
      <c r="E67" s="3" t="str">
        <f t="shared" si="15"/>
        <v>139.08</v>
      </c>
      <c r="F67" s="3" t="str">
        <f>F66+F69</f>
        <v>6.00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760.74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121.13</v>
      </c>
      <c r="C69" s="3">
        <v>145.0</v>
      </c>
      <c r="D69" s="3">
        <v>146.0</v>
      </c>
      <c r="E69" s="3" t="str">
        <f>F69*B69</f>
        <v>121.13</v>
      </c>
      <c r="F69" s="3" t="str">
        <f>D69-C69</f>
        <v>1.00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898.16</v>
      </c>
      <c r="F70" s="1"/>
      <c r="G70" s="1">
        <v>879.55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371.47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61.0</v>
      </c>
      <c r="F72" s="1"/>
      <c r="G72" s="1"/>
      <c r="H72" s="3"/>
      <c r="I72" s="1"/>
      <c r="J72" s="1"/>
      <c r="K72" s="1"/>
    </row>
    <row r="73" ht="12.75" customHeight="1">
      <c r="A73" s="1" t="s">
        <v>56</v>
      </c>
      <c r="B73" s="3"/>
      <c r="C73" s="3"/>
      <c r="D73" s="3"/>
      <c r="E73" s="3">
        <v>75.0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3070.23</v>
      </c>
      <c r="F74" s="1"/>
      <c r="G74" s="3" t="str">
        <f>E74+10000</f>
        <v>13070.23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106.56</v>
      </c>
      <c r="C78" s="3">
        <v>108.0</v>
      </c>
      <c r="D78" s="3">
        <v>108.0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9641.0</v>
      </c>
      <c r="D79" s="3">
        <v>9686.0</v>
      </c>
      <c r="E79" s="3" t="str">
        <f t="shared" si="16"/>
        <v>201.60</v>
      </c>
      <c r="F79" s="3" t="str">
        <f t="shared" si="17"/>
        <v>45.00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362.0</v>
      </c>
      <c r="D81" s="3">
        <v>362.0</v>
      </c>
      <c r="E81" s="3" t="str">
        <f t="shared" ref="E81:E82" si="18">F81*B81</f>
        <v>0.00</v>
      </c>
      <c r="F81" s="3" t="str">
        <f>D81-C81</f>
        <v>0.00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22.03</v>
      </c>
      <c r="F82" s="3" t="str">
        <f>F81+F84</f>
        <v>1.00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760.74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114.27</v>
      </c>
      <c r="C84" s="3">
        <v>144.0</v>
      </c>
      <c r="D84" s="3">
        <v>145.0</v>
      </c>
      <c r="E84" s="3" t="str">
        <f>F84*B84</f>
        <v>114.27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943.35</v>
      </c>
      <c r="F85" s="1"/>
      <c r="G85" s="1">
        <v>898.16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371.47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>
        <v>61.0</v>
      </c>
      <c r="H87" s="3"/>
      <c r="I87" s="1"/>
      <c r="J87" s="1"/>
      <c r="K87" s="1"/>
    </row>
    <row r="88" ht="12.75" customHeight="1">
      <c r="A88" s="1" t="s">
        <v>56</v>
      </c>
      <c r="B88" s="3"/>
      <c r="C88" s="3"/>
      <c r="D88" s="3"/>
      <c r="E88" s="3">
        <v>75.0</v>
      </c>
      <c r="F88" s="1"/>
      <c r="G88" s="1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2651.08</v>
      </c>
      <c r="F89" s="1"/>
      <c r="G89" s="3" t="str">
        <f>E89+10000</f>
        <v>12651.08</v>
      </c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</v>
      </c>
      <c r="C93" s="3">
        <v>108.0</v>
      </c>
      <c r="D93" s="3">
        <v>108.0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9586.0</v>
      </c>
      <c r="D94" s="3">
        <v>9641.0</v>
      </c>
      <c r="E94" s="3" t="str">
        <f t="shared" si="19"/>
        <v>246.40</v>
      </c>
      <c r="F94" s="3" t="str">
        <f t="shared" si="20"/>
        <v>55.00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359.0</v>
      </c>
      <c r="D96" s="3">
        <v>362.0</v>
      </c>
      <c r="E96" s="3" t="str">
        <f t="shared" ref="E96:E97" si="21">F96*B96</f>
        <v>56.64</v>
      </c>
      <c r="F96" s="3" t="str">
        <f>D96-C96</f>
        <v>3.00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66.09</v>
      </c>
      <c r="F97" s="3" t="str">
        <f>F96+F99</f>
        <v>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760.74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114.27</v>
      </c>
      <c r="C99" s="3">
        <v>144.0</v>
      </c>
      <c r="D99" s="3">
        <v>144.0</v>
      </c>
      <c r="E99" s="3" t="str">
        <f>F99*B99</f>
        <v>0.00</v>
      </c>
      <c r="F99" s="3" t="str">
        <f>D99-C99</f>
        <v>0.00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943.35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371.47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/>
      <c r="H102" s="3"/>
      <c r="I102" s="1"/>
      <c r="J102" s="1"/>
      <c r="K102" s="1"/>
    </row>
    <row r="103" ht="12.75" customHeight="1">
      <c r="A103" s="1" t="s">
        <v>56</v>
      </c>
      <c r="B103" s="3"/>
      <c r="C103" s="3"/>
      <c r="D103" s="3"/>
      <c r="E103" s="3">
        <v>75.0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2682.31</v>
      </c>
      <c r="F104" s="1"/>
      <c r="G104" s="3" t="str">
        <f>E104+10000</f>
        <v>12682.31</v>
      </c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</v>
      </c>
      <c r="C108" s="3">
        <v>107.0</v>
      </c>
      <c r="D108" s="3">
        <v>108.0</v>
      </c>
      <c r="E108" s="3" t="str">
        <f t="shared" ref="E108:E109" si="22">F108*B108</f>
        <v>101.20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9535.0</v>
      </c>
      <c r="D109" s="3">
        <v>9586.0</v>
      </c>
      <c r="E109" s="3" t="str">
        <f t="shared" si="22"/>
        <v>228.48</v>
      </c>
      <c r="F109" s="3" t="str">
        <f t="shared" si="23"/>
        <v>51.00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357.0</v>
      </c>
      <c r="D111" s="3">
        <v>359.0</v>
      </c>
      <c r="E111" s="3" t="str">
        <f t="shared" ref="E111:E112" si="24">F111*B111</f>
        <v>37.76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66.09</v>
      </c>
      <c r="F112" s="3" t="str">
        <f>F111+F114</f>
        <v>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760.74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114.27</v>
      </c>
      <c r="C114" s="3">
        <v>143.0</v>
      </c>
      <c r="D114" s="3">
        <v>144.0</v>
      </c>
      <c r="E114" s="3" t="str">
        <f>F114*B114</f>
        <v>114.27</v>
      </c>
      <c r="F114" s="3" t="str">
        <f>D114-C114</f>
        <v>1.00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943.35</v>
      </c>
      <c r="F115" s="1"/>
      <c r="G115" s="1"/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371.47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/>
      <c r="H117" s="3"/>
      <c r="I117" s="1"/>
      <c r="J117" s="1"/>
      <c r="K117" s="1"/>
    </row>
    <row r="118" ht="12.75" customHeight="1">
      <c r="A118" s="1" t="s">
        <v>56</v>
      </c>
      <c r="B118" s="3"/>
      <c r="C118" s="3"/>
      <c r="D118" s="3"/>
      <c r="E118" s="3">
        <v>75.0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2860.98</v>
      </c>
      <c r="F119" s="1"/>
      <c r="G119" s="3" t="str">
        <f>E119+10000</f>
        <v>12860.98</v>
      </c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</v>
      </c>
      <c r="C123" s="3">
        <v>106.0</v>
      </c>
      <c r="D123" s="3">
        <v>107.0</v>
      </c>
      <c r="E123" s="3" t="str">
        <f t="shared" ref="E123:E124" si="25">F123*B123</f>
        <v>101.20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9464.0</v>
      </c>
      <c r="D124" s="3">
        <v>9535.0</v>
      </c>
      <c r="E124" s="3" t="str">
        <f t="shared" si="25"/>
        <v>318.08</v>
      </c>
      <c r="F124" s="3" t="str">
        <f t="shared" si="26"/>
        <v>71.00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353.0</v>
      </c>
      <c r="D126" s="3">
        <v>357.0</v>
      </c>
      <c r="E126" s="3" t="str">
        <f t="shared" ref="E126:E127" si="27">F126*B126</f>
        <v>75.52</v>
      </c>
      <c r="F126" s="3" t="str">
        <f>D126-C126</f>
        <v>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132.18</v>
      </c>
      <c r="F127" s="3" t="str">
        <f>F126+F129</f>
        <v>6.00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760.74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114.27</v>
      </c>
      <c r="C129" s="3">
        <v>141.0</v>
      </c>
      <c r="D129" s="3">
        <v>143.0</v>
      </c>
      <c r="E129" s="3" t="str">
        <f>F129*B129</f>
        <v>228.54</v>
      </c>
      <c r="F129" s="3" t="str">
        <f>D129-C129</f>
        <v>2.00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943.35</v>
      </c>
      <c r="F130" s="1"/>
      <c r="G130" s="1"/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371.47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/>
      <c r="H132" s="3"/>
      <c r="I132" s="1"/>
      <c r="J132" s="1"/>
      <c r="K132" s="1"/>
    </row>
    <row r="133" ht="12.75" customHeight="1">
      <c r="A133" s="1" t="s">
        <v>56</v>
      </c>
      <c r="B133" s="3"/>
      <c r="C133" s="3"/>
      <c r="D133" s="3"/>
      <c r="E133" s="3">
        <v>75.0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3168.70</v>
      </c>
      <c r="F134" s="1"/>
      <c r="G134" s="3" t="str">
        <f>E134+10000</f>
        <v>13168.70</v>
      </c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</v>
      </c>
      <c r="C138" s="3">
        <v>105.0</v>
      </c>
      <c r="D138" s="3">
        <v>106.0</v>
      </c>
      <c r="E138" s="3" t="str">
        <f t="shared" ref="E138:E139" si="28">F138*B138</f>
        <v>101.20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9414.0</v>
      </c>
      <c r="D139" s="3">
        <v>9464.0</v>
      </c>
      <c r="E139" s="3" t="str">
        <f t="shared" si="28"/>
        <v>224.00</v>
      </c>
      <c r="F139" s="3" t="str">
        <f t="shared" si="29"/>
        <v>50.00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350.0</v>
      </c>
      <c r="D141" s="3">
        <v>353.0</v>
      </c>
      <c r="E141" s="3" t="str">
        <f t="shared" ref="E141:E142" si="30">F141*B141</f>
        <v>56.64</v>
      </c>
      <c r="F141" s="3" t="str">
        <f>D141-C141</f>
        <v>3.00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88.12</v>
      </c>
      <c r="F142" s="3" t="str">
        <f>F141+F144</f>
        <v>4.00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760.74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114.27</v>
      </c>
      <c r="C144" s="3">
        <v>140.0</v>
      </c>
      <c r="D144" s="3">
        <v>141.0</v>
      </c>
      <c r="E144" s="3" t="str">
        <f>F144*B144</f>
        <v>114.27</v>
      </c>
      <c r="F144" s="3" t="str">
        <f>D144-C144</f>
        <v>1.00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985.47</v>
      </c>
      <c r="F145" s="1"/>
      <c r="G145" s="1">
        <v>985.47</v>
      </c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371.47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/>
      <c r="H147" s="3"/>
      <c r="I147" s="1"/>
      <c r="J147" s="1"/>
      <c r="K147" s="1"/>
    </row>
    <row r="148" ht="12.75" customHeight="1">
      <c r="A148" s="1" t="s">
        <v>56</v>
      </c>
      <c r="B148" s="3"/>
      <c r="C148" s="3"/>
      <c r="D148" s="3"/>
      <c r="E148" s="3">
        <v>70.0</v>
      </c>
      <c r="F148" s="1"/>
      <c r="G148" s="1"/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2934.53</v>
      </c>
      <c r="F149" s="1"/>
      <c r="G149" s="3" t="str">
        <f>E149+10000</f>
        <v>12934.53</v>
      </c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</v>
      </c>
      <c r="C153" s="3">
        <v>105.0</v>
      </c>
      <c r="D153" s="3">
        <v>105.0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9361.0</v>
      </c>
      <c r="D154" s="3">
        <v>9414.0</v>
      </c>
      <c r="E154" s="3" t="str">
        <f t="shared" si="31"/>
        <v>237.44</v>
      </c>
      <c r="F154" s="3" t="str">
        <f t="shared" si="32"/>
        <v>53.00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348.0</v>
      </c>
      <c r="D156" s="3">
        <v>350.0</v>
      </c>
      <c r="E156" s="3" t="str">
        <f t="shared" ref="E156:E157" si="33">F156*B156</f>
        <v>37.76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66.09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760.74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114.27</v>
      </c>
      <c r="C159" s="3">
        <v>139.0</v>
      </c>
      <c r="D159" s="3">
        <v>140.0</v>
      </c>
      <c r="E159" s="3" t="str">
        <f>F159*B159</f>
        <v>114.27</v>
      </c>
      <c r="F159" s="3" t="str">
        <f>D159-C159</f>
        <v>1.00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985.47</v>
      </c>
      <c r="F160" s="1"/>
      <c r="G160" s="1">
        <v>985.47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371.47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/>
      <c r="H162" s="3"/>
      <c r="I162" s="1"/>
      <c r="J162" s="1"/>
      <c r="K162" s="1"/>
    </row>
    <row r="163" ht="12.75" customHeight="1">
      <c r="A163" s="1" t="s">
        <v>56</v>
      </c>
      <c r="B163" s="3"/>
      <c r="C163" s="3"/>
      <c r="D163" s="3"/>
      <c r="E163" s="3">
        <v>70.0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2805.86</v>
      </c>
      <c r="F164" s="1"/>
      <c r="G164" s="3" t="str">
        <f>E164+10000</f>
        <v>12805.86</v>
      </c>
      <c r="H164" s="1" t="str">
        <f>13000-12929</f>
        <v>71</v>
      </c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105.0</v>
      </c>
      <c r="D168" s="3">
        <v>105.0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9288.0</v>
      </c>
      <c r="D169" s="3">
        <v>9361.0</v>
      </c>
      <c r="E169" s="3" t="str">
        <f t="shared" si="34"/>
        <v>327.04</v>
      </c>
      <c r="F169" s="3" t="str">
        <f t="shared" si="35"/>
        <v>73.00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343.0</v>
      </c>
      <c r="D171" s="3">
        <v>348.0</v>
      </c>
      <c r="E171" s="3" t="str">
        <f t="shared" ref="E171:E172" si="36">F171*B171</f>
        <v>94.40</v>
      </c>
      <c r="F171" s="3" t="str">
        <f>D171-C171</f>
        <v>5.00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154.21</v>
      </c>
      <c r="F172" s="3" t="str">
        <f>F171+F174</f>
        <v>7.00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760.74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114.27</v>
      </c>
      <c r="C174" s="3">
        <v>137.0</v>
      </c>
      <c r="D174" s="3">
        <v>139.0</v>
      </c>
      <c r="E174" s="3" t="str">
        <f>F174*B174</f>
        <v>228.54</v>
      </c>
      <c r="F174" s="3" t="str">
        <f>D174-C174</f>
        <v>2.00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985.47</v>
      </c>
      <c r="F175" s="1"/>
      <c r="G175" s="1">
        <v>985.47</v>
      </c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/>
      <c r="H177" s="3"/>
      <c r="I177" s="1"/>
      <c r="J177" s="1"/>
      <c r="K177" s="1"/>
    </row>
    <row r="178" ht="12.75" customHeight="1">
      <c r="A178" s="1" t="s">
        <v>56</v>
      </c>
      <c r="B178" s="3"/>
      <c r="C178" s="3"/>
      <c r="D178" s="3"/>
      <c r="E178" s="3">
        <v>70.0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3000.77</v>
      </c>
      <c r="F179" s="1"/>
      <c r="G179" s="3" t="str">
        <f>E179+10000</f>
        <v>13000.77</v>
      </c>
      <c r="H179" s="1" t="str">
        <f>13000-12929</f>
        <v>71</v>
      </c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</v>
      </c>
      <c r="C183" s="3">
        <v>105.0</v>
      </c>
      <c r="D183" s="3">
        <v>105.0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9244.0</v>
      </c>
      <c r="D184" s="3">
        <v>9288.0</v>
      </c>
      <c r="E184" s="3" t="str">
        <f t="shared" si="37"/>
        <v>197.12</v>
      </c>
      <c r="F184" s="3" t="str">
        <f t="shared" si="38"/>
        <v>44.00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343.0</v>
      </c>
      <c r="D186" s="3">
        <v>343.0</v>
      </c>
      <c r="E186" s="3" t="str">
        <f t="shared" ref="E186:E187" si="39">F186*B186</f>
        <v>0.00</v>
      </c>
      <c r="F186" s="3" t="str">
        <f>D186-C186</f>
        <v>0.00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0.00</v>
      </c>
      <c r="F187" s="3" t="str">
        <f>F186+F189</f>
        <v>0.00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760.74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114.27</v>
      </c>
      <c r="C189" s="3">
        <v>137.0</v>
      </c>
      <c r="D189" s="3">
        <v>137.0</v>
      </c>
      <c r="E189" s="3" t="str">
        <f>F189*B189</f>
        <v>0.00</v>
      </c>
      <c r="F189" s="3" t="str">
        <f>D189-C189</f>
        <v>0.00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913.52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/>
      <c r="H192" s="3"/>
      <c r="I192" s="1"/>
      <c r="J192" s="1"/>
      <c r="K192" s="1"/>
    </row>
    <row r="193" ht="12.75" customHeight="1">
      <c r="A193" s="1" t="s">
        <v>56</v>
      </c>
      <c r="B193" s="3"/>
      <c r="C193" s="3"/>
      <c r="D193" s="3"/>
      <c r="E193" s="3">
        <v>70.0</v>
      </c>
      <c r="F193" s="1"/>
      <c r="G193" s="1"/>
      <c r="H193" s="1" t="str">
        <f>H192/2</f>
        <v>0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2321.75</v>
      </c>
      <c r="F194" s="1"/>
      <c r="G194" s="3" t="str">
        <f>E194+10000</f>
        <v>12321.75</v>
      </c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</v>
      </c>
      <c r="C198" s="3">
        <v>104.0</v>
      </c>
      <c r="D198" s="3">
        <v>105.0</v>
      </c>
      <c r="E198" s="3" t="str">
        <f t="shared" ref="E198:E199" si="40">F198*B198</f>
        <v>101.20</v>
      </c>
      <c r="F198" s="3" t="str">
        <f t="shared" ref="F198:F199" si="4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9210.0</v>
      </c>
      <c r="D199" s="3">
        <v>9244.0</v>
      </c>
      <c r="E199" s="3" t="str">
        <f t="shared" si="40"/>
        <v>152.32</v>
      </c>
      <c r="F199" s="3" t="str">
        <f t="shared" si="41"/>
        <v>34.00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343.0</v>
      </c>
      <c r="D201" s="3">
        <v>343.0</v>
      </c>
      <c r="E201" s="3" t="str">
        <f t="shared" ref="E201:E202" si="42">F201*B201</f>
        <v>0.00</v>
      </c>
      <c r="F201" s="3" t="str">
        <f>D201-C201</f>
        <v>0.00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0.00</v>
      </c>
      <c r="F202" s="3" t="str">
        <f>F201+F204</f>
        <v>0.00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760.74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114.27</v>
      </c>
      <c r="C204" s="3">
        <v>137.0</v>
      </c>
      <c r="D204" s="3">
        <v>137.0</v>
      </c>
      <c r="E204" s="3" t="str">
        <f>F204*B204</f>
        <v>0.00</v>
      </c>
      <c r="F204" s="3" t="str">
        <f>D204-C204</f>
        <v>0.00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913.52</v>
      </c>
      <c r="F205" s="1"/>
      <c r="G205" s="1"/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/>
      <c r="H207" s="3"/>
      <c r="I207" s="1"/>
      <c r="J207" s="1"/>
      <c r="K207" s="1"/>
    </row>
    <row r="208" ht="12.75" customHeight="1">
      <c r="A208" s="1" t="s">
        <v>56</v>
      </c>
      <c r="B208" s="3"/>
      <c r="C208" s="3"/>
      <c r="D208" s="3"/>
      <c r="E208" s="3">
        <v>70.0</v>
      </c>
      <c r="F208" s="1"/>
      <c r="G208" s="1"/>
      <c r="H208" s="1" t="str">
        <f>H207/2</f>
        <v>0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2378.15</v>
      </c>
      <c r="F209" s="1"/>
      <c r="G209" s="3" t="str">
        <f>E209+10000</f>
        <v>12378.15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104.0</v>
      </c>
      <c r="D213" s="3">
        <v>104.0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9150.0</v>
      </c>
      <c r="D214" s="3">
        <v>9210.0</v>
      </c>
      <c r="E214" s="3" t="str">
        <f t="shared" si="43"/>
        <v>268.80</v>
      </c>
      <c r="F214" s="3" t="str">
        <f t="shared" si="44"/>
        <v>60.00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340.0</v>
      </c>
      <c r="D216" s="3">
        <v>343.0</v>
      </c>
      <c r="E216" s="3" t="str">
        <f t="shared" ref="E216:E217" si="45">F216*B216</f>
        <v>56.64</v>
      </c>
      <c r="F216" s="3" t="str">
        <f>D216-C216</f>
        <v>3.00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88.12</v>
      </c>
      <c r="F217" s="3" t="str">
        <f>F216+F219</f>
        <v>4.00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760.74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109.68</v>
      </c>
      <c r="C219" s="3">
        <v>136.0</v>
      </c>
      <c r="D219" s="3">
        <v>137.0</v>
      </c>
      <c r="E219" s="3" t="str">
        <f>F219*B219</f>
        <v>109.68</v>
      </c>
      <c r="F219" s="3" t="str">
        <f>D219-C219</f>
        <v>1.00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913.52</v>
      </c>
      <c r="F220" s="1"/>
      <c r="G220" s="1">
        <v>913.52</v>
      </c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/>
      <c r="H222" s="3"/>
      <c r="I222" s="1"/>
      <c r="J222" s="1"/>
      <c r="K222" s="1"/>
    </row>
    <row r="223" ht="12.75" customHeight="1">
      <c r="A223" s="1" t="s">
        <v>56</v>
      </c>
      <c r="B223" s="3"/>
      <c r="C223" s="3"/>
      <c r="D223" s="3"/>
      <c r="E223" s="3">
        <v>70.0</v>
      </c>
      <c r="F223" s="1"/>
      <c r="G223" s="1"/>
      <c r="H223" s="1" t="str">
        <f>H222/2</f>
        <v>0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2647.87</v>
      </c>
      <c r="F224" s="1"/>
      <c r="G224" s="3" t="str">
        <f>E224+10000</f>
        <v>12647.87</v>
      </c>
      <c r="H224" s="1"/>
      <c r="I224" s="1"/>
      <c r="J224" s="1"/>
      <c r="K224" s="1"/>
    </row>
    <row r="225" ht="12.75" customHeight="1">
      <c r="A225" s="6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101.2</v>
      </c>
      <c r="C228" s="3">
        <v>104.0</v>
      </c>
      <c r="D228" s="3">
        <v>104.0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9088.0</v>
      </c>
      <c r="D229" s="3">
        <v>9150.0</v>
      </c>
      <c r="E229" s="3" t="str">
        <f t="shared" si="46"/>
        <v>277.76</v>
      </c>
      <c r="F229" s="3" t="str">
        <f t="shared" si="47"/>
        <v>62.00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338.0</v>
      </c>
      <c r="D231" s="3">
        <v>340.0</v>
      </c>
      <c r="E231" s="3" t="str">
        <f t="shared" ref="E231:E232" si="48">F231*B231</f>
        <v>37.76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8"/>
        <v>44.06</v>
      </c>
      <c r="F232" s="3" t="str">
        <f>F231+F234</f>
        <v>2.00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760.74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109.68</v>
      </c>
      <c r="C234" s="3">
        <v>136.0</v>
      </c>
      <c r="D234" s="3">
        <v>136.0</v>
      </c>
      <c r="E234" s="3" t="str">
        <f>F234*B234</f>
        <v>0.00</v>
      </c>
      <c r="F234" s="3" t="str">
        <f>D234-C234</f>
        <v>0.00</v>
      </c>
      <c r="G234" s="1"/>
      <c r="H234" s="3" t="str">
        <f>E230+E233+E235+E236+E237+E238</f>
        <v>2124.63</v>
      </c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913.52</v>
      </c>
      <c r="F235" s="1"/>
      <c r="G235" s="1">
        <v>913.52</v>
      </c>
      <c r="H235" s="3" t="str">
        <f>E229+E231+E232+E234</f>
        <v>359.58</v>
      </c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 t="str">
        <f>21/28</f>
        <v>0.75</v>
      </c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60.0</v>
      </c>
      <c r="F237" s="1"/>
      <c r="G237" s="1">
        <v>50.0</v>
      </c>
      <c r="H237" s="3" t="str">
        <f>H234*H236+H235</f>
        <v>1953.05</v>
      </c>
      <c r="I237" s="1"/>
      <c r="J237" s="1"/>
      <c r="K237" s="1"/>
    </row>
    <row r="238" ht="12.75" customHeight="1">
      <c r="A238" s="1" t="s">
        <v>56</v>
      </c>
      <c r="B238" s="3"/>
      <c r="C238" s="3"/>
      <c r="D238" s="3"/>
      <c r="E238" s="3">
        <v>70.0</v>
      </c>
      <c r="F238" s="1"/>
      <c r="G238" s="1"/>
      <c r="H238" s="1" t="str">
        <f>H237/2</f>
        <v>976.52625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2484.21</v>
      </c>
      <c r="F239" s="1"/>
      <c r="G239" s="3" t="str">
        <f>E239+10000</f>
        <v>12484.21</v>
      </c>
      <c r="H239" s="1"/>
      <c r="I239" s="1"/>
      <c r="J239" s="1"/>
      <c r="K239" s="1"/>
    </row>
    <row r="240" ht="12.75" customHeight="1">
      <c r="A240" s="6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101.2</v>
      </c>
      <c r="C243" s="3">
        <v>104.0</v>
      </c>
      <c r="D243" s="3">
        <v>104.0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4.48</v>
      </c>
      <c r="C244" s="3">
        <v>9018.0</v>
      </c>
      <c r="D244" s="3">
        <v>9088.0</v>
      </c>
      <c r="E244" s="3" t="str">
        <f t="shared" si="49"/>
        <v>313.60</v>
      </c>
      <c r="F244" s="3" t="str">
        <f t="shared" si="50"/>
        <v>70.00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18.88</v>
      </c>
      <c r="C246" s="3">
        <v>334.0</v>
      </c>
      <c r="D246" s="3">
        <v>338.0</v>
      </c>
      <c r="E246" s="3" t="str">
        <f t="shared" ref="E246:E247" si="51">F246*B246</f>
        <v>75.52</v>
      </c>
      <c r="F246" s="3" t="str">
        <f>D246-C246</f>
        <v>4.00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51"/>
        <v>110.15</v>
      </c>
      <c r="F247" s="3" t="str">
        <f>F246+F249</f>
        <v>5.00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721.64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109.68</v>
      </c>
      <c r="C249" s="3">
        <v>135.0</v>
      </c>
      <c r="D249" s="3">
        <v>136.0</v>
      </c>
      <c r="E249" s="3" t="str">
        <f>F249*B249</f>
        <v>109.68</v>
      </c>
      <c r="F249" s="3" t="str">
        <f>D249-C249</f>
        <v>1.00</v>
      </c>
      <c r="G249" s="1"/>
      <c r="H249" s="3" t="str">
        <f>E245+E248+E250+E251+E252+E253</f>
        <v>2081.17</v>
      </c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909.16</v>
      </c>
      <c r="F250" s="1"/>
      <c r="G250" s="1">
        <v>913.52</v>
      </c>
      <c r="H250" s="3" t="str">
        <f>E244+E246+E247+E249</f>
        <v>608.95</v>
      </c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 t="str">
        <f>21/28</f>
        <v>0.75</v>
      </c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60.0</v>
      </c>
      <c r="F252" s="1"/>
      <c r="G252" s="1">
        <v>50.0</v>
      </c>
      <c r="H252" s="3" t="str">
        <f>H249*H251+H250</f>
        <v>2169.83</v>
      </c>
      <c r="I252" s="1"/>
      <c r="J252" s="1"/>
      <c r="K252" s="1"/>
    </row>
    <row r="253" ht="12.75" customHeight="1">
      <c r="A253" s="1" t="s">
        <v>56</v>
      </c>
      <c r="B253" s="3"/>
      <c r="C253" s="3"/>
      <c r="D253" s="3"/>
      <c r="E253" s="3">
        <v>70.0</v>
      </c>
      <c r="F253" s="1"/>
      <c r="G253" s="1"/>
      <c r="H253" s="1" t="str">
        <f>H252/2</f>
        <v>1084.91375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2690.12</v>
      </c>
      <c r="F254" s="1"/>
      <c r="G254" s="3" t="str">
        <f>E254+10000</f>
        <v>12690.12</v>
      </c>
      <c r="H254" s="1"/>
      <c r="I254" s="1"/>
      <c r="J254" s="1"/>
      <c r="K254" s="1"/>
    </row>
    <row r="255" ht="12.75" customHeight="1">
      <c r="A255" s="6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104.0</v>
      </c>
      <c r="D258" s="3">
        <v>104.0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8966.0</v>
      </c>
      <c r="D259" s="3">
        <v>9018.0</v>
      </c>
      <c r="E259" s="3" t="str">
        <f t="shared" si="52"/>
        <v>221.52</v>
      </c>
      <c r="F259" s="3" t="str">
        <f t="shared" si="53"/>
        <v>52.00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87.38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332.0</v>
      </c>
      <c r="D261" s="3">
        <v>334.0</v>
      </c>
      <c r="E261" s="3" t="str">
        <f t="shared" ref="E261:E262" si="54">F261*B261</f>
        <v>35.86</v>
      </c>
      <c r="F261" s="3" t="str">
        <f>D261-C261</f>
        <v>2.00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41.86</v>
      </c>
      <c r="F262" s="3" t="str">
        <f>F261+F264</f>
        <v>2.00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712.42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135.0</v>
      </c>
      <c r="D264" s="3">
        <v>135.0</v>
      </c>
      <c r="E264" s="3" t="str">
        <f>F264*B264</f>
        <v>0.00</v>
      </c>
      <c r="F264" s="3" t="str">
        <f>D264-C264</f>
        <v>0.00</v>
      </c>
      <c r="G264" s="1"/>
      <c r="H264" s="3" t="str">
        <f>E260+E263+E265+E266+E267+E268</f>
        <v>2056.71</v>
      </c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909.16</v>
      </c>
      <c r="F265" s="1"/>
      <c r="G265" s="1"/>
      <c r="H265" s="3" t="str">
        <f>E259+E261+E262+E264</f>
        <v>299.24</v>
      </c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217.75</v>
      </c>
      <c r="F266" s="1"/>
      <c r="G266" s="1"/>
      <c r="H266" s="1" t="str">
        <f>21/28</f>
        <v>0.75</v>
      </c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60.0</v>
      </c>
      <c r="F267" s="1"/>
      <c r="G267" s="1">
        <v>50.0</v>
      </c>
      <c r="H267" s="3" t="str">
        <f>H264*H266+H265</f>
        <v>1841.77</v>
      </c>
      <c r="I267" s="1"/>
      <c r="J267" s="1"/>
      <c r="K267" s="1"/>
    </row>
    <row r="268" ht="12.75" customHeight="1">
      <c r="A268" s="1" t="s">
        <v>56</v>
      </c>
      <c r="B268" s="3"/>
      <c r="C268" s="3"/>
      <c r="D268" s="3"/>
      <c r="E268" s="3">
        <v>70.0</v>
      </c>
      <c r="F268" s="1"/>
      <c r="G268" s="1"/>
      <c r="H268" s="1" t="str">
        <f>H267/2</f>
        <v>920.88625</v>
      </c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2355.95</v>
      </c>
      <c r="F269" s="1"/>
      <c r="G269" s="3" t="str">
        <f>E269+10000</f>
        <v>12355.95</v>
      </c>
      <c r="H269" s="1"/>
      <c r="I269" s="1"/>
      <c r="J269" s="1"/>
      <c r="K269" s="1"/>
    </row>
    <row r="270" ht="12.75" customHeight="1">
      <c r="A270" s="6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96.11</v>
      </c>
      <c r="C273" s="3">
        <v>104.0</v>
      </c>
      <c r="D273" s="3">
        <v>104.0</v>
      </c>
      <c r="E273" s="3" t="str">
        <f t="shared" ref="E273:E274" si="55">F273*B273</f>
        <v>0.00</v>
      </c>
      <c r="F273" s="3" t="str">
        <f t="shared" ref="F273:F274" si="56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8904.0</v>
      </c>
      <c r="D274" s="3">
        <v>8966.0</v>
      </c>
      <c r="E274" s="3" t="str">
        <f t="shared" si="55"/>
        <v>264.12</v>
      </c>
      <c r="F274" s="3" t="str">
        <f t="shared" si="56"/>
        <v>62.00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87.38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330.0</v>
      </c>
      <c r="D276" s="3">
        <v>332.0</v>
      </c>
      <c r="E276" s="3" t="str">
        <f t="shared" ref="E276:E277" si="57">F276*B276</f>
        <v>35.86</v>
      </c>
      <c r="F276" s="3" t="str">
        <f>D276-C276</f>
        <v>2.00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7"/>
        <v>62.79</v>
      </c>
      <c r="F277" s="3" t="str">
        <f>F276+F279</f>
        <v>3.00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712.42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134.0</v>
      </c>
      <c r="D279" s="3">
        <v>135.0</v>
      </c>
      <c r="E279" s="3" t="str">
        <f>F279*B279</f>
        <v>107.28</v>
      </c>
      <c r="F279" s="3" t="str">
        <f>D279-C279</f>
        <v>1.00</v>
      </c>
      <c r="G279" s="1"/>
      <c r="H279" s="3" t="str">
        <f>E275+E278+E280+E281+E282+E283</f>
        <v>2056.71</v>
      </c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909.16</v>
      </c>
      <c r="F280" s="1"/>
      <c r="G280" s="1"/>
      <c r="H280" s="3" t="str">
        <f>E274+E276+E277+E279</f>
        <v>470.05</v>
      </c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217.75</v>
      </c>
      <c r="F281" s="1"/>
      <c r="G281" s="1"/>
      <c r="H281" s="1" t="str">
        <f>21/28</f>
        <v>0.75</v>
      </c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60.0</v>
      </c>
      <c r="F282" s="1"/>
      <c r="G282" s="1"/>
      <c r="H282" s="3" t="str">
        <f>H279*H281+H280</f>
        <v>2012.58</v>
      </c>
      <c r="I282" s="1"/>
      <c r="J282" s="1"/>
      <c r="K282" s="1"/>
    </row>
    <row r="283" ht="12.75" customHeight="1">
      <c r="A283" s="1" t="s">
        <v>56</v>
      </c>
      <c r="B283" s="3"/>
      <c r="C283" s="3"/>
      <c r="D283" s="3"/>
      <c r="E283" s="3">
        <v>70.0</v>
      </c>
      <c r="F283" s="1"/>
      <c r="G283" s="1"/>
      <c r="H283" s="1" t="str">
        <f>H282/2</f>
        <v>1006.29125</v>
      </c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2526.76</v>
      </c>
      <c r="F284" s="1"/>
      <c r="G284" s="3" t="str">
        <f>E284+10000</f>
        <v>12526.76</v>
      </c>
      <c r="H284" s="1"/>
      <c r="I284" s="1"/>
      <c r="J284" s="1"/>
      <c r="K284" s="1"/>
    </row>
    <row r="285" ht="12.75" customHeight="1">
      <c r="A285" s="6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96.11</v>
      </c>
      <c r="C288" s="3">
        <v>103.0</v>
      </c>
      <c r="D288" s="3">
        <v>104.0</v>
      </c>
      <c r="E288" s="3" t="str">
        <f t="shared" ref="E288:E289" si="58">F288*B288</f>
        <v>96.11</v>
      </c>
      <c r="F288" s="3" t="str">
        <f t="shared" ref="F288:F289" si="59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4.26</v>
      </c>
      <c r="C289" s="3">
        <v>8835.0</v>
      </c>
      <c r="D289" s="3">
        <v>8904.0</v>
      </c>
      <c r="E289" s="3" t="str">
        <f t="shared" si="58"/>
        <v>293.94</v>
      </c>
      <c r="F289" s="3" t="str">
        <f t="shared" si="59"/>
        <v>69.00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87.38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17.93</v>
      </c>
      <c r="C291" s="3">
        <v>326.0</v>
      </c>
      <c r="D291" s="3">
        <v>330.0</v>
      </c>
      <c r="E291" s="3" t="str">
        <f t="shared" ref="E291:E292" si="60">F291*B291</f>
        <v>71.72</v>
      </c>
      <c r="F291" s="3" t="str">
        <f>D291-C291</f>
        <v>4.00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20.93</v>
      </c>
      <c r="C292" s="3"/>
      <c r="D292" s="3"/>
      <c r="E292" s="3" t="str">
        <f t="shared" si="60"/>
        <v>104.65</v>
      </c>
      <c r="F292" s="3" t="str">
        <f>F291+F294</f>
        <v>5.00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712.42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107.28</v>
      </c>
      <c r="C294" s="3">
        <v>133.0</v>
      </c>
      <c r="D294" s="3">
        <v>134.0</v>
      </c>
      <c r="E294" s="3" t="str">
        <f>F294*B294</f>
        <v>107.28</v>
      </c>
      <c r="F294" s="3" t="str">
        <f>D294-C294</f>
        <v>1.00</v>
      </c>
      <c r="G294" s="1"/>
      <c r="H294" s="3" t="str">
        <f>E290+E293+E295+E296+E297+E298</f>
        <v>2056.71</v>
      </c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909.16</v>
      </c>
      <c r="F295" s="1"/>
      <c r="G295" s="1"/>
      <c r="H295" s="3" t="str">
        <f>E289+E291+E292+E294</f>
        <v>577.59</v>
      </c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217.75</v>
      </c>
      <c r="F296" s="1"/>
      <c r="G296" s="1"/>
      <c r="H296" s="1" t="str">
        <f>21/28</f>
        <v>0.75</v>
      </c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60.0</v>
      </c>
      <c r="F297" s="1"/>
      <c r="G297" s="1"/>
      <c r="H297" s="3" t="str">
        <f>H294*H296+H295</f>
        <v>2120.12</v>
      </c>
      <c r="I297" s="1"/>
      <c r="J297" s="1"/>
      <c r="K297" s="1"/>
    </row>
    <row r="298" ht="12.75" customHeight="1">
      <c r="A298" s="1" t="s">
        <v>56</v>
      </c>
      <c r="B298" s="3"/>
      <c r="C298" s="3"/>
      <c r="D298" s="3"/>
      <c r="E298" s="3">
        <v>70.0</v>
      </c>
      <c r="F298" s="1"/>
      <c r="G298" s="1"/>
      <c r="H298" s="1" t="str">
        <f>H297/2</f>
        <v>1060.06125</v>
      </c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2730.41</v>
      </c>
      <c r="F299" s="1"/>
      <c r="G299" s="3" t="str">
        <f>E299+10000</f>
        <v>12730.41</v>
      </c>
      <c r="H299" s="1"/>
      <c r="I299" s="1"/>
      <c r="J299" s="1"/>
      <c r="K299" s="1"/>
    </row>
    <row r="300" ht="12.75" customHeight="1">
      <c r="A300" s="6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45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96.11</v>
      </c>
      <c r="C303" s="3">
        <v>103.0</v>
      </c>
      <c r="D303" s="3">
        <v>103.0</v>
      </c>
      <c r="E303" s="3" t="str">
        <f t="shared" ref="E303:E304" si="61">F303*B303</f>
        <v>0.00</v>
      </c>
      <c r="F303" s="3" t="str">
        <f t="shared" ref="F303:F304" si="62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4.26</v>
      </c>
      <c r="C304" s="3">
        <v>8768.0</v>
      </c>
      <c r="D304" s="3">
        <v>8835.0</v>
      </c>
      <c r="E304" s="3" t="str">
        <f t="shared" si="61"/>
        <v>285.42</v>
      </c>
      <c r="F304" s="3" t="str">
        <f t="shared" si="62"/>
        <v>67.00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87.38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17.93</v>
      </c>
      <c r="C306" s="3">
        <v>323.0</v>
      </c>
      <c r="D306" s="3">
        <v>326.0</v>
      </c>
      <c r="E306" s="3" t="str">
        <f t="shared" ref="E306:E307" si="63">F306*B306</f>
        <v>53.79</v>
      </c>
      <c r="F306" s="3" t="str">
        <f>D306-C306</f>
        <v>3.00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20.93</v>
      </c>
      <c r="C307" s="3"/>
      <c r="D307" s="3"/>
      <c r="E307" s="3" t="str">
        <f t="shared" si="63"/>
        <v>83.72</v>
      </c>
      <c r="F307" s="3" t="str">
        <f>F306+F309</f>
        <v>4.00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712.42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107.28</v>
      </c>
      <c r="C309" s="3">
        <v>132.0</v>
      </c>
      <c r="D309" s="3">
        <v>133.0</v>
      </c>
      <c r="E309" s="3" t="str">
        <f>F309*B309</f>
        <v>107.28</v>
      </c>
      <c r="F309" s="3" t="str">
        <f>D309-C309</f>
        <v>1.00</v>
      </c>
      <c r="G309" s="1"/>
      <c r="H309" s="3" t="str">
        <f>E305+E308+E310+E311+E312+E313</f>
        <v>2056.71</v>
      </c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909.16</v>
      </c>
      <c r="F310" s="1"/>
      <c r="G310" s="1"/>
      <c r="H310" s="3" t="str">
        <f>E304+E306+E307+E309</f>
        <v>530.21</v>
      </c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217.75</v>
      </c>
      <c r="F311" s="1"/>
      <c r="G311" s="1"/>
      <c r="H311" s="1" t="str">
        <f>21/28</f>
        <v>0.75</v>
      </c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60.0</v>
      </c>
      <c r="F312" s="1"/>
      <c r="G312" s="1"/>
      <c r="H312" s="3" t="str">
        <f>H309*H311+H310</f>
        <v>2072.74</v>
      </c>
      <c r="I312" s="1"/>
      <c r="J312" s="1"/>
      <c r="K312" s="1"/>
    </row>
    <row r="313" ht="12.75" customHeight="1">
      <c r="A313" s="1" t="s">
        <v>56</v>
      </c>
      <c r="B313" s="3"/>
      <c r="C313" s="3"/>
      <c r="D313" s="3"/>
      <c r="E313" s="3">
        <v>70.0</v>
      </c>
      <c r="F313" s="1"/>
      <c r="G313" s="1"/>
      <c r="H313" s="1" t="str">
        <f>H312/2</f>
        <v>1036.37125</v>
      </c>
      <c r="I313" s="1"/>
      <c r="J313" s="1"/>
      <c r="K313" s="1"/>
    </row>
    <row r="314" ht="15.75" customHeight="1">
      <c r="A314" s="4" t="s">
        <v>16</v>
      </c>
      <c r="B314" s="4"/>
      <c r="C314" s="4"/>
      <c r="D314" s="4"/>
      <c r="E314" s="5" t="str">
        <f>SUM(E303:E313)</f>
        <v>2586.92</v>
      </c>
      <c r="F314" s="1"/>
      <c r="G314" s="3" t="str">
        <f>E314+10000</f>
        <v>12586.92</v>
      </c>
      <c r="H314" s="1"/>
      <c r="I314" s="1"/>
      <c r="J314" s="1"/>
      <c r="K314" s="1"/>
    </row>
    <row r="315" ht="12.75" customHeight="1">
      <c r="A315" s="6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46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96.11</v>
      </c>
      <c r="C318" s="3">
        <v>103.0</v>
      </c>
      <c r="D318" s="3">
        <v>103.0</v>
      </c>
      <c r="E318" s="3" t="str">
        <f t="shared" ref="E318:E319" si="64">F318*B318</f>
        <v>0.00</v>
      </c>
      <c r="F318" s="3" t="str">
        <f t="shared" ref="F318:F319" si="65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4.26</v>
      </c>
      <c r="C319" s="3">
        <v>8711.0</v>
      </c>
      <c r="D319" s="3">
        <v>8768.0</v>
      </c>
      <c r="E319" s="3" t="str">
        <f t="shared" si="64"/>
        <v>242.82</v>
      </c>
      <c r="F319" s="3" t="str">
        <f t="shared" si="65"/>
        <v>57.00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87.38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17.93</v>
      </c>
      <c r="C321" s="3">
        <v>322.0</v>
      </c>
      <c r="D321" s="3">
        <v>323.0</v>
      </c>
      <c r="E321" s="3" t="str">
        <f t="shared" ref="E321:E322" si="66">F321*B321</f>
        <v>17.93</v>
      </c>
      <c r="F321" s="3" t="str">
        <f>D321-C321</f>
        <v>1.00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20.93</v>
      </c>
      <c r="C322" s="3"/>
      <c r="D322" s="3"/>
      <c r="E322" s="3" t="str">
        <f t="shared" si="66"/>
        <v>20.93</v>
      </c>
      <c r="F322" s="3" t="str">
        <f>F321+F324</f>
        <v>1.00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712.42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107.28</v>
      </c>
      <c r="C324" s="3">
        <v>132.0</v>
      </c>
      <c r="D324" s="3">
        <v>132.0</v>
      </c>
      <c r="E324" s="3" t="str">
        <f>F324*B324</f>
        <v>0.00</v>
      </c>
      <c r="F324" s="3" t="str">
        <f>D324-C324</f>
        <v>0.00</v>
      </c>
      <c r="G324" s="1"/>
      <c r="H324" s="3" t="str">
        <f>E320+E323+E325+E326+E327+E328</f>
        <v>2056.71</v>
      </c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909.16</v>
      </c>
      <c r="F325" s="1"/>
      <c r="G325" s="1"/>
      <c r="H325" s="3" t="str">
        <f>E319+E321+E322+E324</f>
        <v>281.68</v>
      </c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217.75</v>
      </c>
      <c r="F326" s="1"/>
      <c r="G326" s="1"/>
      <c r="H326" s="1" t="str">
        <f>21/28</f>
        <v>0.75</v>
      </c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60.0</v>
      </c>
      <c r="F327" s="1"/>
      <c r="G327" s="1"/>
      <c r="H327" s="3" t="str">
        <f>H324*H326+H325</f>
        <v>1824.21</v>
      </c>
      <c r="I327" s="1"/>
      <c r="J327" s="1"/>
      <c r="K327" s="1"/>
    </row>
    <row r="328" ht="12.75" customHeight="1">
      <c r="A328" s="1" t="s">
        <v>56</v>
      </c>
      <c r="B328" s="3"/>
      <c r="C328" s="3"/>
      <c r="D328" s="3"/>
      <c r="E328" s="3">
        <v>70.0</v>
      </c>
      <c r="F328" s="1"/>
      <c r="G328" s="1"/>
      <c r="H328" s="1" t="str">
        <f>H327/2</f>
        <v>912.10625</v>
      </c>
      <c r="I328" s="1"/>
      <c r="J328" s="1"/>
      <c r="K328" s="1"/>
    </row>
    <row r="329" ht="15.75" customHeight="1">
      <c r="A329" s="4" t="s">
        <v>16</v>
      </c>
      <c r="B329" s="4"/>
      <c r="C329" s="4"/>
      <c r="D329" s="4"/>
      <c r="E329" s="5" t="str">
        <f>SUM(E318:E328)</f>
        <v>2338.39</v>
      </c>
      <c r="F329" s="1"/>
      <c r="G329" s="3" t="str">
        <f>E329+10000</f>
        <v>12338.39</v>
      </c>
      <c r="H329" s="1"/>
      <c r="I329" s="1"/>
      <c r="J329" s="1"/>
      <c r="K329" s="1"/>
    </row>
    <row r="330" ht="12.75" customHeight="1">
      <c r="A330" s="6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47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96.11</v>
      </c>
      <c r="C333" s="3">
        <v>101.0</v>
      </c>
      <c r="D333" s="3">
        <v>103.0</v>
      </c>
      <c r="E333" s="3" t="str">
        <f t="shared" ref="E333:E334" si="67">F333*B333</f>
        <v>192.22</v>
      </c>
      <c r="F333" s="3" t="str">
        <f t="shared" ref="F333:F334" si="68">D333-C333</f>
        <v>2.00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4.26</v>
      </c>
      <c r="C334" s="3">
        <v>8564.0</v>
      </c>
      <c r="D334" s="3">
        <v>8711.0</v>
      </c>
      <c r="E334" s="3" t="str">
        <f t="shared" si="67"/>
        <v>626.22</v>
      </c>
      <c r="F334" s="3" t="str">
        <f t="shared" si="68"/>
        <v>147.00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95.37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17.93</v>
      </c>
      <c r="C336" s="3">
        <v>318.0</v>
      </c>
      <c r="D336" s="3">
        <v>322.0</v>
      </c>
      <c r="E336" s="3" t="str">
        <f t="shared" ref="E336:E337" si="69">F336*B336</f>
        <v>71.72</v>
      </c>
      <c r="F336" s="3" t="str">
        <f>D336-C336</f>
        <v>4.00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20.93</v>
      </c>
      <c r="C337" s="3"/>
      <c r="D337" s="3"/>
      <c r="E337" s="3" t="str">
        <f t="shared" si="69"/>
        <v>125.58</v>
      </c>
      <c r="F337" s="3" t="str">
        <f>F336+F339</f>
        <v>6.00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799.76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107.28</v>
      </c>
      <c r="C339" s="3">
        <v>130.0</v>
      </c>
      <c r="D339" s="3">
        <v>132.0</v>
      </c>
      <c r="E339" s="3" t="str">
        <f>F339*B339</f>
        <v>214.56</v>
      </c>
      <c r="F339" s="3" t="str">
        <f>D339-C339</f>
        <v>2.00</v>
      </c>
      <c r="G339" s="1"/>
      <c r="H339" s="3" t="str">
        <f>E335+E338+E340+E341+E342+E343</f>
        <v>2120.52</v>
      </c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877.64</v>
      </c>
      <c r="F340" s="1"/>
      <c r="G340" s="1"/>
      <c r="H340" s="3" t="str">
        <f>E334+E336+E337+E339</f>
        <v>1038.08</v>
      </c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217.75</v>
      </c>
      <c r="F341" s="1"/>
      <c r="G341" s="1"/>
      <c r="H341" s="1" t="str">
        <f>21/28</f>
        <v>0.75</v>
      </c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60.0</v>
      </c>
      <c r="F342" s="1"/>
      <c r="G342" s="1"/>
      <c r="H342" s="3" t="str">
        <f>H339*H341+H340</f>
        <v>2628.47</v>
      </c>
      <c r="I342" s="1"/>
      <c r="J342" s="1"/>
      <c r="K342" s="1"/>
    </row>
    <row r="343" ht="12.75" customHeight="1">
      <c r="A343" s="1" t="s">
        <v>56</v>
      </c>
      <c r="B343" s="3"/>
      <c r="C343" s="3"/>
      <c r="D343" s="3"/>
      <c r="E343" s="3">
        <v>70.0</v>
      </c>
      <c r="F343" s="1"/>
      <c r="G343" s="1"/>
      <c r="H343" s="1" t="str">
        <f>H342/2</f>
        <v>1314.235</v>
      </c>
      <c r="I343" s="1"/>
      <c r="J343" s="1"/>
      <c r="K343" s="1"/>
    </row>
    <row r="344" ht="15.75" customHeight="1">
      <c r="A344" s="4" t="s">
        <v>16</v>
      </c>
      <c r="B344" s="4"/>
      <c r="C344" s="4"/>
      <c r="D344" s="4"/>
      <c r="E344" s="5" t="str">
        <f>SUM(E333:E343)</f>
        <v>3350.82</v>
      </c>
      <c r="F344" s="1"/>
      <c r="G344" s="3" t="str">
        <f>E344+10000</f>
        <v>13350.82</v>
      </c>
      <c r="H344" s="1"/>
      <c r="I344" s="1"/>
      <c r="J344" s="1"/>
      <c r="K344" s="1"/>
    </row>
    <row r="345" ht="12.75" customHeight="1">
      <c r="A345" s="6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48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96.11</v>
      </c>
      <c r="C348" s="3">
        <v>91.0</v>
      </c>
      <c r="D348" s="3">
        <v>101.0</v>
      </c>
      <c r="E348" s="3" t="str">
        <f t="shared" ref="E348:E349" si="70">F348*B348</f>
        <v>961.10</v>
      </c>
      <c r="F348" s="3" t="str">
        <f t="shared" ref="F348:F349" si="71">D348-C348</f>
        <v>10.00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4.26</v>
      </c>
      <c r="C349" s="3">
        <v>8342.0</v>
      </c>
      <c r="D349" s="3">
        <v>8564.0</v>
      </c>
      <c r="E349" s="3" t="str">
        <f t="shared" si="70"/>
        <v>945.72</v>
      </c>
      <c r="F349" s="3" t="str">
        <f t="shared" si="71"/>
        <v>222.00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95.37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17.93</v>
      </c>
      <c r="C351" s="3">
        <v>313.0</v>
      </c>
      <c r="D351" s="3">
        <v>318.0</v>
      </c>
      <c r="E351" s="3" t="str">
        <f t="shared" ref="E351:E352" si="72">F351*B351</f>
        <v>89.65</v>
      </c>
      <c r="F351" s="3" t="str">
        <f>D351-C351</f>
        <v>5.00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20.93</v>
      </c>
      <c r="C352" s="3"/>
      <c r="D352" s="3"/>
      <c r="E352" s="3" t="str">
        <f t="shared" si="72"/>
        <v>146.51</v>
      </c>
      <c r="F352" s="3" t="str">
        <f>F351+F354</f>
        <v>7.00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799.76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107.28</v>
      </c>
      <c r="C354" s="3">
        <v>128.0</v>
      </c>
      <c r="D354" s="3">
        <v>130.0</v>
      </c>
      <c r="E354" s="3" t="str">
        <f>F354*B354</f>
        <v>214.56</v>
      </c>
      <c r="F354" s="3" t="str">
        <f>D354-C354</f>
        <v>2.00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877.64</v>
      </c>
      <c r="F355" s="1"/>
      <c r="G355" s="1"/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217.75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60.0</v>
      </c>
      <c r="F357" s="1"/>
      <c r="G357" s="1"/>
      <c r="H357" s="1"/>
      <c r="I357" s="1"/>
      <c r="J357" s="1"/>
      <c r="K357" s="1"/>
    </row>
    <row r="358" ht="12.75" customHeight="1">
      <c r="A358" s="1" t="s">
        <v>56</v>
      </c>
      <c r="B358" s="3"/>
      <c r="C358" s="3"/>
      <c r="D358" s="3"/>
      <c r="E358" s="3">
        <v>70.0</v>
      </c>
      <c r="F358" s="1"/>
      <c r="G358" s="1"/>
      <c r="H358" s="1"/>
      <c r="I358" s="1"/>
      <c r="J358" s="1"/>
      <c r="K358" s="1"/>
    </row>
    <row r="359" ht="15.75" customHeight="1">
      <c r="A359" s="4" t="s">
        <v>16</v>
      </c>
      <c r="B359" s="4"/>
      <c r="C359" s="4"/>
      <c r="D359" s="4"/>
      <c r="E359" s="5" t="str">
        <f>SUM(E348:E358)</f>
        <v>4478.06</v>
      </c>
      <c r="F359" s="1"/>
      <c r="G359" s="3" t="str">
        <f>E359+10000</f>
        <v>14478.06</v>
      </c>
      <c r="H359" s="1"/>
      <c r="I359" s="1"/>
      <c r="J359" s="1"/>
      <c r="K359" s="1"/>
    </row>
    <row r="360" ht="12.75" customHeight="1">
      <c r="A360" s="6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1"/>
      <c r="G374" s="3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1"/>
      <c r="G389" s="3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1"/>
      <c r="G404" s="3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1"/>
      <c r="G419" s="3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1"/>
      <c r="G434" s="3"/>
      <c r="H434" s="1"/>
      <c r="I434" s="1"/>
      <c r="J434" s="1"/>
      <c r="K434" s="1"/>
    </row>
    <row r="435" ht="12.75" customHeight="1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4"/>
      <c r="B449" s="4"/>
      <c r="C449" s="4"/>
      <c r="D449" s="4"/>
      <c r="E449" s="5"/>
      <c r="F449" s="1"/>
      <c r="G449" s="3"/>
      <c r="H449" s="1"/>
      <c r="I449" s="1"/>
      <c r="J449" s="1"/>
      <c r="K449" s="1"/>
    </row>
    <row r="450" ht="12.75" customHeight="1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5.75" customHeight="1">
      <c r="A464" s="4"/>
      <c r="B464" s="4"/>
      <c r="C464" s="4"/>
      <c r="D464" s="4"/>
      <c r="E464" s="5"/>
      <c r="F464" s="1"/>
      <c r="G464" s="3"/>
      <c r="H464" s="1"/>
      <c r="I464" s="1"/>
      <c r="J464" s="1"/>
      <c r="K464" s="1"/>
    </row>
    <row r="465" ht="12.75" customHeight="1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3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1"/>
      <c r="J478" s="1"/>
      <c r="K478" s="1"/>
    </row>
    <row r="479" ht="15.75" customHeight="1">
      <c r="A479" s="4"/>
      <c r="B479" s="4"/>
      <c r="C479" s="4"/>
      <c r="D479" s="4"/>
      <c r="E479" s="5"/>
      <c r="F479" s="1"/>
      <c r="G479" s="1"/>
      <c r="H479" s="1"/>
      <c r="I479" s="1"/>
      <c r="J479" s="1"/>
      <c r="K479" s="1"/>
    </row>
    <row r="480" ht="12.75" customHeight="1">
      <c r="A480" s="6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3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3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1"/>
      <c r="J493" s="1"/>
      <c r="K493" s="1"/>
    </row>
    <row r="494" ht="15.75" customHeight="1">
      <c r="A494" s="4"/>
      <c r="B494" s="4"/>
      <c r="C494" s="4"/>
      <c r="D494" s="4"/>
      <c r="E494" s="5"/>
      <c r="F494" s="1"/>
      <c r="G494" s="1"/>
      <c r="H494" s="1"/>
      <c r="I494" s="1"/>
      <c r="J494" s="1"/>
      <c r="K494" s="1"/>
    </row>
    <row r="495" ht="12.75" customHeight="1">
      <c r="A495" s="6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3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3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1"/>
      <c r="G508" s="1"/>
      <c r="H508" s="1"/>
      <c r="I508" s="1"/>
      <c r="J508" s="1"/>
      <c r="K508" s="1"/>
    </row>
    <row r="509" ht="15.75" customHeight="1">
      <c r="A509" s="4"/>
      <c r="B509" s="4"/>
      <c r="C509" s="4"/>
      <c r="D509" s="4"/>
      <c r="E509" s="5"/>
      <c r="F509" s="1"/>
      <c r="G509" s="1"/>
      <c r="H509" s="1"/>
      <c r="I509" s="1"/>
      <c r="J509" s="1"/>
      <c r="K509" s="1"/>
    </row>
    <row r="510" ht="12.75" customHeight="1">
      <c r="A510" s="6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3"/>
      <c r="J518" s="1"/>
      <c r="K518" s="1"/>
    </row>
    <row r="519" ht="12.75" customHeight="1">
      <c r="A519" s="1"/>
      <c r="B519" s="3"/>
      <c r="C519" s="3"/>
      <c r="D519" s="3"/>
      <c r="E519" s="3"/>
      <c r="F519" s="3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3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5.75" customHeight="1">
      <c r="A524" s="4"/>
      <c r="B524" s="4"/>
      <c r="C524" s="4"/>
      <c r="D524" s="4"/>
      <c r="E524" s="5"/>
      <c r="F524" s="1"/>
      <c r="G524" s="1"/>
      <c r="H524" s="1"/>
      <c r="I524" s="1"/>
      <c r="J524" s="1"/>
      <c r="K524" s="1"/>
    </row>
    <row r="525" ht="12.75" customHeight="1">
      <c r="A525" s="6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3"/>
      <c r="J533" s="1"/>
      <c r="K533" s="1"/>
    </row>
    <row r="534" ht="12.75" customHeight="1">
      <c r="A534" s="1"/>
      <c r="B534" s="3"/>
      <c r="C534" s="3"/>
      <c r="D534" s="3"/>
      <c r="E534" s="3"/>
      <c r="F534" s="3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3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1"/>
      <c r="G538" s="1"/>
      <c r="H538" s="1"/>
      <c r="I538" s="1"/>
      <c r="J538" s="1"/>
      <c r="K538" s="1"/>
    </row>
    <row r="539" ht="15.75" customHeight="1">
      <c r="A539" s="4"/>
      <c r="B539" s="4"/>
      <c r="C539" s="4"/>
      <c r="D539" s="4"/>
      <c r="E539" s="5"/>
      <c r="F539" s="1"/>
      <c r="G539" s="1"/>
      <c r="H539" s="1"/>
      <c r="I539" s="1"/>
      <c r="J539" s="1"/>
      <c r="K539" s="1"/>
    </row>
    <row r="540" ht="12.75" customHeight="1">
      <c r="A540" s="6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2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1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3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3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3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1"/>
      <c r="G553" s="1"/>
      <c r="H553" s="1"/>
      <c r="I553" s="1"/>
      <c r="J553" s="1"/>
      <c r="K553" s="1"/>
    </row>
    <row r="554" ht="15.75" customHeight="1">
      <c r="A554" s="4"/>
      <c r="B554" s="4"/>
      <c r="C554" s="4"/>
      <c r="D554" s="4"/>
      <c r="E554" s="5"/>
      <c r="F554" s="1"/>
      <c r="G554" s="1"/>
      <c r="H554" s="1"/>
      <c r="I554" s="1"/>
      <c r="J554" s="1"/>
      <c r="K554" s="1"/>
    </row>
    <row r="555" ht="12.75" customHeight="1">
      <c r="A555" s="6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2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1"/>
      <c r="G560" s="1"/>
      <c r="H560" s="1"/>
      <c r="I560" s="1"/>
      <c r="J560" s="1"/>
      <c r="K560" s="1"/>
    </row>
  </sheetData>
  <mergeCells count="38">
    <mergeCell ref="B376:D376"/>
    <mergeCell ref="B391:D391"/>
    <mergeCell ref="B361:D361"/>
    <mergeCell ref="B346:D346"/>
    <mergeCell ref="B406:D406"/>
    <mergeCell ref="B421:D421"/>
    <mergeCell ref="B301:D301"/>
    <mergeCell ref="B511:D511"/>
    <mergeCell ref="B526:D526"/>
    <mergeCell ref="B451:D451"/>
    <mergeCell ref="B436:D436"/>
    <mergeCell ref="B466:D466"/>
    <mergeCell ref="B286:D286"/>
    <mergeCell ref="B16:D16"/>
    <mergeCell ref="B1:D1"/>
    <mergeCell ref="B61:D61"/>
    <mergeCell ref="B76:D76"/>
    <mergeCell ref="B541:D541"/>
    <mergeCell ref="B556:D556"/>
    <mergeCell ref="B481:D481"/>
    <mergeCell ref="B496:D496"/>
    <mergeCell ref="B256:D256"/>
    <mergeCell ref="B271:D271"/>
    <mergeCell ref="B226:D226"/>
    <mergeCell ref="B211:D211"/>
    <mergeCell ref="B241:D241"/>
    <mergeCell ref="B316:D316"/>
    <mergeCell ref="B331:D331"/>
    <mergeCell ref="B181:D181"/>
    <mergeCell ref="B166:D166"/>
    <mergeCell ref="B136:D136"/>
    <mergeCell ref="B121:D121"/>
    <mergeCell ref="B91:D91"/>
    <mergeCell ref="B106:D106"/>
    <mergeCell ref="B46:D46"/>
    <mergeCell ref="B31:D31"/>
    <mergeCell ref="B196:D196"/>
    <mergeCell ref="B151:D15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112.25</v>
      </c>
      <c r="C3" s="3">
        <v>61.0</v>
      </c>
      <c r="D3" s="3">
        <v>61.0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4.72</v>
      </c>
      <c r="C4" s="3">
        <v>6233.0</v>
      </c>
      <c r="D4" s="8">
        <v>6365.0</v>
      </c>
      <c r="E4" s="3" t="str">
        <f>F4*B4</f>
        <v>623.04</v>
      </c>
      <c r="F4" s="3" t="str">
        <f t="shared" si="1"/>
        <v>132.00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8">
        <v>110.42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19.87</v>
      </c>
      <c r="C6" s="3">
        <v>235.0</v>
      </c>
      <c r="D6" s="8">
        <v>237.0</v>
      </c>
      <c r="E6" s="3" t="str">
        <f t="shared" ref="E6:E7" si="2">F6*B6</f>
        <v>39.74</v>
      </c>
      <c r="F6" s="3" t="str">
        <f>D6-C6</f>
        <v>2.00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2"/>
        <v>69.54</v>
      </c>
      <c r="F7" s="3" t="str">
        <f>F6+F9</f>
        <v>3.00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8">
        <v>1925.02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94.72</v>
      </c>
      <c r="C9" s="3">
        <v>131.0</v>
      </c>
      <c r="D9" s="8">
        <v>132.0</v>
      </c>
      <c r="E9" s="3" t="str">
        <f>F9*B9</f>
        <v>94.72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8">
        <v>1185.8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560.07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49</v>
      </c>
      <c r="B13" s="3"/>
      <c r="C13" s="3"/>
      <c r="D13" s="3"/>
      <c r="E13" s="3">
        <v>0.0</v>
      </c>
      <c r="F13" s="1"/>
      <c r="G13" s="7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4686.35</v>
      </c>
      <c r="F14" s="4"/>
      <c r="G14" s="3" t="str">
        <f>E14+9000</f>
        <v>13686.35</v>
      </c>
      <c r="H14" s="3"/>
      <c r="I14" s="1"/>
      <c r="J14" s="1"/>
      <c r="K14" s="1"/>
    </row>
    <row r="15" ht="12.75" customHeight="1">
      <c r="A15" s="6" t="s">
        <v>58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112.25</v>
      </c>
      <c r="C18" s="3">
        <v>61.0</v>
      </c>
      <c r="D18" s="3">
        <v>61.0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4.72</v>
      </c>
      <c r="C19" s="3">
        <v>6077.0</v>
      </c>
      <c r="D19" s="3">
        <v>6233.0</v>
      </c>
      <c r="E19" s="3" t="str">
        <f>F19*B19</f>
        <v>736.32</v>
      </c>
      <c r="F19" s="3" t="str">
        <f t="shared" si="3"/>
        <v>156.00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>
        <v>110.42</v>
      </c>
      <c r="H20" s="3"/>
      <c r="I20" s="1"/>
      <c r="J20" s="1"/>
      <c r="K20" s="1"/>
    </row>
    <row r="21" ht="12.75" customHeight="1">
      <c r="A21" s="1" t="s">
        <v>9</v>
      </c>
      <c r="B21" s="3">
        <v>19.87</v>
      </c>
      <c r="C21" s="3">
        <v>232.0</v>
      </c>
      <c r="D21" s="3">
        <v>235.0</v>
      </c>
      <c r="E21" s="3" t="str">
        <f t="shared" ref="E21:E22" si="4">F21*B21</f>
        <v>59.61</v>
      </c>
      <c r="F21" s="3" t="str">
        <f>D21-C21</f>
        <v>3.00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23.18</v>
      </c>
      <c r="C22" s="3"/>
      <c r="D22" s="3"/>
      <c r="E22" s="3" t="str">
        <f t="shared" si="4"/>
        <v>92.72</v>
      </c>
      <c r="F22" s="3" t="str">
        <f>F21+F24</f>
        <v>4.00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1828.13</v>
      </c>
      <c r="F23" s="1"/>
      <c r="G23" s="1">
        <v>1925.02</v>
      </c>
      <c r="H23" s="3"/>
      <c r="I23" s="3"/>
      <c r="J23" s="1"/>
      <c r="K23" s="1"/>
    </row>
    <row r="24" ht="12.75" customHeight="1">
      <c r="A24" s="1" t="s">
        <v>12</v>
      </c>
      <c r="B24" s="3">
        <v>94.72</v>
      </c>
      <c r="C24" s="3">
        <v>130.0</v>
      </c>
      <c r="D24" s="3">
        <v>131.0</v>
      </c>
      <c r="E24" s="3" t="str">
        <f>F24*B24</f>
        <v>94.72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1181.88</v>
      </c>
      <c r="F25" s="1"/>
      <c r="G25" s="1">
        <v>1185.8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560.07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49</v>
      </c>
      <c r="B28" s="3"/>
      <c r="C28" s="3"/>
      <c r="D28" s="3"/>
      <c r="E28" s="3">
        <v>0.0</v>
      </c>
      <c r="F28" s="1"/>
      <c r="G28" s="7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4734.07</v>
      </c>
      <c r="F29" s="4"/>
      <c r="G29" s="3" t="str">
        <f>E29+9000</f>
        <v>13734.07</v>
      </c>
      <c r="H29" s="3"/>
      <c r="I29" s="1"/>
      <c r="J29" s="1"/>
      <c r="K29" s="1"/>
    </row>
    <row r="30" ht="12.75" customHeight="1">
      <c r="A30" s="6" t="s">
        <v>58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112.25</v>
      </c>
      <c r="C33" s="3">
        <v>60.0</v>
      </c>
      <c r="D33" s="3">
        <v>61.0</v>
      </c>
      <c r="E33" s="3" t="str">
        <f>B33*F33</f>
        <v>112.25</v>
      </c>
      <c r="F33" s="3" t="str">
        <f t="shared" ref="F33:F34" si="5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4.72</v>
      </c>
      <c r="C34" s="3">
        <v>5945.0</v>
      </c>
      <c r="D34" s="3">
        <v>6077.0</v>
      </c>
      <c r="E34" s="3" t="str">
        <f>F34*B34</f>
        <v>623.04</v>
      </c>
      <c r="F34" s="3" t="str">
        <f t="shared" si="5"/>
        <v>132.00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19.87</v>
      </c>
      <c r="C36" s="3">
        <v>230.0</v>
      </c>
      <c r="D36" s="3">
        <v>232.0</v>
      </c>
      <c r="E36" s="3" t="str">
        <f t="shared" ref="E36:E37" si="6">F36*B36</f>
        <v>39.74</v>
      </c>
      <c r="F36" s="3" t="str">
        <f>D36-C36</f>
        <v>2.00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23.18</v>
      </c>
      <c r="C37" s="3"/>
      <c r="D37" s="3"/>
      <c r="E37" s="3" t="str">
        <f t="shared" si="6"/>
        <v>46.36</v>
      </c>
      <c r="F37" s="3" t="str">
        <f>F36+F39</f>
        <v>2.00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1828.13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94.72</v>
      </c>
      <c r="C39" s="3">
        <v>130.0</v>
      </c>
      <c r="D39" s="3">
        <v>130.0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1181.88</v>
      </c>
      <c r="F40" s="1"/>
      <c r="G40" s="1">
        <v>1296.05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560.07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49</v>
      </c>
      <c r="B43" s="3"/>
      <c r="C43" s="3"/>
      <c r="D43" s="3"/>
      <c r="E43" s="3">
        <v>0.0</v>
      </c>
      <c r="F43" s="1"/>
      <c r="G43" s="7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4572.09</v>
      </c>
      <c r="F44" s="4"/>
      <c r="G44" s="3" t="str">
        <f>E44+9000</f>
        <v>13572.09</v>
      </c>
      <c r="H44" s="3"/>
      <c r="I44" s="1"/>
      <c r="J44" s="1"/>
      <c r="K44" s="1"/>
    </row>
    <row r="45" ht="12.75" customHeight="1">
      <c r="A45" s="6" t="s">
        <v>58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112.25</v>
      </c>
      <c r="C48" s="3">
        <v>60.0</v>
      </c>
      <c r="D48" s="3">
        <v>60.0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4.72</v>
      </c>
      <c r="C49" s="3">
        <v>5799.0</v>
      </c>
      <c r="D49" s="3">
        <v>5945.0</v>
      </c>
      <c r="E49" s="3" t="str">
        <f>F49*B49</f>
        <v>689.12</v>
      </c>
      <c r="F49" s="3" t="str">
        <f t="shared" si="7"/>
        <v>146.00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19.87</v>
      </c>
      <c r="C51" s="3">
        <v>227.0</v>
      </c>
      <c r="D51" s="3">
        <v>230.0</v>
      </c>
      <c r="E51" s="3" t="str">
        <f t="shared" ref="E51:E52" si="8">F51*B51</f>
        <v>59.61</v>
      </c>
      <c r="F51" s="3" t="str">
        <f>D51-C51</f>
        <v>3.00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23.18</v>
      </c>
      <c r="C52" s="3"/>
      <c r="D52" s="3"/>
      <c r="E52" s="3" t="str">
        <f t="shared" si="8"/>
        <v>92.72</v>
      </c>
      <c r="F52" s="3" t="str">
        <f>F51+F54</f>
        <v>4.00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1828.13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94.72</v>
      </c>
      <c r="C54" s="3">
        <v>129.0</v>
      </c>
      <c r="D54" s="3">
        <v>130.0</v>
      </c>
      <c r="E54" s="3" t="str">
        <f>F54*B54</f>
        <v>94.72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1181.88</v>
      </c>
      <c r="F55" s="1"/>
      <c r="G55" s="1">
        <v>1296.05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560.07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49</v>
      </c>
      <c r="B58" s="3"/>
      <c r="C58" s="3"/>
      <c r="D58" s="3"/>
      <c r="E58" s="3">
        <v>0.0</v>
      </c>
      <c r="F58" s="1"/>
      <c r="G58" s="7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4686.87</v>
      </c>
      <c r="F59" s="4"/>
      <c r="G59" s="3" t="str">
        <f>E59+9000</f>
        <v>13686.87</v>
      </c>
      <c r="H59" s="3"/>
      <c r="I59" s="1"/>
      <c r="J59" s="1"/>
      <c r="K59" s="1"/>
    </row>
    <row r="60" ht="12.75" customHeight="1">
      <c r="A60" s="6" t="s"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112.25</v>
      </c>
      <c r="C63" s="3">
        <v>60.0</v>
      </c>
      <c r="D63" s="3">
        <v>60.0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4.72</v>
      </c>
      <c r="C64" s="3">
        <v>5643.0</v>
      </c>
      <c r="D64" s="3">
        <v>5799.0</v>
      </c>
      <c r="E64" s="3" t="str">
        <f>F64*B64</f>
        <v>736.32</v>
      </c>
      <c r="F64" s="3" t="str">
        <f t="shared" si="9"/>
        <v>156.00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19.87</v>
      </c>
      <c r="C66" s="3">
        <v>224.0</v>
      </c>
      <c r="D66" s="3">
        <v>227.0</v>
      </c>
      <c r="E66" s="3" t="str">
        <f t="shared" ref="E66:E67" si="10">F66*B66</f>
        <v>59.61</v>
      </c>
      <c r="F66" s="3" t="str">
        <f>D66-C66</f>
        <v>3.00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23.18</v>
      </c>
      <c r="C67" s="3"/>
      <c r="D67" s="3"/>
      <c r="E67" s="3" t="str">
        <f t="shared" si="10"/>
        <v>69.54</v>
      </c>
      <c r="F67" s="3" t="str">
        <f>F66+F69</f>
        <v>3.00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1828.13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94.72</v>
      </c>
      <c r="C69" s="3">
        <v>105.0</v>
      </c>
      <c r="D69" s="3">
        <v>105.0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1181.88</v>
      </c>
      <c r="F70" s="1"/>
      <c r="G70" s="1">
        <v>1296.05</v>
      </c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560.07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49</v>
      </c>
      <c r="B73" s="3"/>
      <c r="C73" s="3"/>
      <c r="D73" s="3"/>
      <c r="E73" s="3">
        <v>0.0</v>
      </c>
      <c r="F73" s="1"/>
      <c r="G73" s="7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4616.17</v>
      </c>
      <c r="F74" s="4"/>
      <c r="G74" s="3" t="str">
        <f>E74+9000</f>
        <v>13616.17</v>
      </c>
      <c r="H74" s="3"/>
      <c r="I74" s="1"/>
      <c r="J74" s="1"/>
      <c r="K74" s="1"/>
    </row>
    <row r="75" ht="12.75" customHeight="1">
      <c r="A75" s="6" t="s">
        <v>58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112.25</v>
      </c>
      <c r="C78" s="3">
        <v>60.0</v>
      </c>
      <c r="D78" s="3">
        <v>60.0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5570.0</v>
      </c>
      <c r="D79" s="3">
        <v>5643.0</v>
      </c>
      <c r="E79" s="3" t="str">
        <f>F79*B79</f>
        <v>327.04</v>
      </c>
      <c r="F79" s="3" t="str">
        <f t="shared" si="11"/>
        <v>73.00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223.0</v>
      </c>
      <c r="D81" s="3">
        <v>224.0</v>
      </c>
      <c r="E81" s="3" t="str">
        <f t="shared" ref="E81:E82" si="12">F81*B81</f>
        <v>18.88</v>
      </c>
      <c r="F81" s="3" t="str">
        <f>D81-C81</f>
        <v>1.00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2"/>
        <v>22.03</v>
      </c>
      <c r="F82" s="3" t="str">
        <f>F81+F84</f>
        <v>1.00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1828.13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89.36</v>
      </c>
      <c r="C84" s="3">
        <v>105.0</v>
      </c>
      <c r="D84" s="3">
        <v>105.0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1181.88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560.07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>
        <v>78.0</v>
      </c>
      <c r="H87" s="1"/>
      <c r="I87" s="1"/>
      <c r="J87" s="1"/>
      <c r="K87" s="1"/>
    </row>
    <row r="88" ht="12.75" customHeight="1">
      <c r="A88" s="1" t="s">
        <v>49</v>
      </c>
      <c r="B88" s="3"/>
      <c r="C88" s="3"/>
      <c r="D88" s="3"/>
      <c r="E88" s="3">
        <v>0.0</v>
      </c>
      <c r="F88" s="1"/>
      <c r="G88" s="7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4110.65</v>
      </c>
      <c r="F89" s="4"/>
      <c r="G89" s="3" t="str">
        <f>E89+9000</f>
        <v>13110.65</v>
      </c>
      <c r="H89" s="3"/>
      <c r="I89" s="1"/>
      <c r="J89" s="1"/>
      <c r="K89" s="1"/>
    </row>
    <row r="90" ht="12.75" customHeight="1">
      <c r="A90" s="6" t="s">
        <v>58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106.6</v>
      </c>
      <c r="C93" s="3">
        <v>59.0</v>
      </c>
      <c r="D93" s="3">
        <v>60.0</v>
      </c>
      <c r="E93" s="3" t="str">
        <f>B93*F93</f>
        <v>106.60</v>
      </c>
      <c r="F93" s="3" t="str">
        <f t="shared" ref="F93:F94" si="13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5566.0</v>
      </c>
      <c r="D94" s="3">
        <v>5569.0</v>
      </c>
      <c r="E94" s="3" t="str">
        <f>F94*B94</f>
        <v>13.44</v>
      </c>
      <c r="F94" s="3" t="str">
        <f t="shared" si="13"/>
        <v>3.00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220.0</v>
      </c>
      <c r="D96" s="3">
        <v>223.0</v>
      </c>
      <c r="E96" s="3" t="str">
        <f t="shared" ref="E96:E97" si="14">F96*B96</f>
        <v>56.64</v>
      </c>
      <c r="F96" s="3" t="str">
        <f>D96-C96</f>
        <v>3.00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14"/>
        <v>88.12</v>
      </c>
      <c r="F97" s="3" t="str">
        <f>F96+F99</f>
        <v>4.00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1828.13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89.36</v>
      </c>
      <c r="C99" s="3">
        <v>104.0</v>
      </c>
      <c r="D99" s="3">
        <v>105.0</v>
      </c>
      <c r="E99" s="3" t="str">
        <f>F99*B99</f>
        <v>89.36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1181.88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560.07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49</v>
      </c>
      <c r="B103" s="3"/>
      <c r="C103" s="3"/>
      <c r="D103" s="3"/>
      <c r="E103" s="3">
        <v>0.0</v>
      </c>
      <c r="F103" s="1"/>
      <c r="G103" s="7">
        <v>44185.0</v>
      </c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4096.86</v>
      </c>
      <c r="F104" s="4"/>
      <c r="G104" s="3" t="str">
        <f>E104+9000</f>
        <v>13096.86</v>
      </c>
      <c r="H104" s="3"/>
      <c r="I104" s="1"/>
      <c r="J104" s="1"/>
      <c r="K104" s="1"/>
    </row>
    <row r="105" ht="12.75" customHeight="1">
      <c r="A105" s="6" t="s">
        <v>58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106.6</v>
      </c>
      <c r="C108" s="3">
        <v>58.0</v>
      </c>
      <c r="D108" s="3">
        <v>59.0</v>
      </c>
      <c r="E108" s="3" t="str">
        <f>B108*F108</f>
        <v>106.60</v>
      </c>
      <c r="F108" s="3" t="str">
        <f t="shared" ref="F108:F109" si="15">D108-C108</f>
        <v>1.00</v>
      </c>
      <c r="G108" s="1"/>
      <c r="H108" s="1">
        <v>3742.0</v>
      </c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5507.0</v>
      </c>
      <c r="D109" s="3">
        <v>5566.0</v>
      </c>
      <c r="E109" s="3" t="str">
        <f>F109*B109</f>
        <v>264.32</v>
      </c>
      <c r="F109" s="3" t="str">
        <f t="shared" si="15"/>
        <v>59.00</v>
      </c>
      <c r="G109" s="1"/>
      <c r="H109" s="1" t="str">
        <f>H108*2/3</f>
        <v>2494.666667</v>
      </c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3" t="str">
        <f>E108+E109+E111+E112+E114</f>
        <v>523.22</v>
      </c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219.0</v>
      </c>
      <c r="D111" s="3">
        <v>220.0</v>
      </c>
      <c r="E111" s="3" t="str">
        <f t="shared" ref="E111:E112" si="16">F111*B111</f>
        <v>18.88</v>
      </c>
      <c r="F111" s="3" t="str">
        <f>D111-C111</f>
        <v>1.00</v>
      </c>
      <c r="G111" s="1"/>
      <c r="H111" s="3" t="str">
        <f>E134</f>
        <v>4552.31</v>
      </c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16"/>
        <v>44.06</v>
      </c>
      <c r="F112" s="3" t="str">
        <f>F111+F114</f>
        <v>2.00</v>
      </c>
      <c r="G112" s="1"/>
      <c r="H112" s="3" t="str">
        <f>H109+H110+H111</f>
        <v>7570.20</v>
      </c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1828.13</v>
      </c>
      <c r="F113" s="1"/>
      <c r="G113" s="1"/>
      <c r="H113" s="3" t="str">
        <f>12000-H112</f>
        <v>4429.80</v>
      </c>
      <c r="I113" s="3"/>
      <c r="J113" s="1"/>
      <c r="K113" s="1"/>
    </row>
    <row r="114" ht="12.75" customHeight="1">
      <c r="A114" s="1" t="s">
        <v>12</v>
      </c>
      <c r="B114" s="3">
        <v>89.36</v>
      </c>
      <c r="C114" s="3">
        <v>103.0</v>
      </c>
      <c r="D114" s="3">
        <v>104.0</v>
      </c>
      <c r="E114" s="3" t="str">
        <f>F114*B114</f>
        <v>89.36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1181.88</v>
      </c>
      <c r="F115" s="1"/>
      <c r="G115" s="1"/>
      <c r="H115" s="1">
        <v>3742.0</v>
      </c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560.07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49</v>
      </c>
      <c r="B118" s="3"/>
      <c r="C118" s="3"/>
      <c r="D118" s="3"/>
      <c r="E118" s="3">
        <v>0.0</v>
      </c>
      <c r="F118" s="1"/>
      <c r="G118" s="7">
        <v>44185.0</v>
      </c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4265.92</v>
      </c>
      <c r="F119" s="4"/>
      <c r="G119" s="3" t="str">
        <f>E119+9000</f>
        <v>13265.92</v>
      </c>
      <c r="H119" s="3"/>
      <c r="I119" s="1"/>
      <c r="J119" s="1"/>
      <c r="K119" s="1"/>
    </row>
    <row r="120" ht="12.75" customHeight="1">
      <c r="A120" s="6" t="s">
        <v>58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106.6</v>
      </c>
      <c r="C123" s="3">
        <v>56.0</v>
      </c>
      <c r="D123" s="3">
        <v>58.0</v>
      </c>
      <c r="E123" s="3" t="str">
        <f t="shared" ref="E123:E124" si="17">F123*B123</f>
        <v>213.20</v>
      </c>
      <c r="F123" s="3" t="str">
        <f t="shared" ref="F123:F124" si="18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5417.0</v>
      </c>
      <c r="D124" s="3">
        <v>5507.0</v>
      </c>
      <c r="E124" s="3" t="str">
        <f t="shared" si="17"/>
        <v>403.20</v>
      </c>
      <c r="F124" s="3" t="str">
        <f t="shared" si="18"/>
        <v>90.00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217.0</v>
      </c>
      <c r="D126" s="3">
        <v>219.0</v>
      </c>
      <c r="E126" s="3" t="str">
        <f t="shared" ref="E126:E127" si="19">F126*B126</f>
        <v>37.76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19"/>
        <v>66.09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1828.13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89.36</v>
      </c>
      <c r="C129" s="3">
        <v>102.0</v>
      </c>
      <c r="D129" s="3">
        <v>103.0</v>
      </c>
      <c r="E129" s="3" t="str">
        <f>F129*B129</f>
        <v>89.36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1181.88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560.07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49</v>
      </c>
      <c r="B133" s="3"/>
      <c r="C133" s="3"/>
      <c r="D133" s="3"/>
      <c r="E133" s="3">
        <v>0.0</v>
      </c>
      <c r="F133" s="1"/>
      <c r="G133" s="7">
        <v>44185.0</v>
      </c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4552.31</v>
      </c>
      <c r="F134" s="4"/>
      <c r="G134" s="3" t="str">
        <f>E134+9000</f>
        <v>13552.31</v>
      </c>
      <c r="H134" s="3"/>
      <c r="I134" s="1"/>
      <c r="J134" s="1"/>
      <c r="K134" s="1"/>
    </row>
    <row r="135" ht="12.75" customHeight="1">
      <c r="A135" s="6" t="s">
        <v>58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106.6</v>
      </c>
      <c r="C138" s="3">
        <v>56.0</v>
      </c>
      <c r="D138" s="3">
        <v>56.0</v>
      </c>
      <c r="E138" s="3" t="str">
        <f t="shared" ref="E138:E139" si="20">F138*B138</f>
        <v>0.00</v>
      </c>
      <c r="F138" s="3" t="str">
        <f t="shared" ref="F138:F139" si="21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5329.0</v>
      </c>
      <c r="D139" s="3">
        <v>5417.0</v>
      </c>
      <c r="E139" s="3" t="str">
        <f t="shared" si="20"/>
        <v>394.24</v>
      </c>
      <c r="F139" s="3" t="str">
        <f t="shared" si="21"/>
        <v>88.00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213.0</v>
      </c>
      <c r="D141" s="3">
        <v>217.0</v>
      </c>
      <c r="E141" s="3" t="str">
        <f t="shared" ref="E141:E142" si="22">F141*B141</f>
        <v>75.52</v>
      </c>
      <c r="F141" s="3" t="str">
        <f>D141-C141</f>
        <v>4.00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22"/>
        <v>110.15</v>
      </c>
      <c r="F142" s="3" t="str">
        <f>F141+F144</f>
        <v>5.00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1828.13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89.36</v>
      </c>
      <c r="C144" s="3">
        <v>101.0</v>
      </c>
      <c r="D144" s="3">
        <v>102.0</v>
      </c>
      <c r="E144" s="3" t="str">
        <f>F144*B144</f>
        <v>89.36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1181.88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560.07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49</v>
      </c>
      <c r="B148" s="3"/>
      <c r="C148" s="3"/>
      <c r="D148" s="3"/>
      <c r="E148" s="3">
        <v>0.0</v>
      </c>
      <c r="F148" s="1"/>
      <c r="G148" s="7">
        <v>44185.0</v>
      </c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4411.97</v>
      </c>
      <c r="F149" s="4"/>
      <c r="G149" s="3" t="str">
        <f>E149+9000</f>
        <v>13411.97</v>
      </c>
      <c r="H149" s="3" t="str">
        <f>E149+39</f>
        <v>4450.97</v>
      </c>
      <c r="I149" s="1"/>
      <c r="J149" s="1"/>
      <c r="K149" s="1"/>
    </row>
    <row r="150" ht="12.75" customHeight="1">
      <c r="A150" s="6" t="s">
        <v>58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106.6</v>
      </c>
      <c r="C153" s="3">
        <v>55.0</v>
      </c>
      <c r="D153" s="3">
        <v>56.0</v>
      </c>
      <c r="E153" s="3" t="str">
        <f t="shared" ref="E153:E154" si="23">F153*B153</f>
        <v>106.60</v>
      </c>
      <c r="F153" s="3" t="str">
        <f t="shared" ref="F153:F154" si="24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5248.0</v>
      </c>
      <c r="D154" s="3">
        <v>5329.0</v>
      </c>
      <c r="E154" s="3" t="str">
        <f t="shared" si="23"/>
        <v>362.88</v>
      </c>
      <c r="F154" s="3" t="str">
        <f t="shared" si="24"/>
        <v>81.00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210.0</v>
      </c>
      <c r="D156" s="3">
        <v>213.0</v>
      </c>
      <c r="E156" s="3" t="str">
        <f t="shared" ref="E156:E157" si="25">F156*B156</f>
        <v>56.64</v>
      </c>
      <c r="F156" s="3" t="str">
        <f>D156-C156</f>
        <v>3.00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25"/>
        <v>110.15</v>
      </c>
      <c r="F157" s="3" t="str">
        <f>F156+F159</f>
        <v>5.00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1828.13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89.36</v>
      </c>
      <c r="C159" s="3">
        <v>99.0</v>
      </c>
      <c r="D159" s="3">
        <v>101.0</v>
      </c>
      <c r="E159" s="3" t="str">
        <f>F159*B159</f>
        <v>178.72</v>
      </c>
      <c r="F159" s="3" t="str">
        <f>D159-C159</f>
        <v>2.00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1181.88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560.07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49</v>
      </c>
      <c r="B163" s="3"/>
      <c r="C163" s="3"/>
      <c r="D163" s="3"/>
      <c r="E163" s="3">
        <v>0.0</v>
      </c>
      <c r="F163" s="1"/>
      <c r="G163" s="7">
        <v>44185.0</v>
      </c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4557.69</v>
      </c>
      <c r="F164" s="4"/>
      <c r="G164" s="3" t="str">
        <f>E164+9000</f>
        <v>13557.69</v>
      </c>
      <c r="H164" s="3" t="str">
        <f>E164-18</f>
        <v>4539.69</v>
      </c>
      <c r="I164" s="1"/>
      <c r="J164" s="1"/>
      <c r="K164" s="1"/>
    </row>
    <row r="165" ht="12.75" customHeight="1">
      <c r="A165" s="6" t="s">
        <v>58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106.6</v>
      </c>
      <c r="C168" s="3">
        <v>54.0</v>
      </c>
      <c r="D168" s="3">
        <v>55.0</v>
      </c>
      <c r="E168" s="3" t="str">
        <f t="shared" ref="E168:E169" si="26">F168*B168</f>
        <v>106.60</v>
      </c>
      <c r="F168" s="3" t="str">
        <f t="shared" ref="F168:F169" si="27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5155.0</v>
      </c>
      <c r="D169" s="3">
        <v>5248.0</v>
      </c>
      <c r="E169" s="3" t="str">
        <f t="shared" si="26"/>
        <v>416.64</v>
      </c>
      <c r="F169" s="3" t="str">
        <f t="shared" si="27"/>
        <v>93.00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208.0</v>
      </c>
      <c r="D171" s="3">
        <v>210.0</v>
      </c>
      <c r="E171" s="3" t="str">
        <f t="shared" ref="E171:E172" si="28">F171*B171</f>
        <v>37.76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28"/>
        <v>66.09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1828.13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89.36</v>
      </c>
      <c r="C174" s="3">
        <v>98.0</v>
      </c>
      <c r="D174" s="3">
        <v>99.0</v>
      </c>
      <c r="E174" s="3" t="str">
        <f>F174*B174</f>
        <v>89.36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1036.84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328.3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49</v>
      </c>
      <c r="B178" s="3"/>
      <c r="C178" s="3"/>
      <c r="D178" s="3"/>
      <c r="E178" s="3">
        <v>0.0</v>
      </c>
      <c r="F178" s="1"/>
      <c r="G178" s="7">
        <v>44185.0</v>
      </c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4082.34</v>
      </c>
      <c r="F179" s="4"/>
      <c r="G179" s="3" t="str">
        <f>E179+9000</f>
        <v>13082.34</v>
      </c>
      <c r="H179" s="1"/>
      <c r="I179" s="1"/>
      <c r="J179" s="1"/>
      <c r="K179" s="1"/>
    </row>
    <row r="180" ht="12.75" customHeight="1">
      <c r="A180" s="6" t="s">
        <v>58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106.6</v>
      </c>
      <c r="C183" s="3">
        <v>53.0</v>
      </c>
      <c r="D183" s="3">
        <v>54.0</v>
      </c>
      <c r="E183" s="3" t="str">
        <f t="shared" ref="E183:E184" si="29">F183*B183</f>
        <v>106.60</v>
      </c>
      <c r="F183" s="3" t="str">
        <f t="shared" ref="F183:F184" si="30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5069.0</v>
      </c>
      <c r="D184" s="3">
        <v>5155.0</v>
      </c>
      <c r="E184" s="3" t="str">
        <f t="shared" si="29"/>
        <v>385.28</v>
      </c>
      <c r="F184" s="3" t="str">
        <f t="shared" si="30"/>
        <v>86.00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205.0</v>
      </c>
      <c r="D186" s="3">
        <v>208.0</v>
      </c>
      <c r="E186" s="3" t="str">
        <f t="shared" ref="E186:E187" si="31">F186*B186</f>
        <v>56.64</v>
      </c>
      <c r="F186" s="3" t="str">
        <f>D186-C186</f>
        <v>3.00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1"/>
        <v>110.15</v>
      </c>
      <c r="F187" s="3" t="str">
        <f>F186+F189</f>
        <v>5.00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1828.13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89.36</v>
      </c>
      <c r="C189" s="3">
        <v>96.0</v>
      </c>
      <c r="D189" s="3">
        <v>98.0</v>
      </c>
      <c r="E189" s="3" t="str">
        <f>F189*B189</f>
        <v>178.72</v>
      </c>
      <c r="F189" s="3" t="str">
        <f>D189-C189</f>
        <v>2.00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1036.84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328.3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49</v>
      </c>
      <c r="B193" s="3"/>
      <c r="C193" s="3"/>
      <c r="D193" s="3"/>
      <c r="E193" s="3">
        <v>0.0</v>
      </c>
      <c r="F193" s="1"/>
      <c r="G193" s="7">
        <v>44185.0</v>
      </c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4203.28</v>
      </c>
      <c r="F194" s="4"/>
      <c r="G194" s="3" t="str">
        <f>E194+9000</f>
        <v>13203.28</v>
      </c>
      <c r="H194" s="1"/>
      <c r="I194" s="1"/>
      <c r="J194" s="1"/>
      <c r="K194" s="1"/>
    </row>
    <row r="195" ht="12.75" customHeight="1">
      <c r="A195" s="6" t="s">
        <v>58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106.6</v>
      </c>
      <c r="C198" s="3">
        <v>52.0</v>
      </c>
      <c r="D198" s="3">
        <v>53.0</v>
      </c>
      <c r="E198" s="3" t="str">
        <f t="shared" ref="E198:E199" si="32">F198*B198</f>
        <v>106.60</v>
      </c>
      <c r="F198" s="3" t="str">
        <f t="shared" ref="F198:F199" si="33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4983.0</v>
      </c>
      <c r="D199" s="3">
        <v>5069.0</v>
      </c>
      <c r="E199" s="3" t="str">
        <f t="shared" si="32"/>
        <v>385.28</v>
      </c>
      <c r="F199" s="3" t="str">
        <f t="shared" si="33"/>
        <v>86.00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202.0</v>
      </c>
      <c r="D201" s="3">
        <v>205.0</v>
      </c>
      <c r="E201" s="3" t="str">
        <f t="shared" ref="E201:E202" si="34">F201*B201</f>
        <v>56.64</v>
      </c>
      <c r="F201" s="3" t="str">
        <f>D201-C201</f>
        <v>3.00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34"/>
        <v>66.09</v>
      </c>
      <c r="F202" s="3" t="str">
        <f>F201+F204</f>
        <v>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1828.13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89.36</v>
      </c>
      <c r="C204" s="3">
        <v>96.0</v>
      </c>
      <c r="D204" s="3">
        <v>96.0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1036.84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328.3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49</v>
      </c>
      <c r="B208" s="3"/>
      <c r="C208" s="3"/>
      <c r="D208" s="3"/>
      <c r="E208" s="3">
        <v>0.0</v>
      </c>
      <c r="F208" s="1"/>
      <c r="G208" s="7">
        <v>44185.0</v>
      </c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3980.50</v>
      </c>
      <c r="F209" s="4"/>
      <c r="G209" s="3" t="str">
        <f>E209+9000</f>
        <v>12980.50</v>
      </c>
      <c r="H209" s="1"/>
      <c r="I209" s="1"/>
      <c r="J209" s="1"/>
      <c r="K209" s="1"/>
    </row>
    <row r="210" ht="12.75" customHeight="1">
      <c r="A210" s="6" t="s">
        <v>58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106.6</v>
      </c>
      <c r="C213" s="3">
        <v>52.0</v>
      </c>
      <c r="D213" s="3">
        <v>52.0</v>
      </c>
      <c r="E213" s="3" t="str">
        <f t="shared" ref="E213:E214" si="35">F213*B213</f>
        <v>0.00</v>
      </c>
      <c r="F213" s="3" t="str">
        <f t="shared" ref="F213:F214" si="36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4911.0</v>
      </c>
      <c r="D214" s="3">
        <v>4983.0</v>
      </c>
      <c r="E214" s="3" t="str">
        <f t="shared" si="35"/>
        <v>322.56</v>
      </c>
      <c r="F214" s="3" t="str">
        <f t="shared" si="36"/>
        <v>72.00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201.0</v>
      </c>
      <c r="D216" s="3">
        <v>202.0</v>
      </c>
      <c r="E216" s="3" t="str">
        <f t="shared" ref="E216:E217" si="37">F216*B216</f>
        <v>18.88</v>
      </c>
      <c r="F216" s="3" t="str">
        <f>D216-C216</f>
        <v>1.00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37"/>
        <v>66.09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1828.13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84.77</v>
      </c>
      <c r="C219" s="3">
        <v>94.0</v>
      </c>
      <c r="D219" s="3">
        <v>96.0</v>
      </c>
      <c r="E219" s="3" t="str">
        <f>F219*B219</f>
        <v>169.54</v>
      </c>
      <c r="F219" s="3" t="str">
        <f>D219-C219</f>
        <v>2.00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1036.84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328.3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2.75" customHeight="1">
      <c r="A223" s="1" t="s">
        <v>49</v>
      </c>
      <c r="B223" s="3"/>
      <c r="C223" s="3"/>
      <c r="D223" s="3"/>
      <c r="E223" s="3">
        <v>0.0</v>
      </c>
      <c r="F223" s="1"/>
      <c r="G223" s="7">
        <v>44185.0</v>
      </c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3942.96</v>
      </c>
      <c r="F224" s="4"/>
      <c r="G224" s="3" t="str">
        <f>E224+9000</f>
        <v>12942.96</v>
      </c>
      <c r="H224" s="1"/>
      <c r="I224" s="1"/>
      <c r="J224" s="1"/>
      <c r="K224" s="1"/>
    </row>
    <row r="225" ht="12.75" customHeight="1">
      <c r="A225" s="6" t="s">
        <v>58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106.6</v>
      </c>
      <c r="C228" s="3">
        <v>50.0</v>
      </c>
      <c r="D228" s="3">
        <v>52.0</v>
      </c>
      <c r="E228" s="3" t="str">
        <f t="shared" ref="E228:E229" si="38">F228*B228</f>
        <v>213.20</v>
      </c>
      <c r="F228" s="3" t="str">
        <f t="shared" ref="F228:F229" si="39">D228-C228</f>
        <v>2.00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4841.0</v>
      </c>
      <c r="D229" s="3">
        <v>4911.0</v>
      </c>
      <c r="E229" s="3" t="str">
        <f t="shared" si="38"/>
        <v>313.60</v>
      </c>
      <c r="F229" s="3" t="str">
        <f t="shared" si="39"/>
        <v>70.00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199.0</v>
      </c>
      <c r="D231" s="3">
        <v>201.0</v>
      </c>
      <c r="E231" s="3" t="str">
        <f t="shared" ref="E231:E232" si="40">F231*B231</f>
        <v>37.76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0"/>
        <v>44.06</v>
      </c>
      <c r="F232" s="3" t="str">
        <f>F231+F234</f>
        <v>2.00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1828.13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84.77</v>
      </c>
      <c r="C234" s="3">
        <v>94.0</v>
      </c>
      <c r="D234" s="3">
        <v>94.0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1315.65</v>
      </c>
      <c r="F235" s="1"/>
      <c r="G235" s="1">
        <v>1315.65</v>
      </c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328.3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70.0</v>
      </c>
      <c r="F237" s="1"/>
      <c r="G237" s="1"/>
      <c r="H237" s="1"/>
      <c r="I237" s="1"/>
      <c r="J237" s="1"/>
      <c r="K237" s="1"/>
    </row>
    <row r="238" ht="12.75" customHeight="1">
      <c r="A238" s="1" t="s">
        <v>49</v>
      </c>
      <c r="B238" s="3"/>
      <c r="C238" s="3"/>
      <c r="D238" s="3"/>
      <c r="E238" s="3">
        <v>0.0</v>
      </c>
      <c r="F238" s="1"/>
      <c r="G238" s="7">
        <v>44185.0</v>
      </c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4253.32</v>
      </c>
      <c r="F239" s="4"/>
      <c r="G239" s="3" t="str">
        <f>E239+9000</f>
        <v>13253.32</v>
      </c>
      <c r="H239" s="1"/>
      <c r="I239" s="1"/>
      <c r="J239" s="1"/>
      <c r="K239" s="1"/>
    </row>
    <row r="240" ht="12.75" customHeight="1">
      <c r="A240" s="6" t="s">
        <v>58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106.6</v>
      </c>
      <c r="C243" s="3">
        <v>50.0</v>
      </c>
      <c r="D243" s="3">
        <v>50.0</v>
      </c>
      <c r="E243" s="3" t="str">
        <f t="shared" ref="E243:E244" si="41">F243*B243</f>
        <v>0.00</v>
      </c>
      <c r="F243" s="3" t="str">
        <f t="shared" ref="F243:F244" si="42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4.48</v>
      </c>
      <c r="C244" s="3">
        <v>4754.0</v>
      </c>
      <c r="D244" s="3">
        <v>4841.0</v>
      </c>
      <c r="E244" s="3" t="str">
        <f t="shared" si="41"/>
        <v>389.76</v>
      </c>
      <c r="F244" s="3" t="str">
        <f t="shared" si="42"/>
        <v>87.00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18.88</v>
      </c>
      <c r="C246" s="3">
        <v>197.0</v>
      </c>
      <c r="D246" s="3">
        <v>199.0</v>
      </c>
      <c r="E246" s="3" t="str">
        <f t="shared" ref="E246:E247" si="43">F246*B246</f>
        <v>37.76</v>
      </c>
      <c r="F246" s="3" t="str">
        <f>D246-C246</f>
        <v>2.00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43"/>
        <v>66.09</v>
      </c>
      <c r="F247" s="3" t="str">
        <f>F246+F249</f>
        <v>3.00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1734.15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84.77</v>
      </c>
      <c r="C249" s="3">
        <v>93.0</v>
      </c>
      <c r="D249" s="3">
        <v>94.0</v>
      </c>
      <c r="E249" s="3" t="str">
        <f>F249*B249</f>
        <v>84.77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1033.9</v>
      </c>
      <c r="F250" s="1"/>
      <c r="G250" s="1">
        <v>1315.65</v>
      </c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328.3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70.0</v>
      </c>
      <c r="F252" s="1"/>
      <c r="G252" s="1"/>
      <c r="H252" s="1"/>
      <c r="I252" s="1"/>
      <c r="J252" s="1"/>
      <c r="K252" s="1"/>
    </row>
    <row r="253" ht="12.75" customHeight="1">
      <c r="A253" s="1" t="s">
        <v>49</v>
      </c>
      <c r="B253" s="3"/>
      <c r="C253" s="3"/>
      <c r="D253" s="3"/>
      <c r="E253" s="3">
        <v>0.0</v>
      </c>
      <c r="F253" s="1"/>
      <c r="G253" s="7">
        <v>44185.0</v>
      </c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3847.35</v>
      </c>
      <c r="F254" s="4"/>
      <c r="G254" s="3" t="str">
        <f>E254+9000</f>
        <v>12847.35</v>
      </c>
      <c r="H254" s="1"/>
      <c r="I254" s="1"/>
      <c r="J254" s="1"/>
      <c r="K254" s="1"/>
    </row>
    <row r="255" ht="12.75" customHeight="1">
      <c r="A255" s="6" t="s">
        <v>58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101.25</v>
      </c>
      <c r="C258" s="3">
        <v>49.0</v>
      </c>
      <c r="D258" s="3">
        <v>50.0</v>
      </c>
      <c r="E258" s="3" t="str">
        <f t="shared" ref="E258:E259" si="44">F258*B258</f>
        <v>101.25</v>
      </c>
      <c r="F258" s="3" t="str">
        <f t="shared" ref="F258:F259" si="45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4673.0</v>
      </c>
      <c r="D259" s="3">
        <v>4754.0</v>
      </c>
      <c r="E259" s="3" t="str">
        <f t="shared" si="44"/>
        <v>345.06</v>
      </c>
      <c r="F259" s="3" t="str">
        <f t="shared" si="45"/>
        <v>81.00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87.38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195.0</v>
      </c>
      <c r="D261" s="3">
        <v>197.0</v>
      </c>
      <c r="E261" s="3" t="str">
        <f t="shared" ref="E261:E262" si="46">F261*B261</f>
        <v>35.86</v>
      </c>
      <c r="F261" s="3" t="str">
        <f>D261-C261</f>
        <v>2.00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46"/>
        <v>41.86</v>
      </c>
      <c r="F262" s="3" t="str">
        <f>F261+F264</f>
        <v>2.00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1712.0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93.0</v>
      </c>
      <c r="D264" s="3">
        <v>93.0</v>
      </c>
      <c r="E264" s="3" t="str">
        <f>F264*B264</f>
        <v>0.00</v>
      </c>
      <c r="F264" s="3" t="str">
        <f>D264-C264</f>
        <v>0.00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1033.9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328.3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70.0</v>
      </c>
      <c r="F267" s="1"/>
      <c r="G267" s="1"/>
      <c r="H267" s="1"/>
      <c r="I267" s="1"/>
      <c r="J267" s="1"/>
      <c r="K267" s="1"/>
    </row>
    <row r="268" ht="12.75" customHeight="1">
      <c r="A268" s="1" t="s">
        <v>49</v>
      </c>
      <c r="B268" s="3"/>
      <c r="C268" s="3"/>
      <c r="D268" s="3"/>
      <c r="E268" s="3">
        <v>0.0</v>
      </c>
      <c r="F268" s="1"/>
      <c r="G268" s="7">
        <v>44185.0</v>
      </c>
      <c r="H268" s="1"/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3755.61</v>
      </c>
      <c r="F269" s="4"/>
      <c r="G269" s="3" t="str">
        <f>E269+9000</f>
        <v>12755.61</v>
      </c>
      <c r="H269" s="1"/>
      <c r="I269" s="1"/>
      <c r="J269" s="1"/>
      <c r="K269" s="1"/>
    </row>
    <row r="270" ht="12.75" customHeight="1">
      <c r="A270" s="6" t="s">
        <v>58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101.25</v>
      </c>
      <c r="C273" s="3">
        <v>47.0</v>
      </c>
      <c r="D273" s="3">
        <v>49.0</v>
      </c>
      <c r="E273" s="3" t="str">
        <f t="shared" ref="E273:E274" si="47">F273*B273</f>
        <v>202.50</v>
      </c>
      <c r="F273" s="3" t="str">
        <f t="shared" ref="F273:F274" si="48">D273-C273</f>
        <v>2.00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4584.0</v>
      </c>
      <c r="D274" s="3">
        <v>4673.0</v>
      </c>
      <c r="E274" s="3" t="str">
        <f t="shared" si="47"/>
        <v>379.14</v>
      </c>
      <c r="F274" s="3" t="str">
        <f t="shared" si="48"/>
        <v>89.00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87.38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192.0</v>
      </c>
      <c r="D276" s="3">
        <v>195.0</v>
      </c>
      <c r="E276" s="3" t="str">
        <f t="shared" ref="E276:E277" si="49">F276*B276</f>
        <v>53.79</v>
      </c>
      <c r="F276" s="3" t="str">
        <f>D276-C276</f>
        <v>3.00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49"/>
        <v>104.65</v>
      </c>
      <c r="F277" s="3" t="str">
        <f>F276+F279</f>
        <v>5.00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1712.0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91.0</v>
      </c>
      <c r="D279" s="3">
        <v>93.0</v>
      </c>
      <c r="E279" s="3" t="str">
        <f>F279*B279</f>
        <v>214.56</v>
      </c>
      <c r="F279" s="3" t="str">
        <f>D279-C279</f>
        <v>2.00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1033.9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328.3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70.0</v>
      </c>
      <c r="F282" s="1"/>
      <c r="G282" s="1"/>
      <c r="H282" s="1"/>
      <c r="I282" s="1"/>
      <c r="J282" s="1"/>
      <c r="K282" s="1"/>
    </row>
    <row r="283" ht="12.75" customHeight="1">
      <c r="A283" s="1" t="s">
        <v>49</v>
      </c>
      <c r="B283" s="3"/>
      <c r="C283" s="3"/>
      <c r="D283" s="3"/>
      <c r="E283" s="3">
        <v>0.0</v>
      </c>
      <c r="F283" s="1"/>
      <c r="G283" s="7">
        <v>44185.0</v>
      </c>
      <c r="H283" s="1"/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4186.22</v>
      </c>
      <c r="F284" s="4"/>
      <c r="G284" s="3" t="str">
        <f>E284+9000</f>
        <v>13186.22</v>
      </c>
      <c r="H284" s="1"/>
      <c r="I284" s="1"/>
      <c r="J284" s="1"/>
      <c r="K284" s="1"/>
    </row>
    <row r="285" ht="12.75" customHeight="1">
      <c r="A285" s="6" t="s">
        <v>58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101.25</v>
      </c>
      <c r="C288" s="3">
        <v>47.0</v>
      </c>
      <c r="D288" s="3">
        <v>47.0</v>
      </c>
      <c r="E288" s="3" t="str">
        <f t="shared" ref="E288:E289" si="50">F288*B288</f>
        <v>0.00</v>
      </c>
      <c r="F288" s="3" t="str">
        <f t="shared" ref="F288:F289" si="51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4.26</v>
      </c>
      <c r="C289" s="3">
        <v>4508.0</v>
      </c>
      <c r="D289" s="3">
        <v>4584.0</v>
      </c>
      <c r="E289" s="3" t="str">
        <f t="shared" si="50"/>
        <v>323.76</v>
      </c>
      <c r="F289" s="3" t="str">
        <f t="shared" si="51"/>
        <v>76.00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87.38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17.93</v>
      </c>
      <c r="C291" s="3">
        <v>190.0</v>
      </c>
      <c r="D291" s="3">
        <v>192.0</v>
      </c>
      <c r="E291" s="3" t="str">
        <f t="shared" ref="E291:E292" si="52">F291*B291</f>
        <v>35.86</v>
      </c>
      <c r="F291" s="3" t="str">
        <f>D291-C291</f>
        <v>2.00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20.93</v>
      </c>
      <c r="C292" s="3"/>
      <c r="D292" s="3"/>
      <c r="E292" s="3" t="str">
        <f t="shared" si="52"/>
        <v>62.79</v>
      </c>
      <c r="F292" s="3" t="str">
        <f>F291+F294</f>
        <v>3.00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1712.0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107.28</v>
      </c>
      <c r="C294" s="3">
        <v>90.0</v>
      </c>
      <c r="D294" s="3">
        <v>91.0</v>
      </c>
      <c r="E294" s="3" t="str">
        <f>F294*B294</f>
        <v>107.28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1033.9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328.3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70.0</v>
      </c>
      <c r="F297" s="1"/>
      <c r="G297" s="1"/>
      <c r="H297" s="1"/>
      <c r="I297" s="1"/>
      <c r="J297" s="1"/>
      <c r="K297" s="1"/>
    </row>
    <row r="298" ht="12.75" customHeight="1">
      <c r="A298" s="1" t="s">
        <v>49</v>
      </c>
      <c r="B298" s="3"/>
      <c r="C298" s="3"/>
      <c r="D298" s="3"/>
      <c r="E298" s="3">
        <v>0.0</v>
      </c>
      <c r="F298" s="1"/>
      <c r="G298" s="7">
        <v>44185.0</v>
      </c>
      <c r="H298" s="1"/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3761.27</v>
      </c>
      <c r="F299" s="4"/>
      <c r="G299" s="3" t="str">
        <f>E299+9000</f>
        <v>12761.27</v>
      </c>
      <c r="H299" s="1"/>
      <c r="I299" s="1"/>
      <c r="J299" s="1"/>
      <c r="K299" s="1"/>
    </row>
    <row r="300" ht="12.75" customHeight="1">
      <c r="A300" s="6" t="s">
        <v>58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45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101.25</v>
      </c>
      <c r="C303" s="3">
        <v>46.1</v>
      </c>
      <c r="D303" s="3">
        <v>47.0</v>
      </c>
      <c r="E303" s="3" t="str">
        <f t="shared" ref="E303:E304" si="53">F303*B303</f>
        <v>91.12</v>
      </c>
      <c r="F303" s="3" t="str">
        <f t="shared" ref="F303:F304" si="54">D303-C303</f>
        <v>0.90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4.26</v>
      </c>
      <c r="C304" s="3">
        <v>4425.0</v>
      </c>
      <c r="D304" s="3">
        <v>4508.0</v>
      </c>
      <c r="E304" s="3" t="str">
        <f t="shared" si="53"/>
        <v>353.58</v>
      </c>
      <c r="F304" s="3" t="str">
        <f t="shared" si="54"/>
        <v>83.00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87.38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17.93</v>
      </c>
      <c r="C306" s="3">
        <v>188.0</v>
      </c>
      <c r="D306" s="3">
        <v>190.0</v>
      </c>
      <c r="E306" s="3" t="str">
        <f t="shared" ref="E306:E307" si="55">F306*B306</f>
        <v>35.86</v>
      </c>
      <c r="F306" s="3" t="str">
        <f>D306-C306</f>
        <v>2.00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20.93</v>
      </c>
      <c r="C307" s="3"/>
      <c r="D307" s="3"/>
      <c r="E307" s="3" t="str">
        <f t="shared" si="55"/>
        <v>62.79</v>
      </c>
      <c r="F307" s="3" t="str">
        <f>F306+F309</f>
        <v>3.00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1712.0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107.28</v>
      </c>
      <c r="C309" s="3">
        <v>89.0</v>
      </c>
      <c r="D309" s="3">
        <v>90.0</v>
      </c>
      <c r="E309" s="3" t="str">
        <f>F309*B309</f>
        <v>107.28</v>
      </c>
      <c r="F309" s="3" t="str">
        <f>D309-C309</f>
        <v>1.00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1033.9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328.3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70.0</v>
      </c>
      <c r="F312" s="1"/>
      <c r="G312" s="1"/>
      <c r="H312" s="1"/>
      <c r="I312" s="1"/>
      <c r="J312" s="1"/>
      <c r="K312" s="1"/>
    </row>
    <row r="313" ht="12.75" customHeight="1">
      <c r="A313" s="1" t="s">
        <v>49</v>
      </c>
      <c r="B313" s="3"/>
      <c r="C313" s="3"/>
      <c r="D313" s="3"/>
      <c r="E313" s="3">
        <v>0.0</v>
      </c>
      <c r="F313" s="1"/>
      <c r="G313" s="1"/>
      <c r="H313" s="1"/>
      <c r="I313" s="1"/>
      <c r="J313" s="1"/>
      <c r="K313" s="1"/>
    </row>
    <row r="314" ht="15.75" customHeight="1">
      <c r="A314" s="4" t="s">
        <v>16</v>
      </c>
      <c r="B314" s="4"/>
      <c r="C314" s="4"/>
      <c r="D314" s="4"/>
      <c r="E314" s="5" t="str">
        <f>SUM(E303:E313)</f>
        <v>3882.22</v>
      </c>
      <c r="F314" s="4"/>
      <c r="G314" s="3" t="str">
        <f>E314+9000</f>
        <v>12882.22</v>
      </c>
      <c r="H314" s="1"/>
      <c r="I314" s="1"/>
      <c r="J314" s="1"/>
      <c r="K314" s="1"/>
    </row>
    <row r="315" ht="12.75" customHeight="1">
      <c r="A315" s="6" t="s">
        <v>58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46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101.25</v>
      </c>
      <c r="C318" s="3">
        <v>46.1</v>
      </c>
      <c r="D318" s="3">
        <v>46.1</v>
      </c>
      <c r="E318" s="3" t="str">
        <f t="shared" ref="E318:E319" si="56">F318*B318</f>
        <v>0.00</v>
      </c>
      <c r="F318" s="3" t="str">
        <f t="shared" ref="F318:F319" si="57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4.26</v>
      </c>
      <c r="C319" s="3">
        <v>4364.0</v>
      </c>
      <c r="D319" s="3">
        <v>4425.0</v>
      </c>
      <c r="E319" s="3" t="str">
        <f t="shared" si="56"/>
        <v>259.86</v>
      </c>
      <c r="F319" s="3" t="str">
        <f t="shared" si="57"/>
        <v>61.00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87.38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17.93</v>
      </c>
      <c r="C321" s="3">
        <v>187.0</v>
      </c>
      <c r="D321" s="3">
        <v>188.0</v>
      </c>
      <c r="E321" s="3" t="str">
        <f t="shared" ref="E321:E322" si="58">F321*B321</f>
        <v>17.93</v>
      </c>
      <c r="F321" s="3" t="str">
        <f>D321-C321</f>
        <v>1.00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20.93</v>
      </c>
      <c r="C322" s="3"/>
      <c r="D322" s="3"/>
      <c r="E322" s="3" t="str">
        <f t="shared" si="58"/>
        <v>20.93</v>
      </c>
      <c r="F322" s="3" t="str">
        <f>F321+F324</f>
        <v>1.00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1712.0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107.28</v>
      </c>
      <c r="C324" s="3">
        <v>89.0</v>
      </c>
      <c r="D324" s="3">
        <v>89.0</v>
      </c>
      <c r="E324" s="3" t="str">
        <f>F324*B324</f>
        <v>0.00</v>
      </c>
      <c r="F324" s="3" t="str">
        <f>D324-C324</f>
        <v>0.00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1033.9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328.3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70.0</v>
      </c>
      <c r="F327" s="1"/>
      <c r="G327" s="1"/>
      <c r="H327" s="1"/>
      <c r="I327" s="1"/>
      <c r="J327" s="1"/>
      <c r="K327" s="1"/>
    </row>
    <row r="328" ht="12.75" customHeight="1">
      <c r="A328" s="1" t="s">
        <v>49</v>
      </c>
      <c r="B328" s="3"/>
      <c r="C328" s="3"/>
      <c r="D328" s="3"/>
      <c r="E328" s="3">
        <v>0.0</v>
      </c>
      <c r="F328" s="1"/>
      <c r="G328" s="1"/>
      <c r="H328" s="1"/>
      <c r="I328" s="1"/>
      <c r="J328" s="1"/>
      <c r="K328" s="1"/>
    </row>
    <row r="329" ht="15.75" customHeight="1">
      <c r="A329" s="4" t="s">
        <v>16</v>
      </c>
      <c r="B329" s="4"/>
      <c r="C329" s="4"/>
      <c r="D329" s="4"/>
      <c r="E329" s="5" t="str">
        <f>SUM(E318:E328)</f>
        <v>3530.30</v>
      </c>
      <c r="F329" s="4"/>
      <c r="G329" s="1"/>
      <c r="H329" s="1"/>
      <c r="I329" s="1"/>
      <c r="J329" s="1"/>
      <c r="K329" s="1"/>
    </row>
    <row r="330" ht="12.75" customHeight="1">
      <c r="A330" s="6" t="s">
        <v>58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47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101.25</v>
      </c>
      <c r="C333" s="3">
        <v>46.0</v>
      </c>
      <c r="D333" s="3">
        <v>46.1</v>
      </c>
      <c r="E333" s="3" t="str">
        <f t="shared" ref="E333:E334" si="59">F333*B333</f>
        <v>10.13</v>
      </c>
      <c r="F333" s="3" t="str">
        <f t="shared" ref="F333:F334" si="60">D333-C333</f>
        <v>0.10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4.26</v>
      </c>
      <c r="C334" s="3">
        <v>4356.0</v>
      </c>
      <c r="D334" s="3">
        <v>4364.0</v>
      </c>
      <c r="E334" s="3" t="str">
        <f t="shared" si="59"/>
        <v>34.08</v>
      </c>
      <c r="F334" s="3" t="str">
        <f t="shared" si="60"/>
        <v>8.00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95.37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17.93</v>
      </c>
      <c r="C336" s="3">
        <v>186.0</v>
      </c>
      <c r="D336" s="3">
        <v>187.0</v>
      </c>
      <c r="E336" s="3" t="str">
        <f t="shared" ref="E336:E337" si="61">F336*B336</f>
        <v>17.93</v>
      </c>
      <c r="F336" s="3" t="str">
        <f>D336-C336</f>
        <v>1.00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20.93</v>
      </c>
      <c r="C337" s="3"/>
      <c r="D337" s="3"/>
      <c r="E337" s="3" t="str">
        <f t="shared" si="61"/>
        <v>41.86</v>
      </c>
      <c r="F337" s="3" t="str">
        <f>F336+F339</f>
        <v>2.00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1712.0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107.28</v>
      </c>
      <c r="C339" s="3">
        <v>88.0</v>
      </c>
      <c r="D339" s="3">
        <v>89.0</v>
      </c>
      <c r="E339" s="3" t="str">
        <f>F339*B339</f>
        <v>107.28</v>
      </c>
      <c r="F339" s="3" t="str">
        <f>D339-C339</f>
        <v>1.00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1033.9</v>
      </c>
      <c r="F340" s="1"/>
      <c r="G340" s="1"/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328.3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70.0</v>
      </c>
      <c r="F342" s="1"/>
      <c r="G342" s="1"/>
      <c r="H342" s="1"/>
      <c r="I342" s="1"/>
      <c r="J342" s="1"/>
      <c r="K342" s="1"/>
    </row>
    <row r="343" ht="12.75" customHeight="1">
      <c r="A343" s="1" t="s">
        <v>49</v>
      </c>
      <c r="B343" s="3"/>
      <c r="C343" s="3"/>
      <c r="D343" s="3"/>
      <c r="E343" s="3">
        <v>300.0</v>
      </c>
      <c r="F343" s="1"/>
      <c r="G343" s="1"/>
      <c r="H343" s="1"/>
      <c r="I343" s="1"/>
      <c r="J343" s="1"/>
      <c r="K343" s="1"/>
    </row>
    <row r="344" ht="15.75" customHeight="1">
      <c r="A344" s="4" t="s">
        <v>16</v>
      </c>
      <c r="B344" s="4"/>
      <c r="C344" s="4"/>
      <c r="D344" s="4"/>
      <c r="E344" s="5" t="str">
        <f>SUM(E333:E343)</f>
        <v>3750.85</v>
      </c>
      <c r="F344" s="4"/>
      <c r="G344" s="1"/>
      <c r="H344" s="1"/>
      <c r="I344" s="1"/>
      <c r="J344" s="1"/>
      <c r="K344" s="1"/>
    </row>
    <row r="345" ht="12.75" customHeight="1">
      <c r="A345" s="6" t="s">
        <v>58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48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96.43</v>
      </c>
      <c r="C348" s="3">
        <v>46.0</v>
      </c>
      <c r="D348" s="3">
        <v>46.0</v>
      </c>
      <c r="E348" s="3" t="str">
        <f t="shared" ref="E348:E349" si="62">F348*B348</f>
        <v>0.00</v>
      </c>
      <c r="F348" s="3" t="str">
        <f t="shared" ref="F348:F349" si="63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4.26</v>
      </c>
      <c r="C349" s="3">
        <v>4173.0</v>
      </c>
      <c r="D349" s="3">
        <v>4356.0</v>
      </c>
      <c r="E349" s="3" t="str">
        <f t="shared" si="62"/>
        <v>779.58</v>
      </c>
      <c r="F349" s="3" t="str">
        <f t="shared" si="63"/>
        <v>183.00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95.37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17.93</v>
      </c>
      <c r="C351" s="3">
        <v>182.0</v>
      </c>
      <c r="D351" s="3">
        <v>186.0</v>
      </c>
      <c r="E351" s="3" t="str">
        <f t="shared" ref="E351:E352" si="64">F351*B351</f>
        <v>71.72</v>
      </c>
      <c r="F351" s="3" t="str">
        <f>D351-C351</f>
        <v>4.00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20.93</v>
      </c>
      <c r="C352" s="3"/>
      <c r="D352" s="3"/>
      <c r="E352" s="3" t="str">
        <f t="shared" si="64"/>
        <v>83.72</v>
      </c>
      <c r="F352" s="3" t="str">
        <f>F351+F354</f>
        <v>4.00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1712.0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107.28</v>
      </c>
      <c r="C354" s="3">
        <v>88.0</v>
      </c>
      <c r="D354" s="3">
        <v>88.0</v>
      </c>
      <c r="E354" s="3" t="str">
        <f>F354*B354</f>
        <v>0.00</v>
      </c>
      <c r="F354" s="3" t="str">
        <f>D354-C354</f>
        <v>0.00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984.41</v>
      </c>
      <c r="F355" s="1"/>
      <c r="G355" s="1"/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328.3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70.0</v>
      </c>
      <c r="F357" s="1"/>
      <c r="G357" s="1"/>
      <c r="H357" s="1"/>
      <c r="I357" s="1"/>
      <c r="J357" s="1"/>
      <c r="K357" s="1"/>
    </row>
    <row r="358" ht="12.75" customHeight="1">
      <c r="A358" s="1" t="s">
        <v>49</v>
      </c>
      <c r="B358" s="3"/>
      <c r="C358" s="3"/>
      <c r="D358" s="3"/>
      <c r="E358" s="3">
        <v>300.0</v>
      </c>
      <c r="F358" s="1"/>
      <c r="G358" s="1"/>
      <c r="H358" s="1"/>
      <c r="I358" s="1"/>
      <c r="J358" s="1"/>
      <c r="K358" s="1"/>
    </row>
    <row r="359" ht="15.75" customHeight="1">
      <c r="A359" s="4" t="s">
        <v>16</v>
      </c>
      <c r="B359" s="4"/>
      <c r="C359" s="4"/>
      <c r="D359" s="4"/>
      <c r="E359" s="5" t="str">
        <f>SUM(E348:E358)</f>
        <v>4425.10</v>
      </c>
      <c r="F359" s="4"/>
      <c r="G359" s="1"/>
      <c r="H359" s="1"/>
      <c r="I359" s="1"/>
      <c r="J359" s="1"/>
      <c r="K359" s="1"/>
    </row>
    <row r="360" ht="12.75" customHeight="1">
      <c r="A360" s="6" t="s">
        <v>58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4"/>
      <c r="B373" s="4"/>
      <c r="C373" s="4"/>
      <c r="D373" s="4"/>
      <c r="E373" s="5"/>
      <c r="F373" s="4"/>
      <c r="G373" s="1"/>
      <c r="H373" s="1"/>
      <c r="I373" s="1"/>
      <c r="J373" s="1"/>
      <c r="K373" s="1"/>
    </row>
    <row r="374" ht="12.75" customHeight="1">
      <c r="A374" s="6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2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3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4"/>
      <c r="B387" s="4"/>
      <c r="C387" s="4"/>
      <c r="D387" s="4"/>
      <c r="E387" s="5"/>
      <c r="F387" s="4"/>
      <c r="G387" s="1"/>
      <c r="H387" s="1"/>
      <c r="I387" s="1"/>
      <c r="J387" s="1"/>
      <c r="K387" s="1"/>
    </row>
    <row r="388" ht="12.75" customHeight="1">
      <c r="A388" s="6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2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5.75" customHeight="1">
      <c r="A401" s="4"/>
      <c r="B401" s="4"/>
      <c r="C401" s="4"/>
      <c r="D401" s="4"/>
      <c r="E401" s="5"/>
      <c r="F401" s="4"/>
      <c r="G401" s="1"/>
      <c r="H401" s="1"/>
      <c r="I401" s="1"/>
      <c r="J401" s="1"/>
      <c r="K401" s="1"/>
    </row>
    <row r="402" ht="12.75" customHeight="1">
      <c r="A402" s="6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5.75" customHeight="1">
      <c r="A403" s="1"/>
      <c r="B403" s="2"/>
      <c r="E403" s="1"/>
      <c r="F403" s="1"/>
      <c r="G403" s="1"/>
      <c r="H403" s="1"/>
      <c r="I403" s="1"/>
      <c r="J403" s="1"/>
      <c r="K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3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3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3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3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5.75" customHeight="1">
      <c r="A415" s="4"/>
      <c r="B415" s="4"/>
      <c r="C415" s="4"/>
      <c r="D415" s="4"/>
      <c r="E415" s="5"/>
      <c r="F415" s="4"/>
      <c r="G415" s="1"/>
      <c r="H415" s="1"/>
      <c r="I415" s="1"/>
      <c r="J415" s="1"/>
      <c r="K415" s="1"/>
    </row>
    <row r="416" ht="12.75" customHeight="1">
      <c r="A416" s="6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5.75" customHeight="1">
      <c r="A417" s="1"/>
      <c r="B417" s="2"/>
      <c r="E417" s="1"/>
      <c r="F417" s="1"/>
      <c r="G417" s="1"/>
      <c r="H417" s="1"/>
      <c r="I417" s="1"/>
      <c r="J417" s="1"/>
      <c r="K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3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3"/>
      <c r="G420" s="1"/>
      <c r="H420" s="1"/>
      <c r="I420" s="3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3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5.75" customHeight="1">
      <c r="A429" s="4"/>
      <c r="B429" s="4"/>
      <c r="C429" s="4"/>
      <c r="D429" s="4"/>
      <c r="E429" s="5"/>
      <c r="F429" s="4"/>
      <c r="G429" s="1"/>
      <c r="H429" s="1"/>
      <c r="I429" s="1"/>
      <c r="J429" s="1"/>
      <c r="K429" s="1"/>
    </row>
    <row r="430" ht="12.75" customHeight="1">
      <c r="A430" s="6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5.75" customHeight="1">
      <c r="A431" s="1"/>
      <c r="B431" s="2"/>
      <c r="E431" s="1"/>
      <c r="F431" s="1"/>
      <c r="G431" s="1"/>
      <c r="H431" s="1"/>
      <c r="I431" s="1"/>
      <c r="J431" s="1"/>
      <c r="K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3"/>
      <c r="G434" s="1"/>
      <c r="H434" s="1"/>
      <c r="I434" s="3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3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3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5.75" customHeight="1">
      <c r="A443" s="4"/>
      <c r="B443" s="4"/>
      <c r="C443" s="4"/>
      <c r="D443" s="4"/>
      <c r="E443" s="5"/>
      <c r="F443" s="4"/>
      <c r="G443" s="1"/>
      <c r="H443" s="1"/>
      <c r="I443" s="1"/>
      <c r="J443" s="1"/>
      <c r="K443" s="1"/>
    </row>
    <row r="444" ht="12.75" customHeight="1">
      <c r="A444" s="6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5.75" customHeight="1">
      <c r="A445" s="1"/>
      <c r="B445" s="2"/>
      <c r="E445" s="1"/>
      <c r="F445" s="1"/>
      <c r="G445" s="1"/>
      <c r="H445" s="1"/>
      <c r="I445" s="1"/>
      <c r="J445" s="1"/>
      <c r="K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3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3"/>
      <c r="G448" s="1"/>
      <c r="H448" s="1"/>
      <c r="I448" s="3"/>
      <c r="J448" s="1"/>
      <c r="K448" s="1"/>
    </row>
    <row r="449" ht="12.75" customHeight="1">
      <c r="A449" s="1"/>
      <c r="B449" s="3"/>
      <c r="C449" s="3"/>
      <c r="D449" s="3"/>
      <c r="E449" s="3"/>
      <c r="F449" s="1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3"/>
      <c r="G450" s="1"/>
      <c r="H450" s="1"/>
      <c r="I450" s="3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3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3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5.75" customHeight="1">
      <c r="A457" s="4"/>
      <c r="B457" s="4"/>
      <c r="C457" s="4"/>
      <c r="D457" s="4"/>
      <c r="E457" s="5"/>
      <c r="F457" s="4"/>
      <c r="G457" s="1"/>
      <c r="H457" s="1"/>
      <c r="I457" s="1"/>
      <c r="J457" s="1"/>
      <c r="K457" s="1"/>
    </row>
    <row r="458" ht="12.75" customHeight="1">
      <c r="A458" s="6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5.75" customHeight="1">
      <c r="A459" s="1"/>
      <c r="B459" s="2"/>
      <c r="E459" s="1"/>
      <c r="F459" s="1"/>
      <c r="G459" s="1"/>
      <c r="H459" s="1"/>
      <c r="I459" s="1"/>
      <c r="J459" s="1"/>
      <c r="K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3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3"/>
      <c r="G462" s="1"/>
      <c r="H462" s="1"/>
      <c r="I462" s="3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2.75" customHeight="1">
      <c r="A464" s="1"/>
      <c r="B464" s="3"/>
      <c r="C464" s="3"/>
      <c r="D464" s="3"/>
      <c r="E464" s="3"/>
      <c r="F464" s="3"/>
      <c r="G464" s="1"/>
      <c r="H464" s="1"/>
      <c r="I464" s="3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1"/>
      <c r="G466" s="1"/>
      <c r="H466" s="1"/>
      <c r="I466" s="3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5.75" customHeight="1">
      <c r="A471" s="4"/>
      <c r="B471" s="4"/>
      <c r="C471" s="4"/>
      <c r="D471" s="4"/>
      <c r="E471" s="5"/>
      <c r="F471" s="4"/>
      <c r="G471" s="1"/>
      <c r="H471" s="1"/>
      <c r="I471" s="1"/>
      <c r="J471" s="1"/>
      <c r="K471" s="1"/>
    </row>
    <row r="472" ht="12.75" customHeight="1">
      <c r="A472" s="6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5.75" customHeight="1">
      <c r="A473" s="1"/>
      <c r="B473" s="2"/>
      <c r="E473" s="1"/>
      <c r="F473" s="1"/>
      <c r="G473" s="1"/>
      <c r="H473" s="1"/>
      <c r="I473" s="1"/>
      <c r="J473" s="1"/>
      <c r="K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3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3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3"/>
      <c r="G478" s="1"/>
      <c r="H478" s="1"/>
      <c r="I478" s="3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1"/>
      <c r="G480" s="1"/>
      <c r="H480" s="1"/>
      <c r="I480" s="3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3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5.75" customHeight="1">
      <c r="A485" s="4"/>
      <c r="B485" s="4"/>
      <c r="C485" s="4"/>
      <c r="D485" s="4"/>
      <c r="E485" s="5"/>
      <c r="F485" s="4"/>
      <c r="G485" s="1"/>
      <c r="H485" s="1"/>
      <c r="I485" s="1"/>
      <c r="J485" s="1"/>
      <c r="K485" s="1"/>
    </row>
    <row r="486" ht="12.75" customHeight="1">
      <c r="A486" s="6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5.75" customHeight="1">
      <c r="A487" s="1"/>
      <c r="B487" s="2"/>
      <c r="E487" s="1"/>
      <c r="F487" s="1"/>
      <c r="G487" s="1"/>
      <c r="H487" s="1"/>
      <c r="I487" s="1"/>
      <c r="J487" s="1"/>
      <c r="K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3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3"/>
      <c r="G492" s="1"/>
      <c r="H492" s="1"/>
      <c r="I492" s="3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1"/>
      <c r="G494" s="1"/>
      <c r="H494" s="1"/>
      <c r="I494" s="3"/>
      <c r="J494" s="1"/>
      <c r="K494" s="1"/>
    </row>
    <row r="495" ht="12.75" customHeight="1">
      <c r="A495" s="1"/>
      <c r="B495" s="3"/>
      <c r="C495" s="3"/>
      <c r="D495" s="3"/>
      <c r="E495" s="3"/>
      <c r="F495" s="3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3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5.75" customHeight="1">
      <c r="A499" s="4"/>
      <c r="B499" s="4"/>
      <c r="C499" s="4"/>
      <c r="D499" s="4"/>
      <c r="E499" s="5"/>
      <c r="F499" s="4"/>
      <c r="G499" s="1"/>
      <c r="H499" s="1"/>
      <c r="I499" s="1"/>
      <c r="J499" s="1"/>
      <c r="K499" s="1"/>
    </row>
    <row r="500" ht="12.75" customHeight="1">
      <c r="A500" s="6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2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3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3"/>
      <c r="G506" s="1"/>
      <c r="H506" s="1"/>
      <c r="I506" s="3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1"/>
      <c r="G508" s="1"/>
      <c r="H508" s="1"/>
      <c r="I508" s="3"/>
      <c r="J508" s="1"/>
      <c r="K508" s="1"/>
    </row>
    <row r="509" ht="12.75" customHeight="1">
      <c r="A509" s="1"/>
      <c r="B509" s="3"/>
      <c r="C509" s="3"/>
      <c r="D509" s="3"/>
      <c r="E509" s="3"/>
      <c r="F509" s="3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  <c r="I511" s="3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5.75" customHeight="1">
      <c r="A514" s="4"/>
      <c r="B514" s="4"/>
      <c r="C514" s="4"/>
      <c r="D514" s="4"/>
      <c r="E514" s="5"/>
      <c r="F514" s="4"/>
      <c r="G514" s="1"/>
      <c r="H514" s="1"/>
      <c r="I514" s="1"/>
      <c r="J514" s="1"/>
      <c r="K514" s="1"/>
    </row>
    <row r="515" ht="12.75" customHeight="1">
      <c r="A515" s="6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2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3"/>
      <c r="G519" s="1"/>
      <c r="H519" s="1"/>
      <c r="I519" s="3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3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3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3"/>
      <c r="J526" s="1"/>
      <c r="K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5.75" customHeight="1">
      <c r="A529" s="4"/>
      <c r="B529" s="4"/>
      <c r="C529" s="4"/>
      <c r="D529" s="4"/>
      <c r="E529" s="5"/>
      <c r="F529" s="4"/>
      <c r="G529" s="1"/>
      <c r="H529" s="1"/>
      <c r="I529" s="1"/>
      <c r="J529" s="1"/>
      <c r="K529" s="1"/>
    </row>
    <row r="530" ht="12.75" customHeight="1">
      <c r="A530" s="6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5.75" customHeight="1">
      <c r="A531" s="1"/>
      <c r="B531" s="2"/>
      <c r="E531" s="1"/>
      <c r="F531" s="1"/>
      <c r="G531" s="1"/>
      <c r="H531" s="1"/>
      <c r="I531" s="1"/>
      <c r="J531" s="1"/>
      <c r="K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3"/>
      <c r="G534" s="1"/>
      <c r="H534" s="1"/>
      <c r="I534" s="3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3"/>
      <c r="J536" s="1"/>
      <c r="K536" s="1"/>
    </row>
    <row r="537" ht="12.75" customHeight="1">
      <c r="A537" s="1"/>
      <c r="B537" s="3"/>
      <c r="C537" s="3"/>
      <c r="D537" s="3"/>
      <c r="E537" s="3"/>
      <c r="F537" s="3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1"/>
      <c r="G538" s="1"/>
      <c r="H538" s="1"/>
      <c r="I538" s="3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1"/>
      <c r="G541" s="1"/>
      <c r="H541" s="1"/>
      <c r="I541" s="3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5.75" customHeight="1">
      <c r="A544" s="4"/>
      <c r="B544" s="4"/>
      <c r="C544" s="4"/>
      <c r="D544" s="4"/>
      <c r="E544" s="5"/>
      <c r="F544" s="4"/>
      <c r="G544" s="1"/>
      <c r="H544" s="1"/>
      <c r="I544" s="1"/>
      <c r="J544" s="1"/>
      <c r="K544" s="1"/>
    </row>
    <row r="545" ht="12.75" customHeight="1">
      <c r="A545" s="6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5.75" customHeight="1">
      <c r="A546" s="1"/>
      <c r="B546" s="2"/>
      <c r="E546" s="1"/>
      <c r="F546" s="1"/>
      <c r="G546" s="1"/>
      <c r="H546" s="1"/>
      <c r="I546" s="1"/>
      <c r="J546" s="1"/>
      <c r="K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3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3"/>
      <c r="G551" s="1"/>
      <c r="H551" s="1"/>
      <c r="I551" s="3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1"/>
      <c r="G553" s="1"/>
      <c r="H553" s="1"/>
      <c r="I553" s="3"/>
      <c r="J553" s="1"/>
      <c r="K553" s="1"/>
    </row>
    <row r="554" ht="12.75" customHeight="1">
      <c r="A554" s="1"/>
      <c r="B554" s="3"/>
      <c r="C554" s="3"/>
      <c r="D554" s="3"/>
      <c r="E554" s="3"/>
      <c r="F554" s="3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3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4"/>
      <c r="B559" s="4"/>
      <c r="C559" s="4"/>
      <c r="D559" s="4"/>
      <c r="E559" s="5"/>
      <c r="F559" s="4"/>
      <c r="G559" s="1"/>
      <c r="H559" s="1"/>
      <c r="I559" s="1"/>
      <c r="J559" s="1"/>
      <c r="K559" s="1"/>
    </row>
    <row r="560" ht="12.75" customHeight="1">
      <c r="A560" s="6"/>
      <c r="B560" s="1"/>
      <c r="C560" s="1"/>
      <c r="D560" s="1"/>
      <c r="E560" s="1"/>
      <c r="F560" s="1"/>
      <c r="G560" s="1"/>
      <c r="H560" s="1"/>
      <c r="I560" s="1"/>
      <c r="J560" s="1"/>
      <c r="K560" s="1"/>
    </row>
  </sheetData>
  <mergeCells count="38">
    <mergeCell ref="B361:D361"/>
    <mergeCell ref="B346:D346"/>
    <mergeCell ref="B286:D286"/>
    <mergeCell ref="B271:D271"/>
    <mergeCell ref="B256:D256"/>
    <mergeCell ref="B301:D301"/>
    <mergeCell ref="B331:D331"/>
    <mergeCell ref="B316:D316"/>
    <mergeCell ref="B403:D403"/>
    <mergeCell ref="B531:D531"/>
    <mergeCell ref="B546:D546"/>
    <mergeCell ref="B417:D417"/>
    <mergeCell ref="B516:D516"/>
    <mergeCell ref="B473:D473"/>
    <mergeCell ref="B459:D459"/>
    <mergeCell ref="B431:D431"/>
    <mergeCell ref="B487:D487"/>
    <mergeCell ref="B501:D501"/>
    <mergeCell ref="B445:D445"/>
    <mergeCell ref="B91:D91"/>
    <mergeCell ref="B121:D121"/>
    <mergeCell ref="B106:D106"/>
    <mergeCell ref="B151:D151"/>
    <mergeCell ref="B136:D136"/>
    <mergeCell ref="B46:D46"/>
    <mergeCell ref="B61:D61"/>
    <mergeCell ref="B16:D16"/>
    <mergeCell ref="B1:D1"/>
    <mergeCell ref="B31:D31"/>
    <mergeCell ref="B241:D241"/>
    <mergeCell ref="B226:D226"/>
    <mergeCell ref="B211:D211"/>
    <mergeCell ref="B166:D166"/>
    <mergeCell ref="B181:D181"/>
    <mergeCell ref="B196:D196"/>
    <mergeCell ref="B76:D76"/>
    <mergeCell ref="B389:D389"/>
    <mergeCell ref="B375:D37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106.56</v>
      </c>
      <c r="C3" s="3">
        <v>21.0</v>
      </c>
      <c r="D3" s="3">
        <v>22.0</v>
      </c>
      <c r="E3" s="3" t="str">
        <f t="shared" ref="E3:E4" si="1">F3*B3</f>
        <v>106.56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4.72</v>
      </c>
      <c r="C4" s="3">
        <v>17760.0</v>
      </c>
      <c r="D4" s="3">
        <v>17866.0</v>
      </c>
      <c r="E4" s="3" t="str">
        <f t="shared" si="1"/>
        <v>500.32</v>
      </c>
      <c r="F4" s="3" t="str">
        <f t="shared" si="2"/>
        <v>106.00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110.42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19.87</v>
      </c>
      <c r="C6" s="3">
        <v>16.0</v>
      </c>
      <c r="D6" s="3">
        <v>18.0</v>
      </c>
      <c r="E6" s="3" t="str">
        <f t="shared" ref="E6:E7" si="3">F6*B6</f>
        <v>39.74</v>
      </c>
      <c r="F6" s="3" t="str">
        <f>D6-C6</f>
        <v>2.00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69.54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962.51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121.13</v>
      </c>
      <c r="C9" s="3">
        <v>4.0</v>
      </c>
      <c r="D9" s="3">
        <v>5.0</v>
      </c>
      <c r="E9" s="3" t="str">
        <f>F9*B9</f>
        <v>121.13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735.37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347.47</v>
      </c>
      <c r="F11" s="1"/>
      <c r="G11" s="1"/>
      <c r="H11" s="1"/>
      <c r="I11" s="1"/>
      <c r="J11" s="1"/>
      <c r="K11" s="1"/>
    </row>
    <row r="12">
      <c r="A12" s="9" t="s">
        <v>15</v>
      </c>
      <c r="B12" s="9"/>
      <c r="C12" s="9"/>
      <c r="D12" s="9"/>
      <c r="E12" s="10">
        <v>50.0</v>
      </c>
      <c r="F12" s="1"/>
      <c r="G12" s="3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3043.06</v>
      </c>
      <c r="F13" s="1"/>
      <c r="G13" s="3" t="str">
        <f>E13+11000</f>
        <v>14043.06</v>
      </c>
      <c r="H13" s="1"/>
      <c r="I13" s="1"/>
      <c r="J13" s="1"/>
      <c r="K13" s="1"/>
    </row>
    <row r="14" ht="12.75" customHeight="1">
      <c r="A14" s="6" t="s">
        <v>58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106.56</v>
      </c>
      <c r="C17" s="3">
        <v>21.0</v>
      </c>
      <c r="D17" s="3">
        <v>21.0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4.72</v>
      </c>
      <c r="C18" s="3">
        <v>17636.0</v>
      </c>
      <c r="D18" s="3">
        <v>17760.0</v>
      </c>
      <c r="E18" s="3" t="str">
        <f t="shared" si="4"/>
        <v>585.28</v>
      </c>
      <c r="F18" s="3" t="str">
        <f t="shared" si="5"/>
        <v>124.00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>
        <v>110.42</v>
      </c>
      <c r="H19" s="1"/>
      <c r="I19" s="1"/>
      <c r="J19" s="1"/>
      <c r="K19" s="1"/>
    </row>
    <row r="20" ht="12.75" customHeight="1">
      <c r="A20" s="1" t="s">
        <v>9</v>
      </c>
      <c r="B20" s="3">
        <v>19.87</v>
      </c>
      <c r="C20" s="3">
        <v>15.0</v>
      </c>
      <c r="D20" s="3">
        <v>16.0</v>
      </c>
      <c r="E20" s="3" t="str">
        <f t="shared" ref="E20:E21" si="6">F20*B20</f>
        <v>19.87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23.18</v>
      </c>
      <c r="C21" s="3"/>
      <c r="D21" s="3"/>
      <c r="E21" s="3" t="str">
        <f t="shared" si="6"/>
        <v>46.36</v>
      </c>
      <c r="F21" s="3" t="str">
        <f>F20+F23</f>
        <v>2.00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914.07</v>
      </c>
      <c r="F22" s="1"/>
      <c r="G22" s="1">
        <v>962.51</v>
      </c>
      <c r="H22" s="1"/>
      <c r="I22" s="1"/>
      <c r="J22" s="1"/>
      <c r="K22" s="1"/>
    </row>
    <row r="23" ht="12.75" customHeight="1">
      <c r="A23" s="1" t="s">
        <v>12</v>
      </c>
      <c r="B23" s="3">
        <v>121.13</v>
      </c>
      <c r="C23" s="3">
        <v>3.0</v>
      </c>
      <c r="D23" s="3">
        <v>4.0</v>
      </c>
      <c r="E23" s="3" t="str">
        <f>F23*B23</f>
        <v>121.13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730.81</v>
      </c>
      <c r="F24" s="1"/>
      <c r="G24" s="1">
        <v>735.37</v>
      </c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347.47</v>
      </c>
      <c r="F25" s="1"/>
      <c r="G25" s="1"/>
      <c r="H25" s="1"/>
      <c r="I25" s="1"/>
      <c r="J25" s="1"/>
      <c r="K25" s="1"/>
    </row>
    <row r="26" ht="15.75" customHeight="1">
      <c r="A26" s="9" t="s">
        <v>15</v>
      </c>
      <c r="B26" s="9"/>
      <c r="C26" s="9"/>
      <c r="D26" s="9"/>
      <c r="E26" s="10">
        <v>25.0</v>
      </c>
      <c r="F26" s="1"/>
      <c r="G26" s="3">
        <v>50.0</v>
      </c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2892.61</v>
      </c>
      <c r="F27" s="1"/>
      <c r="G27" s="3" t="str">
        <f>E27+11000</f>
        <v>13892.61</v>
      </c>
      <c r="H27" s="1"/>
      <c r="I27" s="1"/>
      <c r="J27" s="1"/>
      <c r="K27" s="1"/>
    </row>
    <row r="28" ht="12.75" customHeight="1">
      <c r="A28" s="6" t="s">
        <v>58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106.56</v>
      </c>
      <c r="C31" s="3">
        <v>20.0</v>
      </c>
      <c r="D31" s="3">
        <v>21.0</v>
      </c>
      <c r="E31" s="3" t="str">
        <f t="shared" ref="E31:E32" si="7">F31*B31</f>
        <v>106.56</v>
      </c>
      <c r="F31" s="3" t="str">
        <f t="shared" ref="F31:F32" si="8">D31-C31</f>
        <v>1.00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4.72</v>
      </c>
      <c r="C32" s="3">
        <v>17539.0</v>
      </c>
      <c r="D32" s="3">
        <v>17636.0</v>
      </c>
      <c r="E32" s="3" t="str">
        <f t="shared" si="7"/>
        <v>457.84</v>
      </c>
      <c r="F32" s="3" t="str">
        <f t="shared" si="8"/>
        <v>97.00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19.87</v>
      </c>
      <c r="C34" s="3">
        <v>14.0</v>
      </c>
      <c r="D34" s="3">
        <v>15.0</v>
      </c>
      <c r="E34" s="3" t="str">
        <f t="shared" ref="E34:E35" si="9">F34*B34</f>
        <v>19.87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23.18</v>
      </c>
      <c r="C35" s="3"/>
      <c r="D35" s="3"/>
      <c r="E35" s="3" t="str">
        <f t="shared" si="9"/>
        <v>23.18</v>
      </c>
      <c r="F35" s="3" t="str">
        <f>F34+F37</f>
        <v>1.00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914.07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121.13</v>
      </c>
      <c r="C37" s="3">
        <v>3.0</v>
      </c>
      <c r="D37" s="3">
        <v>3.0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730.81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347.47</v>
      </c>
      <c r="F39" s="1"/>
      <c r="G39" s="1"/>
      <c r="H39" s="1"/>
      <c r="I39" s="1"/>
      <c r="J39" s="1"/>
      <c r="K39" s="1"/>
    </row>
    <row r="40" ht="15.75" customHeight="1">
      <c r="A40" s="9" t="s">
        <v>15</v>
      </c>
      <c r="B40" s="9"/>
      <c r="C40" s="9"/>
      <c r="D40" s="9"/>
      <c r="E40" s="10">
        <v>25.0</v>
      </c>
      <c r="F40" s="1"/>
      <c r="G40" s="3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2727.42</v>
      </c>
      <c r="F41" s="1"/>
      <c r="G41" s="3" t="str">
        <f>E41+11000</f>
        <v>13727.42</v>
      </c>
      <c r="H41" s="1"/>
      <c r="I41" s="1"/>
      <c r="J41" s="1"/>
      <c r="K41" s="1"/>
    </row>
    <row r="42" ht="12.75" customHeight="1">
      <c r="A42" s="6" t="s">
        <v>58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106.56</v>
      </c>
      <c r="C45" s="3">
        <v>20.0</v>
      </c>
      <c r="D45" s="3">
        <v>20.0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4.72</v>
      </c>
      <c r="C46" s="3">
        <v>17427.0</v>
      </c>
      <c r="D46" s="3">
        <v>17539.0</v>
      </c>
      <c r="E46" s="3" t="str">
        <f t="shared" si="10"/>
        <v>528.64</v>
      </c>
      <c r="F46" s="3" t="str">
        <f t="shared" si="11"/>
        <v>112.00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19.87</v>
      </c>
      <c r="C48" s="3">
        <v>13.0</v>
      </c>
      <c r="D48" s="3">
        <v>14.0</v>
      </c>
      <c r="E48" s="3" t="str">
        <f t="shared" ref="E48:E49" si="12">F48*B48</f>
        <v>19.87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23.18</v>
      </c>
      <c r="C49" s="3"/>
      <c r="D49" s="3"/>
      <c r="E49" s="3" t="str">
        <f t="shared" si="12"/>
        <v>23.18</v>
      </c>
      <c r="F49" s="3" t="str">
        <f>F48+F51</f>
        <v>1.00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914.07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121.13</v>
      </c>
      <c r="C51" s="3">
        <v>3.0</v>
      </c>
      <c r="D51" s="3">
        <v>3.0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730.81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347.47</v>
      </c>
      <c r="F53" s="1"/>
      <c r="G53" s="1"/>
      <c r="H53" s="1"/>
      <c r="I53" s="1"/>
      <c r="J53" s="1"/>
      <c r="K53" s="1"/>
    </row>
    <row r="54" ht="15.75" customHeight="1">
      <c r="A54" s="9" t="s">
        <v>15</v>
      </c>
      <c r="B54" s="9"/>
      <c r="C54" s="9"/>
      <c r="D54" s="9"/>
      <c r="E54" s="10">
        <v>25.0</v>
      </c>
      <c r="F54" s="1"/>
      <c r="G54" s="3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2691.66</v>
      </c>
      <c r="F55" s="1"/>
      <c r="G55" s="3" t="str">
        <f>E55+11000</f>
        <v>13691.66</v>
      </c>
      <c r="H55" s="1"/>
      <c r="I55" s="1"/>
      <c r="J55" s="1"/>
      <c r="K55" s="1"/>
    </row>
    <row r="56" ht="12.75" customHeight="1">
      <c r="A56" s="6" t="s">
        <v>58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106.56</v>
      </c>
      <c r="C59" s="3">
        <v>19.0</v>
      </c>
      <c r="D59" s="3">
        <v>20.0</v>
      </c>
      <c r="E59" s="3" t="str">
        <f t="shared" ref="E59:E60" si="13">F59*B59</f>
        <v>106.56</v>
      </c>
      <c r="F59" s="3" t="str">
        <f t="shared" ref="F59:F60" si="14">D59-C59</f>
        <v>1.00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4.72</v>
      </c>
      <c r="C60" s="3">
        <v>17342.0</v>
      </c>
      <c r="D60" s="3">
        <v>17427.0</v>
      </c>
      <c r="E60" s="3" t="str">
        <f t="shared" si="13"/>
        <v>401.20</v>
      </c>
      <c r="F60" s="3" t="str">
        <f t="shared" si="14"/>
        <v>85.00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19.87</v>
      </c>
      <c r="C62" s="3">
        <v>12.0</v>
      </c>
      <c r="D62" s="3">
        <v>13.0</v>
      </c>
      <c r="E62" s="3" t="str">
        <f t="shared" ref="E62:E63" si="15">F62*B62</f>
        <v>19.87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23.18</v>
      </c>
      <c r="C63" s="3"/>
      <c r="D63" s="3"/>
      <c r="E63" s="3" t="str">
        <f t="shared" si="15"/>
        <v>46.36</v>
      </c>
      <c r="F63" s="3" t="str">
        <f>F62+F65</f>
        <v>2.00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914.07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121.13</v>
      </c>
      <c r="C65" s="3">
        <v>2.0</v>
      </c>
      <c r="D65" s="3">
        <v>3.0</v>
      </c>
      <c r="E65" s="3" t="str">
        <f>F65*B65</f>
        <v>121.13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730.81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347.47</v>
      </c>
      <c r="F67" s="1"/>
      <c r="G67" s="1"/>
      <c r="H67" s="1"/>
      <c r="I67" s="1"/>
      <c r="J67" s="1"/>
      <c r="K67" s="1"/>
    </row>
    <row r="68" ht="15.75" customHeight="1">
      <c r="A68" s="9" t="s">
        <v>15</v>
      </c>
      <c r="B68" s="9"/>
      <c r="C68" s="9"/>
      <c r="D68" s="9"/>
      <c r="E68" s="10">
        <v>25.0</v>
      </c>
      <c r="F68" s="1"/>
      <c r="G68" s="3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2815.09</v>
      </c>
      <c r="F69" s="1"/>
      <c r="G69" s="3" t="str">
        <f>E69+11000</f>
        <v>13815.09</v>
      </c>
      <c r="H69" s="1"/>
      <c r="I69" s="1"/>
      <c r="J69" s="1"/>
      <c r="K69" s="1"/>
    </row>
    <row r="70" ht="12.75" customHeight="1">
      <c r="A70" s="6" t="s">
        <v>58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106.56</v>
      </c>
      <c r="C73" s="3">
        <v>18.0</v>
      </c>
      <c r="D73" s="3">
        <v>19.0</v>
      </c>
      <c r="E73" s="3" t="str">
        <f t="shared" ref="E73:E74" si="16">F73*B73</f>
        <v>106.56</v>
      </c>
      <c r="F73" s="3" t="str">
        <f t="shared" ref="F73:F74" si="17">D73-C73</f>
        <v>1.00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4.48</v>
      </c>
      <c r="C74" s="3">
        <v>17250.0</v>
      </c>
      <c r="D74" s="3">
        <v>17342.0</v>
      </c>
      <c r="E74" s="3" t="str">
        <f t="shared" si="16"/>
        <v>412.16</v>
      </c>
      <c r="F74" s="3" t="str">
        <f t="shared" si="17"/>
        <v>92.00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18.88</v>
      </c>
      <c r="C76" s="3">
        <v>9.0</v>
      </c>
      <c r="D76" s="3">
        <v>12.0</v>
      </c>
      <c r="E76" s="3" t="str">
        <f t="shared" ref="E76:E77" si="18">F76*B76</f>
        <v>56.64</v>
      </c>
      <c r="F76" s="3" t="str">
        <f>D76-C76</f>
        <v>3.00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18"/>
        <v>66.09</v>
      </c>
      <c r="F77" s="3" t="str">
        <f>F76+F79</f>
        <v>3.00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813.69</v>
      </c>
      <c r="F78" s="1"/>
      <c r="G78" s="1">
        <v>914.07</v>
      </c>
      <c r="H78" s="1"/>
      <c r="I78" s="1"/>
      <c r="J78" s="1"/>
      <c r="K78" s="1"/>
    </row>
    <row r="79" ht="12.75" customHeight="1">
      <c r="A79" s="1" t="s">
        <v>12</v>
      </c>
      <c r="B79" s="3">
        <v>114.27</v>
      </c>
      <c r="C79" s="3">
        <v>2.0</v>
      </c>
      <c r="D79" s="3">
        <v>2.0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730.81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347.47</v>
      </c>
      <c r="F81" s="1"/>
      <c r="G81" s="1"/>
      <c r="H81" s="1"/>
      <c r="I81" s="1"/>
      <c r="J81" s="1"/>
      <c r="K81" s="1"/>
    </row>
    <row r="82" ht="15.75" customHeight="1">
      <c r="A82" s="9" t="s">
        <v>15</v>
      </c>
      <c r="B82" s="9"/>
      <c r="C82" s="9"/>
      <c r="D82" s="9"/>
      <c r="E82" s="10">
        <v>25.0</v>
      </c>
      <c r="F82" s="1"/>
      <c r="G82" s="3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2661.04</v>
      </c>
      <c r="F83" s="1"/>
      <c r="G83" s="3" t="str">
        <f>E83+11000</f>
        <v>13661.04</v>
      </c>
      <c r="H83" s="1"/>
      <c r="I83" s="1"/>
      <c r="J83" s="1"/>
      <c r="K83" s="1"/>
    </row>
    <row r="84" ht="12.75" customHeight="1">
      <c r="A84" s="6" t="s">
        <v>58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101.2</v>
      </c>
      <c r="C87" s="3">
        <v>18.0</v>
      </c>
      <c r="D87" s="3">
        <v>18.0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4.48</v>
      </c>
      <c r="C88" s="3">
        <v>17153.0</v>
      </c>
      <c r="D88" s="3">
        <v>17250.0</v>
      </c>
      <c r="E88" s="3" t="str">
        <f t="shared" si="19"/>
        <v>434.56</v>
      </c>
      <c r="F88" s="3" t="str">
        <f t="shared" si="20"/>
        <v>97.00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18.88</v>
      </c>
      <c r="C90" s="3">
        <v>4.0</v>
      </c>
      <c r="D90" s="3">
        <v>9.0</v>
      </c>
      <c r="E90" s="3" t="str">
        <f t="shared" ref="E90:E91" si="21">F90*B90</f>
        <v>94.40</v>
      </c>
      <c r="F90" s="3" t="str">
        <f>D90-C90</f>
        <v>5.00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1"/>
        <v>132.18</v>
      </c>
      <c r="F91" s="3" t="str">
        <f>F90+F93</f>
        <v>6.00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813.69</v>
      </c>
      <c r="F92" s="1"/>
      <c r="G92" s="1">
        <v>914.07</v>
      </c>
      <c r="H92" s="1"/>
      <c r="I92" s="1"/>
      <c r="J92" s="1"/>
      <c r="K92" s="1"/>
    </row>
    <row r="93" ht="12.75" customHeight="1">
      <c r="A93" s="1" t="s">
        <v>12</v>
      </c>
      <c r="B93" s="3">
        <v>114.27</v>
      </c>
      <c r="C93" s="3">
        <v>1.0</v>
      </c>
      <c r="D93" s="3">
        <v>2.0</v>
      </c>
      <c r="E93" s="3" t="str">
        <f>F93*B93</f>
        <v>114.27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730.81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347.47</v>
      </c>
      <c r="F95" s="1"/>
      <c r="G95" s="1"/>
      <c r="H95" s="1"/>
      <c r="I95" s="1"/>
      <c r="J95" s="1"/>
      <c r="K95" s="1"/>
    </row>
    <row r="96" ht="15.75" customHeight="1">
      <c r="A96" s="9" t="s">
        <v>15</v>
      </c>
      <c r="B96" s="9"/>
      <c r="C96" s="9"/>
      <c r="D96" s="9"/>
      <c r="E96" s="10">
        <v>25.0</v>
      </c>
      <c r="F96" s="1"/>
      <c r="G96" s="3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2795.00</v>
      </c>
      <c r="F97" s="1"/>
      <c r="G97" s="3" t="str">
        <f>E97+11000</f>
        <v>13795.00</v>
      </c>
      <c r="H97" s="1"/>
      <c r="I97" s="1"/>
      <c r="J97" s="1"/>
      <c r="K97" s="1"/>
    </row>
    <row r="98" ht="12.75" customHeight="1">
      <c r="A98" s="6" t="s">
        <v>58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101.2</v>
      </c>
      <c r="C101" s="3">
        <v>18.0</v>
      </c>
      <c r="D101" s="3">
        <v>18.0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4.48</v>
      </c>
      <c r="C102" s="3">
        <v>17110.0</v>
      </c>
      <c r="D102" s="3">
        <v>17153.0</v>
      </c>
      <c r="E102" s="3" t="str">
        <f t="shared" si="22"/>
        <v>192.64</v>
      </c>
      <c r="F102" s="3" t="str">
        <f t="shared" si="23"/>
        <v>43.00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18.88</v>
      </c>
      <c r="C104" s="3">
        <v>4.0</v>
      </c>
      <c r="D104" s="3">
        <v>4.0</v>
      </c>
      <c r="E104" s="3" t="str">
        <f t="shared" ref="E104:E105" si="24">F104*B104</f>
        <v>0.00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4"/>
        <v>0.00</v>
      </c>
      <c r="F105" s="3" t="str">
        <f>F104+F107</f>
        <v>0.00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813.69</v>
      </c>
      <c r="F106" s="1"/>
      <c r="G106" s="1">
        <v>914.07</v>
      </c>
      <c r="H106" s="1"/>
      <c r="I106" s="1"/>
      <c r="J106" s="1"/>
      <c r="K106" s="1"/>
    </row>
    <row r="107" ht="12.75" customHeight="1">
      <c r="A107" s="1" t="s">
        <v>12</v>
      </c>
      <c r="B107" s="3">
        <v>114.27</v>
      </c>
      <c r="C107" s="3">
        <v>1.0</v>
      </c>
      <c r="D107" s="3">
        <v>1.0</v>
      </c>
      <c r="E107" s="3" t="str">
        <f>F107*B107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730.81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347.47</v>
      </c>
      <c r="F109" s="1"/>
      <c r="G109" s="1"/>
      <c r="H109" s="1"/>
      <c r="I109" s="1"/>
      <c r="J109" s="1"/>
      <c r="K109" s="1"/>
    </row>
    <row r="110" ht="15.75" customHeight="1">
      <c r="A110" s="9" t="s">
        <v>15</v>
      </c>
      <c r="B110" s="9"/>
      <c r="C110" s="9"/>
      <c r="D110" s="9"/>
      <c r="E110" s="10">
        <v>25.0</v>
      </c>
      <c r="F110" s="1"/>
      <c r="G110" s="3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2212.23</v>
      </c>
      <c r="F111" s="1"/>
      <c r="G111" s="3" t="str">
        <f>E111+11000</f>
        <v>13212.23</v>
      </c>
      <c r="H111" s="1"/>
      <c r="I111" s="1"/>
      <c r="J111" s="1"/>
      <c r="K111" s="1"/>
    </row>
    <row r="112" ht="12.75" customHeight="1">
      <c r="A112" s="6" t="s">
        <v>58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101.2</v>
      </c>
      <c r="C115" s="3">
        <v>18.0</v>
      </c>
      <c r="D115" s="3">
        <v>18.0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4.48</v>
      </c>
      <c r="C116" s="3">
        <v>17107.0</v>
      </c>
      <c r="D116" s="3">
        <v>17110.0</v>
      </c>
      <c r="E116" s="3" t="str">
        <f t="shared" si="25"/>
        <v>13.44</v>
      </c>
      <c r="F116" s="3" t="str">
        <f t="shared" si="26"/>
        <v>3.00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18.88</v>
      </c>
      <c r="C118" s="3">
        <v>1.0</v>
      </c>
      <c r="D118" s="3">
        <v>3.0</v>
      </c>
      <c r="E118" s="3" t="str">
        <f t="shared" ref="E118:E119" si="27">F118*B118</f>
        <v>37.76</v>
      </c>
      <c r="F118" s="3" t="str">
        <f>D118-C118</f>
        <v>2.00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27"/>
        <v>44.06</v>
      </c>
      <c r="F119" s="3" t="str">
        <f>F118+F121</f>
        <v>2.00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813.69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114.27</v>
      </c>
      <c r="C121" s="3">
        <v>1.0</v>
      </c>
      <c r="D121" s="3">
        <v>1.0</v>
      </c>
      <c r="E121" s="3" t="str">
        <f>F121*B121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730.81</v>
      </c>
      <c r="F122" s="1"/>
      <c r="G122" s="1">
        <v>730.81</v>
      </c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347.47</v>
      </c>
      <c r="F123" s="1"/>
      <c r="G123" s="1"/>
      <c r="H123" s="1"/>
      <c r="I123" s="1"/>
      <c r="J123" s="1"/>
      <c r="K123" s="1"/>
    </row>
    <row r="124" ht="15.75" customHeight="1">
      <c r="A124" s="9" t="s">
        <v>15</v>
      </c>
      <c r="B124" s="9"/>
      <c r="C124" s="9"/>
      <c r="D124" s="9"/>
      <c r="E124" s="10">
        <v>25.0</v>
      </c>
      <c r="F124" s="1"/>
      <c r="G124" s="3"/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2114.85</v>
      </c>
      <c r="F125" s="1"/>
      <c r="G125" s="3"/>
      <c r="H125" s="1"/>
      <c r="I125" s="1"/>
      <c r="J125" s="1"/>
      <c r="K125" s="1"/>
    </row>
    <row r="126" ht="12.75" customHeight="1">
      <c r="A126" s="6" t="s">
        <v>58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101.2</v>
      </c>
      <c r="C129" s="3">
        <v>18.0</v>
      </c>
      <c r="D129" s="3">
        <v>18.0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4.48</v>
      </c>
      <c r="C130" s="3">
        <v>17095.0</v>
      </c>
      <c r="D130" s="3">
        <v>17107.0</v>
      </c>
      <c r="E130" s="3" t="str">
        <f t="shared" si="28"/>
        <v>53.76</v>
      </c>
      <c r="F130" s="3" t="str">
        <f t="shared" si="29"/>
        <v>12.00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18.88</v>
      </c>
      <c r="C132" s="3">
        <v>0.0</v>
      </c>
      <c r="D132" s="3">
        <v>1.0</v>
      </c>
      <c r="E132" s="3" t="str">
        <f t="shared" ref="E132:E133" si="30">F132*B132</f>
        <v>18.88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0"/>
        <v>44.06</v>
      </c>
      <c r="F133" s="3" t="str">
        <f>F132+F135</f>
        <v>2.00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813.69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114.27</v>
      </c>
      <c r="C135" s="3">
        <v>0.0</v>
      </c>
      <c r="D135" s="3">
        <v>1.0</v>
      </c>
      <c r="E135" s="3" t="str">
        <f>F135*B135</f>
        <v>114.27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730.81</v>
      </c>
      <c r="F136" s="1"/>
      <c r="G136" s="1">
        <v>730.81</v>
      </c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347.47</v>
      </c>
      <c r="F137" s="1"/>
      <c r="G137" s="1"/>
      <c r="H137" s="1"/>
      <c r="I137" s="1"/>
      <c r="J137" s="1"/>
      <c r="K137" s="1"/>
    </row>
    <row r="138" ht="15.75" customHeight="1">
      <c r="A138" s="9" t="s">
        <v>15</v>
      </c>
      <c r="B138" s="9"/>
      <c r="C138" s="9"/>
      <c r="D138" s="9"/>
      <c r="E138" s="10">
        <v>25.0</v>
      </c>
      <c r="F138" s="1"/>
      <c r="G138" s="3"/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2250.56</v>
      </c>
      <c r="F139" s="1"/>
      <c r="G139" s="3" t="str">
        <f>E139-E134+4036+601.48</f>
        <v>6074.35</v>
      </c>
      <c r="H139" s="1"/>
      <c r="I139" s="1"/>
      <c r="J139" s="1"/>
      <c r="K139" s="1"/>
    </row>
    <row r="140" ht="12.75" customHeight="1">
      <c r="A140" s="6" t="s">
        <v>58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101.2</v>
      </c>
      <c r="C143" s="3">
        <v>18.0</v>
      </c>
      <c r="D143" s="3">
        <v>18.0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4.48</v>
      </c>
      <c r="C144" s="3">
        <v>17092.0</v>
      </c>
      <c r="D144" s="3">
        <v>17095.0</v>
      </c>
      <c r="E144" s="3" t="str">
        <f t="shared" si="31"/>
        <v>13.44</v>
      </c>
      <c r="F144" s="3" t="str">
        <f t="shared" si="32"/>
        <v>3.00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/>
      <c r="C146" s="3"/>
      <c r="D146" s="3"/>
      <c r="E146" s="3">
        <v>663.38</v>
      </c>
      <c r="F146" s="3" t="str">
        <f>D146-C146</f>
        <v>0.00</v>
      </c>
      <c r="G146" s="1"/>
      <c r="H146" s="1"/>
      <c r="I146" s="1"/>
      <c r="J146" s="1"/>
      <c r="K146" s="1"/>
    </row>
    <row r="147" ht="12.75" customHeight="1">
      <c r="A147" s="1" t="s">
        <v>11</v>
      </c>
      <c r="B147" s="3"/>
      <c r="C147" s="3"/>
      <c r="D147" s="3"/>
      <c r="E147" s="3">
        <v>813.69</v>
      </c>
      <c r="F147" s="1"/>
      <c r="G147" s="1"/>
      <c r="H147" s="1"/>
      <c r="I147" s="1"/>
      <c r="J147" s="1"/>
      <c r="K147" s="1"/>
    </row>
    <row r="148" ht="12.75" customHeight="1">
      <c r="A148" s="1" t="s">
        <v>12</v>
      </c>
      <c r="B148" s="3"/>
      <c r="C148" s="3"/>
      <c r="D148" s="3"/>
      <c r="E148" s="3">
        <v>861.73</v>
      </c>
      <c r="F148" s="3" t="str">
        <f>D148-C148</f>
        <v>0.00</v>
      </c>
      <c r="G148" s="1"/>
      <c r="H148" s="1"/>
      <c r="I148" s="1"/>
      <c r="J148" s="1"/>
      <c r="K148" s="1"/>
    </row>
    <row r="149" ht="12.75" customHeight="1">
      <c r="A149" s="1" t="s">
        <v>13</v>
      </c>
      <c r="B149" s="3"/>
      <c r="C149" s="3"/>
      <c r="D149" s="3"/>
      <c r="E149" s="3">
        <v>730.81</v>
      </c>
      <c r="F149" s="1"/>
      <c r="G149" s="1">
        <v>730.81</v>
      </c>
      <c r="H149" s="1"/>
      <c r="I149" s="1"/>
      <c r="J149" s="1"/>
      <c r="K149" s="1"/>
    </row>
    <row r="150" ht="12.75" customHeight="1">
      <c r="A150" s="1" t="s">
        <v>14</v>
      </c>
      <c r="B150" s="3"/>
      <c r="C150" s="3"/>
      <c r="D150" s="3"/>
      <c r="E150" s="3">
        <v>347.47</v>
      </c>
      <c r="F150" s="1"/>
      <c r="G150" s="1"/>
      <c r="H150" s="1"/>
      <c r="I150" s="1"/>
      <c r="J150" s="1"/>
      <c r="K150" s="1"/>
    </row>
    <row r="151" ht="15.75" customHeight="1">
      <c r="A151" s="9" t="s">
        <v>15</v>
      </c>
      <c r="B151" s="9"/>
      <c r="C151" s="9"/>
      <c r="D151" s="9"/>
      <c r="E151" s="10">
        <v>25.0</v>
      </c>
      <c r="F151" s="1"/>
      <c r="G151" s="3"/>
      <c r="H151" s="1"/>
      <c r="I151" s="1"/>
      <c r="J151" s="1"/>
      <c r="K151" s="1"/>
    </row>
    <row r="152" ht="15.75" customHeight="1">
      <c r="A152" s="4" t="s">
        <v>16</v>
      </c>
      <c r="B152" s="4"/>
      <c r="C152" s="4"/>
      <c r="D152" s="4"/>
      <c r="E152" s="5" t="str">
        <f>SUM(E143:E151)</f>
        <v>3558.14</v>
      </c>
      <c r="F152" s="1"/>
      <c r="G152" s="3"/>
      <c r="H152" s="1"/>
      <c r="I152" s="1"/>
      <c r="J152" s="1"/>
      <c r="K152" s="1"/>
    </row>
    <row r="153" ht="12.75" customHeight="1">
      <c r="A153" s="6" t="s">
        <v>58</v>
      </c>
      <c r="B153" s="3"/>
      <c r="C153" s="3"/>
      <c r="D153" s="3"/>
      <c r="E153" s="3"/>
      <c r="F153" s="1"/>
      <c r="G153" s="1"/>
      <c r="H153" s="1"/>
      <c r="I153" s="1"/>
      <c r="J153" s="1"/>
      <c r="K153" s="1"/>
    </row>
    <row r="154" ht="15.75" customHeight="1">
      <c r="A154" s="1"/>
      <c r="B154" s="2" t="s">
        <v>29</v>
      </c>
      <c r="E154" s="1"/>
      <c r="F154" s="1"/>
      <c r="G154" s="1"/>
      <c r="H154" s="1"/>
      <c r="I154" s="1"/>
      <c r="J154" s="1"/>
      <c r="K154" s="1"/>
    </row>
    <row r="155" ht="12.75" customHeight="1">
      <c r="A155" s="1"/>
      <c r="B155" s="1" t="s">
        <v>1</v>
      </c>
      <c r="C155" s="1" t="s">
        <v>2</v>
      </c>
      <c r="D155" s="1" t="s">
        <v>3</v>
      </c>
      <c r="E155" s="1" t="s">
        <v>4</v>
      </c>
      <c r="F155" s="1" t="s">
        <v>5</v>
      </c>
      <c r="G155" s="1"/>
      <c r="H155" s="1"/>
      <c r="I155" s="1"/>
      <c r="J155" s="1"/>
      <c r="K155" s="1"/>
    </row>
    <row r="156" ht="12.75" customHeight="1">
      <c r="A156" s="1" t="s">
        <v>6</v>
      </c>
      <c r="B156" s="3">
        <v>101.2</v>
      </c>
      <c r="C156" s="3">
        <v>18.0</v>
      </c>
      <c r="D156" s="3">
        <v>18.0</v>
      </c>
      <c r="E156" s="3" t="str">
        <f t="shared" ref="E156:E157" si="33">F156*B156</f>
        <v>0.00</v>
      </c>
      <c r="F156" s="3" t="str">
        <f t="shared" ref="F156:F157" si="34">D156-C156</f>
        <v>0.00</v>
      </c>
      <c r="G156" s="1"/>
      <c r="H156" s="1"/>
      <c r="I156" s="1"/>
      <c r="J156" s="1"/>
      <c r="K156" s="1"/>
    </row>
    <row r="157" ht="12.75" customHeight="1">
      <c r="A157" s="1" t="s">
        <v>7</v>
      </c>
      <c r="B157" s="3">
        <v>4.48</v>
      </c>
      <c r="C157" s="3">
        <v>17052.0</v>
      </c>
      <c r="D157" s="3">
        <v>17092.0</v>
      </c>
      <c r="E157" s="3" t="str">
        <f t="shared" si="33"/>
        <v>179.20</v>
      </c>
      <c r="F157" s="3" t="str">
        <f t="shared" si="34"/>
        <v>40.00</v>
      </c>
      <c r="G157" s="1"/>
      <c r="H157" s="1"/>
      <c r="I157" s="1"/>
      <c r="J157" s="1"/>
      <c r="K157" s="1"/>
    </row>
    <row r="158" ht="12.75" customHeight="1">
      <c r="A158" s="1" t="s">
        <v>8</v>
      </c>
      <c r="B158" s="3"/>
      <c r="C158" s="3"/>
      <c r="D158" s="3"/>
      <c r="E158" s="3">
        <v>102.62</v>
      </c>
      <c r="F158" s="1"/>
      <c r="G158" s="1"/>
      <c r="H158" s="1"/>
      <c r="I158" s="1"/>
      <c r="J158" s="1"/>
      <c r="K158" s="1"/>
    </row>
    <row r="159" ht="12.75" customHeight="1">
      <c r="A159" s="1" t="s">
        <v>9</v>
      </c>
      <c r="B159" s="3"/>
      <c r="C159" s="3"/>
      <c r="D159" s="3"/>
      <c r="E159" s="3">
        <v>663.38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11</v>
      </c>
      <c r="B160" s="3"/>
      <c r="C160" s="3"/>
      <c r="D160" s="3"/>
      <c r="E160" s="3">
        <v>813.69</v>
      </c>
      <c r="F160" s="1"/>
      <c r="G160" s="1"/>
      <c r="H160" s="1"/>
      <c r="I160" s="1"/>
      <c r="J160" s="1"/>
      <c r="K160" s="1"/>
    </row>
    <row r="161" ht="12.75" customHeight="1">
      <c r="A161" s="1" t="s">
        <v>12</v>
      </c>
      <c r="B161" s="3"/>
      <c r="C161" s="3"/>
      <c r="D161" s="3"/>
      <c r="E161" s="3">
        <v>861.73</v>
      </c>
      <c r="F161" s="3" t="str">
        <f>D161-C161</f>
        <v>0.00</v>
      </c>
      <c r="G161" s="1"/>
      <c r="H161" s="1"/>
      <c r="I161" s="1"/>
      <c r="J161" s="1"/>
      <c r="K161" s="1"/>
    </row>
    <row r="162" ht="12.75" customHeight="1">
      <c r="A162" s="1" t="s">
        <v>13</v>
      </c>
      <c r="B162" s="3"/>
      <c r="C162" s="3"/>
      <c r="D162" s="3"/>
      <c r="E162" s="3">
        <v>730.81</v>
      </c>
      <c r="F162" s="1"/>
      <c r="G162" s="1">
        <v>730.81</v>
      </c>
      <c r="H162" s="1"/>
      <c r="I162" s="1"/>
      <c r="J162" s="1"/>
      <c r="K162" s="1"/>
    </row>
    <row r="163" ht="12.75" customHeight="1">
      <c r="A163" s="1" t="s">
        <v>14</v>
      </c>
      <c r="B163" s="3"/>
      <c r="C163" s="3"/>
      <c r="D163" s="3"/>
      <c r="E163" s="3">
        <v>203.68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SUM(E156:E163)</f>
        <v>3555.11</v>
      </c>
      <c r="F164" s="1"/>
      <c r="G164" s="3" t="str">
        <f>7000+E164</f>
        <v>10555.11</v>
      </c>
      <c r="H164" s="1"/>
      <c r="I164" s="1"/>
      <c r="J164" s="1"/>
      <c r="K164" s="1"/>
    </row>
    <row r="165" ht="12.75" customHeight="1">
      <c r="A165" s="6" t="s">
        <v>58</v>
      </c>
      <c r="B165" s="3"/>
      <c r="C165" s="3"/>
      <c r="D165" s="3"/>
      <c r="E165" s="3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18.0</v>
      </c>
      <c r="D168" s="3">
        <v>18.0</v>
      </c>
      <c r="E168" s="3" t="str">
        <f t="shared" ref="E168:E169" si="35">F168*B168</f>
        <v>0.00</v>
      </c>
      <c r="F168" s="3" t="str">
        <f t="shared" ref="F168:F169" si="36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17032.0</v>
      </c>
      <c r="D169" s="3">
        <v>17052.0</v>
      </c>
      <c r="E169" s="3" t="str">
        <f t="shared" si="35"/>
        <v>89.60</v>
      </c>
      <c r="F169" s="3" t="str">
        <f t="shared" si="36"/>
        <v>20.00</v>
      </c>
      <c r="G169" s="1"/>
      <c r="H169" s="1"/>
      <c r="I169" s="1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/>
      <c r="C171" s="3"/>
      <c r="D171" s="3"/>
      <c r="E171" s="3">
        <v>663.38</v>
      </c>
      <c r="F171" s="3" t="str">
        <f>D171-C171</f>
        <v>0.00</v>
      </c>
      <c r="G171" s="1"/>
      <c r="H171" s="1"/>
      <c r="I171" s="1"/>
      <c r="J171" s="1"/>
      <c r="K171" s="1"/>
    </row>
    <row r="172" ht="12.75" customHeight="1">
      <c r="A172" s="1" t="s">
        <v>11</v>
      </c>
      <c r="B172" s="3"/>
      <c r="C172" s="3"/>
      <c r="D172" s="3"/>
      <c r="E172" s="3">
        <v>813.69</v>
      </c>
      <c r="F172" s="1"/>
      <c r="G172" s="1"/>
      <c r="H172" s="1"/>
      <c r="I172" s="1"/>
      <c r="J172" s="1"/>
      <c r="K172" s="1"/>
    </row>
    <row r="173" ht="12.75" customHeight="1">
      <c r="A173" s="1" t="s">
        <v>12</v>
      </c>
      <c r="B173" s="3"/>
      <c r="C173" s="3"/>
      <c r="D173" s="3"/>
      <c r="E173" s="3">
        <v>861.73</v>
      </c>
      <c r="F173" s="3" t="str">
        <f>D173-C173</f>
        <v>0.00</v>
      </c>
      <c r="G173" s="1"/>
      <c r="H173" s="1"/>
      <c r="I173" s="1"/>
      <c r="J173" s="1"/>
      <c r="K173" s="1"/>
    </row>
    <row r="174" ht="12.75" customHeight="1">
      <c r="A174" s="1" t="s">
        <v>13</v>
      </c>
      <c r="B174" s="3"/>
      <c r="C174" s="3"/>
      <c r="D174" s="3"/>
      <c r="E174" s="3">
        <v>697.38</v>
      </c>
      <c r="F174" s="1"/>
      <c r="G174" s="1"/>
      <c r="H174" s="1"/>
      <c r="I174" s="1"/>
      <c r="J174" s="1"/>
      <c r="K174" s="1"/>
    </row>
    <row r="175" ht="12.75" customHeight="1">
      <c r="A175" s="1" t="s">
        <v>14</v>
      </c>
      <c r="B175" s="3"/>
      <c r="C175" s="3"/>
      <c r="D175" s="3"/>
      <c r="E175" s="3">
        <v>203.68</v>
      </c>
      <c r="F175" s="1"/>
      <c r="G175" s="1"/>
      <c r="H175" s="1"/>
      <c r="I175" s="1"/>
      <c r="J175" s="1"/>
      <c r="K175" s="1"/>
    </row>
    <row r="176" ht="15.75" customHeight="1">
      <c r="A176" s="4" t="s">
        <v>16</v>
      </c>
      <c r="B176" s="4"/>
      <c r="C176" s="4"/>
      <c r="D176" s="4"/>
      <c r="E176" s="5" t="str">
        <f>SUM(E168:E175)</f>
        <v>3432.08</v>
      </c>
      <c r="F176" s="1"/>
      <c r="G176" s="3" t="str">
        <f>7000+E176</f>
        <v>10432.08</v>
      </c>
      <c r="H176" s="1"/>
      <c r="I176" s="1"/>
      <c r="J176" s="1"/>
      <c r="K176" s="1"/>
    </row>
    <row r="177" ht="12.75" customHeight="1">
      <c r="A177" s="6" t="s">
        <v>58</v>
      </c>
      <c r="B177" s="3"/>
      <c r="C177" s="3"/>
      <c r="D177" s="3"/>
      <c r="E177" s="3"/>
      <c r="F177" s="1"/>
      <c r="G177" s="1"/>
      <c r="H177" s="1"/>
      <c r="I177" s="1"/>
      <c r="J177" s="1"/>
      <c r="K177" s="1"/>
    </row>
    <row r="178" ht="15.75" customHeight="1">
      <c r="A178" s="1"/>
      <c r="B178" s="2" t="s">
        <v>31</v>
      </c>
      <c r="E178" s="1"/>
      <c r="F178" s="1"/>
      <c r="G178" s="1"/>
      <c r="H178" s="1"/>
      <c r="I178" s="1"/>
      <c r="J178" s="1"/>
      <c r="K178" s="1"/>
    </row>
    <row r="179" ht="12.75" customHeight="1">
      <c r="A179" s="1"/>
      <c r="B179" s="1" t="s">
        <v>1</v>
      </c>
      <c r="C179" s="1" t="s">
        <v>2</v>
      </c>
      <c r="D179" s="1" t="s">
        <v>3</v>
      </c>
      <c r="E179" s="1" t="s">
        <v>4</v>
      </c>
      <c r="F179" s="1" t="s">
        <v>5</v>
      </c>
      <c r="G179" s="1"/>
      <c r="H179" s="1"/>
      <c r="I179" s="1"/>
      <c r="J179" s="1"/>
      <c r="K179" s="1"/>
    </row>
    <row r="180" ht="12.75" customHeight="1">
      <c r="A180" s="1" t="s">
        <v>6</v>
      </c>
      <c r="B180" s="3">
        <v>101.2</v>
      </c>
      <c r="C180" s="3">
        <v>18.0</v>
      </c>
      <c r="D180" s="3">
        <v>18.0</v>
      </c>
      <c r="E180" s="3" t="str">
        <f t="shared" ref="E180:E181" si="37">F180*B180</f>
        <v>0.00</v>
      </c>
      <c r="F180" s="3" t="str">
        <f t="shared" ref="F180:F181" si="38">D180-C180</f>
        <v>0.00</v>
      </c>
      <c r="G180" s="1"/>
      <c r="H180" s="1"/>
      <c r="I180" s="1"/>
      <c r="J180" s="1"/>
      <c r="K180" s="1"/>
    </row>
    <row r="181" ht="12.75" customHeight="1">
      <c r="A181" s="1" t="s">
        <v>7</v>
      </c>
      <c r="B181" s="3">
        <v>4.48</v>
      </c>
      <c r="C181" s="3">
        <v>17030.0</v>
      </c>
      <c r="D181" s="3">
        <v>17032.0</v>
      </c>
      <c r="E181" s="3" t="str">
        <f t="shared" si="37"/>
        <v>8.96</v>
      </c>
      <c r="F181" s="3" t="str">
        <f t="shared" si="38"/>
        <v>2.00</v>
      </c>
      <c r="G181" s="1"/>
      <c r="H181" s="1"/>
      <c r="I181" s="1"/>
      <c r="J181" s="1"/>
      <c r="K181" s="1"/>
    </row>
    <row r="182" ht="12.75" customHeight="1">
      <c r="A182" s="1" t="s">
        <v>8</v>
      </c>
      <c r="B182" s="3"/>
      <c r="C182" s="3"/>
      <c r="D182" s="3"/>
      <c r="E182" s="3">
        <v>102.62</v>
      </c>
      <c r="F182" s="1"/>
      <c r="G182" s="1"/>
      <c r="H182" s="1"/>
      <c r="I182" s="1"/>
      <c r="J182" s="1"/>
      <c r="K182" s="1"/>
    </row>
    <row r="183" ht="12.75" customHeight="1">
      <c r="A183" s="1" t="s">
        <v>9</v>
      </c>
      <c r="B183" s="3"/>
      <c r="C183" s="3"/>
      <c r="D183" s="3"/>
      <c r="E183" s="3">
        <v>663.38</v>
      </c>
      <c r="F183" s="3" t="str">
        <f>D183-C183</f>
        <v>0.00</v>
      </c>
      <c r="G183" s="1"/>
      <c r="H183" s="1"/>
      <c r="I183" s="1"/>
      <c r="J183" s="1"/>
      <c r="K183" s="1"/>
    </row>
    <row r="184" ht="12.75" customHeight="1">
      <c r="A184" s="1" t="s">
        <v>11</v>
      </c>
      <c r="B184" s="3"/>
      <c r="C184" s="3"/>
      <c r="D184" s="3"/>
      <c r="E184" s="3">
        <v>813.69</v>
      </c>
      <c r="F184" s="1"/>
      <c r="G184" s="1"/>
      <c r="H184" s="1"/>
      <c r="I184" s="1"/>
      <c r="J184" s="1"/>
      <c r="K184" s="1"/>
    </row>
    <row r="185" ht="12.75" customHeight="1">
      <c r="A185" s="1" t="s">
        <v>12</v>
      </c>
      <c r="B185" s="3"/>
      <c r="C185" s="3"/>
      <c r="D185" s="3"/>
      <c r="E185" s="3">
        <v>861.73</v>
      </c>
      <c r="F185" s="3" t="str">
        <f>D185-C185</f>
        <v>0.00</v>
      </c>
      <c r="G185" s="1"/>
      <c r="H185" s="1"/>
      <c r="I185" s="1"/>
      <c r="J185" s="1"/>
      <c r="K185" s="1"/>
    </row>
    <row r="186" ht="12.75" customHeight="1">
      <c r="A186" s="1" t="s">
        <v>13</v>
      </c>
      <c r="B186" s="3"/>
      <c r="C186" s="3"/>
      <c r="D186" s="3"/>
      <c r="E186" s="3">
        <v>697.38</v>
      </c>
      <c r="F186" s="1"/>
      <c r="G186" s="1"/>
      <c r="H186" s="1"/>
      <c r="I186" s="1"/>
      <c r="J186" s="1"/>
      <c r="K186" s="1"/>
    </row>
    <row r="187" ht="12.75" customHeight="1">
      <c r="A187" s="1" t="s">
        <v>14</v>
      </c>
      <c r="B187" s="3"/>
      <c r="C187" s="3"/>
      <c r="D187" s="3"/>
      <c r="E187" s="3">
        <v>203.68</v>
      </c>
      <c r="F187" s="1"/>
      <c r="G187" s="1"/>
      <c r="H187" s="1"/>
      <c r="I187" s="1"/>
      <c r="J187" s="1"/>
      <c r="K187" s="1"/>
    </row>
    <row r="188" ht="15.75" customHeight="1">
      <c r="A188" s="4" t="s">
        <v>16</v>
      </c>
      <c r="B188" s="4"/>
      <c r="C188" s="4"/>
      <c r="D188" s="4"/>
      <c r="E188" s="5" t="str">
        <f>SUM(E180:E187)</f>
        <v>3351.44</v>
      </c>
      <c r="F188" s="1"/>
      <c r="G188" s="3" t="str">
        <f>7000+E188</f>
        <v>10351.44</v>
      </c>
      <c r="H188" s="1"/>
      <c r="I188" s="1"/>
      <c r="J188" s="1"/>
      <c r="K188" s="1"/>
    </row>
    <row r="189" ht="12.75" customHeight="1">
      <c r="A189" s="6" t="s">
        <v>58</v>
      </c>
      <c r="B189" s="3"/>
      <c r="C189" s="3"/>
      <c r="D189" s="3"/>
      <c r="E189" s="3"/>
      <c r="F189" s="1"/>
      <c r="G189" s="1"/>
      <c r="H189" s="1"/>
      <c r="I189" s="1"/>
      <c r="J189" s="1"/>
      <c r="K189" s="1"/>
    </row>
    <row r="190" ht="15.75" customHeight="1">
      <c r="A190" s="1"/>
      <c r="B190" s="2" t="s">
        <v>32</v>
      </c>
      <c r="E190" s="1"/>
      <c r="F190" s="1"/>
      <c r="G190" s="1"/>
      <c r="H190" s="1"/>
      <c r="I190" s="1"/>
      <c r="J190" s="1"/>
      <c r="K190" s="1"/>
    </row>
    <row r="191" ht="12.75" customHeight="1">
      <c r="A191" s="1"/>
      <c r="B191" s="1" t="s">
        <v>1</v>
      </c>
      <c r="C191" s="1" t="s">
        <v>2</v>
      </c>
      <c r="D191" s="1" t="s">
        <v>3</v>
      </c>
      <c r="E191" s="1" t="s">
        <v>4</v>
      </c>
      <c r="F191" s="1" t="s">
        <v>5</v>
      </c>
      <c r="G191" s="1"/>
      <c r="H191" s="1"/>
      <c r="I191" s="1"/>
      <c r="J191" s="1"/>
      <c r="K191" s="1"/>
    </row>
    <row r="192" ht="12.75" customHeight="1">
      <c r="A192" s="1" t="s">
        <v>6</v>
      </c>
      <c r="B192" s="3">
        <v>101.2</v>
      </c>
      <c r="C192" s="3">
        <v>18.0</v>
      </c>
      <c r="D192" s="3">
        <v>18.0</v>
      </c>
      <c r="E192" s="3" t="str">
        <f t="shared" ref="E192:E193" si="39">F192*B192</f>
        <v>0.00</v>
      </c>
      <c r="F192" s="3" t="str">
        <f t="shared" ref="F192:F193" si="40">D192-C192</f>
        <v>0.00</v>
      </c>
      <c r="G192" s="1"/>
      <c r="H192" s="1"/>
      <c r="I192" s="1"/>
      <c r="J192" s="1"/>
      <c r="K192" s="1"/>
    </row>
    <row r="193" ht="12.75" customHeight="1">
      <c r="A193" s="1" t="s">
        <v>7</v>
      </c>
      <c r="B193" s="3">
        <v>4.48</v>
      </c>
      <c r="C193" s="3">
        <v>17030.0</v>
      </c>
      <c r="D193" s="3">
        <v>17030.0</v>
      </c>
      <c r="E193" s="3" t="str">
        <f t="shared" si="39"/>
        <v>0.00</v>
      </c>
      <c r="F193" s="3" t="str">
        <f t="shared" si="40"/>
        <v>0.00</v>
      </c>
      <c r="G193" s="1"/>
      <c r="H193" s="1"/>
      <c r="I193" s="1"/>
      <c r="J193" s="1"/>
      <c r="K193" s="1"/>
    </row>
    <row r="194" ht="12.75" customHeight="1">
      <c r="A194" s="1" t="s">
        <v>8</v>
      </c>
      <c r="B194" s="3"/>
      <c r="C194" s="3"/>
      <c r="D194" s="3"/>
      <c r="E194" s="3">
        <v>102.62</v>
      </c>
      <c r="F194" s="1"/>
      <c r="G194" s="1"/>
      <c r="H194" s="1"/>
      <c r="I194" s="1"/>
      <c r="J194" s="1"/>
      <c r="K194" s="1"/>
    </row>
    <row r="195" ht="12.75" customHeight="1">
      <c r="A195" s="1" t="s">
        <v>9</v>
      </c>
      <c r="B195" s="3"/>
      <c r="C195" s="3"/>
      <c r="D195" s="3"/>
      <c r="E195" s="3">
        <v>663.38</v>
      </c>
      <c r="F195" s="3" t="str">
        <f>D195-C195</f>
        <v>0.00</v>
      </c>
      <c r="G195" s="1"/>
      <c r="H195" s="1"/>
      <c r="I195" s="1"/>
      <c r="J195" s="1"/>
      <c r="K195" s="1"/>
    </row>
    <row r="196" ht="12.75" customHeight="1">
      <c r="A196" s="1" t="s">
        <v>11</v>
      </c>
      <c r="B196" s="3"/>
      <c r="C196" s="3"/>
      <c r="D196" s="3"/>
      <c r="E196" s="3">
        <v>813.69</v>
      </c>
      <c r="F196" s="1"/>
      <c r="G196" s="1"/>
      <c r="H196" s="1"/>
      <c r="I196" s="1"/>
      <c r="J196" s="1"/>
      <c r="K196" s="1"/>
    </row>
    <row r="197" ht="12.75" customHeight="1">
      <c r="A197" s="1" t="s">
        <v>12</v>
      </c>
      <c r="B197" s="3"/>
      <c r="C197" s="3"/>
      <c r="D197" s="3"/>
      <c r="E197" s="3">
        <v>861.73</v>
      </c>
      <c r="F197" s="3" t="str">
        <f>D197-C197</f>
        <v>0.00</v>
      </c>
      <c r="G197" s="1"/>
      <c r="H197" s="1"/>
      <c r="I197" s="1"/>
      <c r="J197" s="1"/>
      <c r="K197" s="1"/>
    </row>
    <row r="198" ht="12.75" customHeight="1">
      <c r="A198" s="1" t="s">
        <v>13</v>
      </c>
      <c r="B198" s="3"/>
      <c r="C198" s="3"/>
      <c r="D198" s="3"/>
      <c r="E198" s="3">
        <v>697.38</v>
      </c>
      <c r="F198" s="1"/>
      <c r="G198" s="1"/>
      <c r="H198" s="1"/>
      <c r="I198" s="1"/>
      <c r="J198" s="1"/>
      <c r="K198" s="1"/>
    </row>
    <row r="199" ht="12.75" customHeight="1">
      <c r="A199" s="1" t="s">
        <v>14</v>
      </c>
      <c r="B199" s="3"/>
      <c r="C199" s="3"/>
      <c r="D199" s="3"/>
      <c r="E199" s="3">
        <v>203.68</v>
      </c>
      <c r="F199" s="1"/>
      <c r="G199" s="1"/>
      <c r="H199" s="1"/>
      <c r="I199" s="1"/>
      <c r="J199" s="1"/>
      <c r="K199" s="1"/>
    </row>
    <row r="200" ht="15.75" customHeight="1">
      <c r="A200" s="4" t="s">
        <v>16</v>
      </c>
      <c r="B200" s="4"/>
      <c r="C200" s="4"/>
      <c r="D200" s="4"/>
      <c r="E200" s="5" t="str">
        <f>SUM(E192:E199)</f>
        <v>3342.48</v>
      </c>
      <c r="F200" s="1"/>
      <c r="G200" s="3" t="str">
        <f>7000+E200</f>
        <v>10342.48</v>
      </c>
      <c r="H200" s="1"/>
      <c r="I200" s="1"/>
      <c r="J200" s="1"/>
      <c r="K200" s="1"/>
    </row>
    <row r="201" ht="12.75" customHeight="1">
      <c r="A201" s="6" t="s">
        <v>58</v>
      </c>
      <c r="B201" s="3"/>
      <c r="C201" s="3"/>
      <c r="D201" s="3"/>
      <c r="E201" s="3"/>
      <c r="F201" s="1"/>
      <c r="G201" s="1"/>
      <c r="H201" s="1"/>
      <c r="I201" s="1"/>
      <c r="J201" s="1"/>
      <c r="K201" s="1"/>
    </row>
    <row r="202" ht="15.75" customHeight="1">
      <c r="A202" s="1"/>
      <c r="B202" s="2" t="s">
        <v>33</v>
      </c>
      <c r="E202" s="1"/>
      <c r="F202" s="1"/>
      <c r="G202" s="1"/>
      <c r="H202" s="1"/>
      <c r="I202" s="1"/>
      <c r="J202" s="1"/>
      <c r="K202" s="1"/>
    </row>
    <row r="203" ht="12.75" customHeight="1">
      <c r="A203" s="1"/>
      <c r="B203" s="1" t="s">
        <v>1</v>
      </c>
      <c r="C203" s="1" t="s">
        <v>2</v>
      </c>
      <c r="D203" s="1" t="s">
        <v>3</v>
      </c>
      <c r="E203" s="1" t="s">
        <v>4</v>
      </c>
      <c r="F203" s="1" t="s">
        <v>5</v>
      </c>
      <c r="G203" s="1"/>
      <c r="H203" s="1"/>
      <c r="I203" s="1"/>
      <c r="J203" s="1"/>
      <c r="K203" s="1"/>
    </row>
    <row r="204" ht="12.75" customHeight="1">
      <c r="A204" s="1" t="s">
        <v>6</v>
      </c>
      <c r="B204" s="3">
        <v>101.2</v>
      </c>
      <c r="C204" s="3">
        <v>17.0</v>
      </c>
      <c r="D204" s="3">
        <v>18.0</v>
      </c>
      <c r="E204" s="3" t="str">
        <f t="shared" ref="E204:E205" si="41">F204*B204</f>
        <v>101.20</v>
      </c>
      <c r="F204" s="3" t="str">
        <f t="shared" ref="F204:F205" si="42">D204-C204</f>
        <v>1.00</v>
      </c>
      <c r="G204" s="1"/>
      <c r="H204" s="1"/>
      <c r="I204" s="1"/>
      <c r="J204" s="1"/>
      <c r="K204" s="1"/>
    </row>
    <row r="205" ht="12.75" customHeight="1">
      <c r="A205" s="1" t="s">
        <v>7</v>
      </c>
      <c r="B205" s="3">
        <v>4.48</v>
      </c>
      <c r="C205" s="3">
        <v>16976.0</v>
      </c>
      <c r="D205" s="3">
        <v>17030.0</v>
      </c>
      <c r="E205" s="3" t="str">
        <f t="shared" si="41"/>
        <v>241.92</v>
      </c>
      <c r="F205" s="3" t="str">
        <f t="shared" si="42"/>
        <v>54.00</v>
      </c>
      <c r="G205" s="1"/>
      <c r="H205" s="1"/>
      <c r="I205" s="1"/>
      <c r="J205" s="1"/>
      <c r="K205" s="1"/>
    </row>
    <row r="206" ht="12.75" customHeight="1">
      <c r="A206" s="1" t="s">
        <v>8</v>
      </c>
      <c r="B206" s="3"/>
      <c r="C206" s="3"/>
      <c r="D206" s="3"/>
      <c r="E206" s="3">
        <v>102.62</v>
      </c>
      <c r="F206" s="1"/>
      <c r="G206" s="1"/>
      <c r="H206" s="1"/>
      <c r="I206" s="1"/>
      <c r="J206" s="1"/>
      <c r="K206" s="1"/>
    </row>
    <row r="207" ht="12.75" customHeight="1">
      <c r="A207" s="1" t="s">
        <v>9</v>
      </c>
      <c r="B207" s="3"/>
      <c r="C207" s="3"/>
      <c r="D207" s="3"/>
      <c r="E207" s="3">
        <v>663.38</v>
      </c>
      <c r="F207" s="3" t="str">
        <f>D207-C207</f>
        <v>0.00</v>
      </c>
      <c r="G207" s="1"/>
      <c r="H207" s="1"/>
      <c r="I207" s="1"/>
      <c r="J207" s="1"/>
      <c r="K207" s="1"/>
    </row>
    <row r="208" ht="12.75" customHeight="1">
      <c r="A208" s="1" t="s">
        <v>11</v>
      </c>
      <c r="B208" s="3"/>
      <c r="C208" s="3"/>
      <c r="D208" s="3"/>
      <c r="E208" s="3">
        <v>813.69</v>
      </c>
      <c r="F208" s="1"/>
      <c r="G208" s="1"/>
      <c r="H208" s="1"/>
      <c r="I208" s="1"/>
      <c r="J208" s="1"/>
      <c r="K208" s="1"/>
    </row>
    <row r="209" ht="12.75" customHeight="1">
      <c r="A209" s="1" t="s">
        <v>12</v>
      </c>
      <c r="B209" s="3"/>
      <c r="C209" s="3"/>
      <c r="D209" s="3"/>
      <c r="E209" s="3">
        <v>861.73</v>
      </c>
      <c r="F209" s="3" t="str">
        <f>D209-C209</f>
        <v>0.00</v>
      </c>
      <c r="G209" s="1"/>
      <c r="H209" s="1"/>
      <c r="I209" s="1"/>
      <c r="J209" s="1"/>
      <c r="K209" s="1"/>
    </row>
    <row r="210" ht="12.75" customHeight="1">
      <c r="A210" s="1" t="s">
        <v>13</v>
      </c>
      <c r="B210" s="3"/>
      <c r="C210" s="3"/>
      <c r="D210" s="3"/>
      <c r="E210" s="3">
        <v>697.38</v>
      </c>
      <c r="F210" s="1"/>
      <c r="G210" s="1"/>
      <c r="H210" s="1"/>
      <c r="I210" s="1"/>
      <c r="J210" s="1"/>
      <c r="K210" s="1"/>
    </row>
    <row r="211" ht="12.75" customHeight="1">
      <c r="A211" s="1" t="s">
        <v>14</v>
      </c>
      <c r="B211" s="3"/>
      <c r="C211" s="3"/>
      <c r="D211" s="3"/>
      <c r="E211" s="3">
        <v>203.68</v>
      </c>
      <c r="F211" s="1"/>
      <c r="G211" s="1"/>
      <c r="H211" s="1"/>
      <c r="I211" s="1"/>
      <c r="J211" s="1"/>
      <c r="K211" s="1"/>
    </row>
    <row r="212" ht="15.75" customHeight="1">
      <c r="A212" s="4" t="s">
        <v>16</v>
      </c>
      <c r="B212" s="4"/>
      <c r="C212" s="4"/>
      <c r="D212" s="4"/>
      <c r="E212" s="5" t="str">
        <f>SUM(E204:E211)</f>
        <v>3685.60</v>
      </c>
      <c r="F212" s="1"/>
      <c r="G212" s="3" t="str">
        <f>7000+E212</f>
        <v>10685.60</v>
      </c>
      <c r="H212" s="1"/>
      <c r="I212" s="1"/>
      <c r="J212" s="1"/>
      <c r="K212" s="1"/>
    </row>
    <row r="213" ht="12.75" customHeight="1">
      <c r="A213" s="6" t="s">
        <v>58</v>
      </c>
      <c r="B213" s="3"/>
      <c r="C213" s="3"/>
      <c r="D213" s="3"/>
      <c r="E213" s="3"/>
      <c r="F213" s="1"/>
      <c r="G213" s="1"/>
      <c r="H213" s="1"/>
      <c r="I213" s="1"/>
      <c r="J213" s="1"/>
      <c r="K213" s="1"/>
    </row>
    <row r="214" ht="15.75" customHeight="1">
      <c r="A214" s="1"/>
      <c r="B214" s="2" t="s">
        <v>34</v>
      </c>
      <c r="E214" s="1"/>
      <c r="F214" s="1"/>
      <c r="G214" s="1"/>
      <c r="H214" s="1"/>
      <c r="I214" s="1"/>
      <c r="J214" s="1"/>
      <c r="K214" s="1"/>
    </row>
    <row r="215" ht="12.75" customHeight="1">
      <c r="A215" s="1"/>
      <c r="B215" s="1" t="s">
        <v>1</v>
      </c>
      <c r="C215" s="1" t="s">
        <v>2</v>
      </c>
      <c r="D215" s="1" t="s">
        <v>3</v>
      </c>
      <c r="E215" s="1" t="s">
        <v>4</v>
      </c>
      <c r="F215" s="1" t="s">
        <v>5</v>
      </c>
      <c r="G215" s="1"/>
      <c r="H215" s="1"/>
      <c r="I215" s="1"/>
      <c r="J215" s="1"/>
      <c r="K215" s="1"/>
    </row>
    <row r="216" ht="12.75" customHeight="1">
      <c r="A216" s="1" t="s">
        <v>6</v>
      </c>
      <c r="B216" s="3">
        <v>101.2</v>
      </c>
      <c r="C216" s="3">
        <v>16.0</v>
      </c>
      <c r="D216" s="3">
        <v>17.0</v>
      </c>
      <c r="E216" s="3" t="str">
        <f t="shared" ref="E216:E217" si="43">F216*B216</f>
        <v>101.20</v>
      </c>
      <c r="F216" s="3" t="str">
        <f t="shared" ref="F216:F217" si="44">D216-C216</f>
        <v>1.00</v>
      </c>
      <c r="G216" s="1"/>
      <c r="H216" s="1"/>
      <c r="I216" s="1"/>
      <c r="J216" s="1"/>
      <c r="K216" s="1"/>
    </row>
    <row r="217" ht="12.75" customHeight="1">
      <c r="A217" s="1" t="s">
        <v>7</v>
      </c>
      <c r="B217" s="3">
        <v>4.48</v>
      </c>
      <c r="C217" s="3">
        <v>16878.0</v>
      </c>
      <c r="D217" s="3">
        <v>16976.0</v>
      </c>
      <c r="E217" s="3" t="str">
        <f t="shared" si="43"/>
        <v>439.04</v>
      </c>
      <c r="F217" s="3" t="str">
        <f t="shared" si="44"/>
        <v>98.00</v>
      </c>
      <c r="G217" s="1"/>
      <c r="H217" s="1"/>
      <c r="I217" s="1"/>
      <c r="J217" s="1"/>
      <c r="K217" s="1"/>
    </row>
    <row r="218" ht="12.75" customHeight="1">
      <c r="A218" s="1" t="s">
        <v>8</v>
      </c>
      <c r="B218" s="3"/>
      <c r="C218" s="3"/>
      <c r="D218" s="3"/>
      <c r="E218" s="3">
        <v>102.62</v>
      </c>
      <c r="F218" s="1"/>
      <c r="G218" s="1"/>
      <c r="H218" s="1"/>
      <c r="I218" s="1"/>
      <c r="J218" s="1"/>
      <c r="K218" s="1"/>
    </row>
    <row r="219" ht="12.75" customHeight="1">
      <c r="A219" s="1" t="s">
        <v>9</v>
      </c>
      <c r="B219" s="3"/>
      <c r="C219" s="3"/>
      <c r="D219" s="3"/>
      <c r="E219" s="3">
        <v>663.38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11</v>
      </c>
      <c r="B220" s="3"/>
      <c r="C220" s="3"/>
      <c r="D220" s="3"/>
      <c r="E220" s="3">
        <v>771.86</v>
      </c>
      <c r="F220" s="1"/>
      <c r="G220" s="1"/>
      <c r="H220" s="1"/>
      <c r="I220" s="1"/>
      <c r="J220" s="1"/>
      <c r="K220" s="1"/>
    </row>
    <row r="221" ht="12.75" customHeight="1">
      <c r="A221" s="1" t="s">
        <v>12</v>
      </c>
      <c r="B221" s="3"/>
      <c r="C221" s="3"/>
      <c r="D221" s="3"/>
      <c r="E221" s="3">
        <v>830.51</v>
      </c>
      <c r="F221" s="3" t="str">
        <f>D221-C221</f>
        <v>0.00</v>
      </c>
      <c r="G221" s="1"/>
      <c r="H221" s="1"/>
      <c r="I221" s="1"/>
      <c r="J221" s="1"/>
      <c r="K221" s="1"/>
    </row>
    <row r="222" ht="12.75" customHeight="1">
      <c r="A222" s="1" t="s">
        <v>13</v>
      </c>
      <c r="B222" s="3"/>
      <c r="C222" s="3"/>
      <c r="D222" s="3"/>
      <c r="E222" s="3">
        <v>697.38</v>
      </c>
      <c r="F222" s="1"/>
      <c r="G222" s="1"/>
      <c r="H222" s="1"/>
      <c r="I222" s="1"/>
      <c r="J222" s="1"/>
      <c r="K222" s="1"/>
    </row>
    <row r="223" ht="12.75" customHeight="1">
      <c r="A223" s="1" t="s">
        <v>14</v>
      </c>
      <c r="B223" s="3"/>
      <c r="C223" s="3"/>
      <c r="D223" s="3"/>
      <c r="E223" s="3">
        <v>203.68</v>
      </c>
      <c r="F223" s="1"/>
      <c r="G223" s="1"/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SUM(E216:E223)</f>
        <v>3809.67</v>
      </c>
      <c r="F224" s="1"/>
      <c r="G224" s="3" t="str">
        <f>7000+E224</f>
        <v>10809.67</v>
      </c>
      <c r="H224" s="1"/>
      <c r="I224" s="1"/>
      <c r="J224" s="1"/>
      <c r="K224" s="1"/>
    </row>
    <row r="225" ht="12.75" customHeight="1">
      <c r="A225" s="6" t="s">
        <v>58</v>
      </c>
      <c r="B225" s="3"/>
      <c r="C225" s="3"/>
      <c r="D225" s="3"/>
      <c r="E225" s="3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35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14.0</v>
      </c>
      <c r="D228" s="3">
        <v>16.0</v>
      </c>
      <c r="E228" s="3" t="str">
        <f t="shared" ref="E228:E229" si="45">F228*B228</f>
        <v>192.22</v>
      </c>
      <c r="F228" s="3" t="str">
        <f t="shared" ref="F228:F229" si="46">D228-C228</f>
        <v>2.00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16772.0</v>
      </c>
      <c r="D229" s="3">
        <v>16878.0</v>
      </c>
      <c r="E229" s="3" t="str">
        <f t="shared" si="45"/>
        <v>451.56</v>
      </c>
      <c r="F229" s="3" t="str">
        <f t="shared" si="46"/>
        <v>106.00</v>
      </c>
      <c r="G229" s="1"/>
      <c r="H229" s="1"/>
      <c r="I229" s="1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87.38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/>
      <c r="C231" s="3"/>
      <c r="D231" s="3"/>
      <c r="E231" s="3">
        <v>630.14</v>
      </c>
      <c r="F231" s="3" t="str">
        <f>D231-C231</f>
        <v>0.00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762.0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/>
      <c r="C233" s="3"/>
      <c r="D233" s="3"/>
      <c r="E233" s="3">
        <v>432.0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697.38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203.68</v>
      </c>
      <c r="F235" s="1"/>
      <c r="G235" s="1"/>
      <c r="H235" s="1"/>
      <c r="I235" s="1"/>
      <c r="J235" s="1"/>
      <c r="K235" s="1"/>
    </row>
    <row r="236" ht="15.75" customHeight="1">
      <c r="A236" s="4" t="s">
        <v>16</v>
      </c>
      <c r="B236" s="4"/>
      <c r="C236" s="4"/>
      <c r="D236" s="4"/>
      <c r="E236" s="5" t="str">
        <f>SUM(E228:E235)</f>
        <v>3456.36</v>
      </c>
      <c r="F236" s="1"/>
      <c r="G236" s="3" t="str">
        <f>7000+E236</f>
        <v>10456.36</v>
      </c>
      <c r="H236" s="1"/>
      <c r="I236" s="1"/>
      <c r="J236" s="1"/>
      <c r="K236" s="1"/>
    </row>
    <row r="237" ht="12.75" customHeight="1">
      <c r="A237" s="6" t="s">
        <v>58</v>
      </c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5.75" customHeight="1">
      <c r="A238" s="1"/>
      <c r="B238" s="2" t="s">
        <v>36</v>
      </c>
      <c r="E238" s="1"/>
      <c r="F238" s="1"/>
      <c r="G238" s="1"/>
      <c r="H238" s="1"/>
      <c r="I238" s="1"/>
      <c r="J238" s="1"/>
      <c r="K238" s="1"/>
    </row>
    <row r="239" ht="12.75" customHeight="1">
      <c r="A239" s="1"/>
      <c r="B239" s="1" t="s">
        <v>1</v>
      </c>
      <c r="C239" s="1" t="s">
        <v>2</v>
      </c>
      <c r="D239" s="1" t="s">
        <v>3</v>
      </c>
      <c r="E239" s="1" t="s">
        <v>4</v>
      </c>
      <c r="F239" s="1" t="s">
        <v>5</v>
      </c>
      <c r="G239" s="1"/>
      <c r="H239" s="1"/>
      <c r="I239" s="1"/>
      <c r="J239" s="1"/>
      <c r="K239" s="1"/>
    </row>
    <row r="240" ht="12.75" customHeight="1">
      <c r="A240" s="1" t="s">
        <v>6</v>
      </c>
      <c r="B240" s="3">
        <v>96.11</v>
      </c>
      <c r="C240" s="3">
        <v>13.0</v>
      </c>
      <c r="D240" s="3">
        <v>14.0</v>
      </c>
      <c r="E240" s="3" t="str">
        <f t="shared" ref="E240:E241" si="47">F240*B240</f>
        <v>96.11</v>
      </c>
      <c r="F240" s="3" t="str">
        <f t="shared" ref="F240:F241" si="48">D240-C240</f>
        <v>1.00</v>
      </c>
      <c r="G240" s="1"/>
      <c r="H240" s="1"/>
      <c r="I240" s="1"/>
      <c r="J240" s="1"/>
      <c r="K240" s="1"/>
    </row>
    <row r="241" ht="12.75" customHeight="1">
      <c r="A241" s="1" t="s">
        <v>7</v>
      </c>
      <c r="B241" s="3">
        <v>4.26</v>
      </c>
      <c r="C241" s="3">
        <v>16654.0</v>
      </c>
      <c r="D241" s="3">
        <v>16772.0</v>
      </c>
      <c r="E241" s="3" t="str">
        <f t="shared" si="47"/>
        <v>502.68</v>
      </c>
      <c r="F241" s="3" t="str">
        <f t="shared" si="48"/>
        <v>118.00</v>
      </c>
      <c r="G241" s="1"/>
      <c r="H241" s="1"/>
      <c r="I241" s="1"/>
      <c r="J241" s="1"/>
      <c r="K241" s="1"/>
    </row>
    <row r="242" ht="12.75" customHeight="1">
      <c r="A242" s="1" t="s">
        <v>8</v>
      </c>
      <c r="B242" s="3"/>
      <c r="C242" s="3"/>
      <c r="D242" s="3"/>
      <c r="E242" s="3">
        <v>87.38</v>
      </c>
      <c r="F242" s="1"/>
      <c r="G242" s="1"/>
      <c r="H242" s="1"/>
      <c r="I242" s="1"/>
      <c r="J242" s="1"/>
      <c r="K242" s="1"/>
    </row>
    <row r="243" ht="12.75" customHeight="1">
      <c r="A243" s="1" t="s">
        <v>9</v>
      </c>
      <c r="B243" s="3"/>
      <c r="C243" s="3"/>
      <c r="D243" s="3"/>
      <c r="E243" s="3">
        <v>630.14</v>
      </c>
      <c r="F243" s="3" t="str">
        <f>D243-C243</f>
        <v>0.00</v>
      </c>
      <c r="G243" s="1"/>
      <c r="H243" s="1"/>
      <c r="I243" s="1"/>
      <c r="J243" s="1"/>
      <c r="K243" s="1"/>
    </row>
    <row r="244" ht="12.75" customHeight="1">
      <c r="A244" s="1" t="s">
        <v>11</v>
      </c>
      <c r="B244" s="3"/>
      <c r="C244" s="3"/>
      <c r="D244" s="3"/>
      <c r="E244" s="3">
        <v>762.0</v>
      </c>
      <c r="F244" s="1"/>
      <c r="G244" s="1"/>
      <c r="H244" s="1"/>
      <c r="I244" s="1"/>
      <c r="J244" s="1"/>
      <c r="K244" s="1"/>
    </row>
    <row r="245" ht="12.75" customHeight="1">
      <c r="A245" s="1" t="s">
        <v>12</v>
      </c>
      <c r="B245" s="3"/>
      <c r="C245" s="3"/>
      <c r="D245" s="3"/>
      <c r="E245" s="3">
        <v>809.71</v>
      </c>
      <c r="F245" s="3" t="str">
        <f>D245-C245</f>
        <v>0.00</v>
      </c>
      <c r="G245" s="1"/>
      <c r="H245" s="1"/>
      <c r="I245" s="1"/>
      <c r="J245" s="1"/>
      <c r="K245" s="1"/>
    </row>
    <row r="246" ht="12.75" customHeight="1">
      <c r="A246" s="1" t="s">
        <v>13</v>
      </c>
      <c r="B246" s="3"/>
      <c r="C246" s="3"/>
      <c r="D246" s="3"/>
      <c r="E246" s="3">
        <v>697.38</v>
      </c>
      <c r="F246" s="1"/>
      <c r="G246" s="1"/>
      <c r="H246" s="1"/>
      <c r="I246" s="1"/>
      <c r="J246" s="1"/>
      <c r="K246" s="1"/>
    </row>
    <row r="247" ht="12.75" customHeight="1">
      <c r="A247" s="1" t="s">
        <v>14</v>
      </c>
      <c r="B247" s="3"/>
      <c r="C247" s="3"/>
      <c r="D247" s="3"/>
      <c r="E247" s="3">
        <v>203.68</v>
      </c>
      <c r="F247" s="1"/>
      <c r="G247" s="1"/>
      <c r="H247" s="1"/>
      <c r="I247" s="1"/>
      <c r="J247" s="1"/>
      <c r="K247" s="1"/>
    </row>
    <row r="248" ht="15.75" customHeight="1">
      <c r="A248" s="4" t="s">
        <v>16</v>
      </c>
      <c r="B248" s="4"/>
      <c r="C248" s="4"/>
      <c r="D248" s="4"/>
      <c r="E248" s="5" t="str">
        <f>SUM(E240:E247)</f>
        <v>3789.08</v>
      </c>
      <c r="F248" s="1"/>
      <c r="G248" s="3" t="str">
        <f>7000+E248</f>
        <v>10789.08</v>
      </c>
      <c r="H248" s="1"/>
      <c r="I248" s="1"/>
      <c r="J248" s="1"/>
      <c r="K248" s="1"/>
    </row>
    <row r="249" ht="12.75" customHeight="1">
      <c r="A249" s="6" t="s">
        <v>58</v>
      </c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5.75" customHeight="1">
      <c r="A250" s="1"/>
      <c r="B250" s="2" t="s">
        <v>37</v>
      </c>
      <c r="E250" s="1"/>
      <c r="F250" s="1"/>
      <c r="G250" s="1"/>
      <c r="H250" s="1"/>
      <c r="I250" s="1"/>
      <c r="J250" s="1"/>
      <c r="K250" s="1"/>
    </row>
    <row r="251" ht="12.75" customHeight="1">
      <c r="A251" s="1"/>
      <c r="B251" s="1" t="s">
        <v>1</v>
      </c>
      <c r="C251" s="1" t="s">
        <v>2</v>
      </c>
      <c r="D251" s="1" t="s">
        <v>3</v>
      </c>
      <c r="E251" s="1" t="s">
        <v>4</v>
      </c>
      <c r="F251" s="1" t="s">
        <v>5</v>
      </c>
      <c r="G251" s="1"/>
      <c r="H251" s="1"/>
      <c r="I251" s="1"/>
      <c r="J251" s="1"/>
      <c r="K251" s="1"/>
    </row>
    <row r="252" ht="12.75" customHeight="1">
      <c r="A252" s="1" t="s">
        <v>6</v>
      </c>
      <c r="B252" s="3">
        <v>96.11</v>
      </c>
      <c r="C252" s="3">
        <v>11.0</v>
      </c>
      <c r="D252" s="3">
        <v>13.0</v>
      </c>
      <c r="E252" s="3" t="str">
        <f t="shared" ref="E252:E253" si="49">F252*B252</f>
        <v>192.22</v>
      </c>
      <c r="F252" s="3" t="str">
        <f t="shared" ref="F252:F253" si="50">D252-C252</f>
        <v>2.00</v>
      </c>
      <c r="G252" s="1"/>
      <c r="H252" s="1"/>
      <c r="I252" s="1"/>
      <c r="J252" s="1"/>
      <c r="K252" s="1"/>
    </row>
    <row r="253" ht="12.75" customHeight="1">
      <c r="A253" s="1" t="s">
        <v>7</v>
      </c>
      <c r="B253" s="3">
        <v>4.26</v>
      </c>
      <c r="C253" s="3">
        <v>16548.0</v>
      </c>
      <c r="D253" s="3">
        <v>16654.0</v>
      </c>
      <c r="E253" s="3" t="str">
        <f t="shared" si="49"/>
        <v>451.56</v>
      </c>
      <c r="F253" s="3" t="str">
        <f t="shared" si="50"/>
        <v>106.00</v>
      </c>
      <c r="G253" s="1"/>
      <c r="H253" s="1"/>
      <c r="I253" s="1"/>
      <c r="J253" s="1"/>
      <c r="K253" s="1"/>
    </row>
    <row r="254" ht="12.75" customHeight="1">
      <c r="A254" s="1" t="s">
        <v>8</v>
      </c>
      <c r="B254" s="3"/>
      <c r="C254" s="3"/>
      <c r="D254" s="3"/>
      <c r="E254" s="3">
        <v>87.38</v>
      </c>
      <c r="F254" s="1"/>
      <c r="G254" s="1"/>
      <c r="H254" s="1"/>
      <c r="I254" s="1"/>
      <c r="J254" s="1"/>
      <c r="K254" s="1"/>
    </row>
    <row r="255" ht="12.75" customHeight="1">
      <c r="A255" s="1" t="s">
        <v>9</v>
      </c>
      <c r="B255" s="3"/>
      <c r="C255" s="3"/>
      <c r="D255" s="3"/>
      <c r="E255" s="3">
        <v>630.14</v>
      </c>
      <c r="F255" s="3" t="str">
        <f>D255-C255</f>
        <v>0.00</v>
      </c>
      <c r="G255" s="1"/>
      <c r="H255" s="1"/>
      <c r="I255" s="1"/>
      <c r="J255" s="1"/>
      <c r="K255" s="1"/>
    </row>
    <row r="256" ht="12.75" customHeight="1">
      <c r="A256" s="1" t="s">
        <v>11</v>
      </c>
      <c r="B256" s="3"/>
      <c r="C256" s="3"/>
      <c r="D256" s="3"/>
      <c r="E256" s="3">
        <v>762.0</v>
      </c>
      <c r="F256" s="1"/>
      <c r="G256" s="1"/>
      <c r="H256" s="1"/>
      <c r="I256" s="1"/>
      <c r="J256" s="1"/>
      <c r="K256" s="1"/>
    </row>
    <row r="257" ht="12.75" customHeight="1">
      <c r="A257" s="1" t="s">
        <v>12</v>
      </c>
      <c r="B257" s="3"/>
      <c r="C257" s="3"/>
      <c r="D257" s="3"/>
      <c r="E257" s="3">
        <v>809.71</v>
      </c>
      <c r="F257" s="3" t="str">
        <f>D257-C257</f>
        <v>0.00</v>
      </c>
      <c r="G257" s="1"/>
      <c r="H257" s="1"/>
      <c r="I257" s="1"/>
      <c r="J257" s="1"/>
      <c r="K257" s="1"/>
    </row>
    <row r="258" ht="12.75" customHeight="1">
      <c r="A258" s="1" t="s">
        <v>13</v>
      </c>
      <c r="B258" s="3"/>
      <c r="C258" s="3"/>
      <c r="D258" s="3"/>
      <c r="E258" s="3">
        <v>697.38</v>
      </c>
      <c r="F258" s="1"/>
      <c r="G258" s="1"/>
      <c r="H258" s="1"/>
      <c r="I258" s="1"/>
      <c r="J258" s="1"/>
      <c r="K258" s="1"/>
    </row>
    <row r="259" ht="12.75" customHeight="1">
      <c r="A259" s="1" t="s">
        <v>14</v>
      </c>
      <c r="B259" s="3"/>
      <c r="C259" s="3"/>
      <c r="D259" s="3"/>
      <c r="E259" s="3">
        <v>203.68</v>
      </c>
      <c r="F259" s="1"/>
      <c r="G259" s="1"/>
      <c r="H259" s="1"/>
      <c r="I259" s="1"/>
      <c r="J259" s="1"/>
      <c r="K259" s="1"/>
    </row>
    <row r="260" ht="15.75" customHeight="1">
      <c r="A260" s="4" t="s">
        <v>16</v>
      </c>
      <c r="B260" s="4"/>
      <c r="C260" s="4"/>
      <c r="D260" s="4"/>
      <c r="E260" s="5" t="str">
        <f>SUM(E252:E259)</f>
        <v>3834.07</v>
      </c>
      <c r="F260" s="1"/>
      <c r="G260" s="3" t="str">
        <f>7000+E260</f>
        <v>10834.07</v>
      </c>
      <c r="H260" s="1"/>
      <c r="I260" s="1"/>
      <c r="J260" s="1"/>
      <c r="K260" s="1"/>
    </row>
    <row r="261" ht="12.75" customHeight="1">
      <c r="A261" s="6" t="s">
        <v>58</v>
      </c>
      <c r="B261" s="3"/>
      <c r="C261" s="3"/>
      <c r="D261" s="3"/>
      <c r="E261" s="3"/>
      <c r="F261" s="1"/>
      <c r="G261" s="1"/>
      <c r="H261" s="1"/>
      <c r="I261" s="1"/>
      <c r="J261" s="1"/>
      <c r="K261" s="1"/>
    </row>
    <row r="262" ht="15.75" customHeight="1">
      <c r="A262" s="1"/>
      <c r="B262" s="2" t="s">
        <v>45</v>
      </c>
      <c r="E262" s="1"/>
      <c r="F262" s="1"/>
      <c r="G262" s="1"/>
      <c r="H262" s="1"/>
      <c r="I262" s="1"/>
      <c r="J262" s="1"/>
      <c r="K262" s="1"/>
    </row>
    <row r="263" ht="12.75" customHeight="1">
      <c r="A263" s="1"/>
      <c r="B263" s="1" t="s">
        <v>1</v>
      </c>
      <c r="C263" s="1" t="s">
        <v>2</v>
      </c>
      <c r="D263" s="1" t="s">
        <v>3</v>
      </c>
      <c r="E263" s="1" t="s">
        <v>4</v>
      </c>
      <c r="F263" s="1" t="s">
        <v>5</v>
      </c>
      <c r="G263" s="1"/>
      <c r="H263" s="1"/>
      <c r="I263" s="1"/>
      <c r="J263" s="1"/>
      <c r="K263" s="1"/>
    </row>
    <row r="264" ht="12.75" customHeight="1">
      <c r="A264" s="1" t="s">
        <v>6</v>
      </c>
      <c r="B264" s="3">
        <v>96.11</v>
      </c>
      <c r="C264" s="3">
        <v>10.0</v>
      </c>
      <c r="D264" s="3">
        <v>11.0</v>
      </c>
      <c r="E264" s="3" t="str">
        <f t="shared" ref="E264:E265" si="51">F264*B264</f>
        <v>96.11</v>
      </c>
      <c r="F264" s="3" t="str">
        <f t="shared" ref="F264:F265" si="52">D264-C264</f>
        <v>1.00</v>
      </c>
      <c r="G264" s="1"/>
      <c r="H264" s="1"/>
      <c r="I264" s="1"/>
      <c r="J264" s="1"/>
      <c r="K264" s="1"/>
    </row>
    <row r="265" ht="12.75" customHeight="1">
      <c r="A265" s="1" t="s">
        <v>7</v>
      </c>
      <c r="B265" s="3">
        <v>4.26</v>
      </c>
      <c r="C265" s="3">
        <v>16433.0</v>
      </c>
      <c r="D265" s="3">
        <v>16548.0</v>
      </c>
      <c r="E265" s="3" t="str">
        <f t="shared" si="51"/>
        <v>489.90</v>
      </c>
      <c r="F265" s="3" t="str">
        <f t="shared" si="52"/>
        <v>115.00</v>
      </c>
      <c r="G265" s="1"/>
      <c r="H265" s="1"/>
      <c r="I265" s="1"/>
      <c r="J265" s="1"/>
      <c r="K265" s="1"/>
    </row>
    <row r="266" ht="12.75" customHeight="1">
      <c r="A266" s="1" t="s">
        <v>8</v>
      </c>
      <c r="B266" s="3"/>
      <c r="C266" s="3"/>
      <c r="D266" s="3"/>
      <c r="E266" s="3">
        <v>87.38</v>
      </c>
      <c r="F266" s="1"/>
      <c r="G266" s="1"/>
      <c r="H266" s="1"/>
      <c r="I266" s="1"/>
      <c r="J266" s="1"/>
      <c r="K266" s="1"/>
    </row>
    <row r="267" ht="12.75" customHeight="1">
      <c r="A267" s="1" t="s">
        <v>9</v>
      </c>
      <c r="B267" s="3"/>
      <c r="C267" s="3"/>
      <c r="D267" s="3"/>
      <c r="E267" s="3">
        <v>630.14</v>
      </c>
      <c r="F267" s="3" t="str">
        <f>D267-C267</f>
        <v>0.00</v>
      </c>
      <c r="G267" s="1"/>
      <c r="H267" s="1"/>
      <c r="I267" s="1"/>
      <c r="J267" s="1"/>
      <c r="K267" s="1"/>
    </row>
    <row r="268" ht="12.75" customHeight="1">
      <c r="A268" s="1" t="s">
        <v>11</v>
      </c>
      <c r="B268" s="3"/>
      <c r="C268" s="3"/>
      <c r="D268" s="3"/>
      <c r="E268" s="3">
        <v>762.0</v>
      </c>
      <c r="F268" s="1"/>
      <c r="G268" s="1"/>
      <c r="H268" s="1"/>
      <c r="I268" s="1"/>
      <c r="J268" s="1"/>
      <c r="K268" s="1"/>
    </row>
    <row r="269" ht="12.75" customHeight="1">
      <c r="A269" s="1" t="s">
        <v>12</v>
      </c>
      <c r="B269" s="3"/>
      <c r="C269" s="3"/>
      <c r="D269" s="3"/>
      <c r="E269" s="3">
        <v>809.71</v>
      </c>
      <c r="F269" s="3" t="str">
        <f>D269-C269</f>
        <v>0.00</v>
      </c>
      <c r="G269" s="1"/>
      <c r="H269" s="1"/>
      <c r="I269" s="1"/>
      <c r="J269" s="1"/>
      <c r="K269" s="1"/>
    </row>
    <row r="270" ht="12.75" customHeight="1">
      <c r="A270" s="1" t="s">
        <v>13</v>
      </c>
      <c r="B270" s="3"/>
      <c r="C270" s="3"/>
      <c r="D270" s="3"/>
      <c r="E270" s="3">
        <v>697.38</v>
      </c>
      <c r="F270" s="1"/>
      <c r="G270" s="1"/>
      <c r="H270" s="1"/>
      <c r="I270" s="1"/>
      <c r="J270" s="1"/>
      <c r="K270" s="1"/>
    </row>
    <row r="271" ht="12.75" customHeight="1">
      <c r="A271" s="1" t="s">
        <v>14</v>
      </c>
      <c r="B271" s="3"/>
      <c r="C271" s="3"/>
      <c r="D271" s="3"/>
      <c r="E271" s="3">
        <v>203.68</v>
      </c>
      <c r="F271" s="1"/>
      <c r="G271" s="1"/>
      <c r="H271" s="1"/>
      <c r="I271" s="1"/>
      <c r="J271" s="1"/>
      <c r="K271" s="1"/>
    </row>
    <row r="272" ht="15.75" customHeight="1">
      <c r="A272" s="4" t="s">
        <v>16</v>
      </c>
      <c r="B272" s="4"/>
      <c r="C272" s="4"/>
      <c r="D272" s="4"/>
      <c r="E272" s="5" t="str">
        <f>SUM(E264:E271)</f>
        <v>3776.30</v>
      </c>
      <c r="F272" s="1"/>
      <c r="G272" s="3" t="str">
        <f>7000+E272</f>
        <v>10776.30</v>
      </c>
      <c r="H272" s="1"/>
      <c r="I272" s="1"/>
      <c r="J272" s="1"/>
      <c r="K272" s="1"/>
    </row>
    <row r="273" ht="12.75" customHeight="1">
      <c r="A273" s="6" t="s">
        <v>58</v>
      </c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5.75" customHeight="1">
      <c r="A274" s="1"/>
      <c r="B274" s="2" t="s">
        <v>46</v>
      </c>
      <c r="E274" s="1"/>
      <c r="F274" s="1"/>
      <c r="G274" s="1"/>
      <c r="H274" s="1"/>
      <c r="I274" s="1"/>
      <c r="J274" s="1"/>
      <c r="K274" s="1"/>
    </row>
    <row r="275" ht="12.75" customHeight="1">
      <c r="A275" s="1"/>
      <c r="B275" s="1" t="s">
        <v>1</v>
      </c>
      <c r="C275" s="1" t="s">
        <v>2</v>
      </c>
      <c r="D275" s="1" t="s">
        <v>3</v>
      </c>
      <c r="E275" s="1" t="s">
        <v>4</v>
      </c>
      <c r="F275" s="1" t="s">
        <v>5</v>
      </c>
      <c r="G275" s="1"/>
      <c r="H275" s="1"/>
      <c r="I275" s="1"/>
      <c r="J275" s="1"/>
      <c r="K275" s="1"/>
    </row>
    <row r="276" ht="12.75" customHeight="1">
      <c r="A276" s="1" t="s">
        <v>6</v>
      </c>
      <c r="B276" s="3">
        <v>96.11</v>
      </c>
      <c r="C276" s="3">
        <v>8.0</v>
      </c>
      <c r="D276" s="3">
        <v>10.0</v>
      </c>
      <c r="E276" s="3" t="str">
        <f t="shared" ref="E276:E277" si="53">F276*B276</f>
        <v>192.22</v>
      </c>
      <c r="F276" s="3" t="str">
        <f t="shared" ref="F276:F277" si="54">D276-C276</f>
        <v>2.00</v>
      </c>
      <c r="G276" s="1"/>
      <c r="H276" s="1"/>
      <c r="I276" s="1"/>
      <c r="J276" s="1"/>
      <c r="K276" s="1"/>
    </row>
    <row r="277" ht="12.75" customHeight="1">
      <c r="A277" s="1" t="s">
        <v>7</v>
      </c>
      <c r="B277" s="3">
        <v>4.26</v>
      </c>
      <c r="C277" s="3">
        <v>16279.0</v>
      </c>
      <c r="D277" s="3">
        <v>16433.0</v>
      </c>
      <c r="E277" s="3" t="str">
        <f t="shared" si="53"/>
        <v>656.04</v>
      </c>
      <c r="F277" s="3" t="str">
        <f t="shared" si="54"/>
        <v>154.00</v>
      </c>
      <c r="G277" s="1"/>
      <c r="H277" s="1"/>
      <c r="I277" s="1"/>
      <c r="J277" s="1"/>
      <c r="K277" s="1"/>
    </row>
    <row r="278" ht="12.75" customHeight="1">
      <c r="A278" s="1" t="s">
        <v>8</v>
      </c>
      <c r="B278" s="3"/>
      <c r="C278" s="3"/>
      <c r="D278" s="3"/>
      <c r="E278" s="3">
        <v>87.38</v>
      </c>
      <c r="F278" s="1"/>
      <c r="G278" s="1"/>
      <c r="H278" s="1"/>
      <c r="I278" s="1"/>
      <c r="J278" s="1"/>
      <c r="K278" s="1"/>
    </row>
    <row r="279" ht="12.75" customHeight="1">
      <c r="A279" s="1" t="s">
        <v>9</v>
      </c>
      <c r="B279" s="3"/>
      <c r="C279" s="3"/>
      <c r="D279" s="3"/>
      <c r="E279" s="3">
        <v>630.14</v>
      </c>
      <c r="F279" s="3" t="str">
        <f>D279-C279</f>
        <v>0.00</v>
      </c>
      <c r="G279" s="1"/>
      <c r="H279" s="1"/>
      <c r="I279" s="1"/>
      <c r="J279" s="1"/>
      <c r="K279" s="1"/>
    </row>
    <row r="280" ht="12.75" customHeight="1">
      <c r="A280" s="1" t="s">
        <v>11</v>
      </c>
      <c r="B280" s="3"/>
      <c r="C280" s="3"/>
      <c r="D280" s="3"/>
      <c r="E280" s="3">
        <v>762.0</v>
      </c>
      <c r="F280" s="1"/>
      <c r="G280" s="1"/>
      <c r="H280" s="1"/>
      <c r="I280" s="1"/>
      <c r="J280" s="1"/>
      <c r="K280" s="1"/>
    </row>
    <row r="281" ht="12.75" customHeight="1">
      <c r="A281" s="1" t="s">
        <v>12</v>
      </c>
      <c r="B281" s="3"/>
      <c r="C281" s="3"/>
      <c r="D281" s="3"/>
      <c r="E281" s="3">
        <v>809.71</v>
      </c>
      <c r="F281" s="3" t="str">
        <f>D281-C281</f>
        <v>0.00</v>
      </c>
      <c r="G281" s="1"/>
      <c r="H281" s="1"/>
      <c r="I281" s="1"/>
      <c r="J281" s="1"/>
      <c r="K281" s="1"/>
    </row>
    <row r="282" ht="12.75" customHeight="1">
      <c r="A282" s="1" t="s">
        <v>13</v>
      </c>
      <c r="B282" s="3"/>
      <c r="C282" s="3"/>
      <c r="D282" s="3"/>
      <c r="E282" s="3">
        <v>697.38</v>
      </c>
      <c r="F282" s="1"/>
      <c r="G282" s="1"/>
      <c r="H282" s="1"/>
      <c r="I282" s="1"/>
      <c r="J282" s="1"/>
      <c r="K282" s="1"/>
    </row>
    <row r="283" ht="12.75" customHeight="1">
      <c r="A283" s="1" t="s">
        <v>14</v>
      </c>
      <c r="B283" s="3"/>
      <c r="C283" s="3"/>
      <c r="D283" s="3"/>
      <c r="E283" s="3">
        <v>203.68</v>
      </c>
      <c r="F283" s="1"/>
      <c r="G283" s="1"/>
      <c r="H283" s="1"/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SUM(E276:E283)</f>
        <v>4038.55</v>
      </c>
      <c r="F284" s="1"/>
      <c r="G284" s="3" t="str">
        <f>7000+E284</f>
        <v>11038.55</v>
      </c>
      <c r="H284" s="1"/>
      <c r="I284" s="1"/>
      <c r="J284" s="1"/>
      <c r="K284" s="1"/>
    </row>
    <row r="285" ht="12.75" customHeight="1">
      <c r="A285" s="6" t="s">
        <v>58</v>
      </c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96.11</v>
      </c>
      <c r="C288" s="3">
        <v>6.0</v>
      </c>
      <c r="D288" s="3">
        <v>8.0</v>
      </c>
      <c r="E288" s="3" t="str">
        <f t="shared" ref="E288:E289" si="55">F288*B288</f>
        <v>192.22</v>
      </c>
      <c r="F288" s="3" t="str">
        <f t="shared" ref="F288:F289" si="56">D288-C288</f>
        <v>2.00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4.26</v>
      </c>
      <c r="C289" s="3">
        <v>16114.0</v>
      </c>
      <c r="D289" s="3">
        <v>16279.0</v>
      </c>
      <c r="E289" s="3" t="str">
        <f t="shared" si="55"/>
        <v>702.90</v>
      </c>
      <c r="F289" s="3" t="str">
        <f t="shared" si="56"/>
        <v>165.00</v>
      </c>
      <c r="G289" s="1"/>
      <c r="H289" s="1"/>
      <c r="I289" s="1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95.37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/>
      <c r="C291" s="3"/>
      <c r="D291" s="3"/>
      <c r="E291" s="3">
        <v>630.14</v>
      </c>
      <c r="F291" s="3" t="str">
        <f>D291-C291</f>
        <v>0.00</v>
      </c>
      <c r="G291" s="1"/>
      <c r="H291" s="1"/>
      <c r="I291" s="1"/>
      <c r="J291" s="1"/>
      <c r="K291" s="1"/>
    </row>
    <row r="292" ht="12.75" customHeight="1">
      <c r="A292" s="1" t="s">
        <v>11</v>
      </c>
      <c r="B292" s="3"/>
      <c r="C292" s="3"/>
      <c r="D292" s="3"/>
      <c r="E292" s="3">
        <v>630.49</v>
      </c>
      <c r="F292" s="1"/>
      <c r="G292" s="1"/>
      <c r="H292" s="1"/>
      <c r="I292" s="1"/>
      <c r="J292" s="1"/>
      <c r="K292" s="1"/>
    </row>
    <row r="293" ht="12.75" customHeight="1">
      <c r="A293" s="1" t="s">
        <v>12</v>
      </c>
      <c r="B293" s="3"/>
      <c r="C293" s="3"/>
      <c r="D293" s="3"/>
      <c r="E293" s="3">
        <v>809.71</v>
      </c>
      <c r="F293" s="3" t="str">
        <f>D293-C293</f>
        <v>0.00</v>
      </c>
      <c r="G293" s="1"/>
      <c r="H293" s="1"/>
      <c r="I293" s="1"/>
      <c r="J293" s="1"/>
      <c r="K293" s="1"/>
    </row>
    <row r="294" ht="12.75" customHeight="1">
      <c r="A294" s="1" t="s">
        <v>13</v>
      </c>
      <c r="B294" s="3"/>
      <c r="C294" s="3"/>
      <c r="D294" s="3"/>
      <c r="E294" s="3">
        <v>697.38</v>
      </c>
      <c r="F294" s="1"/>
      <c r="G294" s="1"/>
      <c r="H294" s="1"/>
      <c r="I294" s="1"/>
      <c r="J294" s="1"/>
      <c r="K294" s="1"/>
    </row>
    <row r="295" ht="12.75" customHeight="1">
      <c r="A295" s="1" t="s">
        <v>14</v>
      </c>
      <c r="B295" s="3"/>
      <c r="C295" s="3"/>
      <c r="D295" s="3"/>
      <c r="E295" s="3">
        <v>203.68</v>
      </c>
      <c r="F295" s="1"/>
      <c r="G295" s="1"/>
      <c r="H295" s="1"/>
      <c r="I295" s="1"/>
      <c r="J295" s="1"/>
      <c r="K295" s="1"/>
    </row>
    <row r="296" ht="15.75" customHeight="1">
      <c r="A296" s="4" t="s">
        <v>16</v>
      </c>
      <c r="B296" s="4"/>
      <c r="C296" s="4"/>
      <c r="D296" s="4"/>
      <c r="E296" s="5" t="str">
        <f>SUM(E288:E295)</f>
        <v>3961.89</v>
      </c>
      <c r="F296" s="1"/>
      <c r="G296" s="3" t="str">
        <f>7000+E296</f>
        <v>10961.89</v>
      </c>
      <c r="H296" s="1"/>
      <c r="I296" s="1"/>
      <c r="J296" s="1"/>
      <c r="K296" s="1"/>
    </row>
    <row r="297" ht="12.75" customHeight="1">
      <c r="A297" s="6" t="s">
        <v>58</v>
      </c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5.75" customHeight="1">
      <c r="A298" s="1"/>
      <c r="B298" s="2" t="s">
        <v>48</v>
      </c>
      <c r="E298" s="1"/>
      <c r="F298" s="1"/>
      <c r="G298" s="1"/>
      <c r="H298" s="1"/>
      <c r="I298" s="1"/>
      <c r="J298" s="1"/>
      <c r="K298" s="1"/>
    </row>
    <row r="299" ht="12.75" customHeight="1">
      <c r="A299" s="1"/>
      <c r="B299" s="1" t="s">
        <v>1</v>
      </c>
      <c r="C299" s="1" t="s">
        <v>2</v>
      </c>
      <c r="D299" s="1" t="s">
        <v>3</v>
      </c>
      <c r="E299" s="1" t="s">
        <v>4</v>
      </c>
      <c r="F299" s="1" t="s">
        <v>5</v>
      </c>
      <c r="G299" s="1"/>
      <c r="H299" s="1"/>
      <c r="I299" s="1"/>
      <c r="J299" s="1"/>
      <c r="K299" s="1"/>
    </row>
    <row r="300" ht="12.75" customHeight="1">
      <c r="A300" s="1" t="s">
        <v>6</v>
      </c>
      <c r="B300" s="3">
        <v>96.11</v>
      </c>
      <c r="C300" s="3">
        <v>4.0</v>
      </c>
      <c r="D300" s="3">
        <v>6.0</v>
      </c>
      <c r="E300" s="3" t="str">
        <f t="shared" ref="E300:E301" si="57">F300*B300</f>
        <v>192.22</v>
      </c>
      <c r="F300" s="3" t="str">
        <f t="shared" ref="F300:F301" si="58">D300-C300</f>
        <v>2.00</v>
      </c>
      <c r="G300" s="1"/>
      <c r="H300" s="1"/>
      <c r="I300" s="1"/>
      <c r="J300" s="1"/>
      <c r="K300" s="1"/>
    </row>
    <row r="301" ht="12.75" customHeight="1">
      <c r="A301" s="1" t="s">
        <v>7</v>
      </c>
      <c r="B301" s="3">
        <v>4.26</v>
      </c>
      <c r="C301" s="3">
        <v>15922.0</v>
      </c>
      <c r="D301" s="3">
        <v>16114.0</v>
      </c>
      <c r="E301" s="3" t="str">
        <f t="shared" si="57"/>
        <v>817.92</v>
      </c>
      <c r="F301" s="3" t="str">
        <f t="shared" si="58"/>
        <v>192.00</v>
      </c>
      <c r="G301" s="1"/>
      <c r="H301" s="1"/>
      <c r="I301" s="1"/>
      <c r="J301" s="1"/>
      <c r="K301" s="1"/>
    </row>
    <row r="302" ht="12.75" customHeight="1">
      <c r="A302" s="1" t="s">
        <v>8</v>
      </c>
      <c r="B302" s="3"/>
      <c r="C302" s="3"/>
      <c r="D302" s="3"/>
      <c r="E302" s="3">
        <v>95.37</v>
      </c>
      <c r="F302" s="1"/>
      <c r="G302" s="1"/>
      <c r="H302" s="1"/>
      <c r="I302" s="1"/>
      <c r="J302" s="1"/>
      <c r="K302" s="1"/>
    </row>
    <row r="303" ht="12.75" customHeight="1">
      <c r="A303" s="1" t="s">
        <v>9</v>
      </c>
      <c r="B303" s="3"/>
      <c r="C303" s="3"/>
      <c r="D303" s="3"/>
      <c r="E303" s="3">
        <v>630.14</v>
      </c>
      <c r="F303" s="3" t="str">
        <f>D303-C303</f>
        <v>0.00</v>
      </c>
      <c r="G303" s="1"/>
      <c r="H303" s="1"/>
      <c r="I303" s="1"/>
      <c r="J303" s="1"/>
      <c r="K303" s="1"/>
    </row>
    <row r="304" ht="12.75" customHeight="1">
      <c r="A304" s="1" t="s">
        <v>11</v>
      </c>
      <c r="B304" s="3"/>
      <c r="C304" s="3"/>
      <c r="D304" s="3"/>
      <c r="E304" s="3">
        <v>770.32</v>
      </c>
      <c r="F304" s="1"/>
      <c r="G304" s="1"/>
      <c r="H304" s="1"/>
      <c r="I304" s="1"/>
      <c r="J304" s="1"/>
      <c r="K304" s="1"/>
    </row>
    <row r="305" ht="12.75" customHeight="1">
      <c r="A305" s="1" t="s">
        <v>12</v>
      </c>
      <c r="B305" s="3"/>
      <c r="C305" s="3"/>
      <c r="D305" s="3"/>
      <c r="E305" s="3">
        <v>809.71</v>
      </c>
      <c r="F305" s="3" t="str">
        <f>D305-C305</f>
        <v>0.00</v>
      </c>
      <c r="G305" s="1"/>
      <c r="H305" s="1"/>
      <c r="I305" s="1"/>
      <c r="J305" s="1"/>
      <c r="K305" s="1"/>
    </row>
    <row r="306" ht="12.75" customHeight="1">
      <c r="A306" s="1" t="s">
        <v>13</v>
      </c>
      <c r="B306" s="3"/>
      <c r="C306" s="3"/>
      <c r="D306" s="3"/>
      <c r="E306" s="3">
        <v>697.38</v>
      </c>
      <c r="F306" s="1"/>
      <c r="G306" s="1"/>
      <c r="H306" s="1"/>
      <c r="I306" s="1"/>
      <c r="J306" s="1"/>
      <c r="K306" s="1"/>
    </row>
    <row r="307" ht="12.75" customHeight="1">
      <c r="A307" s="1" t="s">
        <v>14</v>
      </c>
      <c r="B307" s="3"/>
      <c r="C307" s="3"/>
      <c r="D307" s="3"/>
      <c r="E307" s="3">
        <v>203.68</v>
      </c>
      <c r="F307" s="1"/>
      <c r="G307" s="1"/>
      <c r="H307" s="1"/>
      <c r="I307" s="1"/>
      <c r="J307" s="1"/>
      <c r="K307" s="1"/>
    </row>
    <row r="308" ht="15.75" customHeight="1">
      <c r="A308" s="4" t="s">
        <v>16</v>
      </c>
      <c r="B308" s="4"/>
      <c r="C308" s="4"/>
      <c r="D308" s="4"/>
      <c r="E308" s="5" t="str">
        <f>SUM(E300:E307)</f>
        <v>4216.74</v>
      </c>
      <c r="F308" s="1"/>
      <c r="G308" s="3" t="str">
        <f>7000+E308</f>
        <v>11216.74</v>
      </c>
      <c r="H308" s="1"/>
      <c r="I308" s="1"/>
      <c r="J308" s="1"/>
      <c r="K308" s="1"/>
    </row>
    <row r="309" ht="12.75" customHeight="1">
      <c r="A309" s="6" t="s">
        <v>58</v>
      </c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5.75" customHeight="1">
      <c r="A310" s="1"/>
      <c r="B310" s="2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3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1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5.75" customHeight="1">
      <c r="A320" s="4"/>
      <c r="B320" s="4"/>
      <c r="C320" s="4"/>
      <c r="D320" s="4"/>
      <c r="E320" s="5"/>
      <c r="F320" s="1"/>
      <c r="G320" s="3"/>
      <c r="H320" s="1"/>
      <c r="I320" s="1"/>
      <c r="J320" s="1"/>
      <c r="K320" s="1"/>
    </row>
    <row r="321" ht="12.75" customHeight="1">
      <c r="A321" s="6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5.75" customHeight="1">
      <c r="A322" s="1"/>
      <c r="B322" s="2"/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1"/>
      <c r="J331" s="1"/>
      <c r="K331" s="1"/>
    </row>
    <row r="332" ht="15.75" customHeight="1">
      <c r="A332" s="4"/>
      <c r="B332" s="4"/>
      <c r="C332" s="4"/>
      <c r="D332" s="4"/>
      <c r="E332" s="5"/>
      <c r="F332" s="1"/>
      <c r="G332" s="3"/>
      <c r="H332" s="1"/>
      <c r="I332" s="1"/>
      <c r="J332" s="1"/>
      <c r="K332" s="1"/>
    </row>
    <row r="333" ht="12.75" customHeight="1">
      <c r="A333" s="6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5.75" customHeight="1">
      <c r="A334" s="1"/>
      <c r="B334" s="2"/>
      <c r="E334" s="1"/>
      <c r="F334" s="1"/>
      <c r="G334" s="1"/>
      <c r="H334" s="1"/>
      <c r="I334" s="1"/>
      <c r="J334" s="1"/>
      <c r="K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1"/>
      <c r="G344" s="3"/>
      <c r="H344" s="1"/>
      <c r="I344" s="1"/>
      <c r="J344" s="1"/>
      <c r="K344" s="1"/>
    </row>
    <row r="345" ht="12.75" customHeight="1">
      <c r="A345" s="6"/>
      <c r="B345" s="3"/>
      <c r="C345" s="3"/>
      <c r="D345" s="3"/>
      <c r="E345" s="3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5.75" customHeight="1">
      <c r="A356" s="4"/>
      <c r="B356" s="4"/>
      <c r="C356" s="4"/>
      <c r="D356" s="4"/>
      <c r="E356" s="5"/>
      <c r="F356" s="1"/>
      <c r="G356" s="1"/>
      <c r="H356" s="1"/>
      <c r="I356" s="1"/>
      <c r="J356" s="1"/>
      <c r="K356" s="1"/>
    </row>
    <row r="357" ht="12.75" customHeight="1">
      <c r="A357" s="6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5.75" customHeight="1">
      <c r="A358" s="1"/>
      <c r="B358" s="2"/>
      <c r="E358" s="1"/>
      <c r="F358" s="1"/>
      <c r="G358" s="1"/>
      <c r="H358" s="1"/>
      <c r="I358" s="1"/>
      <c r="J358" s="1"/>
      <c r="K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1"/>
      <c r="J367" s="1"/>
      <c r="K367" s="1"/>
    </row>
    <row r="368" ht="15.75" customHeight="1">
      <c r="A368" s="4"/>
      <c r="B368" s="4"/>
      <c r="C368" s="4"/>
      <c r="D368" s="4"/>
      <c r="E368" s="5"/>
      <c r="F368" s="1"/>
      <c r="G368" s="1"/>
      <c r="H368" s="1"/>
      <c r="I368" s="1"/>
      <c r="J368" s="1"/>
      <c r="K368" s="1"/>
    </row>
    <row r="369" ht="12.75" customHeight="1">
      <c r="A369" s="6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5.75" customHeight="1">
      <c r="A370" s="1"/>
      <c r="B370" s="2"/>
      <c r="E370" s="1"/>
      <c r="F370" s="1"/>
      <c r="G370" s="1"/>
      <c r="H370" s="1"/>
      <c r="I370" s="1"/>
      <c r="J370" s="1"/>
      <c r="K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5.75" customHeight="1">
      <c r="A380" s="4"/>
      <c r="B380" s="4"/>
      <c r="C380" s="4"/>
      <c r="D380" s="4"/>
      <c r="E380" s="5"/>
      <c r="F380" s="1"/>
      <c r="G380" s="1"/>
      <c r="H380" s="1"/>
      <c r="I380" s="1"/>
      <c r="J380" s="1"/>
      <c r="K380" s="1"/>
    </row>
    <row r="381" ht="12.75" customHeight="1">
      <c r="A381" s="6"/>
      <c r="B381" s="3"/>
      <c r="C381" s="3"/>
      <c r="D381" s="3"/>
      <c r="E381" s="3"/>
      <c r="F381" s="1"/>
      <c r="G381" s="1"/>
      <c r="H381" s="1"/>
      <c r="I381" s="1"/>
      <c r="J381" s="1"/>
      <c r="K381" s="1"/>
    </row>
    <row r="382" ht="15.75" customHeight="1">
      <c r="A382" s="1"/>
      <c r="B382" s="2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5.75" customHeight="1">
      <c r="A392" s="4"/>
      <c r="B392" s="4"/>
      <c r="C392" s="4"/>
      <c r="D392" s="4"/>
      <c r="E392" s="5"/>
      <c r="F392" s="1"/>
      <c r="G392" s="1"/>
      <c r="H392" s="1"/>
      <c r="I392" s="1"/>
      <c r="J392" s="1"/>
      <c r="K392" s="1"/>
    </row>
    <row r="393" ht="12.75" customHeight="1">
      <c r="A393" s="6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5.75" customHeight="1">
      <c r="A394" s="1"/>
      <c r="B394" s="2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1"/>
      <c r="G404" s="1"/>
      <c r="H404" s="1"/>
      <c r="I404" s="1"/>
      <c r="J404" s="1"/>
      <c r="K404" s="1"/>
    </row>
    <row r="405" ht="12.75" customHeight="1">
      <c r="A405" s="6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5.75" customHeight="1">
      <c r="A416" s="4"/>
      <c r="B416" s="4"/>
      <c r="C416" s="4"/>
      <c r="D416" s="4"/>
      <c r="E416" s="5"/>
      <c r="F416" s="1"/>
      <c r="G416" s="1"/>
      <c r="H416" s="1"/>
      <c r="I416" s="1"/>
      <c r="J416" s="1"/>
      <c r="K416" s="1"/>
    </row>
    <row r="417" ht="12.75" customHeight="1">
      <c r="A417" s="6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5.75" customHeight="1">
      <c r="A418" s="1"/>
      <c r="B418" s="2"/>
      <c r="E418" s="1"/>
      <c r="F418" s="1"/>
      <c r="G418" s="1"/>
      <c r="H418" s="1"/>
      <c r="I418" s="1"/>
      <c r="J418" s="1"/>
      <c r="K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3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1"/>
      <c r="J427" s="1"/>
      <c r="K427" s="1"/>
    </row>
    <row r="428" ht="15.75" customHeight="1">
      <c r="A428" s="4"/>
      <c r="B428" s="4"/>
      <c r="C428" s="4"/>
      <c r="D428" s="4"/>
      <c r="E428" s="5"/>
      <c r="F428" s="1"/>
      <c r="G428" s="1"/>
      <c r="H428" s="1"/>
      <c r="I428" s="1"/>
      <c r="J428" s="1"/>
      <c r="K428" s="1"/>
    </row>
    <row r="429" ht="12.75" customHeight="1">
      <c r="A429" s="6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5.75" customHeight="1">
      <c r="A430" s="1"/>
      <c r="B430" s="2"/>
      <c r="E430" s="1"/>
      <c r="F430" s="1"/>
      <c r="G430" s="1"/>
      <c r="H430" s="1"/>
      <c r="I430" s="1"/>
      <c r="J430" s="1"/>
      <c r="K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3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5.75" customHeight="1">
      <c r="A440" s="4"/>
      <c r="B440" s="4"/>
      <c r="C440" s="4"/>
      <c r="D440" s="4"/>
      <c r="E440" s="5"/>
      <c r="F440" s="1"/>
      <c r="G440" s="1"/>
      <c r="H440" s="1"/>
      <c r="I440" s="1"/>
      <c r="J440" s="1"/>
      <c r="K440" s="1"/>
    </row>
    <row r="441" ht="12.75" customHeight="1">
      <c r="A441" s="6"/>
      <c r="B441" s="3"/>
      <c r="C441" s="3"/>
      <c r="D441" s="3"/>
      <c r="E441" s="3"/>
      <c r="F441" s="1"/>
      <c r="G441" s="1"/>
      <c r="H441" s="1"/>
      <c r="I441" s="1"/>
      <c r="J441" s="1"/>
      <c r="K441" s="1"/>
    </row>
    <row r="442" ht="15.75" customHeight="1">
      <c r="A442" s="1"/>
      <c r="B442" s="2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3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3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3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1"/>
      <c r="J451" s="1"/>
      <c r="K451" s="1"/>
    </row>
    <row r="452" ht="15.75" customHeight="1">
      <c r="A452" s="4"/>
      <c r="B452" s="4"/>
      <c r="C452" s="4"/>
      <c r="D452" s="4"/>
      <c r="E452" s="5"/>
      <c r="F452" s="1"/>
      <c r="G452" s="1"/>
      <c r="H452" s="1"/>
      <c r="I452" s="1"/>
      <c r="J452" s="1"/>
      <c r="K452" s="1"/>
    </row>
    <row r="453" ht="12.75" customHeight="1">
      <c r="A453" s="6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5.75" customHeight="1">
      <c r="A454" s="1"/>
      <c r="B454" s="2"/>
      <c r="E454" s="1"/>
      <c r="F454" s="1"/>
      <c r="G454" s="1"/>
      <c r="H454" s="1"/>
      <c r="I454" s="1"/>
      <c r="J454" s="1"/>
      <c r="K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3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5.75" customHeight="1">
      <c r="A464" s="4"/>
      <c r="B464" s="4"/>
      <c r="C464" s="4"/>
      <c r="D464" s="4"/>
      <c r="E464" s="5"/>
      <c r="F464" s="1"/>
      <c r="G464" s="1"/>
      <c r="H464" s="1"/>
      <c r="I464" s="1"/>
      <c r="J464" s="1"/>
      <c r="K464" s="1"/>
    </row>
    <row r="465" ht="12.75" customHeight="1">
      <c r="A465" s="6"/>
      <c r="B465" s="3"/>
      <c r="C465" s="3"/>
      <c r="D465" s="3"/>
      <c r="E465" s="3"/>
      <c r="F465" s="1"/>
      <c r="G465" s="1"/>
      <c r="H465" s="1"/>
      <c r="I465" s="1"/>
      <c r="J465" s="1"/>
      <c r="K465" s="1"/>
    </row>
    <row r="466" ht="15.75" customHeight="1">
      <c r="A466" s="1"/>
      <c r="B466" s="2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5.75" customHeight="1">
      <c r="A476" s="4"/>
      <c r="B476" s="4"/>
      <c r="C476" s="4"/>
      <c r="D476" s="4"/>
      <c r="E476" s="5"/>
      <c r="F476" s="1"/>
      <c r="G476" s="1"/>
      <c r="H476" s="1"/>
      <c r="I476" s="1"/>
      <c r="J476" s="1"/>
      <c r="K476" s="1"/>
    </row>
    <row r="477" ht="12.75" customHeight="1">
      <c r="A477" s="6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5.75" customHeight="1">
      <c r="A478" s="1"/>
      <c r="B478" s="2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5.75" customHeight="1">
      <c r="A488" s="4"/>
      <c r="B488" s="4"/>
      <c r="C488" s="4"/>
      <c r="D488" s="4"/>
      <c r="E488" s="5"/>
      <c r="F488" s="1"/>
      <c r="G488" s="1"/>
      <c r="H488" s="1"/>
      <c r="I488" s="1"/>
      <c r="J488" s="1"/>
      <c r="K488" s="1"/>
    </row>
    <row r="489" ht="12.75" customHeight="1">
      <c r="A489" s="6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5.75" customHeight="1">
      <c r="B490" s="2"/>
    </row>
    <row r="491" ht="12.75" customHeight="1">
      <c r="B491" s="11"/>
      <c r="C491" s="11"/>
      <c r="D491" s="11"/>
      <c r="E491" s="11"/>
      <c r="F491" s="11"/>
    </row>
    <row r="492" ht="12.75" customHeight="1">
      <c r="A492" s="11"/>
      <c r="B492" s="3"/>
      <c r="C492" s="3"/>
      <c r="D492" s="3"/>
      <c r="E492" s="3"/>
      <c r="F492" s="3"/>
    </row>
    <row r="493" ht="12.75" customHeight="1">
      <c r="A493" s="11"/>
      <c r="B493" s="3"/>
      <c r="C493" s="3"/>
      <c r="D493" s="3"/>
      <c r="E493" s="3"/>
      <c r="F493" s="3"/>
    </row>
    <row r="494" ht="12.75" customHeight="1">
      <c r="A494" s="11"/>
      <c r="B494" s="3"/>
      <c r="C494" s="3"/>
      <c r="D494" s="3"/>
      <c r="E494" s="3"/>
    </row>
    <row r="495" ht="12.75" customHeight="1">
      <c r="A495" s="11"/>
      <c r="B495" s="3"/>
      <c r="C495" s="3"/>
      <c r="D495" s="3"/>
      <c r="E495" s="3"/>
      <c r="F495" s="3"/>
    </row>
    <row r="496" ht="12.75" customHeight="1">
      <c r="A496" s="11"/>
      <c r="B496" s="3"/>
      <c r="C496" s="3"/>
      <c r="D496" s="3"/>
      <c r="E496" s="3"/>
    </row>
    <row r="497" ht="12.75" customHeight="1">
      <c r="A497" s="11"/>
      <c r="B497" s="3"/>
      <c r="C497" s="3"/>
      <c r="D497" s="3"/>
      <c r="E497" s="3"/>
      <c r="F497" s="3"/>
    </row>
    <row r="498" ht="12.75" customHeight="1">
      <c r="A498" s="1"/>
      <c r="B498" s="2"/>
      <c r="E498" s="1"/>
      <c r="F498" s="1"/>
      <c r="G498" s="1"/>
      <c r="H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</row>
    <row r="500" ht="15.75" customHeight="1">
      <c r="A500" s="1"/>
      <c r="B500" s="3"/>
      <c r="C500" s="3"/>
      <c r="D500" s="3"/>
      <c r="E500" s="3"/>
      <c r="F500" s="3"/>
      <c r="G500" s="1"/>
      <c r="H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</row>
    <row r="502" ht="15.75" customHeight="1">
      <c r="A502" s="1"/>
      <c r="B502" s="3"/>
      <c r="C502" s="3"/>
      <c r="D502" s="3"/>
      <c r="E502" s="3"/>
      <c r="F502" s="1"/>
      <c r="G502" s="1"/>
      <c r="H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</row>
    <row r="505" ht="12.75" customHeight="1">
      <c r="A505" s="1"/>
      <c r="B505" s="3"/>
      <c r="C505" s="3"/>
      <c r="D505" s="3"/>
      <c r="E505" s="3"/>
      <c r="F505" s="3"/>
      <c r="G505" s="1"/>
      <c r="H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</row>
    <row r="508" ht="12.75" customHeight="1">
      <c r="A508" s="4"/>
      <c r="B508" s="4"/>
      <c r="C508" s="4"/>
      <c r="D508" s="4"/>
      <c r="E508" s="5"/>
      <c r="F508" s="1"/>
      <c r="G508" s="1"/>
      <c r="H508" s="1"/>
    </row>
    <row r="509" ht="12.75" customHeight="1">
      <c r="A509" s="6"/>
      <c r="B509" s="3"/>
      <c r="C509" s="3"/>
      <c r="D509" s="3"/>
      <c r="E509" s="3"/>
      <c r="F509" s="1"/>
      <c r="G509" s="1"/>
      <c r="H509" s="1"/>
    </row>
  </sheetData>
  <mergeCells count="41">
    <mergeCell ref="B310:D310"/>
    <mergeCell ref="B334:D334"/>
    <mergeCell ref="B322:D322"/>
    <mergeCell ref="B298:D298"/>
    <mergeCell ref="B498:D498"/>
    <mergeCell ref="B490:D490"/>
    <mergeCell ref="B406:D406"/>
    <mergeCell ref="B418:D418"/>
    <mergeCell ref="B430:D430"/>
    <mergeCell ref="B370:D370"/>
    <mergeCell ref="B226:D226"/>
    <mergeCell ref="B214:D214"/>
    <mergeCell ref="B154:D154"/>
    <mergeCell ref="B166:D166"/>
    <mergeCell ref="B141:D141"/>
    <mergeCell ref="B262:D262"/>
    <mergeCell ref="B274:D274"/>
    <mergeCell ref="B238:D238"/>
    <mergeCell ref="B250:D250"/>
    <mergeCell ref="B286:D286"/>
    <mergeCell ref="B178:D178"/>
    <mergeCell ref="B190:D190"/>
    <mergeCell ref="B202:D202"/>
    <mergeCell ref="B57:D57"/>
    <mergeCell ref="B43:D43"/>
    <mergeCell ref="B15:D15"/>
    <mergeCell ref="B1:D1"/>
    <mergeCell ref="B29:D29"/>
    <mergeCell ref="B454:D454"/>
    <mergeCell ref="B442:D442"/>
    <mergeCell ref="B466:D466"/>
    <mergeCell ref="B478:D478"/>
    <mergeCell ref="B394:D394"/>
    <mergeCell ref="B382:D382"/>
    <mergeCell ref="B346:D346"/>
    <mergeCell ref="B358:D358"/>
    <mergeCell ref="B127:D127"/>
    <mergeCell ref="B99:D99"/>
    <mergeCell ref="B113:D113"/>
    <mergeCell ref="B85:D85"/>
    <mergeCell ref="B71:D7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45.88</v>
      </c>
      <c r="C5" s="3">
        <v>1247.0</v>
      </c>
      <c r="D5" s="3">
        <v>1252.0</v>
      </c>
      <c r="E5" s="3" t="str">
        <f t="shared" ref="E5:E6" si="1">F5*B5</f>
        <v>229.40</v>
      </c>
      <c r="F5" s="3" t="str">
        <f>D5-C5</f>
        <v>5.00</v>
      </c>
      <c r="G5" s="1"/>
    </row>
    <row r="6">
      <c r="A6" s="1" t="s">
        <v>10</v>
      </c>
      <c r="B6" s="3">
        <v>35.53</v>
      </c>
      <c r="C6" s="3"/>
      <c r="D6" s="3"/>
      <c r="E6" s="3" t="str">
        <f t="shared" si="1"/>
        <v>284.24</v>
      </c>
      <c r="F6" s="3" t="str">
        <f>F5+F8</f>
        <v>8.00</v>
      </c>
      <c r="G6" s="1"/>
    </row>
    <row r="7">
      <c r="A7" s="1" t="s">
        <v>11</v>
      </c>
      <c r="B7" s="3"/>
      <c r="C7" s="3"/>
      <c r="D7" s="3"/>
      <c r="E7" s="3">
        <v>1947.87</v>
      </c>
      <c r="F7" s="1"/>
      <c r="G7" s="1"/>
    </row>
    <row r="8">
      <c r="A8" s="1" t="s">
        <v>12</v>
      </c>
      <c r="B8" s="3">
        <v>223.04</v>
      </c>
      <c r="C8" s="3">
        <v>28.0</v>
      </c>
      <c r="D8" s="3">
        <v>31.0</v>
      </c>
      <c r="E8" s="3" t="str">
        <f>B8*F8</f>
        <v>669.12</v>
      </c>
      <c r="F8" s="3" t="str">
        <f>D8-C8</f>
        <v>3.00</v>
      </c>
      <c r="G8" s="1"/>
    </row>
    <row r="9">
      <c r="A9" s="1" t="s">
        <v>13</v>
      </c>
      <c r="B9" s="3"/>
      <c r="C9" s="3"/>
      <c r="D9" s="3"/>
      <c r="E9" s="3">
        <v>2073.69</v>
      </c>
      <c r="F9" s="1"/>
      <c r="G9" s="1"/>
    </row>
    <row r="10">
      <c r="A10" s="1" t="s">
        <v>14</v>
      </c>
      <c r="B10" s="3"/>
      <c r="C10" s="3"/>
      <c r="D10" s="3"/>
      <c r="E10" s="3">
        <v>1217.42</v>
      </c>
      <c r="F10" s="1"/>
      <c r="G10" s="1"/>
    </row>
    <row r="11">
      <c r="A11" s="1" t="s">
        <v>59</v>
      </c>
      <c r="B11" s="3"/>
      <c r="C11" s="3"/>
      <c r="D11" s="3"/>
      <c r="E11" s="3">
        <v>129.9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56</v>
      </c>
      <c r="B13" s="3"/>
      <c r="C13" s="3"/>
      <c r="D13" s="3"/>
      <c r="E13" s="3">
        <v>260.0</v>
      </c>
      <c r="F13" s="1"/>
      <c r="G13" s="3"/>
    </row>
    <row r="14">
      <c r="A14" s="4" t="s">
        <v>16</v>
      </c>
      <c r="B14" s="4"/>
      <c r="C14" s="4"/>
      <c r="D14" s="4"/>
      <c r="E14" s="5" t="str">
        <f>SUM(E3:E13)</f>
        <v>6875.64</v>
      </c>
      <c r="F14" s="3" t="str">
        <f>E14+369.24</f>
        <v>7244.88</v>
      </c>
      <c r="G14" s="3" t="str">
        <f>E14+24000</f>
        <v>30875.64</v>
      </c>
      <c r="H14" s="12" t="str">
        <f>G14+369.24</f>
        <v>31244.88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45.88</v>
      </c>
      <c r="C20" s="3">
        <v>1243.0</v>
      </c>
      <c r="D20" s="3">
        <v>1247.0</v>
      </c>
      <c r="E20" s="3" t="str">
        <f t="shared" ref="E20:E21" si="2">F20*B20</f>
        <v>183.52</v>
      </c>
      <c r="F20" s="3" t="str">
        <f>D20-C20</f>
        <v>4.00</v>
      </c>
      <c r="G20" s="1"/>
    </row>
    <row r="21" ht="15.75" customHeight="1">
      <c r="A21" s="1" t="s">
        <v>10</v>
      </c>
      <c r="B21" s="3">
        <v>35.53</v>
      </c>
      <c r="C21" s="3"/>
      <c r="D21" s="3"/>
      <c r="E21" s="3" t="str">
        <f t="shared" si="2"/>
        <v>248.71</v>
      </c>
      <c r="F21" s="3" t="str">
        <f>F20+F23</f>
        <v>7.00</v>
      </c>
      <c r="G21" s="1"/>
    </row>
    <row r="22" ht="15.75" customHeight="1">
      <c r="A22" s="1" t="s">
        <v>11</v>
      </c>
      <c r="B22" s="3"/>
      <c r="C22" s="3"/>
      <c r="D22" s="3"/>
      <c r="E22" s="3">
        <v>1586.24</v>
      </c>
      <c r="F22" s="1"/>
      <c r="G22" s="1"/>
    </row>
    <row r="23" ht="15.75" customHeight="1">
      <c r="A23" s="1" t="s">
        <v>12</v>
      </c>
      <c r="B23" s="3">
        <v>223.04</v>
      </c>
      <c r="C23" s="3">
        <v>25.0</v>
      </c>
      <c r="D23" s="3">
        <v>28.0</v>
      </c>
      <c r="E23" s="3" t="str">
        <f>B23*F23</f>
        <v>669.12</v>
      </c>
      <c r="F23" s="3" t="str">
        <f>D23-C23</f>
        <v>3.00</v>
      </c>
      <c r="G23" s="1"/>
    </row>
    <row r="24" ht="15.75" customHeight="1">
      <c r="A24" s="1" t="s">
        <v>13</v>
      </c>
      <c r="B24" s="3"/>
      <c r="C24" s="3"/>
      <c r="D24" s="3"/>
      <c r="E24" s="3">
        <v>2073.69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1217.42</v>
      </c>
      <c r="F25" s="1"/>
      <c r="G25" s="1"/>
    </row>
    <row r="26" ht="15.75" customHeight="1">
      <c r="A26" s="1" t="s">
        <v>59</v>
      </c>
      <c r="B26" s="3"/>
      <c r="C26" s="3"/>
      <c r="D26" s="3"/>
      <c r="E26" s="3">
        <v>129.9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56</v>
      </c>
      <c r="B28" s="3"/>
      <c r="C28" s="3"/>
      <c r="D28" s="3"/>
      <c r="E28" s="3">
        <v>245.0</v>
      </c>
      <c r="F28" s="1"/>
      <c r="G28" s="3"/>
    </row>
    <row r="29" ht="15.75" customHeight="1">
      <c r="A29" s="4" t="s">
        <v>16</v>
      </c>
      <c r="B29" s="4"/>
      <c r="C29" s="4"/>
      <c r="D29" s="4"/>
      <c r="E29" s="5" t="str">
        <f>SUM(E18:E28)</f>
        <v>6417.60</v>
      </c>
      <c r="F29" s="3" t="str">
        <f>E29+369.24</f>
        <v>6786.84</v>
      </c>
      <c r="G29" s="3" t="str">
        <f>E29+24000</f>
        <v>30417.60</v>
      </c>
      <c r="H29" s="12" t="str">
        <f>G29+369.24-662</f>
        <v>30124.84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20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45.88</v>
      </c>
      <c r="C35" s="3">
        <v>1239.0</v>
      </c>
      <c r="D35" s="3">
        <v>1243.0</v>
      </c>
      <c r="E35" s="3" t="str">
        <f t="shared" ref="E35:E36" si="3">F35*B35</f>
        <v>183.52</v>
      </c>
      <c r="F35" s="3" t="str">
        <f>D35-C35</f>
        <v>4.00</v>
      </c>
      <c r="G35" s="1"/>
    </row>
    <row r="36" ht="15.75" customHeight="1">
      <c r="A36" s="1" t="s">
        <v>10</v>
      </c>
      <c r="B36" s="3">
        <v>35.53</v>
      </c>
      <c r="C36" s="3"/>
      <c r="D36" s="3"/>
      <c r="E36" s="3" t="str">
        <f t="shared" si="3"/>
        <v>248.71</v>
      </c>
      <c r="F36" s="3" t="str">
        <f>F35+F38</f>
        <v>7.00</v>
      </c>
      <c r="G36" s="1"/>
    </row>
    <row r="37" ht="15.75" customHeight="1">
      <c r="A37" s="1" t="s">
        <v>11</v>
      </c>
      <c r="B37" s="3"/>
      <c r="C37" s="3"/>
      <c r="D37" s="3"/>
      <c r="E37" s="3">
        <v>1878.43</v>
      </c>
      <c r="F37" s="1"/>
      <c r="G37" s="1"/>
    </row>
    <row r="38" ht="15.75" customHeight="1">
      <c r="A38" s="1" t="s">
        <v>12</v>
      </c>
      <c r="B38" s="3">
        <v>223.04</v>
      </c>
      <c r="C38" s="3">
        <v>22.0</v>
      </c>
      <c r="D38" s="3">
        <v>25.0</v>
      </c>
      <c r="E38" s="3" t="str">
        <f>B38*F38</f>
        <v>669.12</v>
      </c>
      <c r="F38" s="3" t="str">
        <f>D38-C38</f>
        <v>3.00</v>
      </c>
      <c r="G38" s="1"/>
    </row>
    <row r="39" ht="15.75" customHeight="1">
      <c r="A39" s="1" t="s">
        <v>13</v>
      </c>
      <c r="B39" s="3"/>
      <c r="C39" s="3"/>
      <c r="D39" s="3"/>
      <c r="E39" s="3">
        <v>2073.69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1217.42</v>
      </c>
      <c r="F40" s="1"/>
      <c r="G40" s="1"/>
    </row>
    <row r="41" ht="15.75" customHeight="1">
      <c r="A41" s="1" t="s">
        <v>59</v>
      </c>
      <c r="B41" s="3"/>
      <c r="C41" s="3"/>
      <c r="D41" s="3"/>
      <c r="E41" s="3">
        <v>129.9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56</v>
      </c>
      <c r="B43" s="3"/>
      <c r="C43" s="3"/>
      <c r="D43" s="3"/>
      <c r="E43" s="3">
        <v>245.0</v>
      </c>
      <c r="F43" s="1"/>
      <c r="G43" s="3"/>
    </row>
    <row r="44" ht="15.75" customHeight="1">
      <c r="A44" s="4" t="s">
        <v>16</v>
      </c>
      <c r="B44" s="4"/>
      <c r="C44" s="4"/>
      <c r="D44" s="4"/>
      <c r="E44" s="5" t="str">
        <f>SUM(E33:E43)</f>
        <v>6709.79</v>
      </c>
      <c r="F44" s="3" t="str">
        <f>E44+369.24</f>
        <v>7079.03</v>
      </c>
      <c r="G44" s="3" t="str">
        <f>E44+24000</f>
        <v>30709.79</v>
      </c>
      <c r="H44" s="12" t="str">
        <f>G44+369.24</f>
        <v>31079.03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21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45.88</v>
      </c>
      <c r="C50" s="3">
        <v>1235.0</v>
      </c>
      <c r="D50" s="3">
        <v>1239.0</v>
      </c>
      <c r="E50" s="3" t="str">
        <f t="shared" ref="E50:E51" si="4">F50*B50</f>
        <v>183.52</v>
      </c>
      <c r="F50" s="3" t="str">
        <f>D50-C50</f>
        <v>4.00</v>
      </c>
      <c r="G50" s="1"/>
    </row>
    <row r="51" ht="15.75" customHeight="1">
      <c r="A51" s="1" t="s">
        <v>10</v>
      </c>
      <c r="B51" s="3">
        <v>35.53</v>
      </c>
      <c r="C51" s="3"/>
      <c r="D51" s="3"/>
      <c r="E51" s="3" t="str">
        <f t="shared" si="4"/>
        <v>213.18</v>
      </c>
      <c r="F51" s="3" t="str">
        <f>F50+F53</f>
        <v>6.00</v>
      </c>
      <c r="G51" s="1"/>
    </row>
    <row r="52" ht="15.75" customHeight="1">
      <c r="A52" s="1" t="s">
        <v>11</v>
      </c>
      <c r="B52" s="3"/>
      <c r="C52" s="3"/>
      <c r="D52" s="3"/>
      <c r="E52" s="3">
        <v>1878.43</v>
      </c>
      <c r="F52" s="1"/>
      <c r="G52" s="1"/>
    </row>
    <row r="53" ht="15.75" customHeight="1">
      <c r="A53" s="1" t="s">
        <v>12</v>
      </c>
      <c r="B53" s="3">
        <v>223.04</v>
      </c>
      <c r="C53" s="3">
        <v>20.0</v>
      </c>
      <c r="D53" s="3">
        <v>22.0</v>
      </c>
      <c r="E53" s="3" t="str">
        <f>B53*F53</f>
        <v>446.08</v>
      </c>
      <c r="F53" s="3" t="str">
        <f>D53-C53</f>
        <v>2.00</v>
      </c>
      <c r="G53" s="1"/>
    </row>
    <row r="54" ht="15.75" customHeight="1">
      <c r="A54" s="1" t="s">
        <v>13</v>
      </c>
      <c r="B54" s="3"/>
      <c r="C54" s="3"/>
      <c r="D54" s="3"/>
      <c r="E54" s="3">
        <v>2073.69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1217.42</v>
      </c>
      <c r="F55" s="1"/>
      <c r="G55" s="1"/>
    </row>
    <row r="56" ht="15.75" customHeight="1">
      <c r="A56" s="1" t="s">
        <v>59</v>
      </c>
      <c r="B56" s="3"/>
      <c r="C56" s="3"/>
      <c r="D56" s="3"/>
      <c r="E56" s="3">
        <v>129.9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56</v>
      </c>
      <c r="B58" s="3"/>
      <c r="C58" s="3"/>
      <c r="D58" s="3"/>
      <c r="E58" s="3">
        <v>245.0</v>
      </c>
      <c r="F58" s="1"/>
      <c r="G58" s="3"/>
    </row>
    <row r="59" ht="15.75" customHeight="1">
      <c r="A59" s="4" t="s">
        <v>16</v>
      </c>
      <c r="B59" s="4"/>
      <c r="C59" s="4"/>
      <c r="D59" s="4"/>
      <c r="E59" s="5" t="str">
        <f>SUM(E48:E58)</f>
        <v>6451.22</v>
      </c>
      <c r="F59" s="3" t="str">
        <f>E59+369.24</f>
        <v>6820.46</v>
      </c>
      <c r="G59" s="3" t="str">
        <f>E59+24000</f>
        <v>30451.22</v>
      </c>
      <c r="H59" s="12" t="str">
        <f>G59+369.24</f>
        <v>30820.46</v>
      </c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22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45.88</v>
      </c>
      <c r="C65" s="3">
        <v>1230.0</v>
      </c>
      <c r="D65" s="3">
        <v>1235.0</v>
      </c>
      <c r="E65" s="3" t="str">
        <f t="shared" ref="E65:E66" si="5">F65*B65</f>
        <v>229.40</v>
      </c>
      <c r="F65" s="3" t="str">
        <f>D65-C65</f>
        <v>5.00</v>
      </c>
      <c r="G65" s="1"/>
    </row>
    <row r="66" ht="15.75" customHeight="1">
      <c r="A66" s="1" t="s">
        <v>10</v>
      </c>
      <c r="B66" s="3">
        <v>35.53</v>
      </c>
      <c r="C66" s="3"/>
      <c r="D66" s="3"/>
      <c r="E66" s="3" t="str">
        <f t="shared" si="5"/>
        <v>248.71</v>
      </c>
      <c r="F66" s="3" t="str">
        <f>F65+F68</f>
        <v>7.00</v>
      </c>
      <c r="G66" s="1"/>
    </row>
    <row r="67" ht="15.75" customHeight="1">
      <c r="A67" s="1" t="s">
        <v>11</v>
      </c>
      <c r="B67" s="3"/>
      <c r="C67" s="3"/>
      <c r="D67" s="3"/>
      <c r="E67" s="3">
        <v>1878.43</v>
      </c>
      <c r="F67" s="1"/>
      <c r="G67" s="1"/>
    </row>
    <row r="68" ht="15.75" customHeight="1">
      <c r="A68" s="1" t="s">
        <v>12</v>
      </c>
      <c r="B68" s="3">
        <v>223.04</v>
      </c>
      <c r="C68" s="3">
        <v>18.0</v>
      </c>
      <c r="D68" s="3">
        <v>20.0</v>
      </c>
      <c r="E68" s="3" t="str">
        <f>B68*F68</f>
        <v>446.08</v>
      </c>
      <c r="F68" s="3" t="str">
        <f>D68-C68</f>
        <v>2.00</v>
      </c>
      <c r="G68" s="1"/>
    </row>
    <row r="69" ht="15.75" customHeight="1">
      <c r="A69" s="1" t="s">
        <v>13</v>
      </c>
      <c r="B69" s="3"/>
      <c r="C69" s="3"/>
      <c r="D69" s="3"/>
      <c r="E69" s="3">
        <v>2073.69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1217.42</v>
      </c>
      <c r="F70" s="1"/>
      <c r="G70" s="1"/>
    </row>
    <row r="71" ht="15.75" customHeight="1">
      <c r="A71" s="1" t="s">
        <v>59</v>
      </c>
      <c r="B71" s="3"/>
      <c r="C71" s="3"/>
      <c r="D71" s="3"/>
      <c r="E71" s="3">
        <v>129.9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56</v>
      </c>
      <c r="B73" s="3"/>
      <c r="C73" s="3"/>
      <c r="D73" s="3"/>
      <c r="E73" s="3">
        <v>245.0</v>
      </c>
      <c r="F73" s="1"/>
      <c r="G73" s="3"/>
    </row>
    <row r="74" ht="15.75" customHeight="1">
      <c r="A74" s="4" t="s">
        <v>16</v>
      </c>
      <c r="B74" s="4"/>
      <c r="C74" s="4"/>
      <c r="D74" s="4"/>
      <c r="E74" s="5" t="str">
        <f>SUM(E63:E73)</f>
        <v>6532.63</v>
      </c>
      <c r="F74" s="3" t="str">
        <f>E74+369.24</f>
        <v>6901.87</v>
      </c>
      <c r="G74" s="3" t="str">
        <f>E74+24000</f>
        <v>30532.63</v>
      </c>
      <c r="H74" s="12" t="str">
        <f>G74+369.24</f>
        <v>30901.87</v>
      </c>
    </row>
    <row r="75" ht="15.75" customHeight="1">
      <c r="A75" s="6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23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5.15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43.57</v>
      </c>
      <c r="C80" s="3">
        <v>1226.0</v>
      </c>
      <c r="D80" s="3">
        <v>1230.0</v>
      </c>
      <c r="E80" s="3" t="str">
        <f t="shared" ref="E80:E81" si="6">F80*B80</f>
        <v>174.28</v>
      </c>
      <c r="F80" s="3" t="str">
        <f>D80-C80</f>
        <v>4.00</v>
      </c>
      <c r="G80" s="1"/>
    </row>
    <row r="81" ht="15.75" customHeight="1">
      <c r="A81" s="1" t="s">
        <v>10</v>
      </c>
      <c r="B81" s="3">
        <v>32.02</v>
      </c>
      <c r="C81" s="3"/>
      <c r="D81" s="3"/>
      <c r="E81" s="3" t="str">
        <f t="shared" si="6"/>
        <v>160.10</v>
      </c>
      <c r="F81" s="3" t="str">
        <f>F80+F83</f>
        <v>5.00</v>
      </c>
      <c r="G81" s="1"/>
    </row>
    <row r="82" ht="15.75" customHeight="1">
      <c r="A82" s="1" t="s">
        <v>11</v>
      </c>
      <c r="B82" s="3"/>
      <c r="C82" s="3"/>
      <c r="D82" s="3"/>
      <c r="E82" s="3">
        <v>1878.43</v>
      </c>
      <c r="F82" s="1"/>
      <c r="G82" s="1"/>
    </row>
    <row r="83" ht="15.75" customHeight="1">
      <c r="A83" s="1" t="s">
        <v>12</v>
      </c>
      <c r="B83" s="3">
        <v>211.67</v>
      </c>
      <c r="C83" s="3">
        <v>17.0</v>
      </c>
      <c r="D83" s="3">
        <v>18.0</v>
      </c>
      <c r="E83" s="3" t="str">
        <f>B83*F83</f>
        <v>211.67</v>
      </c>
      <c r="F83" s="3" t="str">
        <f>D83-C83</f>
        <v>1.00</v>
      </c>
      <c r="G83" s="1"/>
    </row>
    <row r="84" ht="15.75" customHeight="1">
      <c r="A84" s="1" t="s">
        <v>13</v>
      </c>
      <c r="B84" s="3"/>
      <c r="C84" s="3"/>
      <c r="D84" s="3"/>
      <c r="E84" s="3">
        <v>2073.69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1217.42</v>
      </c>
      <c r="F85" s="1"/>
      <c r="G85" s="1"/>
    </row>
    <row r="86" ht="15.75" customHeight="1">
      <c r="A86" s="1" t="s">
        <v>59</v>
      </c>
      <c r="B86" s="3"/>
      <c r="C86" s="3"/>
      <c r="D86" s="3"/>
      <c r="E86" s="3">
        <v>129.9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56</v>
      </c>
      <c r="B88" s="3"/>
      <c r="C88" s="3"/>
      <c r="D88" s="3"/>
      <c r="E88" s="3">
        <v>245.0</v>
      </c>
      <c r="F88" s="1"/>
      <c r="G88" s="3"/>
    </row>
    <row r="89" ht="15.75" customHeight="1">
      <c r="A89" s="4" t="s">
        <v>16</v>
      </c>
      <c r="B89" s="4"/>
      <c r="C89" s="4"/>
      <c r="D89" s="4"/>
      <c r="E89" s="5" t="str">
        <f>SUM(E78:E88)</f>
        <v>6154.49</v>
      </c>
      <c r="F89" s="1"/>
      <c r="G89" s="3" t="str">
        <f>E89+24000</f>
        <v>30154.49</v>
      </c>
      <c r="H89" s="12" t="str">
        <f>G89+350</f>
        <v>30504.49</v>
      </c>
    </row>
    <row r="90" ht="15.75" customHeight="1">
      <c r="A90" s="6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24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5.15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43.57</v>
      </c>
      <c r="C95" s="3">
        <v>1221.0</v>
      </c>
      <c r="D95" s="3">
        <v>1226.0</v>
      </c>
      <c r="E95" s="3" t="str">
        <f t="shared" ref="E95:E96" si="7">F95*B95</f>
        <v>217.85</v>
      </c>
      <c r="F95" s="3" t="str">
        <f>D95-C95</f>
        <v>5.00</v>
      </c>
      <c r="G95" s="1"/>
    </row>
    <row r="96" ht="15.75" customHeight="1">
      <c r="A96" s="1" t="s">
        <v>10</v>
      </c>
      <c r="B96" s="3">
        <v>32.02</v>
      </c>
      <c r="C96" s="3"/>
      <c r="D96" s="3"/>
      <c r="E96" s="3" t="str">
        <f t="shared" si="7"/>
        <v>256.16</v>
      </c>
      <c r="F96" s="3" t="str">
        <f>F95+F98</f>
        <v>8.00</v>
      </c>
      <c r="G96" s="1"/>
    </row>
    <row r="97" ht="15.75" customHeight="1">
      <c r="A97" s="1" t="s">
        <v>11</v>
      </c>
      <c r="B97" s="3"/>
      <c r="C97" s="3"/>
      <c r="D97" s="3"/>
      <c r="E97" s="3">
        <v>1878.43</v>
      </c>
      <c r="F97" s="1"/>
      <c r="G97" s="1"/>
    </row>
    <row r="98" ht="15.75" customHeight="1">
      <c r="A98" s="1" t="s">
        <v>12</v>
      </c>
      <c r="B98" s="3">
        <v>211.67</v>
      </c>
      <c r="C98" s="3">
        <v>14.0</v>
      </c>
      <c r="D98" s="3">
        <v>17.0</v>
      </c>
      <c r="E98" s="3" t="str">
        <f>B98*F98</f>
        <v>635.01</v>
      </c>
      <c r="F98" s="3" t="str">
        <f>D98-C98</f>
        <v>3.00</v>
      </c>
      <c r="G98" s="1"/>
    </row>
    <row r="99" ht="15.75" customHeight="1">
      <c r="A99" s="1" t="s">
        <v>13</v>
      </c>
      <c r="B99" s="3"/>
      <c r="C99" s="3"/>
      <c r="D99" s="3"/>
      <c r="E99" s="3">
        <v>2073.69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1217.42</v>
      </c>
      <c r="F100" s="1"/>
      <c r="G100" s="1"/>
    </row>
    <row r="101" ht="15.75" customHeight="1">
      <c r="A101" s="1" t="s">
        <v>59</v>
      </c>
      <c r="B101" s="3"/>
      <c r="C101" s="3"/>
      <c r="D101" s="3"/>
      <c r="E101" s="3">
        <v>129.9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56</v>
      </c>
      <c r="B103" s="3"/>
      <c r="C103" s="3"/>
      <c r="D103" s="3"/>
      <c r="E103" s="3">
        <v>245.0</v>
      </c>
      <c r="F103" s="1"/>
      <c r="G103" s="3"/>
    </row>
    <row r="104" ht="15.75" customHeight="1">
      <c r="A104" s="4" t="s">
        <v>16</v>
      </c>
      <c r="B104" s="4"/>
      <c r="C104" s="4"/>
      <c r="D104" s="4"/>
      <c r="E104" s="5" t="str">
        <f>SUM(E93:E103)</f>
        <v>6717.46</v>
      </c>
      <c r="F104" s="1"/>
      <c r="G104" s="3" t="str">
        <f>E104+24000</f>
        <v>30717.46</v>
      </c>
      <c r="H104" s="12" t="str">
        <f>G104+350</f>
        <v>31067.46</v>
      </c>
    </row>
    <row r="105" ht="15.75" customHeight="1">
      <c r="A105" s="6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25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5.15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43.57</v>
      </c>
      <c r="C110" s="3">
        <v>1218.0</v>
      </c>
      <c r="D110" s="3">
        <v>1221.0</v>
      </c>
      <c r="E110" s="3" t="str">
        <f t="shared" ref="E110:E111" si="8">F110*B110</f>
        <v>130.71</v>
      </c>
      <c r="F110" s="3" t="str">
        <f>D110-C110</f>
        <v>3.00</v>
      </c>
      <c r="G110" s="1"/>
    </row>
    <row r="111" ht="15.75" customHeight="1">
      <c r="A111" s="1" t="s">
        <v>10</v>
      </c>
      <c r="B111" s="3">
        <v>32.02</v>
      </c>
      <c r="C111" s="3"/>
      <c r="D111" s="3"/>
      <c r="E111" s="3" t="str">
        <f t="shared" si="8"/>
        <v>160.10</v>
      </c>
      <c r="F111" s="3" t="str">
        <f>F110+F113</f>
        <v>5.00</v>
      </c>
      <c r="G111" s="1"/>
    </row>
    <row r="112" ht="15.75" customHeight="1">
      <c r="A112" s="1" t="s">
        <v>11</v>
      </c>
      <c r="B112" s="3"/>
      <c r="C112" s="3"/>
      <c r="D112" s="3"/>
      <c r="E112" s="3">
        <v>1878.43</v>
      </c>
      <c r="F112" s="1"/>
      <c r="G112" s="1"/>
    </row>
    <row r="113" ht="15.75" customHeight="1">
      <c r="A113" s="1" t="s">
        <v>12</v>
      </c>
      <c r="B113" s="3">
        <v>211.67</v>
      </c>
      <c r="C113" s="3">
        <v>12.0</v>
      </c>
      <c r="D113" s="3">
        <v>14.0</v>
      </c>
      <c r="E113" s="3" t="str">
        <f>B113*F113</f>
        <v>423.34</v>
      </c>
      <c r="F113" s="3" t="str">
        <f>D113-C113</f>
        <v>2.00</v>
      </c>
      <c r="G113" s="1"/>
    </row>
    <row r="114" ht="15.75" customHeight="1">
      <c r="A114" s="1" t="s">
        <v>13</v>
      </c>
      <c r="B114" s="3"/>
      <c r="C114" s="3"/>
      <c r="D114" s="3"/>
      <c r="E114" s="3">
        <v>2073.69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1217.42</v>
      </c>
      <c r="F115" s="1"/>
      <c r="G115" s="1"/>
    </row>
    <row r="116" ht="15.75" customHeight="1">
      <c r="A116" s="1" t="s">
        <v>59</v>
      </c>
      <c r="B116" s="3"/>
      <c r="C116" s="3"/>
      <c r="D116" s="3"/>
      <c r="E116" s="3">
        <v>129.9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56</v>
      </c>
      <c r="B118" s="3"/>
      <c r="C118" s="3"/>
      <c r="D118" s="3"/>
      <c r="E118" s="3">
        <v>245.0</v>
      </c>
      <c r="F118" s="1"/>
      <c r="G118" s="3"/>
    </row>
    <row r="119" ht="15.75" customHeight="1">
      <c r="A119" s="4" t="s">
        <v>16</v>
      </c>
      <c r="B119" s="4"/>
      <c r="C119" s="4"/>
      <c r="D119" s="4"/>
      <c r="E119" s="5" t="str">
        <f>SUM(E108:E118)</f>
        <v>6322.59</v>
      </c>
      <c r="F119" s="1"/>
      <c r="G119" s="3" t="str">
        <f>E119+24000</f>
        <v>30322.59</v>
      </c>
    </row>
    <row r="120" ht="15.75" customHeight="1">
      <c r="A120" s="6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26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5.15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43.57</v>
      </c>
      <c r="C125" s="3">
        <v>1214.0</v>
      </c>
      <c r="D125" s="3">
        <v>1218.0</v>
      </c>
      <c r="E125" s="3" t="str">
        <f t="shared" ref="E125:E126" si="9">F125*B125</f>
        <v>174.28</v>
      </c>
      <c r="F125" s="3" t="str">
        <f>D125-C125</f>
        <v>4.00</v>
      </c>
      <c r="G125" s="1"/>
    </row>
    <row r="126" ht="15.75" customHeight="1">
      <c r="A126" s="1" t="s">
        <v>10</v>
      </c>
      <c r="B126" s="3">
        <v>32.02</v>
      </c>
      <c r="C126" s="3"/>
      <c r="D126" s="3"/>
      <c r="E126" s="3" t="str">
        <f t="shared" si="9"/>
        <v>224.14</v>
      </c>
      <c r="F126" s="3" t="str">
        <f>F125+F128</f>
        <v>7.00</v>
      </c>
      <c r="G126" s="1"/>
    </row>
    <row r="127" ht="15.75" customHeight="1">
      <c r="A127" s="1" t="s">
        <v>11</v>
      </c>
      <c r="B127" s="3"/>
      <c r="C127" s="3"/>
      <c r="D127" s="3"/>
      <c r="E127" s="3">
        <v>1878.43</v>
      </c>
      <c r="F127" s="1"/>
      <c r="G127" s="1"/>
    </row>
    <row r="128" ht="15.75" customHeight="1">
      <c r="A128" s="1" t="s">
        <v>12</v>
      </c>
      <c r="B128" s="3">
        <v>211.67</v>
      </c>
      <c r="C128" s="3">
        <v>9.0</v>
      </c>
      <c r="D128" s="3">
        <v>12.0</v>
      </c>
      <c r="E128" s="3" t="str">
        <f>B128*F128</f>
        <v>635.01</v>
      </c>
      <c r="F128" s="3" t="str">
        <f>D128-C128</f>
        <v>3.00</v>
      </c>
      <c r="G128" s="1"/>
    </row>
    <row r="129" ht="15.75" customHeight="1">
      <c r="A129" s="1" t="s">
        <v>13</v>
      </c>
      <c r="B129" s="3"/>
      <c r="C129" s="3"/>
      <c r="D129" s="3"/>
      <c r="E129" s="3">
        <v>2073.69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1217.42</v>
      </c>
      <c r="F130" s="1"/>
      <c r="G130" s="1"/>
    </row>
    <row r="131" ht="15.75" customHeight="1">
      <c r="A131" s="1" t="s">
        <v>59</v>
      </c>
      <c r="B131" s="3"/>
      <c r="C131" s="3"/>
      <c r="D131" s="3"/>
      <c r="E131" s="3">
        <v>122.7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56</v>
      </c>
      <c r="B133" s="3"/>
      <c r="C133" s="3"/>
      <c r="D133" s="3"/>
      <c r="E133" s="3">
        <v>245.0</v>
      </c>
      <c r="F133" s="1"/>
      <c r="G133" s="3"/>
    </row>
    <row r="134" ht="15.75" customHeight="1">
      <c r="A134" s="4" t="s">
        <v>16</v>
      </c>
      <c r="B134" s="4"/>
      <c r="C134" s="4"/>
      <c r="D134" s="4"/>
      <c r="E134" s="5" t="str">
        <f>SUM(E123:E133)</f>
        <v>6634.67</v>
      </c>
      <c r="F134" s="1"/>
      <c r="G134" s="3" t="str">
        <f>E134+24000</f>
        <v>30634.67</v>
      </c>
    </row>
    <row r="135" ht="15.75" customHeight="1">
      <c r="A135" s="6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27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5.15</v>
      </c>
      <c r="C138" s="3">
        <v>0.0</v>
      </c>
      <c r="D138" s="3">
        <v>57.0</v>
      </c>
      <c r="E138" s="3" t="str">
        <f>F138*B138</f>
        <v>293.55</v>
      </c>
      <c r="F138" s="3" t="str">
        <f>D138-C138</f>
        <v>57.00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43.57</v>
      </c>
      <c r="C140" s="3">
        <v>1211.0</v>
      </c>
      <c r="D140" s="3">
        <v>1214.0</v>
      </c>
      <c r="E140" s="3" t="str">
        <f t="shared" ref="E140:E141" si="10">F140*B140</f>
        <v>130.71</v>
      </c>
      <c r="F140" s="3" t="str">
        <f>D140-C140</f>
        <v>3.00</v>
      </c>
      <c r="G140" s="1"/>
    </row>
    <row r="141" ht="15.75" customHeight="1">
      <c r="A141" s="1" t="s">
        <v>10</v>
      </c>
      <c r="B141" s="3">
        <v>32.02</v>
      </c>
      <c r="C141" s="3"/>
      <c r="D141" s="3"/>
      <c r="E141" s="3" t="str">
        <f t="shared" si="10"/>
        <v>160.10</v>
      </c>
      <c r="F141" s="3" t="str">
        <f>F140+F143</f>
        <v>5.00</v>
      </c>
      <c r="G141" s="1"/>
    </row>
    <row r="142" ht="15.75" customHeight="1">
      <c r="A142" s="1" t="s">
        <v>11</v>
      </c>
      <c r="B142" s="3"/>
      <c r="C142" s="3"/>
      <c r="D142" s="3"/>
      <c r="E142" s="3">
        <v>1878.43</v>
      </c>
      <c r="F142" s="1"/>
      <c r="G142" s="1"/>
    </row>
    <row r="143" ht="15.75" customHeight="1">
      <c r="A143" s="1" t="s">
        <v>12</v>
      </c>
      <c r="B143" s="3">
        <v>211.67</v>
      </c>
      <c r="C143" s="3">
        <v>7.0</v>
      </c>
      <c r="D143" s="3">
        <v>9.0</v>
      </c>
      <c r="E143" s="3" t="str">
        <f>B143*F143</f>
        <v>423.34</v>
      </c>
      <c r="F143" s="3" t="str">
        <f>D143-C143</f>
        <v>2.00</v>
      </c>
      <c r="G143" s="1"/>
    </row>
    <row r="144" ht="15.75" customHeight="1">
      <c r="A144" s="1" t="s">
        <v>13</v>
      </c>
      <c r="B144" s="3"/>
      <c r="C144" s="3"/>
      <c r="D144" s="3"/>
      <c r="E144" s="3">
        <v>2073.69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1217.42</v>
      </c>
      <c r="F145" s="1"/>
      <c r="G145" s="1"/>
    </row>
    <row r="146" ht="15.75" customHeight="1">
      <c r="A146" s="1" t="s">
        <v>59</v>
      </c>
      <c r="B146" s="3"/>
      <c r="C146" s="3"/>
      <c r="D146" s="3"/>
      <c r="E146" s="3">
        <v>122.7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56</v>
      </c>
      <c r="B148" s="3"/>
      <c r="C148" s="3"/>
      <c r="D148" s="3"/>
      <c r="E148" s="3">
        <v>245.0</v>
      </c>
      <c r="F148" s="1"/>
      <c r="G148" s="3"/>
    </row>
    <row r="149" ht="15.75" customHeight="1">
      <c r="A149" s="4" t="s">
        <v>16</v>
      </c>
      <c r="B149" s="4"/>
      <c r="C149" s="4"/>
      <c r="D149" s="4"/>
      <c r="E149" s="5" t="str">
        <f>SUM(E138:E148)</f>
        <v>6608.94</v>
      </c>
      <c r="F149" s="1"/>
      <c r="G149" s="3" t="str">
        <f>E149+24000</f>
        <v>30608.94</v>
      </c>
    </row>
    <row r="150" ht="15.75" customHeight="1">
      <c r="A150" s="6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28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5.15</v>
      </c>
      <c r="C153" s="3">
        <v>74488.0</v>
      </c>
      <c r="D153" s="3">
        <v>74558.0</v>
      </c>
      <c r="E153" s="3" t="str">
        <f>F153*B153</f>
        <v>360.50</v>
      </c>
      <c r="F153" s="3" t="str">
        <f>D153-C153</f>
        <v>70.00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43.57</v>
      </c>
      <c r="C155" s="3">
        <v>1209.0</v>
      </c>
      <c r="D155" s="3">
        <v>1211.0</v>
      </c>
      <c r="E155" s="3" t="str">
        <f t="shared" ref="E155:E156" si="11">F155*B155</f>
        <v>87.14</v>
      </c>
      <c r="F155" s="3" t="str">
        <f>D155-C155</f>
        <v>2.00</v>
      </c>
      <c r="G155" s="1"/>
    </row>
    <row r="156" ht="15.75" customHeight="1">
      <c r="A156" s="1" t="s">
        <v>10</v>
      </c>
      <c r="B156" s="3">
        <v>32.02</v>
      </c>
      <c r="C156" s="3"/>
      <c r="D156" s="3"/>
      <c r="E156" s="3" t="str">
        <f t="shared" si="11"/>
        <v>96.06</v>
      </c>
      <c r="F156" s="3" t="str">
        <f>F155+F158</f>
        <v>3.00</v>
      </c>
      <c r="G156" s="1"/>
    </row>
    <row r="157" ht="15.75" customHeight="1">
      <c r="A157" s="1" t="s">
        <v>11</v>
      </c>
      <c r="B157" s="3"/>
      <c r="C157" s="3"/>
      <c r="D157" s="3"/>
      <c r="E157" s="3">
        <v>1521.92</v>
      </c>
      <c r="F157" s="1"/>
      <c r="G157" s="1"/>
    </row>
    <row r="158" ht="15.75" customHeight="1">
      <c r="A158" s="1" t="s">
        <v>12</v>
      </c>
      <c r="B158" s="3">
        <v>211.67</v>
      </c>
      <c r="C158" s="3">
        <v>6.0</v>
      </c>
      <c r="D158" s="3">
        <v>7.0</v>
      </c>
      <c r="E158" s="3" t="str">
        <f>B158*F158</f>
        <v>211.67</v>
      </c>
      <c r="F158" s="3" t="str">
        <f>D158-C158</f>
        <v>1.00</v>
      </c>
      <c r="G158" s="1"/>
    </row>
    <row r="159" ht="15.75" customHeight="1">
      <c r="A159" s="1" t="s">
        <v>13</v>
      </c>
      <c r="B159" s="3"/>
      <c r="C159" s="3"/>
      <c r="D159" s="3"/>
      <c r="E159" s="3">
        <v>2073.69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1217.42</v>
      </c>
      <c r="F160" s="1"/>
      <c r="G160" s="1"/>
    </row>
    <row r="161" ht="15.75" customHeight="1">
      <c r="A161" s="1" t="s">
        <v>59</v>
      </c>
      <c r="B161" s="3"/>
      <c r="C161" s="3"/>
      <c r="D161" s="3"/>
      <c r="E161" s="3">
        <v>122.7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56</v>
      </c>
      <c r="B163" s="3"/>
      <c r="C163" s="3"/>
      <c r="D163" s="3"/>
      <c r="E163" s="3">
        <v>245.0</v>
      </c>
      <c r="F163" s="1"/>
      <c r="G163" s="3"/>
    </row>
    <row r="164" ht="15.75" customHeight="1">
      <c r="A164" s="4" t="s">
        <v>16</v>
      </c>
      <c r="B164" s="4"/>
      <c r="C164" s="4"/>
      <c r="D164" s="4"/>
      <c r="E164" s="5" t="str">
        <f>SUM(E153:E163)</f>
        <v>6000.10</v>
      </c>
      <c r="F164" s="1"/>
      <c r="G164" s="3" t="str">
        <f>E164+24000</f>
        <v>30000.10</v>
      </c>
    </row>
    <row r="165" ht="15.75" customHeight="1">
      <c r="A165" s="6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29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5.15</v>
      </c>
      <c r="C168" s="3">
        <v>74412.0</v>
      </c>
      <c r="D168" s="3">
        <v>74488.0</v>
      </c>
      <c r="E168" s="3" t="str">
        <f>F168*B168</f>
        <v>391.40</v>
      </c>
      <c r="F168" s="3" t="str">
        <f>D168-C168</f>
        <v>76.00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43.57</v>
      </c>
      <c r="C170" s="3">
        <v>1206.0</v>
      </c>
      <c r="D170" s="3">
        <v>1209.0</v>
      </c>
      <c r="E170" s="3" t="str">
        <f t="shared" ref="E170:E171" si="12">F170*B170</f>
        <v>130.71</v>
      </c>
      <c r="F170" s="3" t="str">
        <f>D170-C170</f>
        <v>3.00</v>
      </c>
      <c r="G170" s="1"/>
    </row>
    <row r="171" ht="15.75" customHeight="1">
      <c r="A171" s="1" t="s">
        <v>10</v>
      </c>
      <c r="B171" s="3">
        <v>32.02</v>
      </c>
      <c r="C171" s="3"/>
      <c r="D171" s="3"/>
      <c r="E171" s="3" t="str">
        <f t="shared" si="12"/>
        <v>160.10</v>
      </c>
      <c r="F171" s="3" t="str">
        <f>F170+F173</f>
        <v>5.00</v>
      </c>
      <c r="G171" s="1"/>
    </row>
    <row r="172" ht="15.75" customHeight="1">
      <c r="A172" s="1" t="s">
        <v>11</v>
      </c>
      <c r="B172" s="3"/>
      <c r="C172" s="3"/>
      <c r="D172" s="3"/>
      <c r="E172" s="3">
        <v>1521.92</v>
      </c>
      <c r="F172" s="1"/>
      <c r="G172" s="1"/>
    </row>
    <row r="173" ht="15.75" customHeight="1">
      <c r="A173" s="1" t="s">
        <v>12</v>
      </c>
      <c r="B173" s="3">
        <v>211.67</v>
      </c>
      <c r="C173" s="3">
        <v>4.0</v>
      </c>
      <c r="D173" s="3">
        <v>6.0</v>
      </c>
      <c r="E173" s="3" t="str">
        <f>B173*F173</f>
        <v>423.34</v>
      </c>
      <c r="F173" s="3" t="str">
        <f>D173-C173</f>
        <v>2.00</v>
      </c>
      <c r="G173" s="1"/>
    </row>
    <row r="174" ht="15.75" customHeight="1">
      <c r="A174" s="1" t="s">
        <v>13</v>
      </c>
      <c r="B174" s="3"/>
      <c r="C174" s="3"/>
      <c r="D174" s="3"/>
      <c r="E174" s="3">
        <v>1849.62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1132.16</v>
      </c>
      <c r="F175" s="1"/>
      <c r="G175" s="1"/>
    </row>
    <row r="176" ht="15.75" customHeight="1">
      <c r="A176" s="1" t="s">
        <v>59</v>
      </c>
      <c r="B176" s="3"/>
      <c r="C176" s="3"/>
      <c r="D176" s="3"/>
      <c r="E176" s="3">
        <v>122.7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56</v>
      </c>
      <c r="B178" s="3"/>
      <c r="C178" s="3"/>
      <c r="D178" s="3"/>
      <c r="E178" s="3">
        <v>245.0</v>
      </c>
      <c r="F178" s="1"/>
      <c r="G178" s="3"/>
    </row>
    <row r="179" ht="15.75" customHeight="1">
      <c r="A179" s="4" t="s">
        <v>16</v>
      </c>
      <c r="B179" s="4"/>
      <c r="C179" s="4"/>
      <c r="D179" s="4"/>
      <c r="E179" s="5" t="str">
        <f>SUM(E168:E178)</f>
        <v>6040.95</v>
      </c>
      <c r="F179" s="1"/>
      <c r="G179" s="3" t="str">
        <f>E179+24000</f>
        <v>30040.95</v>
      </c>
    </row>
    <row r="180" ht="15.75" customHeight="1">
      <c r="A180" s="6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30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5.15</v>
      </c>
      <c r="C183" s="3">
        <v>74352.0</v>
      </c>
      <c r="D183" s="3">
        <v>74412.0</v>
      </c>
      <c r="E183" s="3" t="str">
        <f>F183*B183</f>
        <v>309.00</v>
      </c>
      <c r="F183" s="3" t="str">
        <f>D183-C183</f>
        <v>60.00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43.57</v>
      </c>
      <c r="C185" s="3">
        <v>1205.0</v>
      </c>
      <c r="D185" s="3">
        <v>1206.0</v>
      </c>
      <c r="E185" s="3" t="str">
        <f t="shared" ref="E185:E186" si="13">F185*B185</f>
        <v>43.57</v>
      </c>
      <c r="F185" s="3" t="str">
        <f>D185-C185</f>
        <v>1.00</v>
      </c>
      <c r="G185" s="1"/>
    </row>
    <row r="186" ht="15.75" customHeight="1">
      <c r="A186" s="1" t="s">
        <v>10</v>
      </c>
      <c r="B186" s="3">
        <v>32.02</v>
      </c>
      <c r="C186" s="3"/>
      <c r="D186" s="3"/>
      <c r="E186" s="3" t="str">
        <f t="shared" si="13"/>
        <v>96.06</v>
      </c>
      <c r="F186" s="3" t="str">
        <f>F185+F188</f>
        <v>3.00</v>
      </c>
      <c r="G186" s="1"/>
    </row>
    <row r="187" ht="15.75" customHeight="1">
      <c r="A187" s="1" t="s">
        <v>11</v>
      </c>
      <c r="B187" s="3"/>
      <c r="C187" s="3"/>
      <c r="D187" s="3"/>
      <c r="E187" s="3">
        <v>1521.92</v>
      </c>
      <c r="F187" s="1"/>
      <c r="G187" s="1"/>
    </row>
    <row r="188" ht="15.75" customHeight="1">
      <c r="A188" s="1" t="s">
        <v>12</v>
      </c>
      <c r="B188" s="3">
        <v>211.67</v>
      </c>
      <c r="C188" s="3">
        <v>2.0</v>
      </c>
      <c r="D188" s="3">
        <v>4.0</v>
      </c>
      <c r="E188" s="3" t="str">
        <f>B188*F188</f>
        <v>423.34</v>
      </c>
      <c r="F188" s="3" t="str">
        <f>D188-C188</f>
        <v>2.00</v>
      </c>
      <c r="G188" s="1"/>
    </row>
    <row r="189" ht="15.75" customHeight="1">
      <c r="A189" s="1" t="s">
        <v>13</v>
      </c>
      <c r="B189" s="3"/>
      <c r="C189" s="3"/>
      <c r="D189" s="3"/>
      <c r="E189" s="3">
        <v>1849.62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1132.16</v>
      </c>
      <c r="F190" s="1"/>
      <c r="G190" s="1"/>
    </row>
    <row r="191" ht="15.75" customHeight="1">
      <c r="A191" s="1" t="s">
        <v>59</v>
      </c>
      <c r="B191" s="3"/>
      <c r="C191" s="3"/>
      <c r="D191" s="3"/>
      <c r="E191" s="3">
        <v>122.7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56</v>
      </c>
      <c r="B193" s="3"/>
      <c r="C193" s="3"/>
      <c r="D193" s="3"/>
      <c r="E193" s="3">
        <v>245.0</v>
      </c>
      <c r="F193" s="1"/>
      <c r="G193" s="3"/>
    </row>
    <row r="194" ht="15.75" customHeight="1">
      <c r="A194" s="4" t="s">
        <v>16</v>
      </c>
      <c r="B194" s="4"/>
      <c r="C194" s="4"/>
      <c r="D194" s="4"/>
      <c r="E194" s="5" t="str">
        <f>SUM(E183:E193)</f>
        <v>5807.37</v>
      </c>
      <c r="F194" s="1"/>
      <c r="G194" s="3" t="str">
        <f>E194+24000</f>
        <v>29807.37</v>
      </c>
    </row>
    <row r="195" ht="15.75" customHeight="1">
      <c r="A195" s="6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31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5.15</v>
      </c>
      <c r="C198" s="3">
        <v>74290.0</v>
      </c>
      <c r="D198" s="3">
        <v>74352.0</v>
      </c>
      <c r="E198" s="3" t="str">
        <f>F198*B198</f>
        <v>319.30</v>
      </c>
      <c r="F198" s="3" t="str">
        <f>D198-C198</f>
        <v>62.00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43.57</v>
      </c>
      <c r="C200" s="3">
        <v>1203.0</v>
      </c>
      <c r="D200" s="3">
        <v>1205.0</v>
      </c>
      <c r="E200" s="3" t="str">
        <f t="shared" ref="E200:E201" si="14">F200*B200</f>
        <v>87.14</v>
      </c>
      <c r="F200" s="3" t="str">
        <f>D200-C200</f>
        <v>2.00</v>
      </c>
      <c r="G200" s="1"/>
    </row>
    <row r="201" ht="15.75" customHeight="1">
      <c r="A201" s="1" t="s">
        <v>10</v>
      </c>
      <c r="B201" s="3">
        <v>32.02</v>
      </c>
      <c r="C201" s="3"/>
      <c r="D201" s="3"/>
      <c r="E201" s="3" t="str">
        <f t="shared" si="14"/>
        <v>96.06</v>
      </c>
      <c r="F201" s="3" t="str">
        <f>F200+F203</f>
        <v>3.00</v>
      </c>
      <c r="G201" s="1"/>
    </row>
    <row r="202" ht="15.75" customHeight="1">
      <c r="A202" s="1" t="s">
        <v>11</v>
      </c>
      <c r="B202" s="3"/>
      <c r="C202" s="3"/>
      <c r="D202" s="3"/>
      <c r="E202" s="3">
        <v>1521.92</v>
      </c>
      <c r="F202" s="1"/>
      <c r="G202" s="1"/>
    </row>
    <row r="203" ht="15.75" customHeight="1">
      <c r="A203" s="1" t="s">
        <v>12</v>
      </c>
      <c r="B203" s="3">
        <v>211.67</v>
      </c>
      <c r="C203" s="3">
        <v>1.0</v>
      </c>
      <c r="D203" s="3">
        <v>2.0</v>
      </c>
      <c r="E203" s="3" t="str">
        <f>B203*F203</f>
        <v>211.67</v>
      </c>
      <c r="F203" s="3" t="str">
        <f>D203-C203</f>
        <v>1.00</v>
      </c>
      <c r="G203" s="1"/>
    </row>
    <row r="204" ht="15.75" customHeight="1">
      <c r="A204" s="1" t="s">
        <v>13</v>
      </c>
      <c r="B204" s="3"/>
      <c r="C204" s="3"/>
      <c r="D204" s="3"/>
      <c r="E204" s="3">
        <v>1849.62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1132.16</v>
      </c>
      <c r="F205" s="1"/>
      <c r="G205" s="1"/>
    </row>
    <row r="206" ht="15.75" customHeight="1">
      <c r="A206" s="1" t="s">
        <v>59</v>
      </c>
      <c r="B206" s="3"/>
      <c r="C206" s="3"/>
      <c r="D206" s="3"/>
      <c r="E206" s="3">
        <v>122.7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56</v>
      </c>
      <c r="B208" s="3"/>
      <c r="C208" s="3"/>
      <c r="D208" s="3"/>
      <c r="E208" s="3">
        <v>245.0</v>
      </c>
      <c r="F208" s="1"/>
      <c r="G208" s="3"/>
    </row>
    <row r="209" ht="15.75" customHeight="1">
      <c r="A209" s="4" t="s">
        <v>16</v>
      </c>
      <c r="B209" s="4"/>
      <c r="C209" s="4"/>
      <c r="D209" s="4"/>
      <c r="E209" s="5" t="str">
        <f>SUM(E198:E208)</f>
        <v>5649.57</v>
      </c>
      <c r="F209" s="1"/>
      <c r="G209" s="3" t="str">
        <f>E209+24000</f>
        <v>29649.57</v>
      </c>
    </row>
    <row r="210" ht="15.75" customHeight="1">
      <c r="A210" s="6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32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5.15</v>
      </c>
      <c r="C213" s="3">
        <v>74237.0</v>
      </c>
      <c r="D213" s="3">
        <v>74290.0</v>
      </c>
      <c r="E213" s="3" t="str">
        <f>F213*B213</f>
        <v>272.95</v>
      </c>
      <c r="F213" s="3" t="str">
        <f>D213-C213</f>
        <v>53.00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43.57</v>
      </c>
      <c r="C215" s="3">
        <v>1202.0</v>
      </c>
      <c r="D215" s="3">
        <v>1203.0</v>
      </c>
      <c r="E215" s="3" t="str">
        <f t="shared" ref="E215:E216" si="15">F215*B215</f>
        <v>43.57</v>
      </c>
      <c r="F215" s="3" t="str">
        <f>D215-C215</f>
        <v>1.00</v>
      </c>
      <c r="G215" s="1"/>
    </row>
    <row r="216" ht="15.75" customHeight="1">
      <c r="A216" s="1" t="s">
        <v>10</v>
      </c>
      <c r="B216" s="3">
        <v>32.02</v>
      </c>
      <c r="C216" s="3"/>
      <c r="D216" s="3"/>
      <c r="E216" s="3" t="str">
        <f t="shared" si="15"/>
        <v>64.04</v>
      </c>
      <c r="F216" s="3" t="str">
        <f>F215+F218</f>
        <v>2.00</v>
      </c>
      <c r="G216" s="1"/>
    </row>
    <row r="217" ht="15.75" customHeight="1">
      <c r="A217" s="1" t="s">
        <v>11</v>
      </c>
      <c r="B217" s="3"/>
      <c r="C217" s="3"/>
      <c r="D217" s="3"/>
      <c r="E217" s="3">
        <v>1521.92</v>
      </c>
      <c r="F217" s="1"/>
      <c r="G217" s="1"/>
    </row>
    <row r="218" ht="15.75" customHeight="1">
      <c r="A218" s="1" t="s">
        <v>12</v>
      </c>
      <c r="B218" s="3">
        <v>211.67</v>
      </c>
      <c r="C218" s="3">
        <v>0.0</v>
      </c>
      <c r="D218" s="3">
        <v>1.0</v>
      </c>
      <c r="E218" s="3" t="str">
        <f>B218*F218</f>
        <v>211.67</v>
      </c>
      <c r="F218" s="3" t="str">
        <f>D218-C218</f>
        <v>1.00</v>
      </c>
      <c r="G218" s="1"/>
    </row>
    <row r="219" ht="15.75" customHeight="1">
      <c r="A219" s="1" t="s">
        <v>13</v>
      </c>
      <c r="B219" s="3"/>
      <c r="C219" s="3"/>
      <c r="D219" s="3"/>
      <c r="E219" s="3">
        <v>1849.62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1132.16</v>
      </c>
      <c r="F220" s="1"/>
      <c r="G220" s="1"/>
    </row>
    <row r="221" ht="15.75" customHeight="1">
      <c r="A221" s="1" t="s">
        <v>59</v>
      </c>
      <c r="B221" s="3"/>
      <c r="C221" s="3"/>
      <c r="D221" s="3"/>
      <c r="E221" s="3">
        <v>122.7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56</v>
      </c>
      <c r="B223" s="3"/>
      <c r="C223" s="3"/>
      <c r="D223" s="3"/>
      <c r="E223" s="3">
        <v>245.0</v>
      </c>
      <c r="F223" s="1"/>
      <c r="G223" s="3"/>
    </row>
    <row r="224" ht="15.75" customHeight="1">
      <c r="A224" s="4" t="s">
        <v>16</v>
      </c>
      <c r="B224" s="4"/>
      <c r="C224" s="4"/>
      <c r="D224" s="4"/>
      <c r="E224" s="5" t="str">
        <f>SUM(E213:E223)</f>
        <v>5527.63</v>
      </c>
      <c r="F224" s="1"/>
      <c r="G224" s="3" t="str">
        <f>E224+24000</f>
        <v>29527.63</v>
      </c>
    </row>
    <row r="225" ht="15.75" customHeight="1">
      <c r="A225" s="6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33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5.15</v>
      </c>
      <c r="C228" s="3">
        <v>74197.0</v>
      </c>
      <c r="D228" s="3">
        <v>74237.0</v>
      </c>
      <c r="E228" s="3" t="str">
        <f>F228*B228</f>
        <v>206.00</v>
      </c>
      <c r="F228" s="3" t="str">
        <f>D228-C228</f>
        <v>40.00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43.57</v>
      </c>
      <c r="C230" s="3">
        <v>1201.0</v>
      </c>
      <c r="D230" s="3">
        <v>1202.0</v>
      </c>
      <c r="E230" s="3" t="str">
        <f t="shared" ref="E230:E231" si="16">F230*B230</f>
        <v>43.57</v>
      </c>
      <c r="F230" s="3" t="str">
        <f>D230-C230</f>
        <v>1.00</v>
      </c>
      <c r="G230" s="1"/>
    </row>
    <row r="231" ht="15.75" customHeight="1">
      <c r="A231" s="1" t="s">
        <v>10</v>
      </c>
      <c r="B231" s="3">
        <v>32.02</v>
      </c>
      <c r="C231" s="3"/>
      <c r="D231" s="3"/>
      <c r="E231" s="3" t="str">
        <f t="shared" si="16"/>
        <v>32.02</v>
      </c>
      <c r="F231" s="3" t="str">
        <f>F230+F233</f>
        <v>1.00</v>
      </c>
      <c r="G231" s="1"/>
    </row>
    <row r="232" ht="15.75" customHeight="1">
      <c r="A232" s="1" t="s">
        <v>11</v>
      </c>
      <c r="B232" s="3"/>
      <c r="C232" s="3"/>
      <c r="D232" s="3"/>
      <c r="E232" s="3">
        <v>1521.92</v>
      </c>
      <c r="F232" s="1"/>
      <c r="G232" s="1"/>
    </row>
    <row r="233" ht="15.75" customHeight="1">
      <c r="A233" s="1" t="s">
        <v>12</v>
      </c>
      <c r="B233" s="3">
        <v>211.67</v>
      </c>
      <c r="C233" s="3">
        <v>0.0</v>
      </c>
      <c r="D233" s="3">
        <v>0.0</v>
      </c>
      <c r="E233" s="3" t="str">
        <f>B233*F233</f>
        <v>0.00</v>
      </c>
      <c r="F233" s="3" t="str">
        <f>D233-C233</f>
        <v>0.00</v>
      </c>
      <c r="G233" s="1"/>
    </row>
    <row r="234" ht="15.75" customHeight="1">
      <c r="A234" s="1" t="s">
        <v>13</v>
      </c>
      <c r="B234" s="3"/>
      <c r="C234" s="3"/>
      <c r="D234" s="3"/>
      <c r="E234" s="3">
        <v>1849.62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1132.16</v>
      </c>
      <c r="F235" s="1"/>
      <c r="G235" s="1"/>
    </row>
    <row r="236" ht="15.75" customHeight="1">
      <c r="A236" s="1" t="s">
        <v>59</v>
      </c>
      <c r="B236" s="3"/>
      <c r="C236" s="3"/>
      <c r="D236" s="3"/>
      <c r="E236" s="3">
        <v>122.7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56</v>
      </c>
      <c r="B238" s="3"/>
      <c r="C238" s="3"/>
      <c r="D238" s="3"/>
      <c r="E238" s="3">
        <v>245.0</v>
      </c>
      <c r="F238" s="1"/>
      <c r="G238" s="3" t="str">
        <f>G239-2200</f>
        <v>27016.99</v>
      </c>
    </row>
    <row r="239" ht="15.75" customHeight="1">
      <c r="A239" s="4" t="s">
        <v>16</v>
      </c>
      <c r="B239" s="4"/>
      <c r="C239" s="4"/>
      <c r="D239" s="4"/>
      <c r="E239" s="5" t="str">
        <f>SUM(E228:E238)</f>
        <v>5216.99</v>
      </c>
      <c r="F239" s="1"/>
      <c r="G239" s="3" t="str">
        <f>E239+24000</f>
        <v>29216.99</v>
      </c>
    </row>
    <row r="240" ht="15.75" customHeight="1">
      <c r="A240" s="6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34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5.15</v>
      </c>
      <c r="C243" s="3">
        <v>74104.0</v>
      </c>
      <c r="D243" s="3">
        <v>74197.0</v>
      </c>
      <c r="E243" s="3" t="str">
        <f>F243*B243</f>
        <v>478.95</v>
      </c>
      <c r="F243" s="3" t="str">
        <f>D243-C243</f>
        <v>93.00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43.57</v>
      </c>
      <c r="C245" s="3">
        <v>1196.0</v>
      </c>
      <c r="D245" s="3">
        <v>1201.0</v>
      </c>
      <c r="E245" s="3" t="str">
        <f t="shared" ref="E245:E246" si="17">F245*B245</f>
        <v>217.85</v>
      </c>
      <c r="F245" s="3" t="str">
        <f>D245-C245</f>
        <v>5.00</v>
      </c>
      <c r="G245" s="1"/>
    </row>
    <row r="246" ht="15.75" customHeight="1">
      <c r="A246" s="1" t="s">
        <v>10</v>
      </c>
      <c r="B246" s="3">
        <v>32.02</v>
      </c>
      <c r="C246" s="3"/>
      <c r="D246" s="3"/>
      <c r="E246" s="3" t="str">
        <f t="shared" si="17"/>
        <v>256.16</v>
      </c>
      <c r="F246" s="3" t="str">
        <f>F245+F248</f>
        <v>8.00</v>
      </c>
      <c r="G246" s="1"/>
    </row>
    <row r="247" ht="15.75" customHeight="1">
      <c r="A247" s="1" t="s">
        <v>11</v>
      </c>
      <c r="B247" s="3"/>
      <c r="C247" s="3"/>
      <c r="D247" s="3"/>
      <c r="E247" s="3">
        <v>1521.92</v>
      </c>
      <c r="F247" s="1"/>
      <c r="G247" s="1"/>
    </row>
    <row r="248" ht="15.75" customHeight="1">
      <c r="A248" s="1" t="s">
        <v>12</v>
      </c>
      <c r="B248" s="3">
        <v>211.67</v>
      </c>
      <c r="C248" s="3">
        <v>601.0</v>
      </c>
      <c r="D248" s="3">
        <v>604.0</v>
      </c>
      <c r="E248" s="3" t="str">
        <f>B248*F248</f>
        <v>635.01</v>
      </c>
      <c r="F248" s="3" t="str">
        <f>D248-C248</f>
        <v>3.00</v>
      </c>
      <c r="G248" s="1"/>
    </row>
    <row r="249" ht="15.75" customHeight="1">
      <c r="A249" s="1" t="s">
        <v>13</v>
      </c>
      <c r="B249" s="3"/>
      <c r="C249" s="3"/>
      <c r="D249" s="3"/>
      <c r="E249" s="3">
        <v>1849.62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1132.16</v>
      </c>
      <c r="F250" s="1"/>
      <c r="G250" s="1"/>
    </row>
    <row r="251" ht="15.75" customHeight="1">
      <c r="A251" s="1" t="s">
        <v>59</v>
      </c>
      <c r="B251" s="3"/>
      <c r="C251" s="3"/>
      <c r="D251" s="3"/>
      <c r="E251" s="3">
        <v>122.7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56</v>
      </c>
      <c r="B253" s="3"/>
      <c r="C253" s="3"/>
      <c r="D253" s="3"/>
      <c r="E253" s="3">
        <v>245.0</v>
      </c>
      <c r="F253" s="1"/>
      <c r="G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6523.37</v>
      </c>
      <c r="F254" s="1"/>
      <c r="G254" s="3" t="str">
        <f>E254+24000</f>
        <v>30523.37</v>
      </c>
    </row>
    <row r="255" ht="15.75" customHeight="1">
      <c r="A255" s="6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35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4.87</v>
      </c>
      <c r="C258" s="3">
        <v>74029.0</v>
      </c>
      <c r="D258" s="3">
        <v>74104.0</v>
      </c>
      <c r="E258" s="3" t="str">
        <f>F258*B258</f>
        <v>365.25</v>
      </c>
      <c r="F258" s="3" t="str">
        <f>D258-C258</f>
        <v>75.00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42.3</v>
      </c>
      <c r="C260" s="3">
        <v>1193.0</v>
      </c>
      <c r="D260" s="3">
        <v>1196.0</v>
      </c>
      <c r="E260" s="3" t="str">
        <f t="shared" ref="E260:E261" si="18">F260*B260</f>
        <v>126.90</v>
      </c>
      <c r="F260" s="3" t="str">
        <f>D260-C260</f>
        <v>3.00</v>
      </c>
      <c r="G260" s="1"/>
    </row>
    <row r="261" ht="15.75" customHeight="1">
      <c r="A261" s="1" t="s">
        <v>10</v>
      </c>
      <c r="B261" s="3">
        <v>30.9</v>
      </c>
      <c r="C261" s="3"/>
      <c r="D261" s="3"/>
      <c r="E261" s="3" t="str">
        <f t="shared" si="18"/>
        <v>123.60</v>
      </c>
      <c r="F261" s="3" t="str">
        <f>F260+F263</f>
        <v>4.00</v>
      </c>
      <c r="G261" s="1"/>
    </row>
    <row r="262" ht="15.75" customHeight="1">
      <c r="A262" s="1" t="s">
        <v>11</v>
      </c>
      <c r="B262" s="3"/>
      <c r="C262" s="3"/>
      <c r="D262" s="3"/>
      <c r="E262" s="3">
        <v>1521.92</v>
      </c>
      <c r="F262" s="1"/>
      <c r="G262" s="1"/>
    </row>
    <row r="263" ht="15.75" customHeight="1">
      <c r="A263" s="1" t="s">
        <v>12</v>
      </c>
      <c r="B263" s="3">
        <v>205.15</v>
      </c>
      <c r="C263" s="3">
        <v>600.0</v>
      </c>
      <c r="D263" s="3">
        <v>601.0</v>
      </c>
      <c r="E263" s="3" t="str">
        <f>B263*F263</f>
        <v>205.15</v>
      </c>
      <c r="F263" s="3" t="str">
        <f>D263-C263</f>
        <v>1.00</v>
      </c>
      <c r="G263" s="1"/>
    </row>
    <row r="264" ht="15.75" customHeight="1">
      <c r="A264" s="1" t="s">
        <v>13</v>
      </c>
      <c r="B264" s="3"/>
      <c r="C264" s="3"/>
      <c r="D264" s="3"/>
      <c r="E264" s="3">
        <v>1849.62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1132.16</v>
      </c>
      <c r="F265" s="1"/>
      <c r="G265" s="1"/>
    </row>
    <row r="266" ht="15.75" customHeight="1">
      <c r="A266" s="1" t="s">
        <v>59</v>
      </c>
      <c r="B266" s="3"/>
      <c r="C266" s="3"/>
      <c r="D266" s="3"/>
      <c r="E266" s="3">
        <v>122.7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56</v>
      </c>
      <c r="B268" s="3"/>
      <c r="C268" s="3"/>
      <c r="D268" s="3"/>
      <c r="E268" s="3">
        <v>245.0</v>
      </c>
      <c r="F268" s="1"/>
      <c r="G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5756.30</v>
      </c>
      <c r="F269" s="1"/>
      <c r="G269" s="3" t="str">
        <f>E269+24000</f>
        <v>29756.30</v>
      </c>
    </row>
    <row r="270" ht="15.75" customHeight="1">
      <c r="A270" s="6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36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4.87</v>
      </c>
      <c r="C273" s="3">
        <v>73957.0</v>
      </c>
      <c r="D273" s="3">
        <v>74029.0</v>
      </c>
      <c r="E273" s="3" t="str">
        <f>F273*B273</f>
        <v>350.64</v>
      </c>
      <c r="F273" s="3" t="str">
        <f>D273-C273</f>
        <v>72.00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42.3</v>
      </c>
      <c r="C275" s="3">
        <v>1190.0</v>
      </c>
      <c r="D275" s="3">
        <v>1193.0</v>
      </c>
      <c r="E275" s="3" t="str">
        <f t="shared" ref="E275:E276" si="19">F275*B275</f>
        <v>126.90</v>
      </c>
      <c r="F275" s="3" t="str">
        <f>D275-C275</f>
        <v>3.00</v>
      </c>
      <c r="G275" s="1"/>
    </row>
    <row r="276" ht="15.75" customHeight="1">
      <c r="A276" s="1" t="s">
        <v>10</v>
      </c>
      <c r="B276" s="3">
        <v>30.9</v>
      </c>
      <c r="C276" s="3"/>
      <c r="D276" s="3"/>
      <c r="E276" s="3" t="str">
        <f t="shared" si="19"/>
        <v>154.50</v>
      </c>
      <c r="F276" s="3" t="str">
        <f>F275+F278</f>
        <v>5.00</v>
      </c>
      <c r="G276" s="1"/>
    </row>
    <row r="277" ht="15.75" customHeight="1">
      <c r="A277" s="1" t="s">
        <v>11</v>
      </c>
      <c r="B277" s="3"/>
      <c r="C277" s="3"/>
      <c r="D277" s="3"/>
      <c r="E277" s="3">
        <v>1474.44</v>
      </c>
      <c r="F277" s="1"/>
      <c r="G277" s="1"/>
    </row>
    <row r="278" ht="15.75" customHeight="1">
      <c r="A278" s="1" t="s">
        <v>12</v>
      </c>
      <c r="B278" s="3">
        <v>205.15</v>
      </c>
      <c r="C278" s="3">
        <v>598.0</v>
      </c>
      <c r="D278" s="3">
        <v>600.0</v>
      </c>
      <c r="E278" s="3" t="str">
        <f>B278*F278</f>
        <v>410.30</v>
      </c>
      <c r="F278" s="3" t="str">
        <f>D278-C278</f>
        <v>2.00</v>
      </c>
      <c r="G278" s="1"/>
    </row>
    <row r="279" ht="15.75" customHeight="1">
      <c r="A279" s="1" t="s">
        <v>13</v>
      </c>
      <c r="B279" s="3"/>
      <c r="C279" s="3"/>
      <c r="D279" s="3"/>
      <c r="E279" s="3">
        <v>1849.62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1132.16</v>
      </c>
      <c r="F280" s="1"/>
      <c r="G280" s="1"/>
    </row>
    <row r="281" ht="15.75" customHeight="1">
      <c r="A281" s="1" t="s">
        <v>59</v>
      </c>
      <c r="B281" s="3"/>
      <c r="C281" s="3"/>
      <c r="D281" s="3"/>
      <c r="E281" s="3">
        <v>122.7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56</v>
      </c>
      <c r="B283" s="3"/>
      <c r="C283" s="3"/>
      <c r="D283" s="3"/>
      <c r="E283" s="3">
        <v>245.0</v>
      </c>
      <c r="F283" s="1"/>
      <c r="G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5930.26</v>
      </c>
      <c r="F284" s="1"/>
      <c r="G284" s="3" t="str">
        <f>E284+24000</f>
        <v>29930.26</v>
      </c>
    </row>
    <row r="285" ht="15.75" customHeight="1">
      <c r="A285" s="6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37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4.87</v>
      </c>
      <c r="C288" s="3">
        <v>73875.0</v>
      </c>
      <c r="D288" s="3">
        <v>73957.0</v>
      </c>
      <c r="E288" s="3" t="str">
        <f>F288*B288</f>
        <v>399.34</v>
      </c>
      <c r="F288" s="3" t="str">
        <f>D288-C288</f>
        <v>82.00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42.3</v>
      </c>
      <c r="C290" s="3">
        <v>1187.0</v>
      </c>
      <c r="D290" s="3">
        <v>1190.0</v>
      </c>
      <c r="E290" s="3" t="str">
        <f t="shared" ref="E290:E291" si="20">F290*B290</f>
        <v>126.90</v>
      </c>
      <c r="F290" s="3" t="str">
        <f>D290-C290</f>
        <v>3.00</v>
      </c>
      <c r="G290" s="1"/>
    </row>
    <row r="291" ht="15.75" customHeight="1">
      <c r="A291" s="1" t="s">
        <v>10</v>
      </c>
      <c r="B291" s="3">
        <v>30.9</v>
      </c>
      <c r="C291" s="3"/>
      <c r="D291" s="3"/>
      <c r="E291" s="3" t="str">
        <f t="shared" si="20"/>
        <v>185.40</v>
      </c>
      <c r="F291" s="3" t="str">
        <f>F290+F293</f>
        <v>6.00</v>
      </c>
      <c r="G291" s="1"/>
    </row>
    <row r="292" ht="15.75" customHeight="1">
      <c r="A292" s="1" t="s">
        <v>11</v>
      </c>
      <c r="B292" s="3"/>
      <c r="C292" s="3"/>
      <c r="D292" s="3"/>
      <c r="E292" s="3">
        <v>1474.44</v>
      </c>
      <c r="F292" s="1"/>
      <c r="G292" s="1"/>
    </row>
    <row r="293" ht="15.75" customHeight="1">
      <c r="A293" s="1" t="s">
        <v>12</v>
      </c>
      <c r="B293" s="3">
        <v>205.15</v>
      </c>
      <c r="C293" s="3">
        <v>595.0</v>
      </c>
      <c r="D293" s="3">
        <v>598.0</v>
      </c>
      <c r="E293" s="3" t="str">
        <f>B293*F293</f>
        <v>615.45</v>
      </c>
      <c r="F293" s="3" t="str">
        <f>D293-C293</f>
        <v>3.00</v>
      </c>
      <c r="G293" s="1"/>
    </row>
    <row r="294" ht="15.75" customHeight="1">
      <c r="A294" s="1" t="s">
        <v>13</v>
      </c>
      <c r="B294" s="3"/>
      <c r="C294" s="3"/>
      <c r="D294" s="3"/>
      <c r="E294" s="3">
        <v>1849.62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1132.16</v>
      </c>
      <c r="F295" s="1"/>
      <c r="G295" s="1"/>
    </row>
    <row r="296" ht="15.75" customHeight="1">
      <c r="A296" s="1" t="s">
        <v>59</v>
      </c>
      <c r="B296" s="3"/>
      <c r="C296" s="3"/>
      <c r="D296" s="3"/>
      <c r="E296" s="3">
        <v>122.7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56</v>
      </c>
      <c r="B298" s="3"/>
      <c r="C298" s="3"/>
      <c r="D298" s="3"/>
      <c r="E298" s="3">
        <v>245.0</v>
      </c>
      <c r="F298" s="1"/>
      <c r="G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6215.01</v>
      </c>
      <c r="F299" s="1"/>
      <c r="G299" s="3" t="str">
        <f>E299+24000</f>
        <v>30215.01</v>
      </c>
    </row>
    <row r="300" ht="15.75" customHeight="1">
      <c r="A300" s="6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45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4.87</v>
      </c>
      <c r="C303" s="3">
        <v>73794.0</v>
      </c>
      <c r="D303" s="3">
        <v>73875.0</v>
      </c>
      <c r="E303" s="3" t="str">
        <f>F303*B303</f>
        <v>394.47</v>
      </c>
      <c r="F303" s="3" t="str">
        <f>D303-C303</f>
        <v>81.00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42.3</v>
      </c>
      <c r="C305" s="3">
        <v>1184.0</v>
      </c>
      <c r="D305" s="3">
        <v>1187.0</v>
      </c>
      <c r="E305" s="3" t="str">
        <f t="shared" ref="E305:E306" si="21">F305*B305</f>
        <v>126.90</v>
      </c>
      <c r="F305" s="3" t="str">
        <f>D305-C305</f>
        <v>3.00</v>
      </c>
      <c r="G305" s="1"/>
    </row>
    <row r="306" ht="15.75" customHeight="1">
      <c r="A306" s="1" t="s">
        <v>10</v>
      </c>
      <c r="B306" s="3">
        <v>30.9</v>
      </c>
      <c r="C306" s="3"/>
      <c r="D306" s="3"/>
      <c r="E306" s="3" t="str">
        <f t="shared" si="21"/>
        <v>185.40</v>
      </c>
      <c r="F306" s="3" t="str">
        <f>F305+F308</f>
        <v>6.00</v>
      </c>
      <c r="G306" s="1"/>
    </row>
    <row r="307" ht="15.75" customHeight="1">
      <c r="A307" s="1" t="s">
        <v>11</v>
      </c>
      <c r="B307" s="3"/>
      <c r="C307" s="3"/>
      <c r="D307" s="3"/>
      <c r="E307" s="3">
        <v>1474.44</v>
      </c>
      <c r="F307" s="1"/>
      <c r="G307" s="1"/>
    </row>
    <row r="308" ht="15.75" customHeight="1">
      <c r="A308" s="1" t="s">
        <v>12</v>
      </c>
      <c r="B308" s="3">
        <v>205.15</v>
      </c>
      <c r="C308" s="3">
        <v>592.0</v>
      </c>
      <c r="D308" s="3">
        <v>595.0</v>
      </c>
      <c r="E308" s="3" t="str">
        <f>B308*F308</f>
        <v>615.45</v>
      </c>
      <c r="F308" s="3" t="str">
        <f>D308-C308</f>
        <v>3.00</v>
      </c>
      <c r="G308" s="1"/>
    </row>
    <row r="309" ht="15.75" customHeight="1">
      <c r="A309" s="1" t="s">
        <v>13</v>
      </c>
      <c r="B309" s="3"/>
      <c r="C309" s="3"/>
      <c r="D309" s="3"/>
      <c r="E309" s="3">
        <v>1849.62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1132.16</v>
      </c>
      <c r="F310" s="1"/>
      <c r="G310" s="1"/>
    </row>
    <row r="311" ht="15.75" customHeight="1">
      <c r="A311" s="1" t="s">
        <v>59</v>
      </c>
      <c r="B311" s="3"/>
      <c r="C311" s="3"/>
      <c r="D311" s="3"/>
      <c r="E311" s="3">
        <v>122.7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56</v>
      </c>
      <c r="B313" s="3"/>
      <c r="C313" s="3"/>
      <c r="D313" s="3"/>
      <c r="E313" s="3">
        <v>245.0</v>
      </c>
      <c r="F313" s="1"/>
      <c r="G313" s="1"/>
    </row>
    <row r="314" ht="15.75" customHeight="1">
      <c r="A314" s="4" t="s">
        <v>16</v>
      </c>
      <c r="B314" s="4"/>
      <c r="C314" s="4"/>
      <c r="D314" s="4"/>
      <c r="E314" s="5" t="str">
        <f>SUM(E303:E313)</f>
        <v>6210.14</v>
      </c>
      <c r="F314" s="1"/>
      <c r="G314" s="3" t="str">
        <f>E314+24000</f>
        <v>30210.14</v>
      </c>
    </row>
    <row r="315" ht="15.75" customHeight="1">
      <c r="A315" s="6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46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4.87</v>
      </c>
      <c r="C318" s="3">
        <v>73744.0</v>
      </c>
      <c r="D318" s="3">
        <v>73794.0</v>
      </c>
      <c r="E318" s="3" t="str">
        <f>F318*B318</f>
        <v>243.50</v>
      </c>
      <c r="F318" s="3" t="str">
        <f>D318-C318</f>
        <v>50.00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42.3</v>
      </c>
      <c r="C320" s="3">
        <v>1182.0</v>
      </c>
      <c r="D320" s="3">
        <v>1184.0</v>
      </c>
      <c r="E320" s="3" t="str">
        <f t="shared" ref="E320:E321" si="22">F320*B320</f>
        <v>84.60</v>
      </c>
      <c r="F320" s="3" t="str">
        <f>D320-C320</f>
        <v>2.00</v>
      </c>
      <c r="G320" s="1"/>
    </row>
    <row r="321" ht="15.75" customHeight="1">
      <c r="A321" s="1" t="s">
        <v>10</v>
      </c>
      <c r="B321" s="3">
        <v>30.9</v>
      </c>
      <c r="C321" s="3"/>
      <c r="D321" s="3"/>
      <c r="E321" s="3" t="str">
        <f t="shared" si="22"/>
        <v>92.70</v>
      </c>
      <c r="F321" s="3" t="str">
        <f>F320+F323</f>
        <v>3.00</v>
      </c>
      <c r="G321" s="1"/>
    </row>
    <row r="322" ht="15.75" customHeight="1">
      <c r="A322" s="1" t="s">
        <v>11</v>
      </c>
      <c r="B322" s="3"/>
      <c r="C322" s="3"/>
      <c r="D322" s="3"/>
      <c r="E322" s="3">
        <v>1474.44</v>
      </c>
      <c r="F322" s="1"/>
      <c r="G322" s="1"/>
    </row>
    <row r="323" ht="15.75" customHeight="1">
      <c r="A323" s="1" t="s">
        <v>12</v>
      </c>
      <c r="B323" s="3">
        <v>205.15</v>
      </c>
      <c r="C323" s="3">
        <v>591.0</v>
      </c>
      <c r="D323" s="3">
        <v>592.0</v>
      </c>
      <c r="E323" s="3" t="str">
        <f>B323*F323</f>
        <v>205.15</v>
      </c>
      <c r="F323" s="3" t="str">
        <f>D323-C323</f>
        <v>1.00</v>
      </c>
      <c r="G323" s="1"/>
    </row>
    <row r="324" ht="15.75" customHeight="1">
      <c r="A324" s="1" t="s">
        <v>13</v>
      </c>
      <c r="B324" s="3"/>
      <c r="C324" s="3"/>
      <c r="D324" s="3"/>
      <c r="E324" s="3">
        <v>1849.62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1132.16</v>
      </c>
      <c r="F325" s="1"/>
      <c r="G325" s="1"/>
    </row>
    <row r="326" ht="15.75" customHeight="1">
      <c r="A326" s="1" t="s">
        <v>59</v>
      </c>
      <c r="B326" s="3"/>
      <c r="C326" s="3"/>
      <c r="D326" s="3"/>
      <c r="E326" s="3">
        <v>117.96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56</v>
      </c>
      <c r="B328" s="3"/>
      <c r="C328" s="3"/>
      <c r="D328" s="3"/>
      <c r="E328" s="3">
        <v>245.0</v>
      </c>
      <c r="F328" s="1"/>
      <c r="G328" s="1"/>
    </row>
    <row r="329" ht="15.75" customHeight="1">
      <c r="A329" s="4" t="s">
        <v>16</v>
      </c>
      <c r="B329" s="4"/>
      <c r="C329" s="4"/>
      <c r="D329" s="4"/>
      <c r="E329" s="5" t="str">
        <f>SUM(E318:E328)</f>
        <v>5509.13</v>
      </c>
      <c r="F329" s="1"/>
      <c r="G329" s="3" t="str">
        <f>E329+24000</f>
        <v>29509.13</v>
      </c>
    </row>
    <row r="330" ht="15.75" customHeight="1">
      <c r="A330" s="6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47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4.87</v>
      </c>
      <c r="C333" s="3">
        <v>73639.0</v>
      </c>
      <c r="D333" s="3">
        <v>73744.0</v>
      </c>
      <c r="E333" s="3" t="str">
        <f>F333*B333</f>
        <v>511.35</v>
      </c>
      <c r="F333" s="3" t="str">
        <f>D333-C333</f>
        <v>105.00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42.3</v>
      </c>
      <c r="C335" s="3">
        <v>1177.0</v>
      </c>
      <c r="D335" s="3">
        <v>1182.0</v>
      </c>
      <c r="E335" s="3" t="str">
        <f t="shared" ref="E335:E336" si="23">F335*B335</f>
        <v>211.50</v>
      </c>
      <c r="F335" s="3" t="str">
        <f>D335-C335</f>
        <v>5.00</v>
      </c>
      <c r="G335" s="1"/>
    </row>
    <row r="336" ht="15.75" customHeight="1">
      <c r="A336" s="1" t="s">
        <v>10</v>
      </c>
      <c r="B336" s="3">
        <v>30.9</v>
      </c>
      <c r="C336" s="3"/>
      <c r="D336" s="3"/>
      <c r="E336" s="3" t="str">
        <f t="shared" si="23"/>
        <v>339.90</v>
      </c>
      <c r="F336" s="3" t="str">
        <f>F335+F338</f>
        <v>11.00</v>
      </c>
      <c r="G336" s="1"/>
    </row>
    <row r="337" ht="15.75" customHeight="1">
      <c r="A337" s="1" t="s">
        <v>11</v>
      </c>
      <c r="B337" s="3"/>
      <c r="C337" s="3"/>
      <c r="D337" s="3"/>
      <c r="E337" s="3">
        <v>1474.44</v>
      </c>
      <c r="F337" s="1"/>
      <c r="G337" s="1"/>
    </row>
    <row r="338" ht="15.75" customHeight="1">
      <c r="A338" s="1" t="s">
        <v>12</v>
      </c>
      <c r="B338" s="3">
        <v>205.15</v>
      </c>
      <c r="C338" s="3">
        <v>585.0</v>
      </c>
      <c r="D338" s="3">
        <v>591.0</v>
      </c>
      <c r="E338" s="3" t="str">
        <f>B338*F338</f>
        <v>1230.90</v>
      </c>
      <c r="F338" s="3" t="str">
        <f>D338-C338</f>
        <v>6.00</v>
      </c>
      <c r="G338" s="1"/>
    </row>
    <row r="339" ht="15.75" customHeight="1">
      <c r="A339" s="1" t="s">
        <v>13</v>
      </c>
      <c r="B339" s="3"/>
      <c r="C339" s="3"/>
      <c r="D339" s="3"/>
      <c r="E339" s="3">
        <v>1849.62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1132.16</v>
      </c>
      <c r="F340" s="1"/>
      <c r="G340" s="1"/>
    </row>
    <row r="341" ht="15.75" customHeight="1">
      <c r="A341" s="1" t="s">
        <v>59</v>
      </c>
      <c r="B341" s="3"/>
      <c r="C341" s="3"/>
      <c r="D341" s="3"/>
      <c r="E341" s="3">
        <v>117.96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56</v>
      </c>
      <c r="B343" s="3"/>
      <c r="C343" s="3"/>
      <c r="D343" s="3"/>
      <c r="E343" s="3">
        <v>245.0</v>
      </c>
      <c r="F343" s="1"/>
      <c r="G343" s="1"/>
    </row>
    <row r="344" ht="15.75" customHeight="1">
      <c r="A344" s="4" t="s">
        <v>16</v>
      </c>
      <c r="B344" s="4"/>
      <c r="C344" s="4"/>
      <c r="D344" s="4"/>
      <c r="E344" s="5" t="str">
        <f>SUM(E333:E343)</f>
        <v>7176.83</v>
      </c>
      <c r="F344" s="1"/>
      <c r="G344" s="3" t="str">
        <f>E344+24000</f>
        <v>31176.83</v>
      </c>
    </row>
    <row r="345" ht="15.75" customHeight="1">
      <c r="A345" s="6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48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4.87</v>
      </c>
      <c r="C348" s="3">
        <v>73562.0</v>
      </c>
      <c r="D348" s="3">
        <v>73639.0</v>
      </c>
      <c r="E348" s="3" t="str">
        <f>F348*B348</f>
        <v>374.99</v>
      </c>
      <c r="F348" s="3" t="str">
        <f>D348-C348</f>
        <v>77.00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42.3</v>
      </c>
      <c r="C350" s="3">
        <v>1172.0</v>
      </c>
      <c r="D350" s="3">
        <v>1177.0</v>
      </c>
      <c r="E350" s="3" t="str">
        <f t="shared" ref="E350:E351" si="24">F350*B350</f>
        <v>211.50</v>
      </c>
      <c r="F350" s="3" t="str">
        <f>D350-C350</f>
        <v>5.00</v>
      </c>
      <c r="G350" s="1"/>
    </row>
    <row r="351" ht="15.75" customHeight="1">
      <c r="A351" s="1" t="s">
        <v>10</v>
      </c>
      <c r="B351" s="3">
        <v>30.9</v>
      </c>
      <c r="C351" s="3"/>
      <c r="D351" s="3"/>
      <c r="E351" s="3" t="str">
        <f t="shared" si="24"/>
        <v>278.10</v>
      </c>
      <c r="F351" s="3" t="str">
        <f>F350+F353</f>
        <v>9.00</v>
      </c>
      <c r="G351" s="1"/>
    </row>
    <row r="352" ht="15.75" customHeight="1">
      <c r="A352" s="1" t="s">
        <v>11</v>
      </c>
      <c r="B352" s="3"/>
      <c r="C352" s="3"/>
      <c r="D352" s="3"/>
      <c r="E352" s="3">
        <v>1674.28</v>
      </c>
      <c r="F352" s="1"/>
      <c r="G352" s="1"/>
    </row>
    <row r="353" ht="15.75" customHeight="1">
      <c r="A353" s="1" t="s">
        <v>12</v>
      </c>
      <c r="B353" s="3">
        <v>205.15</v>
      </c>
      <c r="C353" s="3">
        <v>581.0</v>
      </c>
      <c r="D353" s="3">
        <v>585.0</v>
      </c>
      <c r="E353" s="3" t="str">
        <f>B353*F353</f>
        <v>820.60</v>
      </c>
      <c r="F353" s="3" t="str">
        <f>D353-C353</f>
        <v>4.00</v>
      </c>
      <c r="G353" s="1"/>
    </row>
    <row r="354" ht="15.75" customHeight="1">
      <c r="A354" s="1" t="s">
        <v>13</v>
      </c>
      <c r="B354" s="3"/>
      <c r="C354" s="3"/>
      <c r="D354" s="3"/>
      <c r="E354" s="3">
        <v>1849.62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1132.16</v>
      </c>
      <c r="F355" s="1"/>
      <c r="G355" s="1"/>
    </row>
    <row r="356" ht="15.75" customHeight="1">
      <c r="A356" s="1" t="s">
        <v>59</v>
      </c>
      <c r="B356" s="3"/>
      <c r="C356" s="3"/>
      <c r="D356" s="3"/>
      <c r="E356" s="3">
        <v>117.96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56</v>
      </c>
      <c r="B358" s="3"/>
      <c r="C358" s="3"/>
      <c r="D358" s="3"/>
      <c r="E358" s="3">
        <v>245.0</v>
      </c>
      <c r="F358" s="1"/>
      <c r="G358" s="1"/>
    </row>
    <row r="359" ht="15.75" customHeight="1">
      <c r="A359" s="4" t="s">
        <v>16</v>
      </c>
      <c r="B359" s="4"/>
      <c r="C359" s="4"/>
      <c r="D359" s="4"/>
      <c r="E359" s="5" t="str">
        <f>SUM(E348:E358)</f>
        <v>6768.21</v>
      </c>
      <c r="F359" s="1"/>
      <c r="G359" s="3" t="str">
        <f>E359+24000</f>
        <v>30768.21</v>
      </c>
    </row>
    <row r="360" ht="15.75" customHeight="1">
      <c r="A360" s="6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2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3"/>
      <c r="C363" s="3"/>
      <c r="D363" s="3"/>
      <c r="E363" s="3"/>
      <c r="F363" s="3"/>
      <c r="G363" s="1"/>
    </row>
    <row r="364" ht="15.75" customHeight="1">
      <c r="A364" s="1"/>
      <c r="B364" s="3"/>
      <c r="C364" s="3"/>
      <c r="D364" s="3"/>
      <c r="E364" s="3"/>
      <c r="F364" s="1"/>
      <c r="G364" s="1"/>
    </row>
    <row r="365" ht="15.75" customHeight="1">
      <c r="A365" s="1"/>
      <c r="B365" s="3"/>
      <c r="C365" s="3"/>
      <c r="D365" s="3"/>
      <c r="E365" s="3"/>
      <c r="F365" s="3"/>
      <c r="G365" s="1"/>
    </row>
    <row r="366" ht="15.75" customHeight="1">
      <c r="A366" s="1"/>
      <c r="B366" s="3"/>
      <c r="C366" s="3"/>
      <c r="D366" s="3"/>
      <c r="E366" s="3"/>
      <c r="F366" s="3"/>
      <c r="G366" s="1"/>
    </row>
    <row r="367" ht="15.75" customHeight="1">
      <c r="A367" s="1"/>
      <c r="B367" s="3"/>
      <c r="C367" s="3"/>
      <c r="D367" s="3"/>
      <c r="E367" s="3"/>
      <c r="F367" s="1"/>
      <c r="G367" s="1"/>
    </row>
    <row r="368" ht="15.75" customHeight="1">
      <c r="A368" s="1"/>
      <c r="B368" s="3"/>
      <c r="C368" s="3"/>
      <c r="D368" s="3"/>
      <c r="E368" s="3"/>
      <c r="F368" s="3"/>
      <c r="G368" s="1"/>
    </row>
    <row r="369" ht="15.75" customHeight="1">
      <c r="A369" s="1"/>
      <c r="B369" s="3"/>
      <c r="C369" s="3"/>
      <c r="D369" s="3"/>
      <c r="E369" s="3"/>
      <c r="F369" s="1"/>
      <c r="G369" s="1"/>
    </row>
    <row r="370" ht="15.75" customHeight="1">
      <c r="A370" s="1"/>
      <c r="B370" s="3"/>
      <c r="C370" s="3"/>
      <c r="D370" s="3"/>
      <c r="E370" s="3"/>
      <c r="F370" s="1"/>
      <c r="G370" s="1"/>
    </row>
    <row r="371" ht="15.75" customHeight="1">
      <c r="A371" s="1"/>
      <c r="B371" s="3"/>
      <c r="C371" s="3"/>
      <c r="D371" s="3"/>
      <c r="E371" s="3"/>
      <c r="F371" s="1"/>
      <c r="G371" s="1"/>
    </row>
    <row r="372" ht="15.75" customHeight="1">
      <c r="A372" s="1"/>
      <c r="B372" s="3"/>
      <c r="C372" s="3"/>
      <c r="D372" s="3"/>
      <c r="E372" s="3"/>
      <c r="F372" s="1"/>
      <c r="G372" s="1"/>
    </row>
    <row r="373" ht="15.75" customHeight="1">
      <c r="A373" s="1"/>
      <c r="B373" s="3"/>
      <c r="C373" s="3"/>
      <c r="D373" s="3"/>
      <c r="E373" s="3"/>
      <c r="F373" s="1"/>
      <c r="G373" s="1"/>
    </row>
    <row r="374" ht="15.75" customHeight="1">
      <c r="A374" s="4"/>
      <c r="B374" s="4"/>
      <c r="C374" s="4"/>
      <c r="D374" s="4"/>
      <c r="E374" s="5"/>
      <c r="F374" s="1"/>
      <c r="G374" s="3"/>
    </row>
    <row r="375" ht="15.75" customHeight="1">
      <c r="A375" s="6"/>
      <c r="B375" s="1"/>
      <c r="C375" s="1"/>
      <c r="D375" s="1"/>
      <c r="E375" s="1"/>
      <c r="F375" s="1"/>
      <c r="G375" s="1"/>
    </row>
    <row r="376" ht="15.75" customHeight="1">
      <c r="A376" s="1"/>
      <c r="B376" s="2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3"/>
      <c r="C378" s="3"/>
      <c r="D378" s="3"/>
      <c r="E378" s="3"/>
      <c r="F378" s="3"/>
      <c r="G378" s="1"/>
    </row>
    <row r="379" ht="15.75" customHeight="1">
      <c r="A379" s="1"/>
      <c r="B379" s="3"/>
      <c r="C379" s="3"/>
      <c r="D379" s="3"/>
      <c r="E379" s="3"/>
      <c r="F379" s="1"/>
      <c r="G379" s="1"/>
    </row>
    <row r="380" ht="15.75" customHeight="1">
      <c r="A380" s="1"/>
      <c r="B380" s="3"/>
      <c r="C380" s="3"/>
      <c r="D380" s="3"/>
      <c r="E380" s="3"/>
      <c r="F380" s="3"/>
      <c r="G380" s="1"/>
    </row>
    <row r="381" ht="15.75" customHeight="1">
      <c r="A381" s="1"/>
      <c r="B381" s="3"/>
      <c r="C381" s="3"/>
      <c r="D381" s="3"/>
      <c r="E381" s="3"/>
      <c r="F381" s="3"/>
      <c r="G381" s="1"/>
    </row>
    <row r="382" ht="15.75" customHeight="1">
      <c r="A382" s="1"/>
      <c r="B382" s="3"/>
      <c r="C382" s="3"/>
      <c r="D382" s="3"/>
      <c r="E382" s="3"/>
      <c r="F382" s="1"/>
      <c r="G382" s="1"/>
    </row>
    <row r="383" ht="15.75" customHeight="1">
      <c r="A383" s="1"/>
      <c r="B383" s="3"/>
      <c r="C383" s="3"/>
      <c r="D383" s="3"/>
      <c r="E383" s="3"/>
      <c r="F383" s="3"/>
      <c r="G383" s="1"/>
    </row>
    <row r="384" ht="15.75" customHeight="1">
      <c r="A384" s="1"/>
      <c r="B384" s="3"/>
      <c r="C384" s="3"/>
      <c r="D384" s="3"/>
      <c r="E384" s="3"/>
      <c r="F384" s="1"/>
      <c r="G384" s="1"/>
    </row>
    <row r="385" ht="15.75" customHeight="1">
      <c r="A385" s="1"/>
      <c r="B385" s="3"/>
      <c r="C385" s="3"/>
      <c r="D385" s="3"/>
      <c r="E385" s="3"/>
      <c r="F385" s="1"/>
      <c r="G385" s="1"/>
    </row>
    <row r="386" ht="15.75" customHeight="1">
      <c r="A386" s="1"/>
      <c r="B386" s="3"/>
      <c r="C386" s="3"/>
      <c r="D386" s="3"/>
      <c r="E386" s="3"/>
      <c r="F386" s="1"/>
      <c r="G386" s="1"/>
    </row>
    <row r="387" ht="15.75" customHeight="1">
      <c r="A387" s="1"/>
      <c r="B387" s="3"/>
      <c r="C387" s="3"/>
      <c r="D387" s="3"/>
      <c r="E387" s="3"/>
      <c r="F387" s="1"/>
      <c r="G387" s="1"/>
    </row>
    <row r="388" ht="15.75" customHeight="1">
      <c r="A388" s="1"/>
      <c r="B388" s="3"/>
      <c r="C388" s="3"/>
      <c r="D388" s="3"/>
      <c r="E388" s="3"/>
      <c r="F388" s="1"/>
      <c r="G388" s="1"/>
    </row>
    <row r="389" ht="15.75" customHeight="1">
      <c r="A389" s="4"/>
      <c r="B389" s="4"/>
      <c r="C389" s="4"/>
      <c r="D389" s="4"/>
      <c r="E389" s="5"/>
      <c r="F389" s="1"/>
      <c r="G389" s="3"/>
    </row>
    <row r="390" ht="15.75" customHeight="1">
      <c r="A390" s="6"/>
      <c r="B390" s="1"/>
      <c r="C390" s="1"/>
      <c r="D390" s="1"/>
      <c r="E390" s="1"/>
      <c r="F390" s="1"/>
      <c r="G390" s="1"/>
    </row>
    <row r="391" ht="15.75" customHeight="1">
      <c r="A391" s="1"/>
      <c r="B391" s="2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3"/>
      <c r="C393" s="3"/>
      <c r="D393" s="3"/>
      <c r="E393" s="3"/>
      <c r="F393" s="3"/>
      <c r="G393" s="1"/>
    </row>
    <row r="394" ht="15.75" customHeight="1">
      <c r="A394" s="1"/>
      <c r="B394" s="3"/>
      <c r="C394" s="3"/>
      <c r="D394" s="3"/>
      <c r="E394" s="3"/>
      <c r="F394" s="1"/>
      <c r="G394" s="1"/>
    </row>
    <row r="395" ht="15.75" customHeight="1">
      <c r="A395" s="1"/>
      <c r="B395" s="3"/>
      <c r="C395" s="3"/>
      <c r="D395" s="3"/>
      <c r="E395" s="3"/>
      <c r="F395" s="3"/>
      <c r="G395" s="1"/>
    </row>
    <row r="396" ht="15.75" customHeight="1">
      <c r="A396" s="1"/>
      <c r="B396" s="3"/>
      <c r="C396" s="3"/>
      <c r="D396" s="3"/>
      <c r="E396" s="3"/>
      <c r="F396" s="3"/>
      <c r="G396" s="1"/>
    </row>
    <row r="397" ht="15.75" customHeight="1">
      <c r="A397" s="1"/>
      <c r="B397" s="3"/>
      <c r="C397" s="3"/>
      <c r="D397" s="3"/>
      <c r="E397" s="3"/>
      <c r="F397" s="1"/>
      <c r="G397" s="1"/>
    </row>
    <row r="398" ht="15.75" customHeight="1">
      <c r="A398" s="1"/>
      <c r="B398" s="3"/>
      <c r="C398" s="3"/>
      <c r="D398" s="3"/>
      <c r="E398" s="3"/>
      <c r="F398" s="3"/>
      <c r="G398" s="1"/>
    </row>
    <row r="399" ht="15.75" customHeight="1">
      <c r="A399" s="1"/>
      <c r="B399" s="3"/>
      <c r="C399" s="3"/>
      <c r="D399" s="3"/>
      <c r="E399" s="3"/>
      <c r="F399" s="1"/>
      <c r="G399" s="1"/>
    </row>
    <row r="400" ht="15.75" customHeight="1">
      <c r="A400" s="1"/>
      <c r="B400" s="3"/>
      <c r="C400" s="3"/>
      <c r="D400" s="3"/>
      <c r="E400" s="3"/>
      <c r="F400" s="1"/>
      <c r="G400" s="1"/>
    </row>
    <row r="401" ht="15.75" customHeight="1">
      <c r="A401" s="1"/>
      <c r="B401" s="3"/>
      <c r="C401" s="3"/>
      <c r="D401" s="3"/>
      <c r="E401" s="3"/>
      <c r="F401" s="1"/>
      <c r="G401" s="1"/>
    </row>
    <row r="402" ht="15.75" customHeight="1">
      <c r="A402" s="1"/>
      <c r="B402" s="3"/>
      <c r="C402" s="3"/>
      <c r="D402" s="3"/>
      <c r="E402" s="3"/>
      <c r="F402" s="1"/>
      <c r="G402" s="1"/>
    </row>
    <row r="403" ht="15.75" customHeight="1">
      <c r="A403" s="1"/>
      <c r="B403" s="3"/>
      <c r="C403" s="3"/>
      <c r="D403" s="3"/>
      <c r="E403" s="3"/>
      <c r="F403" s="1"/>
      <c r="G403" s="1"/>
    </row>
    <row r="404" ht="15.75" customHeight="1">
      <c r="A404" s="4"/>
      <c r="B404" s="4"/>
      <c r="C404" s="4"/>
      <c r="D404" s="4"/>
      <c r="E404" s="5"/>
      <c r="F404" s="1"/>
      <c r="G404" s="3"/>
    </row>
    <row r="405" ht="15.75" customHeight="1">
      <c r="A405" s="6"/>
      <c r="B405" s="1"/>
      <c r="C405" s="1"/>
      <c r="D405" s="1"/>
      <c r="E405" s="1"/>
      <c r="F405" s="1"/>
      <c r="G405" s="1"/>
    </row>
    <row r="406" ht="15.75" customHeight="1">
      <c r="A406" s="1"/>
      <c r="B406" s="2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3"/>
      <c r="C408" s="3"/>
      <c r="D408" s="3"/>
      <c r="E408" s="3"/>
      <c r="F408" s="3"/>
      <c r="G408" s="1"/>
    </row>
    <row r="409" ht="15.75" customHeight="1">
      <c r="A409" s="1"/>
      <c r="B409" s="3"/>
      <c r="C409" s="3"/>
      <c r="D409" s="3"/>
      <c r="E409" s="3"/>
      <c r="F409" s="1"/>
      <c r="G409" s="1"/>
    </row>
    <row r="410" ht="15.75" customHeight="1">
      <c r="A410" s="1"/>
      <c r="B410" s="3"/>
      <c r="C410" s="3"/>
      <c r="D410" s="3"/>
      <c r="E410" s="3"/>
      <c r="F410" s="3"/>
      <c r="G410" s="1"/>
    </row>
    <row r="411" ht="15.75" customHeight="1">
      <c r="A411" s="1"/>
      <c r="B411" s="3"/>
      <c r="C411" s="3"/>
      <c r="D411" s="3"/>
      <c r="E411" s="3"/>
      <c r="F411" s="3"/>
      <c r="G411" s="1"/>
    </row>
    <row r="412" ht="15.75" customHeight="1">
      <c r="A412" s="1"/>
      <c r="B412" s="3"/>
      <c r="C412" s="3"/>
      <c r="D412" s="3"/>
      <c r="E412" s="3"/>
      <c r="F412" s="1"/>
      <c r="G412" s="1"/>
    </row>
    <row r="413" ht="15.75" customHeight="1">
      <c r="A413" s="1"/>
      <c r="B413" s="3"/>
      <c r="C413" s="3"/>
      <c r="D413" s="3"/>
      <c r="E413" s="3"/>
      <c r="F413" s="3"/>
      <c r="G413" s="1"/>
    </row>
    <row r="414" ht="15.75" customHeight="1">
      <c r="A414" s="1"/>
      <c r="B414" s="3"/>
      <c r="C414" s="3"/>
      <c r="D414" s="3"/>
      <c r="E414" s="3"/>
      <c r="F414" s="1"/>
      <c r="G414" s="1"/>
    </row>
    <row r="415" ht="15.75" customHeight="1">
      <c r="A415" s="1"/>
      <c r="B415" s="3"/>
      <c r="C415" s="3"/>
      <c r="D415" s="3"/>
      <c r="E415" s="3"/>
      <c r="F415" s="1"/>
      <c r="G415" s="1"/>
    </row>
    <row r="416" ht="15.75" customHeight="1">
      <c r="A416" s="1"/>
      <c r="B416" s="3"/>
      <c r="C416" s="3"/>
      <c r="D416" s="3"/>
      <c r="E416" s="3"/>
      <c r="F416" s="1"/>
      <c r="G416" s="1"/>
    </row>
    <row r="417" ht="15.75" customHeight="1">
      <c r="A417" s="1"/>
      <c r="B417" s="3"/>
      <c r="C417" s="3"/>
      <c r="D417" s="3"/>
      <c r="E417" s="3"/>
      <c r="F417" s="1"/>
      <c r="G417" s="1"/>
    </row>
    <row r="418" ht="15.75" customHeight="1">
      <c r="A418" s="1"/>
      <c r="B418" s="3"/>
      <c r="C418" s="3"/>
      <c r="D418" s="3"/>
      <c r="E418" s="3"/>
      <c r="F418" s="1"/>
      <c r="G418" s="1"/>
    </row>
    <row r="419" ht="15.75" customHeight="1">
      <c r="A419" s="4"/>
      <c r="B419" s="4"/>
      <c r="C419" s="4"/>
      <c r="D419" s="4"/>
      <c r="E419" s="5"/>
      <c r="F419" s="1"/>
      <c r="G419" s="3"/>
    </row>
    <row r="420" ht="15.75" customHeight="1">
      <c r="A420" s="6"/>
      <c r="B420" s="1"/>
      <c r="C420" s="1"/>
      <c r="D420" s="1"/>
      <c r="E420" s="1"/>
      <c r="F420" s="1"/>
      <c r="G420" s="1"/>
    </row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</sheetData>
  <mergeCells count="28">
    <mergeCell ref="B91:D91"/>
    <mergeCell ref="B106:D106"/>
    <mergeCell ref="B136:D136"/>
    <mergeCell ref="B151:D151"/>
    <mergeCell ref="B166:D166"/>
    <mergeCell ref="B16:D16"/>
    <mergeCell ref="B1:D1"/>
    <mergeCell ref="B121:D121"/>
    <mergeCell ref="B76:D76"/>
    <mergeCell ref="B61:D61"/>
    <mergeCell ref="B46:D46"/>
    <mergeCell ref="B31:D31"/>
    <mergeCell ref="B376:D376"/>
    <mergeCell ref="B391:D391"/>
    <mergeCell ref="B406:D406"/>
    <mergeCell ref="B331:D331"/>
    <mergeCell ref="B316:D316"/>
    <mergeCell ref="B211:D211"/>
    <mergeCell ref="B196:D196"/>
    <mergeCell ref="B181:D181"/>
    <mergeCell ref="B271:D271"/>
    <mergeCell ref="B286:D286"/>
    <mergeCell ref="B256:D256"/>
    <mergeCell ref="B241:D241"/>
    <mergeCell ref="B226:D226"/>
    <mergeCell ref="B361:D361"/>
    <mergeCell ref="B301:D301"/>
    <mergeCell ref="B346:D346"/>
  </mergeCells>
  <drawing r:id="rId1"/>
</worksheet>
</file>