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<sst xmlns="http://schemas.openxmlformats.org/spreadsheetml/2006/main" count="2271" uniqueCount="54">
  <si>
    <t>Август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</si>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</sst>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132.0</v>
      </c>
      <c r="D3" s="3">
        <v>133.0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7681.0</v>
      </c>
      <c r="D4" s="3">
        <v>7730.0</v>
      </c>
      <c r="E4" s="3" t="str">
        <f t="shared" si="1"/>
        <v>251.86</v>
      </c>
      <c r="F4" s="3" t="str">
        <f t="shared" si="2"/>
        <v>49.00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406.0</v>
      </c>
      <c r="D6" s="3">
        <v>409.0</v>
      </c>
      <c r="E6" s="3" t="str">
        <f t="shared" ref="E6:E7" si="3">F6*B6</f>
        <v>64.95</v>
      </c>
      <c r="F6" s="3" t="str">
        <f>D6-C6</f>
        <v>3.00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101.04</v>
      </c>
      <c r="F7" s="3" t="str">
        <f>F6+F9</f>
        <v>4.00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231.0</v>
      </c>
      <c r="D9" s="3">
        <v>232.0</v>
      </c>
      <c r="E9" s="3" t="str">
        <f>B9*F9</f>
        <v>131.15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4228.91</v>
      </c>
      <c r="F13" s="1"/>
      <c r="G13" s="3" t="str">
        <f>E13+13000</f>
        <v>17228.91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132.0</v>
      </c>
      <c r="D17" s="3">
        <v>132.0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7640.0</v>
      </c>
      <c r="D18" s="3">
        <v>7681.0</v>
      </c>
      <c r="E18" s="3" t="str">
        <f t="shared" si="4"/>
        <v>210.74</v>
      </c>
      <c r="F18" s="3" t="str">
        <f t="shared" si="5"/>
        <v>41.00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403.0</v>
      </c>
      <c r="D20" s="3">
        <v>406.0</v>
      </c>
      <c r="E20" s="3" t="str">
        <f t="shared" ref="E20:E21" si="6">F20*B20</f>
        <v>64.95</v>
      </c>
      <c r="F20" s="3" t="str">
        <f>D20-C20</f>
        <v>3.00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101.04</v>
      </c>
      <c r="F21" s="3" t="str">
        <f>F20+F23</f>
        <v>4.00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230.0</v>
      </c>
      <c r="D23" s="3">
        <v>231.0</v>
      </c>
      <c r="E23" s="3" t="str">
        <f>B23*F23</f>
        <v>131.15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4071.93</v>
      </c>
      <c r="F27" s="1"/>
      <c r="G27" s="3" t="str">
        <f>E27+13000</f>
        <v>17071.93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132.0</v>
      </c>
      <c r="D31" s="3">
        <v>132.0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7599.0</v>
      </c>
      <c r="D32" s="3">
        <v>7640.0</v>
      </c>
      <c r="E32" s="3" t="str">
        <f t="shared" si="7"/>
        <v>210.74</v>
      </c>
      <c r="F32" s="3" t="str">
        <f t="shared" si="8"/>
        <v>41.00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401.0</v>
      </c>
      <c r="D34" s="3">
        <v>403.0</v>
      </c>
      <c r="E34" s="3" t="str">
        <f t="shared" ref="E34:E35" si="9">F34*B34</f>
        <v>43.30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126.30</v>
      </c>
      <c r="F35" s="3" t="str">
        <f>F34+F37</f>
        <v>5.00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227.0</v>
      </c>
      <c r="D37" s="3">
        <v>230.0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4337.84</v>
      </c>
      <c r="F41" s="1"/>
      <c r="G41" s="3" t="str">
        <f>E41+13000</f>
        <v>17337.84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131.0</v>
      </c>
      <c r="D45" s="3">
        <v>132.0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7563.0</v>
      </c>
      <c r="D46" s="3">
        <v>7599.0</v>
      </c>
      <c r="E46" s="3" t="str">
        <f t="shared" si="10"/>
        <v>185.04</v>
      </c>
      <c r="F46" s="3" t="str">
        <f t="shared" si="11"/>
        <v>36.00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399.0</v>
      </c>
      <c r="D48" s="3">
        <v>401.0</v>
      </c>
      <c r="E48" s="3" t="str">
        <f t="shared" ref="E48:E49" si="12">F48*B48</f>
        <v>43.30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227.0</v>
      </c>
      <c r="D51" s="3">
        <v>227.0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 t="s">
        <v>21</v>
      </c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3958.77</v>
      </c>
      <c r="F55" s="1"/>
      <c r="G55" s="3" t="str">
        <f>E55+13000</f>
        <v>16958.77</v>
      </c>
      <c r="H55" s="3" t="str">
        <f>G55-48</f>
        <v>16910.77</v>
      </c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131.0</v>
      </c>
      <c r="D59" s="3">
        <v>131.0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7527.0</v>
      </c>
      <c r="D60" s="3">
        <v>7563.0</v>
      </c>
      <c r="E60" s="3" t="str">
        <f t="shared" si="13"/>
        <v>185.04</v>
      </c>
      <c r="F60" s="3" t="str">
        <f t="shared" si="14"/>
        <v>36.00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398.0</v>
      </c>
      <c r="D62" s="3">
        <v>399.0</v>
      </c>
      <c r="E62" s="3" t="str">
        <f t="shared" ref="E62:E63" si="15">F62*B62</f>
        <v>21.65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226.0</v>
      </c>
      <c r="D65" s="3">
        <v>227.0</v>
      </c>
      <c r="E65" s="3" t="str">
        <f>B65*F65</f>
        <v>131.15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 t="s">
        <v>21</v>
      </c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3952.41</v>
      </c>
      <c r="F69" s="1"/>
      <c r="G69" s="3" t="str">
        <f>E69+13000</f>
        <v>16952.41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130.0</v>
      </c>
      <c r="D73" s="3">
        <v>131.0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7490.0</v>
      </c>
      <c r="D74" s="3">
        <v>7527.0</v>
      </c>
      <c r="E74" s="3" t="str">
        <f t="shared" si="16"/>
        <v>190.18</v>
      </c>
      <c r="F74" s="3" t="str">
        <f t="shared" si="17"/>
        <v>37.00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396.0</v>
      </c>
      <c r="D76" s="3">
        <v>398.0</v>
      </c>
      <c r="E76" s="3" t="str">
        <f t="shared" ref="E76:E77" si="18">F76*B76</f>
        <v>43.30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75.78</v>
      </c>
      <c r="F77" s="3" t="str">
        <f>F76+F79</f>
        <v>3.00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225.0</v>
      </c>
      <c r="D79" s="3">
        <v>226.0</v>
      </c>
      <c r="E79" s="3" t="str">
        <f>B79*F79</f>
        <v>131.15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4120.32</v>
      </c>
      <c r="F83" s="1"/>
      <c r="G83" s="3" t="str">
        <f>E83+13000</f>
        <v>17120.32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130.0</v>
      </c>
      <c r="D87" s="3">
        <v>130.0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7451.0</v>
      </c>
      <c r="D88" s="3">
        <v>7490.0</v>
      </c>
      <c r="E88" s="3" t="str">
        <f t="shared" si="19"/>
        <v>200.46</v>
      </c>
      <c r="F88" s="3" t="str">
        <f t="shared" si="20"/>
        <v>39.00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394.0</v>
      </c>
      <c r="D90" s="3">
        <v>396.0</v>
      </c>
      <c r="E90" s="3" t="str">
        <f t="shared" ref="E90:E91" si="21">F90*B90</f>
        <v>43.30</v>
      </c>
      <c r="F90" s="3" t="str">
        <f>D90-C90</f>
        <v>2.00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75.78</v>
      </c>
      <c r="F91" s="3" t="str">
        <f>F90+F93</f>
        <v>3.00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224.0</v>
      </c>
      <c r="D93" s="3">
        <v>225.0</v>
      </c>
      <c r="E93" s="3" t="str">
        <f>B93*F93</f>
        <v>131.15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4014.74</v>
      </c>
      <c r="F97" s="1"/>
      <c r="G97" s="3" t="str">
        <f>E97+13000</f>
        <v>17014.74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129.0</v>
      </c>
      <c r="D101" s="3">
        <v>130.0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7413.0</v>
      </c>
      <c r="D102" s="3">
        <v>7451.0</v>
      </c>
      <c r="E102" s="3" t="str">
        <f t="shared" si="22"/>
        <v>195.32</v>
      </c>
      <c r="F102" s="3" t="str">
        <f t="shared" si="23"/>
        <v>38.00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392.0</v>
      </c>
      <c r="D104" s="3">
        <v>394.0</v>
      </c>
      <c r="E104" s="3" t="str">
        <f t="shared" ref="E104:E105" si="24">F104*B104</f>
        <v>43.30</v>
      </c>
      <c r="F104" s="3" t="str">
        <f>D104-C104</f>
        <v>2.00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101.04</v>
      </c>
      <c r="F105" s="3" t="str">
        <f>F104+F107</f>
        <v>4.00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222.0</v>
      </c>
      <c r="D107" s="3">
        <v>224.0</v>
      </c>
      <c r="E107" s="3" t="str">
        <f>B107*F107</f>
        <v>262.30</v>
      </c>
      <c r="F107" s="3" t="str">
        <f>D107-C107</f>
        <v>2.00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895.26</v>
      </c>
      <c r="F108" s="1"/>
      <c r="G108" s="4">
        <v>999.52</v>
      </c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3" t="str">
        <f>1019.22-E109</f>
        <v>518.59</v>
      </c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4159.65</v>
      </c>
      <c r="F111" s="1"/>
      <c r="G111" s="3" t="str">
        <f>E111+13000</f>
        <v>17159.65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106.56</v>
      </c>
      <c r="C115" s="3">
        <v>128.0</v>
      </c>
      <c r="D115" s="3">
        <v>129.0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4.72</v>
      </c>
      <c r="C116" s="3">
        <v>7384.0</v>
      </c>
      <c r="D116" s="3">
        <v>7413.0</v>
      </c>
      <c r="E116" s="3" t="str">
        <f t="shared" si="25"/>
        <v>136.88</v>
      </c>
      <c r="F116" s="3" t="str">
        <f t="shared" si="26"/>
        <v>29.00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110.42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19.87</v>
      </c>
      <c r="C118" s="3">
        <v>390.0</v>
      </c>
      <c r="D118" s="3">
        <v>392.0</v>
      </c>
      <c r="E118" s="3" t="str">
        <f t="shared" ref="E118:E119" si="27">F118*B118</f>
        <v>39.74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69.54</v>
      </c>
      <c r="F119" s="3" t="str">
        <f>F118+F121</f>
        <v>3.00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1720.73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121.13</v>
      </c>
      <c r="C121" s="3">
        <v>221.0</v>
      </c>
      <c r="D121" s="3">
        <v>222.0</v>
      </c>
      <c r="E121" s="3" t="str">
        <f>B121*F121</f>
        <v>121.13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895.26</v>
      </c>
      <c r="F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3750.89</v>
      </c>
      <c r="F125" s="1"/>
      <c r="G125" s="3" t="str">
        <f>E125+13000</f>
        <v>16750.89</v>
      </c>
      <c r="H125" s="3" t="str">
        <f>G125-12</f>
        <v>16738.89</v>
      </c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106.56</v>
      </c>
      <c r="C129" s="3">
        <v>128.0</v>
      </c>
      <c r="D129" s="3">
        <v>128.0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4.72</v>
      </c>
      <c r="C130" s="3">
        <v>7349.0</v>
      </c>
      <c r="D130" s="3">
        <v>7384.0</v>
      </c>
      <c r="E130" s="3" t="str">
        <f t="shared" si="28"/>
        <v>165.20</v>
      </c>
      <c r="F130" s="3" t="str">
        <f t="shared" si="29"/>
        <v>35.00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>
        <v>110.42</v>
      </c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19.87</v>
      </c>
      <c r="C132" s="3">
        <v>389.0</v>
      </c>
      <c r="D132" s="3">
        <v>390.0</v>
      </c>
      <c r="E132" s="3" t="str">
        <f t="shared" ref="E132:E133" si="30">F132*B132</f>
        <v>19.87</v>
      </c>
      <c r="F132" s="3" t="str">
        <f>D132-C132</f>
        <v>1.00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46.36</v>
      </c>
      <c r="F133" s="3" t="str">
        <f>F132+F135</f>
        <v>2.00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>
        <v>1720.73</v>
      </c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121.13</v>
      </c>
      <c r="C135" s="3">
        <v>220.0</v>
      </c>
      <c r="D135" s="3">
        <v>221.0</v>
      </c>
      <c r="E135" s="3" t="str">
        <f>B135*F135</f>
        <v>121.13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948.71</v>
      </c>
      <c r="F136" s="1"/>
      <c r="G136" s="1">
        <v>895.26</v>
      </c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 t="s">
        <v>28</v>
      </c>
      <c r="H138" s="1" t="str">
        <f>16600-16588</f>
        <v>12</v>
      </c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3588.65</v>
      </c>
      <c r="F139" s="1"/>
      <c r="G139" s="3" t="str">
        <f>E139+13000</f>
        <v>16588.65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106.56</v>
      </c>
      <c r="C143" s="3">
        <v>127.0</v>
      </c>
      <c r="D143" s="3">
        <v>128.0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4.72</v>
      </c>
      <c r="C144" s="3">
        <v>7308.0</v>
      </c>
      <c r="D144" s="3">
        <v>7349.0</v>
      </c>
      <c r="E144" s="3" t="str">
        <f t="shared" si="31"/>
        <v>193.52</v>
      </c>
      <c r="F144" s="3" t="str">
        <f t="shared" si="32"/>
        <v>41.00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19.87</v>
      </c>
      <c r="C146" s="3">
        <v>388.0</v>
      </c>
      <c r="D146" s="3">
        <v>389.0</v>
      </c>
      <c r="E146" s="3" t="str">
        <f t="shared" ref="E146:E147" si="33">F146*B146</f>
        <v>19.87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46.36</v>
      </c>
      <c r="F147" s="3" t="str">
        <f>F146+F149</f>
        <v>2.00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121.13</v>
      </c>
      <c r="C149" s="3">
        <v>219.0</v>
      </c>
      <c r="D149" s="3">
        <v>220.0</v>
      </c>
      <c r="E149" s="3" t="str">
        <f>B149*F149</f>
        <v>121.13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948.71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3723.53</v>
      </c>
      <c r="F153" s="1"/>
      <c r="G153" s="3" t="str">
        <f>E153+13000</f>
        <v>16723.53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106.56</v>
      </c>
      <c r="C157" s="3">
        <v>126.0</v>
      </c>
      <c r="D157" s="3">
        <v>127.0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4.72</v>
      </c>
      <c r="C158" s="3">
        <v>7274.0</v>
      </c>
      <c r="D158" s="3">
        <v>7308.0</v>
      </c>
      <c r="E158" s="3" t="str">
        <f t="shared" si="34"/>
        <v>160.48</v>
      </c>
      <c r="F158" s="3" t="str">
        <f t="shared" si="35"/>
        <v>34.00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19.87</v>
      </c>
      <c r="C160" s="3">
        <v>386.0</v>
      </c>
      <c r="D160" s="3">
        <v>388.0</v>
      </c>
      <c r="E160" s="3" t="str">
        <f t="shared" ref="E160:E161" si="36">F160*B160</f>
        <v>39.74</v>
      </c>
      <c r="F160" s="3" t="str">
        <f>D160-C160</f>
        <v>2.00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69.54</v>
      </c>
      <c r="F161" s="3" t="str">
        <f>F160+F163</f>
        <v>3.00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121.13</v>
      </c>
      <c r="C163" s="3">
        <v>218.0</v>
      </c>
      <c r="D163" s="3">
        <v>219.0</v>
      </c>
      <c r="E163" s="3" t="str">
        <f>B163*F163</f>
        <v>121.13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948.71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3733.54</v>
      </c>
      <c r="F167" s="1"/>
      <c r="G167" s="3" t="str">
        <f>E167+13000</f>
        <v>16733.54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106.56</v>
      </c>
      <c r="C171" s="3">
        <v>126.0</v>
      </c>
      <c r="D171" s="3">
        <v>126.0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4.72</v>
      </c>
      <c r="C172" s="3">
        <v>7236.0</v>
      </c>
      <c r="D172" s="3">
        <v>7274.0</v>
      </c>
      <c r="E172" s="3" t="str">
        <f t="shared" si="37"/>
        <v>179.36</v>
      </c>
      <c r="F172" s="3" t="str">
        <f t="shared" si="38"/>
        <v>38.00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19.87</v>
      </c>
      <c r="C174" s="3">
        <v>383.0</v>
      </c>
      <c r="D174" s="3">
        <v>386.0</v>
      </c>
      <c r="E174" s="3" t="str">
        <f t="shared" ref="E174:E175" si="39">F174*B174</f>
        <v>59.61</v>
      </c>
      <c r="F174" s="3" t="str">
        <f>D174-C174</f>
        <v>3.00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92.72</v>
      </c>
      <c r="F175" s="3" t="str">
        <f>F174+F177</f>
        <v>4.00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121.13</v>
      </c>
      <c r="C177" s="3">
        <v>217.0</v>
      </c>
      <c r="D177" s="3">
        <v>218.0</v>
      </c>
      <c r="E177" s="3" t="str">
        <f>B177*F177</f>
        <v>121.13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948.71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3688.91</v>
      </c>
      <c r="F181" s="1"/>
      <c r="G181" s="3" t="str">
        <f>E181+13000</f>
        <v>16688.91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106.56</v>
      </c>
      <c r="C185" s="3">
        <v>125.0</v>
      </c>
      <c r="D185" s="3">
        <v>126.0</v>
      </c>
      <c r="E185" s="3" t="str">
        <f t="shared" ref="E185:E186" si="40">F185*B185</f>
        <v>106.56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7181.0</v>
      </c>
      <c r="D186" s="3">
        <v>7236.0</v>
      </c>
      <c r="E186" s="3" t="str">
        <f t="shared" si="40"/>
        <v>246.40</v>
      </c>
      <c r="F186" s="3" t="str">
        <f t="shared" si="41"/>
        <v>55.00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378.0</v>
      </c>
      <c r="D188" s="3">
        <v>383.0</v>
      </c>
      <c r="E188" s="3" t="str">
        <f t="shared" ref="E188:E189" si="42">F188*B188</f>
        <v>94.40</v>
      </c>
      <c r="F188" s="3" t="str">
        <f>D188-C188</f>
        <v>5.00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154.21</v>
      </c>
      <c r="F189" s="3" t="str">
        <f>F188+F191</f>
        <v>7.00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215.0</v>
      </c>
      <c r="D191" s="3">
        <v>217.0</v>
      </c>
      <c r="E191" s="3" t="str">
        <f>B191*F191</f>
        <v>228.54</v>
      </c>
      <c r="F191" s="3" t="str">
        <f>D191-C191</f>
        <v>2.00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/>
      <c r="H192" s="1">
        <v>948.71</v>
      </c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>
        <v>50.0</v>
      </c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4058.56</v>
      </c>
      <c r="F195" s="1"/>
      <c r="G195" s="3" t="str">
        <f>E195+13000</f>
        <v>17058.56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101.2</v>
      </c>
      <c r="C199" s="3">
        <v>125.0</v>
      </c>
      <c r="D199" s="3">
        <v>125.0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7145.0</v>
      </c>
      <c r="D200" s="3">
        <v>7181.0</v>
      </c>
      <c r="E200" s="3" t="str">
        <f t="shared" si="43"/>
        <v>161.28</v>
      </c>
      <c r="F200" s="3" t="str">
        <f t="shared" si="44"/>
        <v>36.00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 t="str">
        <f>6000-4675</f>
        <v>1325</v>
      </c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377.0</v>
      </c>
      <c r="D202" s="3">
        <v>378.0</v>
      </c>
      <c r="E202" s="3" t="str">
        <f t="shared" ref="E202:E203" si="45">F202*B202</f>
        <v>18.88</v>
      </c>
      <c r="F202" s="3" t="str">
        <f>D202-C202</f>
        <v>1.00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22.03</v>
      </c>
      <c r="F203" s="3" t="str">
        <f>F202+F205</f>
        <v>1.00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215.0</v>
      </c>
      <c r="D205" s="3">
        <v>215.0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3430.64</v>
      </c>
      <c r="F209" s="1"/>
      <c r="G209" s="3" t="str">
        <f>E209+13000</f>
        <v>16430.64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124.0</v>
      </c>
      <c r="D213" s="3">
        <v>124.0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7140.0</v>
      </c>
      <c r="D214" s="3">
        <v>7142.0</v>
      </c>
      <c r="E214" s="3" t="str">
        <f t="shared" si="46"/>
        <v>8.96</v>
      </c>
      <c r="F214" s="3" t="str">
        <f t="shared" si="47"/>
        <v>2.00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 t="str">
        <f>6000-4675</f>
        <v>1325</v>
      </c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376.0</v>
      </c>
      <c r="D216" s="3">
        <v>377.0</v>
      </c>
      <c r="E216" s="3" t="str">
        <f t="shared" ref="E216:E217" si="48">F216*B216</f>
        <v>18.88</v>
      </c>
      <c r="F216" s="3" t="str">
        <f>D216-C216</f>
        <v>1.00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44.06</v>
      </c>
      <c r="F217" s="3" t="str">
        <f>F216+F219</f>
        <v>2.00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214.0</v>
      </c>
      <c r="D219" s="3">
        <v>215.0</v>
      </c>
      <c r="E219" s="3" t="str">
        <f>B219*F219</f>
        <v>114.27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3414.62</v>
      </c>
      <c r="F223" s="1"/>
      <c r="G223" s="3" t="str">
        <f>E223+14000</f>
        <v>17414.62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101.2</v>
      </c>
      <c r="C227" s="3">
        <v>123.0</v>
      </c>
      <c r="D227" s="3">
        <v>124.0</v>
      </c>
      <c r="E227" s="3" t="str">
        <f t="shared" ref="E227:E228" si="49">F227*B227</f>
        <v>101.20</v>
      </c>
      <c r="F227" s="3" t="str">
        <f t="shared" ref="F227:F228" si="5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4.48</v>
      </c>
      <c r="C228" s="3">
        <v>7077.0</v>
      </c>
      <c r="D228" s="3">
        <v>7140.0</v>
      </c>
      <c r="E228" s="3" t="str">
        <f t="shared" si="49"/>
        <v>282.24</v>
      </c>
      <c r="F228" s="3" t="str">
        <f t="shared" si="50"/>
        <v>63.00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 t="str">
        <f>6000-4675</f>
        <v>1325</v>
      </c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18.88</v>
      </c>
      <c r="C230" s="3">
        <v>370.0</v>
      </c>
      <c r="D230" s="3">
        <v>376.0</v>
      </c>
      <c r="E230" s="3" t="str">
        <f t="shared" ref="E230:E231" si="51">F230*B230</f>
        <v>113.28</v>
      </c>
      <c r="F230" s="3" t="str">
        <f>D230-C230</f>
        <v>6.00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264.36</v>
      </c>
      <c r="F231" s="3" t="str">
        <f>F230+F233</f>
        <v>12.00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114.27</v>
      </c>
      <c r="C233" s="3">
        <v>208.0</v>
      </c>
      <c r="D233" s="3">
        <v>214.0</v>
      </c>
      <c r="E233" s="3" t="str">
        <f>B233*F233</f>
        <v>685.62</v>
      </c>
      <c r="F233" s="3" t="str">
        <f>D233-C233</f>
        <v>6.00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946.07</v>
      </c>
      <c r="F234" s="1"/>
      <c r="G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4675.15</v>
      </c>
      <c r="F237" s="1"/>
      <c r="G237" s="3" t="str">
        <f>E237+14000</f>
        <v>18675.15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101.2</v>
      </c>
      <c r="C241" s="3">
        <v>123.0</v>
      </c>
      <c r="D241" s="3">
        <v>123.0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4.48</v>
      </c>
      <c r="C242" s="3">
        <v>7034.0</v>
      </c>
      <c r="D242" s="3">
        <v>7077.0</v>
      </c>
      <c r="E242" s="3" t="str">
        <f t="shared" si="52"/>
        <v>192.64</v>
      </c>
      <c r="F242" s="3" t="str">
        <f t="shared" si="53"/>
        <v>43.00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18.88</v>
      </c>
      <c r="C244" s="3">
        <v>365.0</v>
      </c>
      <c r="D244" s="3">
        <v>370.0</v>
      </c>
      <c r="E244" s="3" t="str">
        <f t="shared" ref="E244:E245" si="54">F244*B244</f>
        <v>94.40</v>
      </c>
      <c r="F244" s="3" t="str">
        <f>D244-C244</f>
        <v>5.00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220.30</v>
      </c>
      <c r="F245" s="3" t="str">
        <f>F244+F247</f>
        <v>10.00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114.27</v>
      </c>
      <c r="C247" s="3">
        <v>203.0</v>
      </c>
      <c r="D247" s="3">
        <v>208.0</v>
      </c>
      <c r="E247" s="3" t="str">
        <f>B247*F247</f>
        <v>571.35</v>
      </c>
      <c r="F247" s="3" t="str">
        <f>D247-C247</f>
        <v>5.00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946.07</v>
      </c>
      <c r="F248" s="1"/>
      <c r="G248" s="1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4307.14</v>
      </c>
      <c r="F251" s="1"/>
      <c r="G251" s="3" t="str">
        <f>E251+14000</f>
        <v>18307.14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101.2</v>
      </c>
      <c r="C255" s="3">
        <v>121.0</v>
      </c>
      <c r="D255" s="3">
        <v>121.0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4.48</v>
      </c>
      <c r="C256" s="3">
        <v>6988.0</v>
      </c>
      <c r="D256" s="3">
        <v>6988.0</v>
      </c>
      <c r="E256" s="3" t="str">
        <f t="shared" si="55"/>
        <v>0.00</v>
      </c>
      <c r="F256" s="3" t="str">
        <f t="shared" si="56"/>
        <v>0.00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18.88</v>
      </c>
      <c r="C258" s="3">
        <v>363.0</v>
      </c>
      <c r="D258" s="3">
        <v>363.0</v>
      </c>
      <c r="E258" s="3" t="str">
        <f t="shared" ref="E258:E259" si="57">F258*B258</f>
        <v>0.00</v>
      </c>
      <c r="F258" s="3" t="str">
        <f>D258-C258</f>
        <v>0.00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0.00</v>
      </c>
      <c r="F259" s="3" t="str">
        <f>F258+F261</f>
        <v>0.00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114.27</v>
      </c>
      <c r="C261" s="3">
        <v>202.0</v>
      </c>
      <c r="D261" s="3">
        <v>202.0</v>
      </c>
      <c r="E261" s="3" t="str">
        <f>B261*F261</f>
        <v>0.00</v>
      </c>
      <c r="F261" s="3" t="str">
        <f>D261-C261</f>
        <v>0.00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946.07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3228.45</v>
      </c>
      <c r="F265" s="1"/>
      <c r="G265" s="3" t="str">
        <f>E265+14000</f>
        <v>17228.45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101.2</v>
      </c>
      <c r="C269" s="3">
        <v>121.0</v>
      </c>
      <c r="D269" s="3">
        <v>121.0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4.48</v>
      </c>
      <c r="C270" s="3">
        <v>6980.0</v>
      </c>
      <c r="D270" s="3">
        <v>6988.0</v>
      </c>
      <c r="E270" s="3" t="str">
        <f t="shared" si="58"/>
        <v>35.84</v>
      </c>
      <c r="F270" s="3" t="str">
        <f t="shared" si="59"/>
        <v>8.00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18.88</v>
      </c>
      <c r="C272" s="3">
        <v>362.0</v>
      </c>
      <c r="D272" s="3">
        <v>363.0</v>
      </c>
      <c r="E272" s="3" t="str">
        <f t="shared" ref="E272:E273" si="60">F272*B272</f>
        <v>18.88</v>
      </c>
      <c r="F272" s="3" t="str">
        <f>D272-C272</f>
        <v>1.00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44.06</v>
      </c>
      <c r="F273" s="3" t="str">
        <f>F272+F275</f>
        <v>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114.27</v>
      </c>
      <c r="C275" s="3">
        <v>201.0</v>
      </c>
      <c r="D275" s="3">
        <v>202.0</v>
      </c>
      <c r="E275" s="3" t="str">
        <f>B275*F275</f>
        <v>114.27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946.07</v>
      </c>
      <c r="F276" s="1"/>
      <c r="G276" s="1">
        <v>946.07</v>
      </c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3234.33</v>
      </c>
      <c r="F279" s="1"/>
      <c r="G279" s="3" t="str">
        <f>E279+14000</f>
        <v>17234.33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</sheetData>
  <mergeCells count="35">
    <mergeCell ref="B407:D407"/>
    <mergeCell ref="B421:D421"/>
    <mergeCell ref="B435:D435"/>
    <mergeCell ref="B463:D463"/>
    <mergeCell ref="B477:D477"/>
    <mergeCell ref="B449:D449"/>
    <mergeCell ref="B351:D351"/>
    <mergeCell ref="B365:D365"/>
    <mergeCell ref="B309:D309"/>
    <mergeCell ref="B323:D323"/>
    <mergeCell ref="B43:D43"/>
    <mergeCell ref="B29:D29"/>
    <mergeCell ref="B15:D15"/>
    <mergeCell ref="B1:D1"/>
    <mergeCell ref="B57:D57"/>
    <mergeCell ref="B71:D71"/>
    <mergeCell ref="B281:D281"/>
    <mergeCell ref="B295:D295"/>
    <mergeCell ref="B379:D379"/>
    <mergeCell ref="B393:D393"/>
    <mergeCell ref="B253:D253"/>
    <mergeCell ref="B267:D267"/>
    <mergeCell ref="B337:D337"/>
    <mergeCell ref="B239:D239"/>
    <mergeCell ref="B113:D113"/>
    <mergeCell ref="B99:D99"/>
    <mergeCell ref="B85:D85"/>
    <mergeCell ref="B197:D197"/>
    <mergeCell ref="B183:D183"/>
    <mergeCell ref="B211:D211"/>
    <mergeCell ref="B225:D225"/>
    <mergeCell ref="B155:D155"/>
    <mergeCell ref="B169:D169"/>
    <mergeCell ref="B127:D127"/>
    <mergeCell ref="B141:D1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129.0</v>
      </c>
      <c r="D3" s="3">
        <v>129.0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6292.0</v>
      </c>
      <c r="D4" s="3">
        <v>6345.0</v>
      </c>
      <c r="E4" s="3" t="str">
        <f t="shared" si="1"/>
        <v>272.42</v>
      </c>
      <c r="F4" s="3" t="str">
        <f t="shared" si="2"/>
        <v>53.00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517.0</v>
      </c>
      <c r="D6" s="3">
        <v>519.0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231.0</v>
      </c>
      <c r="D9" s="3">
        <v>232.0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39</v>
      </c>
      <c r="B13" s="3"/>
      <c r="C13" s="3"/>
      <c r="D13" s="3"/>
      <c r="E13" s="3">
        <v>0.0</v>
      </c>
      <c r="F13" s="1"/>
      <c r="G13" s="1"/>
      <c r="H13" s="1" t="s">
        <v>40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4055.22</v>
      </c>
      <c r="F14" s="5"/>
      <c r="G14" s="3" t="str">
        <f>E14+14000</f>
        <v>18055.22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129.0</v>
      </c>
      <c r="D18" s="3">
        <v>129.0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6256.0</v>
      </c>
      <c r="D19" s="3">
        <v>6292.0</v>
      </c>
      <c r="E19" s="3" t="str">
        <f t="shared" si="4"/>
        <v>185.04</v>
      </c>
      <c r="F19" s="3" t="str">
        <f t="shared" si="5"/>
        <v>36.00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516.0</v>
      </c>
      <c r="D21" s="3">
        <v>517.0</v>
      </c>
      <c r="E21" s="3" t="str">
        <f t="shared" ref="E21:E22" si="6">F21*B21</f>
        <v>21.65</v>
      </c>
      <c r="F21" s="3" t="str">
        <f>D21-C21</f>
        <v>1.00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230.0</v>
      </c>
      <c r="D24" s="3">
        <v>231.0</v>
      </c>
      <c r="E24" s="3" t="str">
        <f>F24*B24</f>
        <v>131.15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39</v>
      </c>
      <c r="B28" s="3"/>
      <c r="C28" s="3"/>
      <c r="D28" s="3"/>
      <c r="E28" s="3">
        <v>0.0</v>
      </c>
      <c r="F28" s="1"/>
      <c r="G28" s="1"/>
      <c r="H28" s="1" t="s">
        <v>40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3920.93</v>
      </c>
      <c r="F29" s="5"/>
      <c r="G29" s="3" t="str">
        <f>E29+14000</f>
        <v>17920.93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128.0</v>
      </c>
      <c r="D33" s="3">
        <v>129.0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6235.0</v>
      </c>
      <c r="D34" s="3">
        <v>6256.0</v>
      </c>
      <c r="E34" s="3" t="str">
        <f t="shared" si="7"/>
        <v>107.94</v>
      </c>
      <c r="F34" s="3" t="str">
        <f t="shared" si="8"/>
        <v>21.00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515.0</v>
      </c>
      <c r="D36" s="3">
        <v>516.0</v>
      </c>
      <c r="E36" s="3" t="str">
        <f t="shared" ref="E36:E37" si="9">F36*B36</f>
        <v>21.65</v>
      </c>
      <c r="F36" s="3" t="str">
        <f>D36-C36</f>
        <v>1.00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229.0</v>
      </c>
      <c r="D39" s="3">
        <v>230.0</v>
      </c>
      <c r="E39" s="3" t="str">
        <f>F39*B39</f>
        <v>131.15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39</v>
      </c>
      <c r="B43" s="3"/>
      <c r="C43" s="3"/>
      <c r="D43" s="3"/>
      <c r="E43" s="3">
        <v>0.0</v>
      </c>
      <c r="F43" s="1"/>
      <c r="G43" s="1"/>
      <c r="H43" s="1" t="s">
        <v>40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3959.69</v>
      </c>
      <c r="F44" s="5"/>
      <c r="G44" s="3" t="str">
        <f>E44+14000</f>
        <v>17959.69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128.0</v>
      </c>
      <c r="D48" s="3">
        <v>128.0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6200.0</v>
      </c>
      <c r="D49" s="3">
        <v>6235.0</v>
      </c>
      <c r="E49" s="3" t="str">
        <f t="shared" si="10"/>
        <v>179.90</v>
      </c>
      <c r="F49" s="3" t="str">
        <f t="shared" si="11"/>
        <v>35.00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514.0</v>
      </c>
      <c r="D51" s="3">
        <v>515.0</v>
      </c>
      <c r="E51" s="3" t="str">
        <f t="shared" ref="E51:E52" si="12">F51*B51</f>
        <v>21.65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228.0</v>
      </c>
      <c r="D54" s="3">
        <v>229.0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39</v>
      </c>
      <c r="B58" s="3"/>
      <c r="C58" s="3"/>
      <c r="D58" s="3"/>
      <c r="E58" s="3">
        <v>0.0</v>
      </c>
      <c r="F58" s="1"/>
      <c r="G58" s="1"/>
      <c r="H58" s="1" t="s">
        <v>40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3915.79</v>
      </c>
      <c r="F59" s="5"/>
      <c r="G59" s="3" t="str">
        <f>E59+14000</f>
        <v>17915.79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128.0</v>
      </c>
      <c r="D63" s="3">
        <v>128.0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6164.0</v>
      </c>
      <c r="D64" s="3">
        <v>6200.0</v>
      </c>
      <c r="E64" s="3" t="str">
        <f t="shared" si="13"/>
        <v>185.04</v>
      </c>
      <c r="F64" s="3" t="str">
        <f t="shared" si="14"/>
        <v>36.00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512.0</v>
      </c>
      <c r="D66" s="3">
        <v>514.0</v>
      </c>
      <c r="E66" s="3" t="str">
        <f t="shared" ref="E66:E67" si="15">F66*B66</f>
        <v>43.30</v>
      </c>
      <c r="F66" s="3" t="str">
        <f>D66-C66</f>
        <v>2.00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228.0</v>
      </c>
      <c r="D69" s="3">
        <v>228.0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39</v>
      </c>
      <c r="B73" s="3"/>
      <c r="C73" s="3"/>
      <c r="D73" s="3"/>
      <c r="E73" s="3">
        <v>0.0</v>
      </c>
      <c r="F73" s="1"/>
      <c r="G73" s="1"/>
      <c r="H73" s="1" t="s">
        <v>40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3811.43</v>
      </c>
      <c r="F74" s="5"/>
      <c r="G74" s="3" t="str">
        <f>E74+14000</f>
        <v>17811.43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128.0</v>
      </c>
      <c r="D78" s="3">
        <v>128.0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6140.0</v>
      </c>
      <c r="D79" s="3">
        <v>6164.0</v>
      </c>
      <c r="E79" s="3" t="str">
        <f t="shared" si="16"/>
        <v>123.36</v>
      </c>
      <c r="F79" s="3" t="str">
        <f t="shared" si="17"/>
        <v>24.00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511.0</v>
      </c>
      <c r="D81" s="3">
        <v>512.0</v>
      </c>
      <c r="E81" s="3" t="str">
        <f t="shared" ref="E81:E82" si="18">F81*B81</f>
        <v>21.65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227.0</v>
      </c>
      <c r="D84" s="3">
        <v>228.0</v>
      </c>
      <c r="E84" s="3" t="str">
        <f>F84*B84</f>
        <v>131.15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39</v>
      </c>
      <c r="B88" s="3"/>
      <c r="C88" s="3"/>
      <c r="D88" s="3"/>
      <c r="E88" s="3">
        <v>0.0</v>
      </c>
      <c r="F88" s="1"/>
      <c r="G88" s="1"/>
      <c r="H88" s="1" t="s">
        <v>40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3859.25</v>
      </c>
      <c r="F89" s="5"/>
      <c r="G89" s="3" t="str">
        <f>E89+14000</f>
        <v>17859.25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41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128.0</v>
      </c>
      <c r="D93" s="3">
        <v>128.0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6116.0</v>
      </c>
      <c r="D94" s="3">
        <v>6140.0</v>
      </c>
      <c r="E94" s="3" t="str">
        <f t="shared" si="19"/>
        <v>123.36</v>
      </c>
      <c r="F94" s="3" t="str">
        <f t="shared" si="20"/>
        <v>24.00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511.0</v>
      </c>
      <c r="D96" s="3">
        <v>511.0</v>
      </c>
      <c r="E96" s="3" t="str">
        <f t="shared" ref="E96:E97" si="21">F96*B96</f>
        <v>0.00</v>
      </c>
      <c r="F96" s="3" t="str">
        <f>D96-C96</f>
        <v>0.00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0.00</v>
      </c>
      <c r="F97" s="3" t="str">
        <f>F96+F99</f>
        <v>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227.0</v>
      </c>
      <c r="D99" s="3">
        <v>227.0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39</v>
      </c>
      <c r="B103" s="3"/>
      <c r="C103" s="3"/>
      <c r="D103" s="3"/>
      <c r="E103" s="3">
        <v>0.0</v>
      </c>
      <c r="F103" s="1"/>
      <c r="G103" s="1"/>
      <c r="H103" s="1" t="s">
        <v>40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3655.93</v>
      </c>
      <c r="F104" s="5"/>
      <c r="G104" s="3" t="str">
        <f>E104+14000</f>
        <v>17655.93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41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127.0</v>
      </c>
      <c r="D108" s="3">
        <v>128.0</v>
      </c>
      <c r="E108" s="3" t="str">
        <f t="shared" ref="E108:E109" si="22">F108*B108</f>
        <v>115.86</v>
      </c>
      <c r="F108" s="3" t="str">
        <f t="shared" ref="F108:F109" si="23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6078.0</v>
      </c>
      <c r="D109" s="3">
        <v>6116.0</v>
      </c>
      <c r="E109" s="3" t="str">
        <f t="shared" si="22"/>
        <v>195.32</v>
      </c>
      <c r="F109" s="3" t="str">
        <f t="shared" si="23"/>
        <v>38.00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510.0</v>
      </c>
      <c r="D111" s="3">
        <v>511.0</v>
      </c>
      <c r="E111" s="3" t="str">
        <f t="shared" ref="E111:E112" si="24">F111*B111</f>
        <v>21.65</v>
      </c>
      <c r="F111" s="3" t="str">
        <f>D111-C111</f>
        <v>1.00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226.0</v>
      </c>
      <c r="D114" s="3">
        <v>227.0</v>
      </c>
      <c r="E114" s="3" t="str">
        <f>F114*B114</f>
        <v>131.15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887.83+42.05</f>
        <v>929.88</v>
      </c>
      <c r="F115" s="1"/>
      <c r="G115" s="1">
        <v>978.04</v>
      </c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3" t="str">
        <f>1019.22-E116</f>
        <v>518.59</v>
      </c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39</v>
      </c>
      <c r="B118" s="3"/>
      <c r="C118" s="3"/>
      <c r="D118" s="3"/>
      <c r="E118" s="3">
        <v>0.0</v>
      </c>
      <c r="F118" s="1"/>
      <c r="G118" s="1"/>
      <c r="H118" s="1" t="s">
        <v>40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3980.95</v>
      </c>
      <c r="F119" s="5"/>
      <c r="G119" s="3" t="str">
        <f>E119+14000</f>
        <v>17980.95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41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106.56</v>
      </c>
      <c r="C123" s="3">
        <v>126.0</v>
      </c>
      <c r="D123" s="3">
        <v>127.0</v>
      </c>
      <c r="E123" s="3" t="str">
        <f t="shared" ref="E123:E124" si="25">F123*B123</f>
        <v>106.56</v>
      </c>
      <c r="F123" s="3" t="str">
        <f t="shared" ref="F123:F124" si="26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4.72</v>
      </c>
      <c r="C124" s="3">
        <v>6024.0</v>
      </c>
      <c r="D124" s="3">
        <v>6078.0</v>
      </c>
      <c r="E124" s="3" t="str">
        <f t="shared" si="25"/>
        <v>254.88</v>
      </c>
      <c r="F124" s="3" t="str">
        <f t="shared" si="26"/>
        <v>54.00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19.87</v>
      </c>
      <c r="C126" s="3">
        <v>505.0</v>
      </c>
      <c r="D126" s="3">
        <v>510.0</v>
      </c>
      <c r="E126" s="3" t="str">
        <f t="shared" ref="E126:E127" si="27">F126*B126</f>
        <v>99.35</v>
      </c>
      <c r="F126" s="3" t="str">
        <f>D126-C126</f>
        <v>5.00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208.62</v>
      </c>
      <c r="F127" s="3" t="str">
        <f>F126+F129</f>
        <v>9.00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1720.73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121.13</v>
      </c>
      <c r="C129" s="3">
        <v>222.0</v>
      </c>
      <c r="D129" s="3">
        <v>226.0</v>
      </c>
      <c r="E129" s="3" t="str">
        <f>F129*B129</f>
        <v>484.52</v>
      </c>
      <c r="F129" s="3" t="str">
        <f>D129-C129</f>
        <v>4.00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887.83+42.05</f>
        <v>929.88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39</v>
      </c>
      <c r="B133" s="3"/>
      <c r="C133" s="3"/>
      <c r="D133" s="3"/>
      <c r="E133" s="3">
        <v>0.0</v>
      </c>
      <c r="F133" s="1"/>
      <c r="G133" s="1"/>
      <c r="H133" s="1" t="s">
        <v>40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4455.59</v>
      </c>
      <c r="F134" s="5"/>
      <c r="G134" s="3" t="str">
        <f>E134+14000</f>
        <v>18455.59</v>
      </c>
      <c r="H134" s="3" t="str">
        <f>G134-7</f>
        <v>18448.59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41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106.56</v>
      </c>
      <c r="C138" s="3">
        <v>126.0</v>
      </c>
      <c r="D138" s="3">
        <v>126.0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4.72</v>
      </c>
      <c r="C139" s="3">
        <v>5980.0</v>
      </c>
      <c r="D139" s="3">
        <v>6024.0</v>
      </c>
      <c r="E139" s="3" t="str">
        <f t="shared" si="28"/>
        <v>207.68</v>
      </c>
      <c r="F139" s="3" t="str">
        <f t="shared" si="29"/>
        <v>44.00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110.42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19.87</v>
      </c>
      <c r="C141" s="3">
        <v>503.0</v>
      </c>
      <c r="D141" s="3">
        <v>505.0</v>
      </c>
      <c r="E141" s="3" t="str">
        <f t="shared" ref="E141:E142" si="30">F141*B141</f>
        <v>39.74</v>
      </c>
      <c r="F141" s="3" t="str">
        <f>D141-C141</f>
        <v>2.00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69.54</v>
      </c>
      <c r="F142" s="3" t="str">
        <f>F141+F144</f>
        <v>3.00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1732.08</v>
      </c>
      <c r="F143" s="1"/>
      <c r="G143" s="1">
        <v>1720.73</v>
      </c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121.13</v>
      </c>
      <c r="C144" s="3">
        <v>221.0</v>
      </c>
      <c r="D144" s="3">
        <v>222.0</v>
      </c>
      <c r="E144" s="3" t="str">
        <f>F144*B144</f>
        <v>121.13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>
        <v>929.88</v>
      </c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39</v>
      </c>
      <c r="B148" s="3"/>
      <c r="C148" s="3"/>
      <c r="D148" s="3"/>
      <c r="E148" s="3">
        <v>0.0</v>
      </c>
      <c r="F148" s="1"/>
      <c r="G148" s="1" t="s">
        <v>42</v>
      </c>
      <c r="H148" s="1" t="s">
        <v>40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3743.22</v>
      </c>
      <c r="F149" s="5"/>
      <c r="G149" s="3" t="str">
        <f>E149+14000</f>
        <v>17743.22</v>
      </c>
      <c r="H149" s="3" t="str">
        <f>G149-54</f>
        <v>17689.22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41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106.56</v>
      </c>
      <c r="C153" s="3">
        <v>126.0</v>
      </c>
      <c r="D153" s="3">
        <v>126.0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4.72</v>
      </c>
      <c r="C154" s="3">
        <v>5964.0</v>
      </c>
      <c r="D154" s="3">
        <v>5980.0</v>
      </c>
      <c r="E154" s="3" t="str">
        <f t="shared" si="31"/>
        <v>75.52</v>
      </c>
      <c r="F154" s="3" t="str">
        <f t="shared" si="32"/>
        <v>16.00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110.42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19.87</v>
      </c>
      <c r="C156" s="3">
        <v>502.0</v>
      </c>
      <c r="D156" s="3">
        <v>503.0</v>
      </c>
      <c r="E156" s="3" t="str">
        <f t="shared" ref="E156:E157" si="33">F156*B156</f>
        <v>19.87</v>
      </c>
      <c r="F156" s="3" t="str">
        <f>D156-C156</f>
        <v>1.00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46.36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1732.08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121.13</v>
      </c>
      <c r="C159" s="3">
        <v>220.0</v>
      </c>
      <c r="D159" s="3">
        <v>221.0</v>
      </c>
      <c r="E159" s="3" t="str">
        <f>F159*B159</f>
        <v>121.13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39</v>
      </c>
      <c r="B163" s="3"/>
      <c r="C163" s="3"/>
      <c r="D163" s="3"/>
      <c r="E163" s="3">
        <v>0.0</v>
      </c>
      <c r="F163" s="1"/>
      <c r="G163" s="1" t="s">
        <v>43</v>
      </c>
      <c r="H163" s="1" t="s">
        <v>40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3568.01</v>
      </c>
      <c r="F164" s="5"/>
      <c r="G164" s="3" t="str">
        <f>E164+14000</f>
        <v>17568.01</v>
      </c>
      <c r="H164" s="3" t="str">
        <f>G164-54</f>
        <v>17514.01</v>
      </c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41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106.56</v>
      </c>
      <c r="C168" s="3">
        <v>126.0</v>
      </c>
      <c r="D168" s="3">
        <v>126.0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4.72</v>
      </c>
      <c r="C169" s="3">
        <v>5934.0</v>
      </c>
      <c r="D169" s="3">
        <v>5964.0</v>
      </c>
      <c r="E169" s="3" t="str">
        <f t="shared" si="34"/>
        <v>141.60</v>
      </c>
      <c r="F169" s="3" t="str">
        <f t="shared" si="35"/>
        <v>30.00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110.42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19.87</v>
      </c>
      <c r="C171" s="3">
        <v>502.0</v>
      </c>
      <c r="D171" s="3">
        <v>502.0</v>
      </c>
      <c r="E171" s="3" t="str">
        <f t="shared" ref="E171:E172" si="36">F171*B171</f>
        <v>0.00</v>
      </c>
      <c r="F171" s="3" t="str">
        <f>D171-C171</f>
        <v>0.00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0.00</v>
      </c>
      <c r="F172" s="3" t="str">
        <f>F171+F174</f>
        <v>0.00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1732.08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121.13</v>
      </c>
      <c r="C174" s="3">
        <v>220.0</v>
      </c>
      <c r="D174" s="3">
        <v>220.0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39</v>
      </c>
      <c r="B178" s="3"/>
      <c r="C178" s="3"/>
      <c r="D178" s="3"/>
      <c r="E178" s="3">
        <v>0.0</v>
      </c>
      <c r="F178" s="1"/>
      <c r="G178" s="1" t="s">
        <v>43</v>
      </c>
      <c r="H178" s="1" t="s">
        <v>40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3446.73</v>
      </c>
      <c r="F179" s="5"/>
      <c r="G179" s="3" t="str">
        <f>E179+14000</f>
        <v>17446.73</v>
      </c>
      <c r="H179" s="3" t="str">
        <f>G179-60</f>
        <v>17386.73</v>
      </c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41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106.56</v>
      </c>
      <c r="C183" s="3">
        <v>126.0</v>
      </c>
      <c r="D183" s="3">
        <v>126.0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4.72</v>
      </c>
      <c r="C184" s="3">
        <v>5902.0</v>
      </c>
      <c r="D184" s="3">
        <v>5934.0</v>
      </c>
      <c r="E184" s="3" t="str">
        <f t="shared" si="37"/>
        <v>151.04</v>
      </c>
      <c r="F184" s="3" t="str">
        <f t="shared" si="38"/>
        <v>32.00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19.87</v>
      </c>
      <c r="C186" s="3">
        <v>500.0</v>
      </c>
      <c r="D186" s="3">
        <v>502.0</v>
      </c>
      <c r="E186" s="3" t="str">
        <f t="shared" ref="E186:E187" si="39">F186*B186</f>
        <v>39.74</v>
      </c>
      <c r="F186" s="3" t="str">
        <f>D186-C186</f>
        <v>2.00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46.36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1732.08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121.13</v>
      </c>
      <c r="C189" s="3">
        <v>220.0</v>
      </c>
      <c r="D189" s="3">
        <v>220.0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39</v>
      </c>
      <c r="B193" s="3"/>
      <c r="C193" s="3"/>
      <c r="D193" s="3"/>
      <c r="E193" s="3">
        <v>0.0</v>
      </c>
      <c r="F193" s="1"/>
      <c r="G193" s="1"/>
      <c r="H193" s="1" t="s">
        <v>40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3542.27</v>
      </c>
      <c r="F194" s="5"/>
      <c r="G194" s="3" t="str">
        <f>E194+14000</f>
        <v>17542.27</v>
      </c>
      <c r="H194" s="3" t="str">
        <f>G194-60</f>
        <v>17482.27</v>
      </c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41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106.56</v>
      </c>
      <c r="C198" s="3">
        <v>126.0</v>
      </c>
      <c r="D198" s="3">
        <v>126.0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5893.0</v>
      </c>
      <c r="D199" s="3">
        <v>5902.0</v>
      </c>
      <c r="E199" s="3" t="str">
        <f t="shared" si="40"/>
        <v>40.32</v>
      </c>
      <c r="F199" s="3" t="str">
        <f t="shared" si="41"/>
        <v>9.00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500.0</v>
      </c>
      <c r="D201" s="3">
        <v>500.0</v>
      </c>
      <c r="E201" s="3" t="str">
        <f t="shared" ref="E201:E202" si="42">F201*B201</f>
        <v>0.00</v>
      </c>
      <c r="F201" s="3" t="str">
        <f>D201-C201</f>
        <v>0.00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0.00</v>
      </c>
      <c r="F202" s="3" t="str">
        <f>F201+F204</f>
        <v>0.00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220.0</v>
      </c>
      <c r="D204" s="3">
        <v>220.0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39</v>
      </c>
      <c r="B208" s="3"/>
      <c r="C208" s="3"/>
      <c r="D208" s="3"/>
      <c r="E208" s="3">
        <v>0.0</v>
      </c>
      <c r="F208" s="1"/>
      <c r="G208" s="1" t="s">
        <v>44</v>
      </c>
      <c r="H208" s="1" t="s">
        <v>40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3239.70</v>
      </c>
      <c r="F209" s="5"/>
      <c r="G209" s="3" t="str">
        <f>E209+14000</f>
        <v>17239.70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41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123.0</v>
      </c>
      <c r="D213" s="3">
        <v>126.0</v>
      </c>
      <c r="E213" s="3" t="str">
        <f t="shared" ref="E213:E214" si="43">F213*B213</f>
        <v>303.60</v>
      </c>
      <c r="F213" s="3" t="str">
        <f t="shared" ref="F213:F214" si="44">D213-C213</f>
        <v>3.00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5818.0</v>
      </c>
      <c r="D214" s="3">
        <v>5893.0</v>
      </c>
      <c r="E214" s="3" t="str">
        <f t="shared" si="43"/>
        <v>336.00</v>
      </c>
      <c r="F214" s="3" t="str">
        <f t="shared" si="44"/>
        <v>75.00</v>
      </c>
      <c r="G214" s="1"/>
      <c r="H214" s="1">
        <v>3200.0</v>
      </c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 t="str">
        <f>H214/2</f>
        <v>1600</v>
      </c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488.0</v>
      </c>
      <c r="D216" s="3">
        <v>500.0</v>
      </c>
      <c r="E216" s="3" t="str">
        <f t="shared" ref="E216:E217" si="45">F216*B216</f>
        <v>226.56</v>
      </c>
      <c r="F216" s="3" t="str">
        <f>D216-C216</f>
        <v>12.00</v>
      </c>
      <c r="G216" s="1"/>
      <c r="H216" s="3" t="str">
        <f>E213+E214+E216+E219</f>
        <v>2123.13</v>
      </c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506.69</v>
      </c>
      <c r="F217" s="3" t="str">
        <f>F216+F219</f>
        <v>23.00</v>
      </c>
      <c r="G217" s="1"/>
      <c r="H217" s="1" t="str">
        <f>15000/2</f>
        <v>7500</v>
      </c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 t="str">
        <f>H215+H216+H217</f>
        <v>11223.13</v>
      </c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209.0</v>
      </c>
      <c r="D219" s="3">
        <v>220.0</v>
      </c>
      <c r="E219" s="3" t="str">
        <f>F219*B219</f>
        <v>1256.97</v>
      </c>
      <c r="F219" s="3" t="str">
        <f>D219-C219</f>
        <v>11.00</v>
      </c>
      <c r="G219" s="1"/>
      <c r="H219" s="1" t="str">
        <f>5528+7500</f>
        <v>13028</v>
      </c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3" t="str">
        <f>12000-H218</f>
        <v>776.87</v>
      </c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39</v>
      </c>
      <c r="B223" s="3"/>
      <c r="C223" s="3"/>
      <c r="D223" s="3"/>
      <c r="E223" s="3">
        <v>0.0</v>
      </c>
      <c r="F223" s="1"/>
      <c r="G223" s="1"/>
      <c r="H223" s="1" t="s">
        <v>40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5829.20</v>
      </c>
      <c r="F224" s="5"/>
      <c r="G224" s="3" t="str">
        <f>E224+15000</f>
        <v>20829.20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41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101.2</v>
      </c>
      <c r="C228" s="3">
        <v>123.0</v>
      </c>
      <c r="D228" s="3">
        <v>123.0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5796.0</v>
      </c>
      <c r="D229" s="3">
        <v>5818.0</v>
      </c>
      <c r="E229" s="3" t="str">
        <f t="shared" si="46"/>
        <v>98.56</v>
      </c>
      <c r="F229" s="3" t="str">
        <f t="shared" si="47"/>
        <v>22.00</v>
      </c>
      <c r="G229" s="1"/>
      <c r="H229" s="1">
        <v>5672.0</v>
      </c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487.0</v>
      </c>
      <c r="D231" s="3">
        <v>488.0</v>
      </c>
      <c r="E231" s="3" t="str">
        <f t="shared" ref="E231:E232" si="48">F231*B231</f>
        <v>18.88</v>
      </c>
      <c r="F231" s="3" t="str">
        <f>D231-C231</f>
        <v>1.00</v>
      </c>
      <c r="G231" s="1"/>
      <c r="H231" s="1">
        <v>471.0</v>
      </c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22.03</v>
      </c>
      <c r="F232" s="3" t="str">
        <f>F231+F234</f>
        <v>1.00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209.0</v>
      </c>
      <c r="D234" s="3">
        <v>209.0</v>
      </c>
      <c r="E234" s="3" t="str">
        <f>F234*B234</f>
        <v>0.00</v>
      </c>
      <c r="F234" s="3" t="str">
        <f>D234-C234</f>
        <v>0.00</v>
      </c>
      <c r="G234" s="1"/>
      <c r="H234" s="1">
        <v>297.0</v>
      </c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39</v>
      </c>
      <c r="B238" s="3"/>
      <c r="C238" s="3"/>
      <c r="D238" s="3"/>
      <c r="E238" s="3">
        <v>0.0</v>
      </c>
      <c r="F238" s="1"/>
      <c r="G238" s="1"/>
      <c r="H238" s="1" t="s">
        <v>40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3338.85</v>
      </c>
      <c r="F239" s="5"/>
      <c r="G239" s="3" t="str">
        <f>E239+15000</f>
        <v>18338.85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41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101.2</v>
      </c>
      <c r="C243" s="3">
        <v>123.0</v>
      </c>
      <c r="D243" s="3">
        <v>123.0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4.48</v>
      </c>
      <c r="C244" s="3">
        <v>5754.0</v>
      </c>
      <c r="D244" s="3">
        <v>5796.0</v>
      </c>
      <c r="E244" s="3" t="str">
        <f t="shared" si="49"/>
        <v>188.16</v>
      </c>
      <c r="F244" s="3" t="str">
        <f t="shared" si="50"/>
        <v>42.00</v>
      </c>
      <c r="G244" s="1"/>
      <c r="H244" s="1">
        <v>5672.0</v>
      </c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18.88</v>
      </c>
      <c r="C246" s="3">
        <v>473.0</v>
      </c>
      <c r="D246" s="3">
        <v>487.0</v>
      </c>
      <c r="E246" s="3" t="str">
        <f t="shared" ref="E246:E247" si="51">F246*B246</f>
        <v>264.32</v>
      </c>
      <c r="F246" s="3" t="str">
        <f>D246-C246</f>
        <v>14.00</v>
      </c>
      <c r="G246" s="1"/>
      <c r="H246" s="1">
        <v>471.0</v>
      </c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330.45</v>
      </c>
      <c r="F247" s="3" t="str">
        <f>F246+F249</f>
        <v>15.00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1634.13</v>
      </c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114.27</v>
      </c>
      <c r="C249" s="3">
        <v>208.0</v>
      </c>
      <c r="D249" s="3">
        <v>209.0</v>
      </c>
      <c r="E249" s="3" t="str">
        <f>F249*B249</f>
        <v>114.27</v>
      </c>
      <c r="F249" s="3" t="str">
        <f>D249-C249</f>
        <v>1.00</v>
      </c>
      <c r="G249" s="1"/>
      <c r="H249" s="1">
        <v>297.0</v>
      </c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39</v>
      </c>
      <c r="B253" s="3"/>
      <c r="C253" s="3"/>
      <c r="D253" s="3"/>
      <c r="E253" s="3">
        <v>0.0</v>
      </c>
      <c r="F253" s="1"/>
      <c r="G253" s="1"/>
      <c r="H253" s="1" t="s">
        <v>40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4096.58</v>
      </c>
      <c r="F254" s="5"/>
      <c r="G254" s="3" t="str">
        <f>E254+15000</f>
        <v>19096.58</v>
      </c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41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101.2</v>
      </c>
      <c r="C258" s="3">
        <v>123.0</v>
      </c>
      <c r="D258" s="3">
        <v>123.0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4.48</v>
      </c>
      <c r="C259" s="3">
        <v>5722.0</v>
      </c>
      <c r="D259" s="3">
        <v>5754.0</v>
      </c>
      <c r="E259" s="3" t="str">
        <f t="shared" si="52"/>
        <v>143.36</v>
      </c>
      <c r="F259" s="3" t="str">
        <f t="shared" si="53"/>
        <v>32.00</v>
      </c>
      <c r="G259" s="1"/>
      <c r="H259" s="1">
        <v>5672.0</v>
      </c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18.88</v>
      </c>
      <c r="C261" s="3">
        <v>473.0</v>
      </c>
      <c r="D261" s="3">
        <v>473.0</v>
      </c>
      <c r="E261" s="3" t="str">
        <f t="shared" ref="E261:E262" si="54">F261*B261</f>
        <v>0.00</v>
      </c>
      <c r="F261" s="3" t="str">
        <f>D261-C261</f>
        <v>0.00</v>
      </c>
      <c r="G261" s="1"/>
      <c r="H261" s="1">
        <v>471.0</v>
      </c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0.00</v>
      </c>
      <c r="F262" s="3" t="str">
        <f>F261+F264</f>
        <v>0.00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1634.13</v>
      </c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114.27</v>
      </c>
      <c r="C264" s="3">
        <v>208.0</v>
      </c>
      <c r="D264" s="3">
        <v>208.0</v>
      </c>
      <c r="E264" s="3" t="str">
        <f>F264*B264</f>
        <v>0.00</v>
      </c>
      <c r="F264" s="3" t="str">
        <f>D264-C264</f>
        <v>0.00</v>
      </c>
      <c r="G264" s="1"/>
      <c r="H264" s="1">
        <v>297.0</v>
      </c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39</v>
      </c>
      <c r="B268" s="3"/>
      <c r="C268" s="3"/>
      <c r="D268" s="3"/>
      <c r="E268" s="3">
        <v>0.0</v>
      </c>
      <c r="F268" s="1"/>
      <c r="G268" s="1" t="s">
        <v>45</v>
      </c>
      <c r="H268" s="1" t="s">
        <v>40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3342.74</v>
      </c>
      <c r="F269" s="5"/>
      <c r="G269" s="3" t="str">
        <f>E269+15000</f>
        <v>18342.74</v>
      </c>
      <c r="H269" s="1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41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101.2</v>
      </c>
      <c r="C273" s="3">
        <v>123.0</v>
      </c>
      <c r="D273" s="3">
        <v>123.0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4.48</v>
      </c>
      <c r="C274" s="3">
        <v>5673.0</v>
      </c>
      <c r="D274" s="3">
        <v>5722.0</v>
      </c>
      <c r="E274" s="3" t="str">
        <f t="shared" si="55"/>
        <v>219.52</v>
      </c>
      <c r="F274" s="3" t="str">
        <f t="shared" si="56"/>
        <v>49.00</v>
      </c>
      <c r="G274" s="1"/>
      <c r="H274" s="1">
        <v>5672.0</v>
      </c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18.88</v>
      </c>
      <c r="C276" s="3">
        <v>472.0</v>
      </c>
      <c r="D276" s="3">
        <v>473.0</v>
      </c>
      <c r="E276" s="3" t="str">
        <f t="shared" ref="E276:E277" si="57">F276*B276</f>
        <v>18.88</v>
      </c>
      <c r="F276" s="3" t="str">
        <f>D276-C276</f>
        <v>1.00</v>
      </c>
      <c r="G276" s="1"/>
      <c r="H276" s="1">
        <v>471.0</v>
      </c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22.03</v>
      </c>
      <c r="F277" s="3" t="str">
        <f>F276+F279</f>
        <v>1.00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1634.13</v>
      </c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114.27</v>
      </c>
      <c r="C279" s="3">
        <v>208.0</v>
      </c>
      <c r="D279" s="3">
        <v>208.0</v>
      </c>
      <c r="E279" s="3" t="str">
        <f>F279*B279</f>
        <v>0.00</v>
      </c>
      <c r="F279" s="3" t="str">
        <f>D279-C279</f>
        <v>0.00</v>
      </c>
      <c r="G279" s="1"/>
      <c r="H279" s="1">
        <v>297.0</v>
      </c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39</v>
      </c>
      <c r="B283" s="3"/>
      <c r="C283" s="3"/>
      <c r="D283" s="3"/>
      <c r="E283" s="3">
        <v>0.0</v>
      </c>
      <c r="F283" s="1"/>
      <c r="G283" s="8">
        <v>44411.0</v>
      </c>
      <c r="H283" s="1" t="s">
        <v>40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3459.81</v>
      </c>
      <c r="F284" s="5"/>
      <c r="G284" s="3" t="str">
        <f>E284+22000</f>
        <v>25459.81</v>
      </c>
      <c r="H284" s="1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41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101.2</v>
      </c>
      <c r="C288" s="3">
        <v>122.0</v>
      </c>
      <c r="D288" s="3">
        <v>123.0</v>
      </c>
      <c r="E288" s="3" t="str">
        <f t="shared" ref="E288:E289" si="58">F288*B288</f>
        <v>101.20</v>
      </c>
      <c r="F288" s="3" t="str">
        <f t="shared" ref="F288:F289" si="59">D288-C288</f>
        <v>1.00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4.48</v>
      </c>
      <c r="C289" s="3">
        <v>5669.0</v>
      </c>
      <c r="D289" s="3">
        <v>5673.0</v>
      </c>
      <c r="E289" s="3" t="str">
        <f t="shared" si="58"/>
        <v>17.92</v>
      </c>
      <c r="F289" s="3" t="str">
        <f t="shared" si="59"/>
        <v>4.00</v>
      </c>
      <c r="G289" s="1"/>
      <c r="H289" s="1">
        <v>5672.0</v>
      </c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18.88</v>
      </c>
      <c r="C291" s="3">
        <v>470.0</v>
      </c>
      <c r="D291" s="3">
        <v>472.0</v>
      </c>
      <c r="E291" s="3" t="str">
        <f t="shared" ref="E291:E292" si="60">F291*B291</f>
        <v>37.76</v>
      </c>
      <c r="F291" s="3" t="str">
        <f>D291-C291</f>
        <v>2.00</v>
      </c>
      <c r="G291" s="1"/>
      <c r="H291" s="1">
        <v>471.0</v>
      </c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66.09</v>
      </c>
      <c r="F292" s="3" t="str">
        <f>F291+F294</f>
        <v>3.00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1634.13</v>
      </c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114.27</v>
      </c>
      <c r="C294" s="3">
        <v>207.0</v>
      </c>
      <c r="D294" s="3">
        <v>208.0</v>
      </c>
      <c r="E294" s="3" t="str">
        <f>F294*B294</f>
        <v>114.27</v>
      </c>
      <c r="F294" s="3" t="str">
        <f>D294-C294</f>
        <v>1.00</v>
      </c>
      <c r="G294" s="1"/>
      <c r="H294" s="1">
        <v>297.0</v>
      </c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39</v>
      </c>
      <c r="B298" s="3"/>
      <c r="C298" s="3"/>
      <c r="D298" s="3"/>
      <c r="E298" s="3">
        <v>0.0</v>
      </c>
      <c r="F298" s="1"/>
      <c r="G298" s="8">
        <v>44411.0</v>
      </c>
      <c r="H298" s="1" t="s">
        <v>40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3329.45</v>
      </c>
      <c r="F299" s="5"/>
      <c r="G299" s="3" t="str">
        <f>E299+13000</f>
        <v>16329.45</v>
      </c>
      <c r="H299" s="1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41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8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3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3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3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3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3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3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1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1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1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/>
    <row r="500" ht="15.75" customHeight="1"/>
  </sheetData>
  <mergeCells count="33">
    <mergeCell ref="B241:D241"/>
    <mergeCell ref="B286:D286"/>
    <mergeCell ref="B271:D271"/>
    <mergeCell ref="B256:D256"/>
    <mergeCell ref="B196:D196"/>
    <mergeCell ref="B359:D359"/>
    <mergeCell ref="B344:D344"/>
    <mergeCell ref="B136:D136"/>
    <mergeCell ref="B404:D404"/>
    <mergeCell ref="B419:D419"/>
    <mergeCell ref="B151:D151"/>
    <mergeCell ref="B374:D374"/>
    <mergeCell ref="B389:D389"/>
    <mergeCell ref="B61:D61"/>
    <mergeCell ref="B46:D46"/>
    <mergeCell ref="B31:D31"/>
    <mergeCell ref="B16:D16"/>
    <mergeCell ref="B1:D1"/>
    <mergeCell ref="B76:D76"/>
    <mergeCell ref="B91:D91"/>
    <mergeCell ref="B121:D121"/>
    <mergeCell ref="B106:D106"/>
    <mergeCell ref="B329:D329"/>
    <mergeCell ref="B314:D314"/>
    <mergeCell ref="B211:D211"/>
    <mergeCell ref="B226:D226"/>
    <mergeCell ref="B181:D181"/>
    <mergeCell ref="B166:D166"/>
    <mergeCell ref="B434:D434"/>
    <mergeCell ref="B479:D479"/>
    <mergeCell ref="B494:D494"/>
    <mergeCell ref="B449:D449"/>
    <mergeCell ref="B464:D46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10422.0</v>
      </c>
      <c r="D4" s="3">
        <v>10489.0</v>
      </c>
      <c r="E4" s="3" t="str">
        <f t="shared" si="1"/>
        <v>344.38</v>
      </c>
      <c r="F4" s="3" t="str">
        <f t="shared" si="2"/>
        <v>67.00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471.0</v>
      </c>
      <c r="D6" s="3">
        <v>478.0</v>
      </c>
      <c r="E6" s="3" t="str">
        <f t="shared" ref="E6:E7" si="3">F6*B6</f>
        <v>151.55</v>
      </c>
      <c r="F6" s="3" t="str">
        <f>D6-C6</f>
        <v>7.00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252.60</v>
      </c>
      <c r="F7" s="3" t="str">
        <f>F6+F9</f>
        <v>10.00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174.0</v>
      </c>
      <c r="D9" s="3">
        <v>177.0</v>
      </c>
      <c r="E9" s="3" t="str">
        <f>F9*B9</f>
        <v>393.45</v>
      </c>
      <c r="F9" s="3" t="str">
        <f>D9-C9</f>
        <v>3.00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1001.88</f>
        <v>1001.88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46</v>
      </c>
      <c r="B13" s="3"/>
      <c r="C13" s="3"/>
      <c r="D13" s="3"/>
      <c r="E13" s="3" t="str">
        <f>75</f>
        <v>75.00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3850.27</v>
      </c>
      <c r="F14" s="1"/>
      <c r="G14" s="3" t="str">
        <f>E14+10000</f>
        <v>13850.27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10373.0</v>
      </c>
      <c r="D19" s="3">
        <v>10422.0</v>
      </c>
      <c r="E19" s="3" t="str">
        <f t="shared" si="4"/>
        <v>251.86</v>
      </c>
      <c r="F19" s="3" t="str">
        <f t="shared" si="5"/>
        <v>49.00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469.0</v>
      </c>
      <c r="D21" s="3">
        <v>471.0</v>
      </c>
      <c r="E21" s="3" t="str">
        <f t="shared" ref="E21:E22" si="6">F21*B21</f>
        <v>43.30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174.0</v>
      </c>
      <c r="D24" s="3">
        <v>174.0</v>
      </c>
      <c r="E24" s="3" t="str">
        <f>F24*B24</f>
        <v>0.00</v>
      </c>
      <c r="F24" s="3" t="str">
        <f>D24-C24</f>
        <v>0.00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978.77</f>
        <v>978.77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46</v>
      </c>
      <c r="B28" s="3"/>
      <c r="C28" s="3"/>
      <c r="D28" s="3"/>
      <c r="E28" s="3" t="str">
        <f>75</f>
        <v>75.00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3030.86</v>
      </c>
      <c r="F29" s="1"/>
      <c r="G29" s="3" t="str">
        <f>E29+10000</f>
        <v>13030.86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10325.0</v>
      </c>
      <c r="D34" s="3">
        <v>10373.0</v>
      </c>
      <c r="E34" s="3" t="str">
        <f t="shared" si="7"/>
        <v>246.72</v>
      </c>
      <c r="F34" s="3" t="str">
        <f t="shared" si="8"/>
        <v>48.00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467.0</v>
      </c>
      <c r="D36" s="3">
        <v>469.0</v>
      </c>
      <c r="E36" s="3" t="str">
        <f t="shared" ref="E36:E37" si="9">F36*B36</f>
        <v>43.30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173.0</v>
      </c>
      <c r="D39" s="3">
        <v>174.0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978.77</f>
        <v>978.77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46</v>
      </c>
      <c r="B43" s="3"/>
      <c r="C43" s="3"/>
      <c r="D43" s="3"/>
      <c r="E43" s="3" t="str">
        <f>75</f>
        <v>75.00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3182.13</v>
      </c>
      <c r="F44" s="1"/>
      <c r="G44" s="3" t="str">
        <f>E44+10000</f>
        <v>13182.13</v>
      </c>
      <c r="H44" s="3" t="str">
        <f>G44-18</f>
        <v>13164.13</v>
      </c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10310.0</v>
      </c>
      <c r="D49" s="3">
        <v>10325.0</v>
      </c>
      <c r="E49" s="3" t="str">
        <f t="shared" si="10"/>
        <v>77.10</v>
      </c>
      <c r="F49" s="3" t="str">
        <f t="shared" si="11"/>
        <v>15.00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120.35/2</f>
        <v>60.18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466.0</v>
      </c>
      <c r="D51" s="3">
        <v>467.0</v>
      </c>
      <c r="E51" s="3" t="str">
        <f t="shared" ref="E51:E52" si="12">F51*B51</f>
        <v>21.65</v>
      </c>
      <c r="F51" s="3" t="str">
        <f>D51-C51</f>
        <v>1.00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25.26</v>
      </c>
      <c r="F52" s="3" t="str">
        <f>F51+F54</f>
        <v>1.00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1045.26/2</f>
        <v>522.63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173.0</v>
      </c>
      <c r="D54" s="3">
        <v>173.0</v>
      </c>
      <c r="E54" s="3" t="str">
        <f>F54*B54</f>
        <v>0.00</v>
      </c>
      <c r="F54" s="3" t="str">
        <f>D54-C54</f>
        <v>0.00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978.77/2</f>
        <v>489.39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384.8/2</f>
        <v>192.40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61/2</f>
        <v>30.50</v>
      </c>
      <c r="F57" s="1"/>
      <c r="G57" s="1" t="s">
        <v>47</v>
      </c>
      <c r="H57" s="3"/>
      <c r="I57" s="1"/>
      <c r="J57" s="1"/>
      <c r="K57" s="1"/>
    </row>
    <row r="58" ht="12.75" customHeight="1">
      <c r="A58" s="1" t="s">
        <v>46</v>
      </c>
      <c r="B58" s="3"/>
      <c r="C58" s="3"/>
      <c r="D58" s="3"/>
      <c r="E58" s="3" t="str">
        <f>75/2</f>
        <v>37.50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1456.60</v>
      </c>
      <c r="F59" s="1"/>
      <c r="G59" s="3" t="str">
        <f>E59+10000</f>
        <v>11456.60</v>
      </c>
      <c r="H59" s="3" t="str">
        <f>G59-18</f>
        <v>11438.60</v>
      </c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113.0</v>
      </c>
      <c r="D63" s="3">
        <v>114.0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10197.0</v>
      </c>
      <c r="D64" s="3">
        <v>10279.0</v>
      </c>
      <c r="E64" s="3" t="str">
        <f t="shared" si="13"/>
        <v>421.48</v>
      </c>
      <c r="F64" s="3" t="str">
        <f t="shared" si="14"/>
        <v>82.00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455.0</v>
      </c>
      <c r="D66" s="3">
        <v>463.0</v>
      </c>
      <c r="E66" s="3" t="str">
        <f t="shared" ref="E66:E67" si="15">F66*B66</f>
        <v>173.20</v>
      </c>
      <c r="F66" s="3" t="str">
        <f>D66-C66</f>
        <v>8.00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328.38</v>
      </c>
      <c r="F67" s="3" t="str">
        <f>F66+F69</f>
        <v>13.00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165.0</v>
      </c>
      <c r="D69" s="3">
        <v>170.0</v>
      </c>
      <c r="E69" s="3" t="str">
        <f>F69*B69</f>
        <v>655.75</v>
      </c>
      <c r="F69" s="3" t="str">
        <f>D69-C69</f>
        <v>5.00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978.77</v>
      </c>
      <c r="F70" s="1"/>
      <c r="G70" s="1">
        <v>944.0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384.8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46</v>
      </c>
      <c r="B73" s="3"/>
      <c r="C73" s="3"/>
      <c r="D73" s="3"/>
      <c r="E73" s="3">
        <v>75.0</v>
      </c>
      <c r="F73" s="1"/>
      <c r="G73" s="1" t="s">
        <v>48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4359.85</v>
      </c>
      <c r="F74" s="1"/>
      <c r="G74" s="3" t="str">
        <f>E74+10000</f>
        <v>14359.85</v>
      </c>
      <c r="H74" s="3" t="str">
        <f>G74-18</f>
        <v>14341.85</v>
      </c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112.0</v>
      </c>
      <c r="D78" s="3">
        <v>113.0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10119.0</v>
      </c>
      <c r="D79" s="3">
        <v>10197.0</v>
      </c>
      <c r="E79" s="3" t="str">
        <f t="shared" si="16"/>
        <v>400.92</v>
      </c>
      <c r="F79" s="3" t="str">
        <f t="shared" si="17"/>
        <v>78.00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447.0</v>
      </c>
      <c r="D81" s="3">
        <v>455.0</v>
      </c>
      <c r="E81" s="3" t="str">
        <f t="shared" ref="E81:E82" si="18">F81*B81</f>
        <v>173.20</v>
      </c>
      <c r="F81" s="3" t="str">
        <f>D81-C81</f>
        <v>8.00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303.12</v>
      </c>
      <c r="F82" s="3" t="str">
        <f>F81+F84</f>
        <v>12.00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161.0</v>
      </c>
      <c r="D84" s="3">
        <v>165.0</v>
      </c>
      <c r="E84" s="3" t="str">
        <f>F84*B84</f>
        <v>524.60</v>
      </c>
      <c r="F84" s="3" t="str">
        <f>D84-C84</f>
        <v>4.00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978.77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384.8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46</v>
      </c>
      <c r="B88" s="3"/>
      <c r="C88" s="3"/>
      <c r="D88" s="3"/>
      <c r="E88" s="3">
        <v>75.0</v>
      </c>
      <c r="F88" s="1"/>
      <c r="G88" s="1" t="s">
        <v>49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4182.88</v>
      </c>
      <c r="F89" s="1"/>
      <c r="G89" s="3" t="str">
        <f>E89+10000</f>
        <v>14182.88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111.0</v>
      </c>
      <c r="D93" s="3">
        <v>112.0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10053.0</v>
      </c>
      <c r="D94" s="3">
        <v>10119.0</v>
      </c>
      <c r="E94" s="3" t="str">
        <f t="shared" si="19"/>
        <v>339.24</v>
      </c>
      <c r="F94" s="3" t="str">
        <f t="shared" si="20"/>
        <v>66.00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418.0</v>
      </c>
      <c r="D96" s="3">
        <v>447.0</v>
      </c>
      <c r="E96" s="3" t="str">
        <f t="shared" ref="E96:E97" si="21">F96*B96</f>
        <v>627.85</v>
      </c>
      <c r="F96" s="3" t="str">
        <f>D96-C96</f>
        <v>29.00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808.32</v>
      </c>
      <c r="F97" s="3" t="str">
        <f>F96+F99</f>
        <v>32.00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158.0</v>
      </c>
      <c r="D99" s="3">
        <v>161.0</v>
      </c>
      <c r="E99" s="3" t="str">
        <f>F99*B99</f>
        <v>393.45</v>
      </c>
      <c r="F99" s="3" t="str">
        <f>D99-C99</f>
        <v>3.00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945.07</v>
      </c>
      <c r="F100" s="1"/>
      <c r="G100" s="1">
        <v>978.77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384.8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46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4916.20</v>
      </c>
      <c r="F104" s="1"/>
      <c r="G104" s="3" t="str">
        <f>E104+10000</f>
        <v>14916.20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111.0</v>
      </c>
      <c r="D108" s="3">
        <v>111.0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9986.0</v>
      </c>
      <c r="D109" s="3">
        <v>10053.0</v>
      </c>
      <c r="E109" s="3" t="str">
        <f t="shared" si="22"/>
        <v>344.38</v>
      </c>
      <c r="F109" s="3" t="str">
        <f t="shared" si="23"/>
        <v>67.00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399.0</v>
      </c>
      <c r="D111" s="3">
        <v>418.0</v>
      </c>
      <c r="E111" s="3" t="str">
        <f t="shared" ref="E111:E112" si="24">F111*B111</f>
        <v>411.35</v>
      </c>
      <c r="F111" s="3" t="str">
        <f>D111-C111</f>
        <v>19.00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555.72</v>
      </c>
      <c r="F112" s="3" t="str">
        <f>F111+F114</f>
        <v>22.00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155.0</v>
      </c>
      <c r="D114" s="3">
        <v>158.0</v>
      </c>
      <c r="E114" s="3" t="str">
        <f>F114*B114</f>
        <v>393.45</v>
      </c>
      <c r="F114" s="3" t="str">
        <f>D114-C114</f>
        <v>3.00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926.29</v>
      </c>
      <c r="F115" s="1"/>
      <c r="G115" s="1">
        <v>945.07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>
        <v>384.8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46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4304.27</v>
      </c>
      <c r="F119" s="1"/>
      <c r="G119" s="3" t="str">
        <f>E119+10000</f>
        <v>14304.27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106.56</v>
      </c>
      <c r="C123" s="3">
        <v>109.0</v>
      </c>
      <c r="D123" s="3">
        <v>111.0</v>
      </c>
      <c r="E123" s="3" t="str">
        <f t="shared" ref="E123:E124" si="25">F123*B123</f>
        <v>213.12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9902.0</v>
      </c>
      <c r="D124" s="3">
        <v>9986.0</v>
      </c>
      <c r="E124" s="3" t="str">
        <f t="shared" si="25"/>
        <v>396.48</v>
      </c>
      <c r="F124" s="3" t="str">
        <f t="shared" si="26"/>
        <v>84.00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379.0</v>
      </c>
      <c r="D126" s="3">
        <v>399.0</v>
      </c>
      <c r="E126" s="3" t="str">
        <f t="shared" ref="E126:E127" si="27">F126*B126</f>
        <v>397.40</v>
      </c>
      <c r="F126" s="3" t="str">
        <f>D126-C126</f>
        <v>20.00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579.50</v>
      </c>
      <c r="F127" s="3" t="str">
        <f>F126+F129</f>
        <v>25.00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958.96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121.13</v>
      </c>
      <c r="C129" s="3">
        <v>150.0</v>
      </c>
      <c r="D129" s="3">
        <v>155.0</v>
      </c>
      <c r="E129" s="3" t="str">
        <f>F129*B129</f>
        <v>605.65</v>
      </c>
      <c r="F129" s="3" t="str">
        <f>D129-C129</f>
        <v>5.00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926.29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46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4695.29</v>
      </c>
      <c r="F134" s="1"/>
      <c r="G134" s="3" t="str">
        <f>E134+10000</f>
        <v>14695.29</v>
      </c>
      <c r="H134" s="3" t="str">
        <f>G134-78</f>
        <v>14617.29</v>
      </c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106.56</v>
      </c>
      <c r="C138" s="3">
        <v>109.0</v>
      </c>
      <c r="D138" s="3">
        <v>109.0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9821.0</v>
      </c>
      <c r="D139" s="3">
        <v>9902.0</v>
      </c>
      <c r="E139" s="3" t="str">
        <f t="shared" si="28"/>
        <v>382.32</v>
      </c>
      <c r="F139" s="3" t="str">
        <f t="shared" si="29"/>
        <v>81.00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>
        <v>110.42</v>
      </c>
      <c r="H140" s="1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372.0</v>
      </c>
      <c r="D141" s="3">
        <v>379.0</v>
      </c>
      <c r="E141" s="3" t="str">
        <f t="shared" ref="E141:E142" si="30">F141*B141</f>
        <v>139.09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208.62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>
        <v>958.96</v>
      </c>
      <c r="H143" s="1"/>
      <c r="I143" s="3"/>
      <c r="J143" s="1"/>
      <c r="K143" s="1"/>
    </row>
    <row r="144" ht="12.75" customHeight="1">
      <c r="A144" s="1" t="s">
        <v>12</v>
      </c>
      <c r="B144" s="3">
        <v>121.13</v>
      </c>
      <c r="C144" s="3">
        <v>148.0</v>
      </c>
      <c r="D144" s="3">
        <v>150.0</v>
      </c>
      <c r="E144" s="3" t="str">
        <f>F144*B144</f>
        <v>242.26</v>
      </c>
      <c r="F144" s="3" t="str">
        <f>D144-C144</f>
        <v>2.00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879.55</v>
      </c>
      <c r="F145" s="1"/>
      <c r="G145" s="1">
        <v>926.29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46</v>
      </c>
      <c r="B148" s="3"/>
      <c r="C148" s="3"/>
      <c r="D148" s="3"/>
      <c r="E148" s="3">
        <v>75.0</v>
      </c>
      <c r="F148" s="1"/>
      <c r="G148" s="1" t="s">
        <v>50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3222.67</v>
      </c>
      <c r="F149" s="1"/>
      <c r="G149" s="3" t="str">
        <f>E149+10000</f>
        <v>13222.67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106.56</v>
      </c>
      <c r="C153" s="3">
        <v>109.0</v>
      </c>
      <c r="D153" s="3">
        <v>109.0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9809.0</v>
      </c>
      <c r="D154" s="3">
        <v>9821.0</v>
      </c>
      <c r="E154" s="3" t="str">
        <f t="shared" si="31"/>
        <v>56.64</v>
      </c>
      <c r="F154" s="3" t="str">
        <f t="shared" si="32"/>
        <v>12.00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371.0</v>
      </c>
      <c r="D156" s="3">
        <v>372.0</v>
      </c>
      <c r="E156" s="3" t="str">
        <f t="shared" ref="E156:E157" si="33">F156*B156</f>
        <v>19.87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23.18</v>
      </c>
      <c r="F157" s="3" t="str">
        <f>F156+F159</f>
        <v>1.00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121.13</v>
      </c>
      <c r="C159" s="3">
        <v>148.0</v>
      </c>
      <c r="D159" s="3">
        <v>148.0</v>
      </c>
      <c r="E159" s="3" t="str">
        <f>F159*B159</f>
        <v>0.00</v>
      </c>
      <c r="F159" s="3" t="str">
        <f>D159-C159</f>
        <v>0.00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879.55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46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2350.07</v>
      </c>
      <c r="F164" s="1"/>
      <c r="G164" s="3" t="str">
        <f>E164+10000</f>
        <v>12350.07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106.56</v>
      </c>
      <c r="C168" s="3">
        <v>109.0</v>
      </c>
      <c r="D168" s="3">
        <v>109.0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9757.0</v>
      </c>
      <c r="D169" s="3">
        <v>9809.0</v>
      </c>
      <c r="E169" s="3" t="str">
        <f t="shared" si="34"/>
        <v>245.44</v>
      </c>
      <c r="F169" s="3" t="str">
        <f t="shared" si="35"/>
        <v>52.00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367.0</v>
      </c>
      <c r="D171" s="3">
        <v>371.0</v>
      </c>
      <c r="E171" s="3" t="str">
        <f t="shared" ref="E171:E172" si="36">F171*B171</f>
        <v>79.48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139.08</v>
      </c>
      <c r="F172" s="3" t="str">
        <f>F171+F174</f>
        <v>6.00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121.13</v>
      </c>
      <c r="C174" s="3">
        <v>146.0</v>
      </c>
      <c r="D174" s="3">
        <v>148.0</v>
      </c>
      <c r="E174" s="3" t="str">
        <f>F174*B174</f>
        <v>242.26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879.55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61.0</v>
      </c>
      <c r="F177" s="1"/>
      <c r="G177" s="1"/>
      <c r="H177" s="3"/>
      <c r="I177" s="1"/>
      <c r="J177" s="1"/>
      <c r="K177" s="1"/>
    </row>
    <row r="178" ht="12.75" customHeight="1">
      <c r="A178" s="1" t="s">
        <v>46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2956.64</v>
      </c>
      <c r="F179" s="1"/>
      <c r="G179" s="3" t="str">
        <f>E179+10000</f>
        <v>12956.64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106.56</v>
      </c>
      <c r="C183" s="3">
        <v>108.0</v>
      </c>
      <c r="D183" s="3">
        <v>109.0</v>
      </c>
      <c r="E183" s="3" t="str">
        <f t="shared" ref="E183:E184" si="37">F183*B183</f>
        <v>106.56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9686.0</v>
      </c>
      <c r="D184" s="3">
        <v>9757.0</v>
      </c>
      <c r="E184" s="3" t="str">
        <f t="shared" si="37"/>
        <v>335.12</v>
      </c>
      <c r="F184" s="3" t="str">
        <f t="shared" si="38"/>
        <v>71.00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362.0</v>
      </c>
      <c r="D186" s="3">
        <v>367.0</v>
      </c>
      <c r="E186" s="3" t="str">
        <f t="shared" ref="E186:E187" si="39">F186*B186</f>
        <v>99.35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139.08</v>
      </c>
      <c r="F187" s="3" t="str">
        <f>F186+F189</f>
        <v>6.00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121.13</v>
      </c>
      <c r="C189" s="3">
        <v>145.0</v>
      </c>
      <c r="D189" s="3">
        <v>146.0</v>
      </c>
      <c r="E189" s="3" t="str">
        <f>F189*B189</f>
        <v>121.13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898.16</v>
      </c>
      <c r="F190" s="1"/>
      <c r="G190" s="1">
        <v>879.55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46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3070.23</v>
      </c>
      <c r="F194" s="1"/>
      <c r="G194" s="3" t="str">
        <f>E194+10000</f>
        <v>13070.23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106.56</v>
      </c>
      <c r="C198" s="3">
        <v>108.0</v>
      </c>
      <c r="D198" s="3">
        <v>108.0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9641.0</v>
      </c>
      <c r="D199" s="3">
        <v>9686.0</v>
      </c>
      <c r="E199" s="3" t="str">
        <f t="shared" si="40"/>
        <v>201.60</v>
      </c>
      <c r="F199" s="3" t="str">
        <f t="shared" si="41"/>
        <v>45.00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362.0</v>
      </c>
      <c r="D201" s="3">
        <v>362.0</v>
      </c>
      <c r="E201" s="3" t="str">
        <f t="shared" ref="E201:E202" si="42">F201*B201</f>
        <v>0.00</v>
      </c>
      <c r="F201" s="3" t="str">
        <f>D201-C201</f>
        <v>0.00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22.03</v>
      </c>
      <c r="F202" s="3" t="str">
        <f>F201+F204</f>
        <v>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144.0</v>
      </c>
      <c r="D204" s="3">
        <v>145.0</v>
      </c>
      <c r="E204" s="3" t="str">
        <f>F204*B204</f>
        <v>114.27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943.35</v>
      </c>
      <c r="F205" s="1"/>
      <c r="G205" s="1">
        <v>898.16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>
        <v>61.0</v>
      </c>
      <c r="H207" s="3"/>
      <c r="I207" s="1"/>
      <c r="J207" s="1"/>
      <c r="K207" s="1"/>
    </row>
    <row r="208" ht="12.75" customHeight="1">
      <c r="A208" s="1" t="s">
        <v>46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2651.08</v>
      </c>
      <c r="F209" s="1"/>
      <c r="G209" s="3" t="str">
        <f>E209+10000</f>
        <v>12651.08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108.0</v>
      </c>
      <c r="D213" s="3">
        <v>108.0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9586.0</v>
      </c>
      <c r="D214" s="3">
        <v>9641.0</v>
      </c>
      <c r="E214" s="3" t="str">
        <f t="shared" si="43"/>
        <v>246.40</v>
      </c>
      <c r="F214" s="3" t="str">
        <f t="shared" si="44"/>
        <v>55.00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359.0</v>
      </c>
      <c r="D216" s="3">
        <v>362.0</v>
      </c>
      <c r="E216" s="3" t="str">
        <f t="shared" ref="E216:E217" si="45">F216*B216</f>
        <v>56.64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144.0</v>
      </c>
      <c r="D219" s="3">
        <v>144.0</v>
      </c>
      <c r="E219" s="3" t="str">
        <f>F219*B219</f>
        <v>0.00</v>
      </c>
      <c r="F219" s="3" t="str">
        <f>D219-C219</f>
        <v>0.00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943.35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46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2682.31</v>
      </c>
      <c r="F224" s="1"/>
      <c r="G224" s="3" t="str">
        <f>E224+10000</f>
        <v>12682.31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107.0</v>
      </c>
      <c r="D228" s="3">
        <v>108.0</v>
      </c>
      <c r="E228" s="3" t="str">
        <f t="shared" ref="E228:E229" si="46">F228*B228</f>
        <v>101.20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9535.0</v>
      </c>
      <c r="D229" s="3">
        <v>9586.0</v>
      </c>
      <c r="E229" s="3" t="str">
        <f t="shared" si="46"/>
        <v>228.48</v>
      </c>
      <c r="F229" s="3" t="str">
        <f t="shared" si="47"/>
        <v>51.00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357.0</v>
      </c>
      <c r="D231" s="3">
        <v>359.0</v>
      </c>
      <c r="E231" s="3" t="str">
        <f t="shared" ref="E231:E232" si="48">F231*B231</f>
        <v>37.76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66.09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143.0</v>
      </c>
      <c r="D234" s="3">
        <v>144.0</v>
      </c>
      <c r="E234" s="3" t="str">
        <f>F234*B234</f>
        <v>114.27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943.35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/>
      <c r="I237" s="1"/>
      <c r="J237" s="1"/>
      <c r="K237" s="1"/>
    </row>
    <row r="238" ht="12.75" customHeight="1">
      <c r="A238" s="1" t="s">
        <v>46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2860.98</v>
      </c>
      <c r="F239" s="1"/>
      <c r="G239" s="3" t="str">
        <f>E239+10000</f>
        <v>12860.98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106.0</v>
      </c>
      <c r="D243" s="3">
        <v>107.0</v>
      </c>
      <c r="E243" s="3" t="str">
        <f t="shared" ref="E243:E244" si="49">F243*B243</f>
        <v>101.20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9464.0</v>
      </c>
      <c r="D244" s="3">
        <v>9535.0</v>
      </c>
      <c r="E244" s="3" t="str">
        <f t="shared" si="49"/>
        <v>318.08</v>
      </c>
      <c r="F244" s="3" t="str">
        <f t="shared" si="50"/>
        <v>71.00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353.0</v>
      </c>
      <c r="D246" s="3">
        <v>357.0</v>
      </c>
      <c r="E246" s="3" t="str">
        <f t="shared" ref="E246:E247" si="51">F246*B246</f>
        <v>75.52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132.18</v>
      </c>
      <c r="F247" s="3" t="str">
        <f>F246+F249</f>
        <v>6.00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114.27</v>
      </c>
      <c r="C249" s="3">
        <v>141.0</v>
      </c>
      <c r="D249" s="3">
        <v>143.0</v>
      </c>
      <c r="E249" s="3" t="str">
        <f>F249*B249</f>
        <v>228.54</v>
      </c>
      <c r="F249" s="3" t="str">
        <f>D249-C249</f>
        <v>2.00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943.35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/>
      <c r="I252" s="1"/>
      <c r="J252" s="1"/>
      <c r="K252" s="1"/>
    </row>
    <row r="253" ht="12.75" customHeight="1">
      <c r="A253" s="1" t="s">
        <v>46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3168.70</v>
      </c>
      <c r="F254" s="1"/>
      <c r="G254" s="3" t="str">
        <f>E254+10000</f>
        <v>13168.70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</v>
      </c>
      <c r="C258" s="3">
        <v>105.0</v>
      </c>
      <c r="D258" s="3">
        <v>106.0</v>
      </c>
      <c r="E258" s="3" t="str">
        <f t="shared" ref="E258:E259" si="52">F258*B258</f>
        <v>101.20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9414.0</v>
      </c>
      <c r="D259" s="3">
        <v>9464.0</v>
      </c>
      <c r="E259" s="3" t="str">
        <f t="shared" si="52"/>
        <v>224.00</v>
      </c>
      <c r="F259" s="3" t="str">
        <f t="shared" si="53"/>
        <v>50.00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350.0</v>
      </c>
      <c r="D261" s="3">
        <v>353.0</v>
      </c>
      <c r="E261" s="3" t="str">
        <f t="shared" ref="E261:E262" si="54">F261*B261</f>
        <v>56.64</v>
      </c>
      <c r="F261" s="3" t="str">
        <f>D261-C261</f>
        <v>3.00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88.12</v>
      </c>
      <c r="F262" s="3" t="str">
        <f>F261+F264</f>
        <v>4.00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114.27</v>
      </c>
      <c r="C264" s="3">
        <v>140.0</v>
      </c>
      <c r="D264" s="3">
        <v>141.0</v>
      </c>
      <c r="E264" s="3" t="str">
        <f>F264*B264</f>
        <v>114.27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985.47</v>
      </c>
      <c r="F265" s="1"/>
      <c r="G265" s="1">
        <v>985.47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/>
      <c r="I267" s="1"/>
      <c r="J267" s="1"/>
      <c r="K267" s="1"/>
    </row>
    <row r="268" ht="12.75" customHeight="1">
      <c r="A268" s="1" t="s">
        <v>46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2934.53</v>
      </c>
      <c r="F269" s="1"/>
      <c r="G269" s="3" t="str">
        <f>E269+10000</f>
        <v>12934.53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</v>
      </c>
      <c r="C273" s="3">
        <v>105.0</v>
      </c>
      <c r="D273" s="3">
        <v>105.0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9361.0</v>
      </c>
      <c r="D274" s="3">
        <v>9414.0</v>
      </c>
      <c r="E274" s="3" t="str">
        <f t="shared" si="55"/>
        <v>237.44</v>
      </c>
      <c r="F274" s="3" t="str">
        <f t="shared" si="56"/>
        <v>53.00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348.0</v>
      </c>
      <c r="D276" s="3">
        <v>350.0</v>
      </c>
      <c r="E276" s="3" t="str">
        <f t="shared" ref="E276:E277" si="57">F276*B276</f>
        <v>37.76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66.09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114.27</v>
      </c>
      <c r="C279" s="3">
        <v>139.0</v>
      </c>
      <c r="D279" s="3">
        <v>140.0</v>
      </c>
      <c r="E279" s="3" t="str">
        <f>F279*B279</f>
        <v>114.27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985.47</v>
      </c>
      <c r="F280" s="1"/>
      <c r="G280" s="1">
        <v>985.47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/>
      <c r="I282" s="1"/>
      <c r="J282" s="1"/>
      <c r="K282" s="1"/>
    </row>
    <row r="283" ht="12.75" customHeight="1">
      <c r="A283" s="1" t="s">
        <v>46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2805.86</v>
      </c>
      <c r="F284" s="1"/>
      <c r="G284" s="3" t="str">
        <f>E284+10000</f>
        <v>12805.86</v>
      </c>
      <c r="H284" s="1" t="str">
        <f>13000-12929</f>
        <v>71</v>
      </c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</v>
      </c>
      <c r="C288" s="3">
        <v>105.0</v>
      </c>
      <c r="D288" s="3">
        <v>105.0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9288.0</v>
      </c>
      <c r="D289" s="3">
        <v>9361.0</v>
      </c>
      <c r="E289" s="3" t="str">
        <f t="shared" si="58"/>
        <v>327.04</v>
      </c>
      <c r="F289" s="3" t="str">
        <f t="shared" si="59"/>
        <v>73.00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343.0</v>
      </c>
      <c r="D291" s="3">
        <v>348.0</v>
      </c>
      <c r="E291" s="3" t="str">
        <f t="shared" ref="E291:E292" si="60">F291*B291</f>
        <v>94.40</v>
      </c>
      <c r="F291" s="3" t="str">
        <f>D291-C291</f>
        <v>5.00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154.21</v>
      </c>
      <c r="F292" s="3" t="str">
        <f>F291+F294</f>
        <v>7.00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114.27</v>
      </c>
      <c r="C294" s="3">
        <v>137.0</v>
      </c>
      <c r="D294" s="3">
        <v>139.0</v>
      </c>
      <c r="E294" s="3" t="str">
        <f>F294*B294</f>
        <v>228.54</v>
      </c>
      <c r="F294" s="3" t="str">
        <f>D294-C294</f>
        <v>2.00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985.47</v>
      </c>
      <c r="F295" s="1"/>
      <c r="G295" s="1">
        <v>985.47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/>
      <c r="I297" s="1"/>
      <c r="J297" s="1"/>
      <c r="K297" s="1"/>
    </row>
    <row r="298" ht="12.75" customHeight="1">
      <c r="A298" s="1" t="s">
        <v>46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3000.77</v>
      </c>
      <c r="F299" s="1"/>
      <c r="G299" s="3" t="str">
        <f>E299+10000</f>
        <v>13000.77</v>
      </c>
      <c r="H299" s="1" t="str">
        <f>13000-12929</f>
        <v>71</v>
      </c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3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3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3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3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3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3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1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1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1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1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1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5.75" customHeight="1"/>
  </sheetData>
  <mergeCells count="33">
    <mergeCell ref="B241:D241"/>
    <mergeCell ref="B286:D286"/>
    <mergeCell ref="B271:D271"/>
    <mergeCell ref="B256:D256"/>
    <mergeCell ref="B196:D196"/>
    <mergeCell ref="B360:D360"/>
    <mergeCell ref="B345:D345"/>
    <mergeCell ref="B136:D136"/>
    <mergeCell ref="B405:D405"/>
    <mergeCell ref="B420:D420"/>
    <mergeCell ref="B151:D151"/>
    <mergeCell ref="B375:D375"/>
    <mergeCell ref="B390:D390"/>
    <mergeCell ref="B61:D61"/>
    <mergeCell ref="B46:D46"/>
    <mergeCell ref="B31:D31"/>
    <mergeCell ref="B16:D16"/>
    <mergeCell ref="B1:D1"/>
    <mergeCell ref="B76:D76"/>
    <mergeCell ref="B91:D91"/>
    <mergeCell ref="B121:D121"/>
    <mergeCell ref="B106:D106"/>
    <mergeCell ref="B330:D330"/>
    <mergeCell ref="B315:D315"/>
    <mergeCell ref="B211:D211"/>
    <mergeCell ref="B226:D226"/>
    <mergeCell ref="B181:D181"/>
    <mergeCell ref="B166:D166"/>
    <mergeCell ref="B435:D435"/>
    <mergeCell ref="B480:D480"/>
    <mergeCell ref="B495:D495"/>
    <mergeCell ref="B450:D450"/>
    <mergeCell ref="B465:D46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64.0</v>
      </c>
      <c r="D3" s="3">
        <v>65.0</v>
      </c>
      <c r="E3" s="3" t="str">
        <f>B3*F3</f>
        <v>122.35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7368.0</v>
      </c>
      <c r="D4" s="3">
        <v>7536.0</v>
      </c>
      <c r="E4" s="3" t="str">
        <f>F4*B4</f>
        <v>863.52</v>
      </c>
      <c r="F4" s="3" t="str">
        <f t="shared" si="1"/>
        <v>168.00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254.0</v>
      </c>
      <c r="D6" s="3">
        <v>257.0</v>
      </c>
      <c r="E6" s="3" t="str">
        <f t="shared" ref="E6:E7" si="2">F6*B6</f>
        <v>64.95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101.04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139.0</v>
      </c>
      <c r="D9" s="3">
        <v>140.0</v>
      </c>
      <c r="E9" s="3" t="str">
        <f>F9*B9</f>
        <v>102.57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1200.0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39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5330.94</v>
      </c>
      <c r="F14" s="5"/>
      <c r="G14" s="3" t="str">
        <f>E14+9000</f>
        <v>14330.94</v>
      </c>
      <c r="H14" s="3"/>
      <c r="I14" s="1"/>
      <c r="J14" s="1"/>
      <c r="K14" s="1"/>
    </row>
    <row r="15" ht="12.75" customHeight="1">
      <c r="A15" s="7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64.0</v>
      </c>
      <c r="D18" s="3">
        <v>64.0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7203.0</v>
      </c>
      <c r="D19" s="3">
        <v>7368.0</v>
      </c>
      <c r="E19" s="3" t="str">
        <f>F19*B19</f>
        <v>848.10</v>
      </c>
      <c r="F19" s="3" t="str">
        <f t="shared" si="3"/>
        <v>165.00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252.0</v>
      </c>
      <c r="D21" s="3">
        <v>254.0</v>
      </c>
      <c r="E21" s="3" t="str">
        <f t="shared" ref="E21:E22" si="4">F21*B21</f>
        <v>43.30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75.78</v>
      </c>
      <c r="F22" s="3" t="str">
        <f>F21+F24</f>
        <v>3.00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138.0</v>
      </c>
      <c r="D24" s="3">
        <v>139.0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1200.0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39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5146.26</v>
      </c>
      <c r="F29" s="5"/>
      <c r="G29" s="3" t="str">
        <f>E29+9000</f>
        <v>14146.26</v>
      </c>
      <c r="H29" s="3"/>
      <c r="I29" s="1"/>
      <c r="J29" s="1"/>
      <c r="K29" s="1"/>
    </row>
    <row r="30" ht="12.75" customHeight="1">
      <c r="A30" s="7" t="s">
        <v>51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63.0</v>
      </c>
      <c r="D33" s="3">
        <v>64.0</v>
      </c>
      <c r="E33" s="3" t="str">
        <f>B33*F33</f>
        <v>122.35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7060.0</v>
      </c>
      <c r="D34" s="3">
        <v>7203.0</v>
      </c>
      <c r="E34" s="3" t="str">
        <f>F34*B34</f>
        <v>735.02</v>
      </c>
      <c r="F34" s="3" t="str">
        <f t="shared" si="5"/>
        <v>143.00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249.0</v>
      </c>
      <c r="D36" s="3">
        <v>252.0</v>
      </c>
      <c r="E36" s="3" t="str">
        <f t="shared" ref="E36:E37" si="6">F36*B36</f>
        <v>64.95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75.78</v>
      </c>
      <c r="F37" s="3" t="str">
        <f>F36+F39</f>
        <v>3.00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138.0</v>
      </c>
      <c r="D39" s="3">
        <v>138.0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1200.0</v>
      </c>
      <c r="F40" s="1"/>
      <c r="G40" s="1">
        <v>1200.0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39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5074.61</v>
      </c>
      <c r="F44" s="5"/>
      <c r="G44" s="3" t="str">
        <f>E44+9000</f>
        <v>14074.61</v>
      </c>
      <c r="H44" s="3"/>
      <c r="I44" s="1"/>
      <c r="J44" s="1"/>
      <c r="K44" s="1"/>
    </row>
    <row r="45" ht="12.75" customHeight="1">
      <c r="A45" s="7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63.0</v>
      </c>
      <c r="D48" s="3">
        <v>63.0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6921.0</v>
      </c>
      <c r="D49" s="3">
        <v>7060.0</v>
      </c>
      <c r="E49" s="3" t="str">
        <f>F49*B49</f>
        <v>714.46</v>
      </c>
      <c r="F49" s="3" t="str">
        <f t="shared" si="7"/>
        <v>139.00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247.0</v>
      </c>
      <c r="D51" s="3">
        <v>249.0</v>
      </c>
      <c r="E51" s="3" t="str">
        <f t="shared" ref="E51:E52" si="8">F51*B51</f>
        <v>43.30</v>
      </c>
      <c r="F51" s="3" t="str">
        <f>D51-C51</f>
        <v>2.00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75.78</v>
      </c>
      <c r="F52" s="3" t="str">
        <f>F51+F54</f>
        <v>3.00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137.0</v>
      </c>
      <c r="D54" s="3">
        <v>138.0</v>
      </c>
      <c r="E54" s="3" t="str">
        <f>F54*B54</f>
        <v>102.57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1187.27</v>
      </c>
      <c r="F55" s="1"/>
      <c r="G55" s="1">
        <v>1200.0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39</v>
      </c>
      <c r="B58" s="3"/>
      <c r="C58" s="3"/>
      <c r="D58" s="3"/>
      <c r="E58" s="3">
        <v>0.0</v>
      </c>
      <c r="F58" s="1"/>
      <c r="G58" s="3" t="str">
        <f>G59-7</f>
        <v>13992.89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4999.89</v>
      </c>
      <c r="F59" s="5"/>
      <c r="G59" s="3" t="str">
        <f>E59+9000</f>
        <v>13999.89</v>
      </c>
      <c r="H59" s="3"/>
      <c r="I59" s="1"/>
      <c r="J59" s="1"/>
      <c r="K59" s="1"/>
    </row>
    <row r="60" ht="12.75" customHeight="1">
      <c r="A60" s="7" t="s">
        <v>51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63.0</v>
      </c>
      <c r="D63" s="3">
        <v>63.0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6762.0</v>
      </c>
      <c r="D64" s="3">
        <v>6921.0</v>
      </c>
      <c r="E64" s="3" t="str">
        <f>F64*B64</f>
        <v>817.26</v>
      </c>
      <c r="F64" s="3" t="str">
        <f t="shared" si="9"/>
        <v>159.00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245.0</v>
      </c>
      <c r="D66" s="3">
        <v>247.0</v>
      </c>
      <c r="E66" s="3" t="str">
        <f t="shared" ref="E66:E67" si="10">F66*B66</f>
        <v>43.30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75.78</v>
      </c>
      <c r="F67" s="3" t="str">
        <f>F66+F69</f>
        <v>3.00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136.0</v>
      </c>
      <c r="D69" s="3">
        <v>137.0</v>
      </c>
      <c r="E69" s="3" t="str">
        <f>F69*B69</f>
        <v>102.57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1187.27</v>
      </c>
      <c r="F70" s="1"/>
      <c r="G70" s="1">
        <v>1200.0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39</v>
      </c>
      <c r="B73" s="3"/>
      <c r="C73" s="3"/>
      <c r="D73" s="3"/>
      <c r="E73" s="3">
        <v>0.0</v>
      </c>
      <c r="F73" s="1"/>
      <c r="G73" s="3" t="str">
        <f>G74-7</f>
        <v>14095.69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5102.69</v>
      </c>
      <c r="F74" s="5"/>
      <c r="G74" s="3" t="str">
        <f>E74+9000</f>
        <v>14102.69</v>
      </c>
      <c r="H74" s="3"/>
      <c r="I74" s="1"/>
      <c r="J74" s="1"/>
      <c r="K74" s="1"/>
    </row>
    <row r="75" ht="12.75" customHeight="1">
      <c r="A75" s="7" t="s">
        <v>51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62.0</v>
      </c>
      <c r="D78" s="3">
        <v>63.0</v>
      </c>
      <c r="E78" s="3" t="str">
        <f>B78*F78</f>
        <v>122.35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6635.0</v>
      </c>
      <c r="D79" s="3">
        <v>6762.0</v>
      </c>
      <c r="E79" s="3" t="str">
        <f>F79*B79</f>
        <v>652.78</v>
      </c>
      <c r="F79" s="3" t="str">
        <f t="shared" si="11"/>
        <v>127.00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242.0</v>
      </c>
      <c r="D81" s="3">
        <v>245.0</v>
      </c>
      <c r="E81" s="3" t="str">
        <f t="shared" ref="E81:E82" si="12">F81*B81</f>
        <v>64.95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101.04</v>
      </c>
      <c r="F82" s="3" t="str">
        <f>F81+F84</f>
        <v>4.00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135.0</v>
      </c>
      <c r="D84" s="3">
        <v>136.0</v>
      </c>
      <c r="E84" s="3" t="str">
        <f>F84*B84</f>
        <v>102.57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1187.27</v>
      </c>
      <c r="F85" s="1"/>
      <c r="G85" s="1">
        <v>1200.0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39</v>
      </c>
      <c r="B88" s="3"/>
      <c r="C88" s="3"/>
      <c r="D88" s="3"/>
      <c r="E88" s="3">
        <v>0.0</v>
      </c>
      <c r="F88" s="1"/>
      <c r="G88" s="1" t="s">
        <v>52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5107.47</v>
      </c>
      <c r="F89" s="5"/>
      <c r="G89" s="3" t="str">
        <f>E89+9000</f>
        <v>14107.47</v>
      </c>
      <c r="H89" s="3"/>
      <c r="I89" s="1"/>
      <c r="J89" s="1"/>
      <c r="K89" s="1"/>
    </row>
    <row r="90" ht="12.75" customHeight="1">
      <c r="A90" s="7" t="s">
        <v>51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62.0</v>
      </c>
      <c r="D93" s="3">
        <v>62.0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6493.0</v>
      </c>
      <c r="D94" s="3">
        <v>6635.0</v>
      </c>
      <c r="E94" s="3" t="str">
        <f>F94*B94</f>
        <v>729.88</v>
      </c>
      <c r="F94" s="3" t="str">
        <f t="shared" si="13"/>
        <v>142.00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240.0</v>
      </c>
      <c r="D96" s="3">
        <v>242.0</v>
      </c>
      <c r="E96" s="3" t="str">
        <f t="shared" ref="E96:E97" si="14">F96*B96</f>
        <v>43.30</v>
      </c>
      <c r="F96" s="3" t="str">
        <f>D96-C96</f>
        <v>2.00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101.04</v>
      </c>
      <c r="F97" s="3" t="str">
        <f>F96+F99</f>
        <v>4.00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133.0</v>
      </c>
      <c r="D99" s="3">
        <v>135.0</v>
      </c>
      <c r="E99" s="3" t="str">
        <f>F99*B99</f>
        <v>205.14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1187.27</v>
      </c>
      <c r="F100" s="1"/>
      <c r="G100" s="1">
        <v>1200.0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39</v>
      </c>
      <c r="B103" s="3"/>
      <c r="C103" s="3"/>
      <c r="D103" s="3"/>
      <c r="E103" s="3">
        <v>0.0</v>
      </c>
      <c r="F103" s="1"/>
      <c r="G103" s="1" t="s">
        <v>52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5143.14</v>
      </c>
      <c r="F104" s="5"/>
      <c r="G104" s="3" t="str">
        <f>E104+9000</f>
        <v>14143.14</v>
      </c>
      <c r="H104" s="3"/>
      <c r="I104" s="1"/>
      <c r="J104" s="1"/>
      <c r="K104" s="1"/>
    </row>
    <row r="105" ht="12.75" customHeight="1">
      <c r="A105" s="7" t="s">
        <v>51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61.0</v>
      </c>
      <c r="D108" s="3">
        <v>62.0</v>
      </c>
      <c r="E108" s="3" t="str">
        <f>B108*F108</f>
        <v>122.35</v>
      </c>
      <c r="F108" s="3" t="str">
        <f t="shared" ref="F108:F109" si="15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6365.0</v>
      </c>
      <c r="D109" s="3">
        <v>6493.0</v>
      </c>
      <c r="E109" s="3" t="str">
        <f>F109*B109</f>
        <v>657.92</v>
      </c>
      <c r="F109" s="3" t="str">
        <f t="shared" si="15"/>
        <v>128.00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237.0</v>
      </c>
      <c r="D111" s="3">
        <v>240.0</v>
      </c>
      <c r="E111" s="3" t="str">
        <f t="shared" ref="E111:E112" si="16">F111*B111</f>
        <v>64.95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101.04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1925.0</v>
      </c>
      <c r="F113" s="1"/>
      <c r="G113" s="1">
        <v>2098.0</v>
      </c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132.0</v>
      </c>
      <c r="D114" s="3">
        <v>133.0</v>
      </c>
      <c r="E114" s="3" t="str">
        <f>F114*B114</f>
        <v>102.57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1185.8</v>
      </c>
      <c r="F115" s="1"/>
      <c r="G115" s="1">
        <v>1187.27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3" t="str">
        <f>1140.23-E116</f>
        <v>580.16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39</v>
      </c>
      <c r="B118" s="3"/>
      <c r="C118" s="3"/>
      <c r="D118" s="3"/>
      <c r="E118" s="3">
        <v>0.0</v>
      </c>
      <c r="F118" s="1"/>
      <c r="G118" s="8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4918.05</v>
      </c>
      <c r="F119" s="5"/>
      <c r="G119" s="3" t="str">
        <f>E119+9000</f>
        <v>13918.05</v>
      </c>
      <c r="H119" s="3"/>
      <c r="I119" s="1"/>
      <c r="J119" s="1"/>
      <c r="K119" s="1"/>
    </row>
    <row r="120" ht="12.75" customHeight="1">
      <c r="A120" s="7" t="s">
        <v>51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112.25</v>
      </c>
      <c r="C123" s="3">
        <v>61.0</v>
      </c>
      <c r="D123" s="3">
        <v>61.0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6233.0</v>
      </c>
      <c r="D124" s="3">
        <v>6365.0</v>
      </c>
      <c r="E124" s="3" t="str">
        <f>F124*B124</f>
        <v>623.04</v>
      </c>
      <c r="F124" s="3" t="str">
        <f t="shared" si="17"/>
        <v>132.00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235.0</v>
      </c>
      <c r="D126" s="3">
        <v>237.0</v>
      </c>
      <c r="E126" s="3" t="str">
        <f t="shared" ref="E126:E127" si="18">F126*B126</f>
        <v>39.74</v>
      </c>
      <c r="F126" s="3" t="str">
        <f>D126-C126</f>
        <v>2.00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18"/>
        <v>69.54</v>
      </c>
      <c r="F127" s="3" t="str">
        <f>F126+F129</f>
        <v>3.00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1925.02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94.72</v>
      </c>
      <c r="C129" s="3">
        <v>131.0</v>
      </c>
      <c r="D129" s="3">
        <v>132.0</v>
      </c>
      <c r="E129" s="3" t="str">
        <f>F129*B129</f>
        <v>94.72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1185.8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39</v>
      </c>
      <c r="B133" s="3"/>
      <c r="C133" s="3"/>
      <c r="D133" s="3"/>
      <c r="E133" s="3">
        <v>0.0</v>
      </c>
      <c r="F133" s="1"/>
      <c r="G133" s="8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4686.35</v>
      </c>
      <c r="F134" s="5"/>
      <c r="G134" s="3" t="str">
        <f>E134+9000</f>
        <v>13686.35</v>
      </c>
      <c r="H134" s="3"/>
      <c r="I134" s="1"/>
      <c r="J134" s="1"/>
      <c r="K134" s="1"/>
    </row>
    <row r="135" ht="12.75" customHeight="1">
      <c r="A135" s="7" t="s">
        <v>51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112.25</v>
      </c>
      <c r="C138" s="3">
        <v>61.0</v>
      </c>
      <c r="D138" s="3">
        <v>61.0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6077.0</v>
      </c>
      <c r="D139" s="3">
        <v>6233.0</v>
      </c>
      <c r="E139" s="3" t="str">
        <f>F139*B139</f>
        <v>736.32</v>
      </c>
      <c r="F139" s="3" t="str">
        <f t="shared" si="19"/>
        <v>156.00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>
        <v>110.42</v>
      </c>
      <c r="H140" s="3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232.0</v>
      </c>
      <c r="D141" s="3">
        <v>235.0</v>
      </c>
      <c r="E141" s="3" t="str">
        <f t="shared" ref="E141:E142" si="20">F141*B141</f>
        <v>59.61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20"/>
        <v>92.72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>
        <v>1925.02</v>
      </c>
      <c r="H143" s="3"/>
      <c r="I143" s="3"/>
      <c r="J143" s="1"/>
      <c r="K143" s="1"/>
    </row>
    <row r="144" ht="12.75" customHeight="1">
      <c r="A144" s="1" t="s">
        <v>12</v>
      </c>
      <c r="B144" s="3">
        <v>94.72</v>
      </c>
      <c r="C144" s="3">
        <v>130.0</v>
      </c>
      <c r="D144" s="3">
        <v>131.0</v>
      </c>
      <c r="E144" s="3" t="str">
        <f>F144*B144</f>
        <v>94.72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>
        <v>1185.8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39</v>
      </c>
      <c r="B148" s="3"/>
      <c r="C148" s="3"/>
      <c r="D148" s="3"/>
      <c r="E148" s="3">
        <v>0.0</v>
      </c>
      <c r="F148" s="1"/>
      <c r="G148" s="8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4734.07</v>
      </c>
      <c r="F149" s="5"/>
      <c r="G149" s="3" t="str">
        <f>E149+9000</f>
        <v>13734.07</v>
      </c>
      <c r="H149" s="3"/>
      <c r="I149" s="1"/>
      <c r="J149" s="1"/>
      <c r="K149" s="1"/>
    </row>
    <row r="150" ht="12.75" customHeight="1">
      <c r="A150" s="7" t="s">
        <v>51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112.25</v>
      </c>
      <c r="C153" s="3">
        <v>60.0</v>
      </c>
      <c r="D153" s="3">
        <v>61.0</v>
      </c>
      <c r="E153" s="3" t="str">
        <f>B153*F153</f>
        <v>112.25</v>
      </c>
      <c r="F153" s="3" t="str">
        <f t="shared" ref="F153:F154" si="2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5945.0</v>
      </c>
      <c r="D154" s="3">
        <v>6077.0</v>
      </c>
      <c r="E154" s="3" t="str">
        <f>F154*B154</f>
        <v>623.04</v>
      </c>
      <c r="F154" s="3" t="str">
        <f t="shared" si="21"/>
        <v>132.00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230.0</v>
      </c>
      <c r="D156" s="3">
        <v>232.0</v>
      </c>
      <c r="E156" s="3" t="str">
        <f t="shared" ref="E156:E157" si="22">F156*B156</f>
        <v>39.74</v>
      </c>
      <c r="F156" s="3" t="str">
        <f>D156-C156</f>
        <v>2.00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22"/>
        <v>46.36</v>
      </c>
      <c r="F157" s="3" t="str">
        <f>F156+F159</f>
        <v>2.00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94.72</v>
      </c>
      <c r="C159" s="3">
        <v>130.0</v>
      </c>
      <c r="D159" s="3">
        <v>130.0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>
        <v>1296.05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39</v>
      </c>
      <c r="B163" s="3"/>
      <c r="C163" s="3"/>
      <c r="D163" s="3"/>
      <c r="E163" s="3">
        <v>0.0</v>
      </c>
      <c r="F163" s="1"/>
      <c r="G163" s="8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4572.09</v>
      </c>
      <c r="F164" s="5"/>
      <c r="G164" s="3" t="str">
        <f>E164+9000</f>
        <v>13572.09</v>
      </c>
      <c r="H164" s="3"/>
      <c r="I164" s="1"/>
      <c r="J164" s="1"/>
      <c r="K164" s="1"/>
    </row>
    <row r="165" ht="12.75" customHeight="1">
      <c r="A165" s="7" t="s">
        <v>51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112.25</v>
      </c>
      <c r="C168" s="3">
        <v>60.0</v>
      </c>
      <c r="D168" s="3">
        <v>60.0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5799.0</v>
      </c>
      <c r="D169" s="3">
        <v>5945.0</v>
      </c>
      <c r="E169" s="3" t="str">
        <f>F169*B169</f>
        <v>689.12</v>
      </c>
      <c r="F169" s="3" t="str">
        <f t="shared" si="23"/>
        <v>146.00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227.0</v>
      </c>
      <c r="D171" s="3">
        <v>230.0</v>
      </c>
      <c r="E171" s="3" t="str">
        <f t="shared" ref="E171:E172" si="24">F171*B171</f>
        <v>59.61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24"/>
        <v>92.72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94.72</v>
      </c>
      <c r="C174" s="3">
        <v>129.0</v>
      </c>
      <c r="D174" s="3">
        <v>130.0</v>
      </c>
      <c r="E174" s="3" t="str">
        <f>F174*B174</f>
        <v>94.72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>
        <v>1296.05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39</v>
      </c>
      <c r="B178" s="3"/>
      <c r="C178" s="3"/>
      <c r="D178" s="3"/>
      <c r="E178" s="3">
        <v>0.0</v>
      </c>
      <c r="F178" s="1"/>
      <c r="G178" s="8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4686.87</v>
      </c>
      <c r="F179" s="5"/>
      <c r="G179" s="3" t="str">
        <f>E179+9000</f>
        <v>13686.87</v>
      </c>
      <c r="H179" s="3"/>
      <c r="I179" s="1"/>
      <c r="J179" s="1"/>
      <c r="K179" s="1"/>
    </row>
    <row r="180" ht="12.75" customHeight="1">
      <c r="A180" s="7" t="s">
        <v>51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112.25</v>
      </c>
      <c r="C183" s="3">
        <v>60.0</v>
      </c>
      <c r="D183" s="3">
        <v>60.0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5643.0</v>
      </c>
      <c r="D184" s="3">
        <v>5799.0</v>
      </c>
      <c r="E184" s="3" t="str">
        <f>F184*B184</f>
        <v>736.32</v>
      </c>
      <c r="F184" s="3" t="str">
        <f t="shared" si="25"/>
        <v>156.00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224.0</v>
      </c>
      <c r="D186" s="3">
        <v>227.0</v>
      </c>
      <c r="E186" s="3" t="str">
        <f t="shared" ref="E186:E187" si="26">F186*B186</f>
        <v>59.61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26"/>
        <v>69.54</v>
      </c>
      <c r="F187" s="3" t="str">
        <f>F186+F189</f>
        <v>3.00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94.72</v>
      </c>
      <c r="C189" s="3">
        <v>105.0</v>
      </c>
      <c r="D189" s="3">
        <v>105.0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>
        <v>1296.05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39</v>
      </c>
      <c r="B193" s="3"/>
      <c r="C193" s="3"/>
      <c r="D193" s="3"/>
      <c r="E193" s="3">
        <v>0.0</v>
      </c>
      <c r="F193" s="1"/>
      <c r="G193" s="8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4616.17</v>
      </c>
      <c r="F194" s="5"/>
      <c r="G194" s="3" t="str">
        <f>E194+9000</f>
        <v>13616.17</v>
      </c>
      <c r="H194" s="3"/>
      <c r="I194" s="1"/>
      <c r="J194" s="1"/>
      <c r="K194" s="1"/>
    </row>
    <row r="195" ht="12.75" customHeight="1">
      <c r="A195" s="7" t="s">
        <v>51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112.25</v>
      </c>
      <c r="C198" s="3">
        <v>60.0</v>
      </c>
      <c r="D198" s="3">
        <v>60.0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5570.0</v>
      </c>
      <c r="D199" s="3">
        <v>5643.0</v>
      </c>
      <c r="E199" s="3" t="str">
        <f>F199*B199</f>
        <v>327.04</v>
      </c>
      <c r="F199" s="3" t="str">
        <f t="shared" si="27"/>
        <v>73.00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223.0</v>
      </c>
      <c r="D201" s="3">
        <v>224.0</v>
      </c>
      <c r="E201" s="3" t="str">
        <f t="shared" ref="E201:E202" si="28">F201*B201</f>
        <v>18.88</v>
      </c>
      <c r="F201" s="3" t="str">
        <f>D201-C201</f>
        <v>1.00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28"/>
        <v>22.03</v>
      </c>
      <c r="F202" s="3" t="str">
        <f>F201+F204</f>
        <v>1.00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105.0</v>
      </c>
      <c r="D204" s="3">
        <v>105.0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>
        <v>78.0</v>
      </c>
      <c r="H207" s="1"/>
      <c r="I207" s="1"/>
      <c r="J207" s="1"/>
      <c r="K207" s="1"/>
    </row>
    <row r="208" ht="12.75" customHeight="1">
      <c r="A208" s="1" t="s">
        <v>39</v>
      </c>
      <c r="B208" s="3"/>
      <c r="C208" s="3"/>
      <c r="D208" s="3"/>
      <c r="E208" s="3">
        <v>0.0</v>
      </c>
      <c r="F208" s="1"/>
      <c r="G208" s="8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4110.65</v>
      </c>
      <c r="F209" s="5"/>
      <c r="G209" s="3" t="str">
        <f>E209+9000</f>
        <v>13110.65</v>
      </c>
      <c r="H209" s="3"/>
      <c r="I209" s="1"/>
      <c r="J209" s="1"/>
      <c r="K209" s="1"/>
    </row>
    <row r="210" ht="12.75" customHeight="1">
      <c r="A210" s="7" t="s">
        <v>51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59.0</v>
      </c>
      <c r="D213" s="3">
        <v>60.0</v>
      </c>
      <c r="E213" s="3" t="str">
        <f>B213*F213</f>
        <v>106.60</v>
      </c>
      <c r="F213" s="3" t="str">
        <f t="shared" ref="F213:F214" si="29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5566.0</v>
      </c>
      <c r="D214" s="3">
        <v>5569.0</v>
      </c>
      <c r="E214" s="3" t="str">
        <f>F214*B214</f>
        <v>13.44</v>
      </c>
      <c r="F214" s="3" t="str">
        <f t="shared" si="29"/>
        <v>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220.0</v>
      </c>
      <c r="D216" s="3">
        <v>223.0</v>
      </c>
      <c r="E216" s="3" t="str">
        <f t="shared" ref="E216:E217" si="30">F216*B216</f>
        <v>56.64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0"/>
        <v>88.12</v>
      </c>
      <c r="F217" s="3" t="str">
        <f>F216+F219</f>
        <v>4.00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104.0</v>
      </c>
      <c r="D219" s="3">
        <v>105.0</v>
      </c>
      <c r="E219" s="3" t="str">
        <f>F219*B219</f>
        <v>89.36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39</v>
      </c>
      <c r="B223" s="3"/>
      <c r="C223" s="3"/>
      <c r="D223" s="3"/>
      <c r="E223" s="3">
        <v>0.0</v>
      </c>
      <c r="F223" s="1"/>
      <c r="G223" s="8">
        <v>44185.0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4096.86</v>
      </c>
      <c r="F224" s="5"/>
      <c r="G224" s="3" t="str">
        <f>E224+9000</f>
        <v>13096.86</v>
      </c>
      <c r="H224" s="3"/>
      <c r="I224" s="1"/>
      <c r="J224" s="1"/>
      <c r="K224" s="1"/>
    </row>
    <row r="225" ht="12.75" customHeight="1">
      <c r="A225" s="7" t="s">
        <v>51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58.0</v>
      </c>
      <c r="D228" s="3">
        <v>59.0</v>
      </c>
      <c r="E228" s="3" t="str">
        <f>B228*F228</f>
        <v>106.60</v>
      </c>
      <c r="F228" s="3" t="str">
        <f t="shared" ref="F228:F229" si="31">D228-C228</f>
        <v>1.00</v>
      </c>
      <c r="G228" s="1"/>
      <c r="H228" s="1">
        <v>3742.0</v>
      </c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5507.0</v>
      </c>
      <c r="D229" s="3">
        <v>5566.0</v>
      </c>
      <c r="E229" s="3" t="str">
        <f>F229*B229</f>
        <v>264.32</v>
      </c>
      <c r="F229" s="3" t="str">
        <f t="shared" si="31"/>
        <v>59.00</v>
      </c>
      <c r="G229" s="1"/>
      <c r="H229" s="1" t="str">
        <f>H228*2/3</f>
        <v>2494.666667</v>
      </c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3" t="str">
        <f>E228+E229+E231+E232+E234</f>
        <v>523.22</v>
      </c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219.0</v>
      </c>
      <c r="D231" s="3">
        <v>220.0</v>
      </c>
      <c r="E231" s="3" t="str">
        <f t="shared" ref="E231:E232" si="32">F231*B231</f>
        <v>18.88</v>
      </c>
      <c r="F231" s="3" t="str">
        <f>D231-C231</f>
        <v>1.00</v>
      </c>
      <c r="G231" s="1"/>
      <c r="H231" s="3" t="str">
        <f>E254</f>
        <v>4552.31</v>
      </c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32"/>
        <v>44.06</v>
      </c>
      <c r="F232" s="3" t="str">
        <f>F231+F234</f>
        <v>2.00</v>
      </c>
      <c r="G232" s="1"/>
      <c r="H232" s="3" t="str">
        <f>H229+H230+H231</f>
        <v>7570.20</v>
      </c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3" t="str">
        <f>12000-H232</f>
        <v>4429.80</v>
      </c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103.0</v>
      </c>
      <c r="D234" s="3">
        <v>104.0</v>
      </c>
      <c r="E234" s="3" t="str">
        <f>F234*B234</f>
        <v>89.36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/>
      <c r="H235" s="1">
        <v>3742.0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39</v>
      </c>
      <c r="B238" s="3"/>
      <c r="C238" s="3"/>
      <c r="D238" s="3"/>
      <c r="E238" s="3">
        <v>0.0</v>
      </c>
      <c r="F238" s="1"/>
      <c r="G238" s="8">
        <v>44185.0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4265.92</v>
      </c>
      <c r="F239" s="5"/>
      <c r="G239" s="3" t="str">
        <f>E239+9000</f>
        <v>13265.92</v>
      </c>
      <c r="H239" s="3"/>
      <c r="I239" s="1"/>
      <c r="J239" s="1"/>
      <c r="K239" s="1"/>
    </row>
    <row r="240" ht="12.75" customHeight="1">
      <c r="A240" s="7" t="s">
        <v>51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106.6</v>
      </c>
      <c r="C243" s="3">
        <v>56.0</v>
      </c>
      <c r="D243" s="3">
        <v>58.0</v>
      </c>
      <c r="E243" s="3" t="str">
        <f t="shared" ref="E243:E244" si="33">F243*B243</f>
        <v>213.20</v>
      </c>
      <c r="F243" s="3" t="str">
        <f t="shared" ref="F243:F244" si="34">D243-C243</f>
        <v>2.00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5417.0</v>
      </c>
      <c r="D244" s="3">
        <v>5507.0</v>
      </c>
      <c r="E244" s="3" t="str">
        <f t="shared" si="33"/>
        <v>403.20</v>
      </c>
      <c r="F244" s="3" t="str">
        <f t="shared" si="34"/>
        <v>90.00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217.0</v>
      </c>
      <c r="D246" s="3">
        <v>219.0</v>
      </c>
      <c r="E246" s="3" t="str">
        <f t="shared" ref="E246:E247" si="35">F246*B246</f>
        <v>37.76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35"/>
        <v>66.09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89.36</v>
      </c>
      <c r="C249" s="3">
        <v>102.0</v>
      </c>
      <c r="D249" s="3">
        <v>103.0</v>
      </c>
      <c r="E249" s="3" t="str">
        <f>F249*B249</f>
        <v>89.36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39</v>
      </c>
      <c r="B253" s="3"/>
      <c r="C253" s="3"/>
      <c r="D253" s="3"/>
      <c r="E253" s="3">
        <v>0.0</v>
      </c>
      <c r="F253" s="1"/>
      <c r="G253" s="8">
        <v>44185.0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4552.31</v>
      </c>
      <c r="F254" s="5"/>
      <c r="G254" s="3" t="str">
        <f>E254+9000</f>
        <v>13552.31</v>
      </c>
      <c r="H254" s="3"/>
      <c r="I254" s="1"/>
      <c r="J254" s="1"/>
      <c r="K254" s="1"/>
    </row>
    <row r="255" ht="12.75" customHeight="1">
      <c r="A255" s="7" t="s">
        <v>51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106.6</v>
      </c>
      <c r="C258" s="3">
        <v>56.0</v>
      </c>
      <c r="D258" s="3">
        <v>56.0</v>
      </c>
      <c r="E258" s="3" t="str">
        <f t="shared" ref="E258:E259" si="36">F258*B258</f>
        <v>0.00</v>
      </c>
      <c r="F258" s="3" t="str">
        <f t="shared" ref="F258:F259" si="37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5329.0</v>
      </c>
      <c r="D259" s="3">
        <v>5417.0</v>
      </c>
      <c r="E259" s="3" t="str">
        <f t="shared" si="36"/>
        <v>394.24</v>
      </c>
      <c r="F259" s="3" t="str">
        <f t="shared" si="37"/>
        <v>88.00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213.0</v>
      </c>
      <c r="D261" s="3">
        <v>217.0</v>
      </c>
      <c r="E261" s="3" t="str">
        <f t="shared" ref="E261:E262" si="38">F261*B261</f>
        <v>75.52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38"/>
        <v>110.15</v>
      </c>
      <c r="F262" s="3" t="str">
        <f>F261+F264</f>
        <v>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89.36</v>
      </c>
      <c r="C264" s="3">
        <v>101.0</v>
      </c>
      <c r="D264" s="3">
        <v>102.0</v>
      </c>
      <c r="E264" s="3" t="str">
        <f>F264*B264</f>
        <v>89.36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39</v>
      </c>
      <c r="B268" s="3"/>
      <c r="C268" s="3"/>
      <c r="D268" s="3"/>
      <c r="E268" s="3">
        <v>0.0</v>
      </c>
      <c r="F268" s="1"/>
      <c r="G268" s="8">
        <v>44185.0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4411.97</v>
      </c>
      <c r="F269" s="5"/>
      <c r="G269" s="3" t="str">
        <f>E269+9000</f>
        <v>13411.97</v>
      </c>
      <c r="H269" s="3" t="str">
        <f>E269+39</f>
        <v>4450.97</v>
      </c>
      <c r="I269" s="1"/>
      <c r="J269" s="1"/>
      <c r="K269" s="1"/>
    </row>
    <row r="270" ht="12.75" customHeight="1">
      <c r="A270" s="7" t="s">
        <v>51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106.6</v>
      </c>
      <c r="C273" s="3">
        <v>55.0</v>
      </c>
      <c r="D273" s="3">
        <v>56.0</v>
      </c>
      <c r="E273" s="3" t="str">
        <f t="shared" ref="E273:E274" si="39">F273*B273</f>
        <v>106.60</v>
      </c>
      <c r="F273" s="3" t="str">
        <f t="shared" ref="F273:F274" si="40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5248.0</v>
      </c>
      <c r="D274" s="3">
        <v>5329.0</v>
      </c>
      <c r="E274" s="3" t="str">
        <f t="shared" si="39"/>
        <v>362.88</v>
      </c>
      <c r="F274" s="3" t="str">
        <f t="shared" si="40"/>
        <v>81.00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210.0</v>
      </c>
      <c r="D276" s="3">
        <v>213.0</v>
      </c>
      <c r="E276" s="3" t="str">
        <f t="shared" ref="E276:E277" si="41">F276*B276</f>
        <v>56.64</v>
      </c>
      <c r="F276" s="3" t="str">
        <f>D276-C276</f>
        <v>3.00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41"/>
        <v>110.15</v>
      </c>
      <c r="F277" s="3" t="str">
        <f>F276+F279</f>
        <v>5.00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89.36</v>
      </c>
      <c r="C279" s="3">
        <v>99.0</v>
      </c>
      <c r="D279" s="3">
        <v>101.0</v>
      </c>
      <c r="E279" s="3" t="str">
        <f>F279*B279</f>
        <v>178.72</v>
      </c>
      <c r="F279" s="3" t="str">
        <f>D279-C279</f>
        <v>2.00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39</v>
      </c>
      <c r="B283" s="3"/>
      <c r="C283" s="3"/>
      <c r="D283" s="3"/>
      <c r="E283" s="3">
        <v>0.0</v>
      </c>
      <c r="F283" s="1"/>
      <c r="G283" s="8">
        <v>44185.0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4557.69</v>
      </c>
      <c r="F284" s="5"/>
      <c r="G284" s="3" t="str">
        <f>E284+9000</f>
        <v>13557.69</v>
      </c>
      <c r="H284" s="3" t="str">
        <f>E284-18</f>
        <v>4539.69</v>
      </c>
      <c r="I284" s="1"/>
      <c r="J284" s="1"/>
      <c r="K284" s="1"/>
    </row>
    <row r="285" ht="12.75" customHeight="1">
      <c r="A285" s="7" t="s">
        <v>51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106.6</v>
      </c>
      <c r="C288" s="3">
        <v>54.0</v>
      </c>
      <c r="D288" s="3">
        <v>55.0</v>
      </c>
      <c r="E288" s="3" t="str">
        <f t="shared" ref="E288:E289" si="42">F288*B288</f>
        <v>106.60</v>
      </c>
      <c r="F288" s="3" t="str">
        <f t="shared" ref="F288:F289" si="43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5155.0</v>
      </c>
      <c r="D289" s="3">
        <v>5248.0</v>
      </c>
      <c r="E289" s="3" t="str">
        <f t="shared" si="42"/>
        <v>416.64</v>
      </c>
      <c r="F289" s="3" t="str">
        <f t="shared" si="43"/>
        <v>93.00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208.0</v>
      </c>
      <c r="D291" s="3">
        <v>210.0</v>
      </c>
      <c r="E291" s="3" t="str">
        <f t="shared" ref="E291:E292" si="44">F291*B291</f>
        <v>37.76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44"/>
        <v>66.09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89.36</v>
      </c>
      <c r="C294" s="3">
        <v>98.0</v>
      </c>
      <c r="D294" s="3">
        <v>99.0</v>
      </c>
      <c r="E294" s="3" t="str">
        <f>F294*B294</f>
        <v>89.36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1036.84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328.3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39</v>
      </c>
      <c r="B298" s="3"/>
      <c r="C298" s="3"/>
      <c r="D298" s="3"/>
      <c r="E298" s="3">
        <v>0.0</v>
      </c>
      <c r="F298" s="1"/>
      <c r="G298" s="8">
        <v>44185.0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4082.34</v>
      </c>
      <c r="F299" s="5"/>
      <c r="G299" s="3" t="str">
        <f>E299+9000</f>
        <v>13082.34</v>
      </c>
      <c r="H299" s="1"/>
      <c r="I299" s="1"/>
      <c r="J299" s="1"/>
      <c r="K299" s="1"/>
    </row>
    <row r="300" ht="12.75" customHeight="1">
      <c r="A300" s="7" t="s">
        <v>51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1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5.75" customHeight="1">
      <c r="A326" s="5"/>
      <c r="B326" s="5"/>
      <c r="C326" s="5"/>
      <c r="D326" s="5"/>
      <c r="E326" s="6"/>
      <c r="F326" s="5"/>
      <c r="G326" s="1"/>
      <c r="H326" s="1"/>
      <c r="I326" s="1"/>
      <c r="J326" s="1"/>
      <c r="K326" s="1"/>
    </row>
    <row r="327" ht="12.75" customHeight="1">
      <c r="A327" s="7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2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5.75" customHeight="1">
      <c r="A340" s="5"/>
      <c r="B340" s="5"/>
      <c r="C340" s="5"/>
      <c r="D340" s="5"/>
      <c r="E340" s="6"/>
      <c r="F340" s="5"/>
      <c r="G340" s="1"/>
      <c r="H340" s="1"/>
      <c r="I340" s="1"/>
      <c r="J340" s="1"/>
      <c r="K340" s="1"/>
    </row>
    <row r="341" ht="12.75" customHeight="1">
      <c r="A341" s="7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2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5.75" customHeight="1">
      <c r="A354" s="5"/>
      <c r="B354" s="5"/>
      <c r="C354" s="5"/>
      <c r="D354" s="5"/>
      <c r="E354" s="6"/>
      <c r="F354" s="5"/>
      <c r="G354" s="1"/>
      <c r="H354" s="1"/>
      <c r="I354" s="1"/>
      <c r="J354" s="1"/>
      <c r="K354" s="1"/>
    </row>
    <row r="355" ht="12.75" customHeight="1">
      <c r="A355" s="7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2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5.75" customHeight="1">
      <c r="A368" s="5"/>
      <c r="B368" s="5"/>
      <c r="C368" s="5"/>
      <c r="D368" s="5"/>
      <c r="E368" s="6"/>
      <c r="F368" s="5"/>
      <c r="G368" s="1"/>
      <c r="H368" s="1"/>
      <c r="I368" s="1"/>
      <c r="J368" s="1"/>
      <c r="K368" s="1"/>
    </row>
    <row r="369" ht="12.75" customHeight="1">
      <c r="A369" s="7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2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5.75" customHeight="1">
      <c r="A382" s="5"/>
      <c r="B382" s="5"/>
      <c r="C382" s="5"/>
      <c r="D382" s="5"/>
      <c r="E382" s="6"/>
      <c r="F382" s="5"/>
      <c r="G382" s="1"/>
      <c r="H382" s="1"/>
      <c r="I382" s="1"/>
      <c r="J382" s="1"/>
      <c r="K382" s="1"/>
    </row>
    <row r="383" ht="12.75" customHeight="1">
      <c r="A383" s="7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2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3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5.75" customHeight="1">
      <c r="A396" s="5"/>
      <c r="B396" s="5"/>
      <c r="C396" s="5"/>
      <c r="D396" s="5"/>
      <c r="E396" s="6"/>
      <c r="F396" s="5"/>
      <c r="G396" s="1"/>
      <c r="H396" s="1"/>
      <c r="I396" s="1"/>
      <c r="J396" s="1"/>
      <c r="K396" s="1"/>
    </row>
    <row r="397" ht="12.75" customHeight="1">
      <c r="A397" s="7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2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5.75" customHeight="1">
      <c r="A410" s="5"/>
      <c r="B410" s="5"/>
      <c r="C410" s="5"/>
      <c r="D410" s="5"/>
      <c r="E410" s="6"/>
      <c r="F410" s="5"/>
      <c r="G410" s="1"/>
      <c r="H410" s="1"/>
      <c r="I410" s="1"/>
      <c r="J410" s="1"/>
      <c r="K410" s="1"/>
    </row>
    <row r="411" ht="12.75" customHeight="1">
      <c r="A411" s="7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2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3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5"/>
      <c r="B424" s="5"/>
      <c r="C424" s="5"/>
      <c r="D424" s="5"/>
      <c r="E424" s="6"/>
      <c r="F424" s="5"/>
      <c r="G424" s="1"/>
      <c r="H424" s="1"/>
      <c r="I424" s="1"/>
      <c r="J424" s="1"/>
      <c r="K424" s="1"/>
    </row>
    <row r="425" ht="12.75" customHeight="1">
      <c r="A425" s="7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2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5"/>
      <c r="B438" s="5"/>
      <c r="C438" s="5"/>
      <c r="D438" s="5"/>
      <c r="E438" s="6"/>
      <c r="F438" s="5"/>
      <c r="G438" s="1"/>
      <c r="H438" s="1"/>
      <c r="I438" s="1"/>
      <c r="J438" s="1"/>
      <c r="K438" s="1"/>
    </row>
    <row r="439" ht="12.7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2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3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5"/>
      <c r="G453" s="1"/>
      <c r="H453" s="1"/>
      <c r="I453" s="1"/>
      <c r="J453" s="1"/>
      <c r="K453" s="1"/>
    </row>
    <row r="454" ht="12.7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2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3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5.75" customHeight="1">
      <c r="A468" s="5"/>
      <c r="B468" s="5"/>
      <c r="C468" s="5"/>
      <c r="D468" s="5"/>
      <c r="E468" s="6"/>
      <c r="F468" s="5"/>
      <c r="G468" s="1"/>
      <c r="H468" s="1"/>
      <c r="I468" s="1"/>
      <c r="J468" s="1"/>
      <c r="K468" s="1"/>
    </row>
    <row r="469" ht="12.7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2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3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3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5"/>
      <c r="B483" s="5"/>
      <c r="C483" s="5"/>
      <c r="D483" s="5"/>
      <c r="E483" s="6"/>
      <c r="F483" s="5"/>
      <c r="G483" s="1"/>
      <c r="H483" s="1"/>
      <c r="I483" s="1"/>
      <c r="J483" s="1"/>
      <c r="K483" s="1"/>
    </row>
    <row r="484" ht="12.7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2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3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5.75" customHeight="1">
      <c r="A498" s="5"/>
      <c r="B498" s="5"/>
      <c r="C498" s="5"/>
      <c r="D498" s="5"/>
      <c r="E498" s="6"/>
      <c r="F498" s="5"/>
      <c r="G498" s="1"/>
      <c r="H498" s="1"/>
      <c r="I498" s="1"/>
      <c r="J498" s="1"/>
      <c r="K498" s="1"/>
    </row>
    <row r="499" ht="12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/>
  </sheetData>
  <mergeCells count="33">
    <mergeCell ref="B384:D384"/>
    <mergeCell ref="B370:D370"/>
    <mergeCell ref="B440:D440"/>
    <mergeCell ref="B426:D426"/>
    <mergeCell ref="B412:D412"/>
    <mergeCell ref="B455:D455"/>
    <mergeCell ref="B470:D470"/>
    <mergeCell ref="B485:D485"/>
    <mergeCell ref="B356:D356"/>
    <mergeCell ref="B398:D398"/>
    <mergeCell ref="B226:D226"/>
    <mergeCell ref="B196:D196"/>
    <mergeCell ref="B181:D181"/>
    <mergeCell ref="B211:D211"/>
    <mergeCell ref="B151:D151"/>
    <mergeCell ref="B136:D136"/>
    <mergeCell ref="B166:D166"/>
    <mergeCell ref="B342:D342"/>
    <mergeCell ref="B328:D328"/>
    <mergeCell ref="B314:D314"/>
    <mergeCell ref="B271:D271"/>
    <mergeCell ref="B286:D286"/>
    <mergeCell ref="B241:D241"/>
    <mergeCell ref="B256:D256"/>
    <mergeCell ref="B46:D46"/>
    <mergeCell ref="B61:D61"/>
    <mergeCell ref="B121:D121"/>
    <mergeCell ref="B106:D106"/>
    <mergeCell ref="B76:D76"/>
    <mergeCell ref="B91:D91"/>
    <mergeCell ref="B31:D31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24.0</v>
      </c>
      <c r="D3" s="3">
        <v>24.0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18459.0</v>
      </c>
      <c r="D4" s="9">
        <v>18574.0</v>
      </c>
      <c r="E4" s="3" t="str">
        <f t="shared" si="1"/>
        <v>591.10</v>
      </c>
      <c r="F4" s="3" t="str">
        <f t="shared" si="2"/>
        <v>115.00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25.0</v>
      </c>
      <c r="D6" s="9">
        <v>27.0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10.0</v>
      </c>
      <c r="D9" s="3">
        <v>10.0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3042.04</v>
      </c>
      <c r="F13" s="1"/>
      <c r="G13" s="3" t="str">
        <f>E13+11000</f>
        <v>14042.04</v>
      </c>
      <c r="H13" s="1"/>
      <c r="I13" s="1"/>
      <c r="J13" s="1"/>
      <c r="K13" s="1"/>
    </row>
    <row r="14" ht="12.75" customHeight="1">
      <c r="A14" s="7" t="s">
        <v>51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24.0</v>
      </c>
      <c r="D17" s="3">
        <v>24.0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18393.0</v>
      </c>
      <c r="D18" s="3">
        <v>18459.0</v>
      </c>
      <c r="E18" s="3" t="str">
        <f t="shared" si="4"/>
        <v>339.24</v>
      </c>
      <c r="F18" s="3" t="str">
        <f t="shared" si="5"/>
        <v>66.00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25.0</v>
      </c>
      <c r="D20" s="3">
        <v>25.0</v>
      </c>
      <c r="E20" s="3" t="str">
        <f t="shared" ref="E20:E21" si="6">F20*B20</f>
        <v>0.00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25.26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9.0</v>
      </c>
      <c r="D23" s="3">
        <v>10.0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2852.77</v>
      </c>
      <c r="F27" s="1"/>
      <c r="G27" s="3" t="str">
        <f>E27+11000</f>
        <v>13852.77</v>
      </c>
      <c r="H27" s="1"/>
      <c r="I27" s="1"/>
      <c r="J27" s="1"/>
      <c r="K27" s="1"/>
    </row>
    <row r="28" ht="12.75" customHeight="1">
      <c r="A28" s="7" t="s">
        <v>51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24.0</v>
      </c>
      <c r="D31" s="3">
        <v>24.0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18279.0</v>
      </c>
      <c r="D32" s="3">
        <v>18393.0</v>
      </c>
      <c r="E32" s="3" t="str">
        <f t="shared" si="7"/>
        <v>585.96</v>
      </c>
      <c r="F32" s="3" t="str">
        <f t="shared" si="8"/>
        <v>114.00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24.0</v>
      </c>
      <c r="D34" s="3">
        <v>25.0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25.26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9.0</v>
      </c>
      <c r="D37" s="3">
        <v>9.0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2989.99</v>
      </c>
      <c r="F41" s="1"/>
      <c r="G41" s="3" t="str">
        <f>E41+11000</f>
        <v>13989.99</v>
      </c>
      <c r="H41" s="1"/>
      <c r="I41" s="1"/>
      <c r="J41" s="1"/>
      <c r="K41" s="1"/>
    </row>
    <row r="42" ht="12.75" customHeight="1">
      <c r="A42" s="7" t="s">
        <v>51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24.0</v>
      </c>
      <c r="D45" s="3">
        <v>24.0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18187.0</v>
      </c>
      <c r="D46" s="3">
        <v>18279.0</v>
      </c>
      <c r="E46" s="3" t="str">
        <f t="shared" si="10"/>
        <v>472.88</v>
      </c>
      <c r="F46" s="3" t="str">
        <f t="shared" si="11"/>
        <v>92.00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23.0</v>
      </c>
      <c r="D48" s="3">
        <v>24.0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8.0</v>
      </c>
      <c r="D51" s="3">
        <v>9.0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3033.32</v>
      </c>
      <c r="F55" s="1"/>
      <c r="G55" s="3" t="str">
        <f>E55+11000</f>
        <v>14033.32</v>
      </c>
      <c r="H55" s="1"/>
      <c r="I55" s="1"/>
      <c r="J55" s="1"/>
      <c r="K55" s="1"/>
    </row>
    <row r="56" ht="12.75" customHeight="1">
      <c r="A56" s="7" t="s">
        <v>51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23.0</v>
      </c>
      <c r="D59" s="3">
        <v>24.0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18125.0</v>
      </c>
      <c r="D60" s="3">
        <v>18187.0</v>
      </c>
      <c r="E60" s="3" t="str">
        <f t="shared" si="13"/>
        <v>318.68</v>
      </c>
      <c r="F60" s="3" t="str">
        <f t="shared" si="14"/>
        <v>62.00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21.0</v>
      </c>
      <c r="D62" s="3">
        <v>23.0</v>
      </c>
      <c r="E62" s="3" t="str">
        <f t="shared" ref="E62:E63" si="15">F62*B62</f>
        <v>43.30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75.78</v>
      </c>
      <c r="F63" s="3" t="str">
        <f>F62+F65</f>
        <v>3.00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7.0</v>
      </c>
      <c r="D65" s="3">
        <v>8.0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3041.89</v>
      </c>
      <c r="F69" s="1"/>
      <c r="G69" s="3" t="str">
        <f>E69+11000</f>
        <v>14041.89</v>
      </c>
      <c r="H69" s="1"/>
      <c r="I69" s="1"/>
      <c r="J69" s="1"/>
      <c r="K69" s="1"/>
    </row>
    <row r="70" ht="12.75" customHeight="1">
      <c r="A70" s="7" t="s">
        <v>51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23.0</v>
      </c>
      <c r="D73" s="3">
        <v>23.0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18055.0</v>
      </c>
      <c r="D74" s="3">
        <v>18125.0</v>
      </c>
      <c r="E74" s="3" t="str">
        <f t="shared" si="16"/>
        <v>359.80</v>
      </c>
      <c r="F74" s="3" t="str">
        <f t="shared" si="17"/>
        <v>70.00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20.0</v>
      </c>
      <c r="D76" s="3">
        <v>21.0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7.0</v>
      </c>
      <c r="D79" s="3">
        <v>7.0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2763.83</v>
      </c>
      <c r="F83" s="1"/>
      <c r="G83" s="3" t="str">
        <f>E83+11000</f>
        <v>13763.83</v>
      </c>
      <c r="H83" s="1"/>
      <c r="I83" s="1"/>
      <c r="J83" s="1"/>
      <c r="K83" s="1"/>
    </row>
    <row r="84" ht="12.75" customHeight="1">
      <c r="A84" s="7" t="s">
        <v>51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22.0</v>
      </c>
      <c r="D87" s="3">
        <v>23.0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17947.0</v>
      </c>
      <c r="D88" s="3">
        <v>18055.0</v>
      </c>
      <c r="E88" s="3" t="str">
        <f t="shared" si="19"/>
        <v>555.12</v>
      </c>
      <c r="F88" s="3" t="str">
        <f t="shared" si="20"/>
        <v>108.00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19.0</v>
      </c>
      <c r="D90" s="3">
        <v>20.0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6.0</v>
      </c>
      <c r="D93" s="3">
        <v>7.0</v>
      </c>
      <c r="E93" s="3" t="str">
        <f>F93*B93</f>
        <v>131.15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3231.42</v>
      </c>
      <c r="F97" s="1"/>
      <c r="G97" s="3" t="str">
        <f>E97+11000</f>
        <v>14231.42</v>
      </c>
      <c r="H97" s="1"/>
      <c r="I97" s="1"/>
      <c r="J97" s="1"/>
      <c r="K97" s="1"/>
    </row>
    <row r="98" ht="12.75" customHeight="1">
      <c r="A98" s="7" t="s">
        <v>51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22.0</v>
      </c>
      <c r="D101" s="3">
        <v>22.0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17866.0</v>
      </c>
      <c r="D102" s="3">
        <v>17947.0</v>
      </c>
      <c r="E102" s="3" t="str">
        <f t="shared" si="22"/>
        <v>416.34</v>
      </c>
      <c r="F102" s="3" t="str">
        <f t="shared" si="23"/>
        <v>81.00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18.0</v>
      </c>
      <c r="D104" s="3">
        <v>19.0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50.52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5.0</v>
      </c>
      <c r="D107" s="3">
        <v>6.0</v>
      </c>
      <c r="E107" s="3" t="str">
        <f>F107*B107</f>
        <v>131.15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735.37</v>
      </c>
      <c r="F108" s="1"/>
      <c r="G108" s="1">
        <v>777.64</v>
      </c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>
        <v>360.0</v>
      </c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2921.98</v>
      </c>
      <c r="F111" s="1"/>
      <c r="G111" s="3" t="str">
        <f>E111+11000</f>
        <v>13921.98</v>
      </c>
      <c r="H111" s="1"/>
      <c r="I111" s="1"/>
      <c r="J111" s="1"/>
      <c r="K111" s="1"/>
    </row>
    <row r="112" ht="12.75" customHeight="1">
      <c r="A112" s="7" t="s">
        <v>51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106.56</v>
      </c>
      <c r="C115" s="3">
        <v>21.0</v>
      </c>
      <c r="D115" s="3">
        <v>22.0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4.72</v>
      </c>
      <c r="C116" s="3">
        <v>17760.0</v>
      </c>
      <c r="D116" s="3">
        <v>17866.0</v>
      </c>
      <c r="E116" s="3" t="str">
        <f t="shared" si="25"/>
        <v>500.32</v>
      </c>
      <c r="F116" s="3" t="str">
        <f t="shared" si="26"/>
        <v>106.00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110.42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19.87</v>
      </c>
      <c r="C118" s="3">
        <v>16.0</v>
      </c>
      <c r="D118" s="3">
        <v>18.0</v>
      </c>
      <c r="E118" s="3" t="str">
        <f t="shared" ref="E118:E119" si="27">F118*B118</f>
        <v>39.74</v>
      </c>
      <c r="F118" s="3" t="str">
        <f>D118-C118</f>
        <v>2.00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69.54</v>
      </c>
      <c r="F119" s="3" t="str">
        <f>F118+F121</f>
        <v>3.00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962.51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121.13</v>
      </c>
      <c r="C121" s="3">
        <v>4.0</v>
      </c>
      <c r="D121" s="3">
        <v>5.0</v>
      </c>
      <c r="E121" s="3" t="str">
        <f>F121*B121</f>
        <v>121.13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735.37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3043.06</v>
      </c>
      <c r="F125" s="1"/>
      <c r="G125" s="3" t="str">
        <f>E125+11000</f>
        <v>14043.06</v>
      </c>
      <c r="H125" s="1"/>
      <c r="I125" s="1"/>
      <c r="J125" s="1"/>
      <c r="K125" s="1"/>
    </row>
    <row r="126" ht="12.75" customHeight="1">
      <c r="A126" s="7" t="s">
        <v>51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106.56</v>
      </c>
      <c r="C129" s="3">
        <v>21.0</v>
      </c>
      <c r="D129" s="3">
        <v>21.0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4.72</v>
      </c>
      <c r="C130" s="3">
        <v>17636.0</v>
      </c>
      <c r="D130" s="3">
        <v>17760.0</v>
      </c>
      <c r="E130" s="3" t="str">
        <f t="shared" si="28"/>
        <v>585.28</v>
      </c>
      <c r="F130" s="3" t="str">
        <f t="shared" si="29"/>
        <v>124.00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>
        <v>110.42</v>
      </c>
      <c r="H131" s="1"/>
      <c r="I131" s="1"/>
      <c r="J131" s="1"/>
      <c r="K131" s="1"/>
    </row>
    <row r="132" ht="12.75" customHeight="1">
      <c r="A132" s="1" t="s">
        <v>9</v>
      </c>
      <c r="B132" s="3">
        <v>19.87</v>
      </c>
      <c r="C132" s="3">
        <v>15.0</v>
      </c>
      <c r="D132" s="3">
        <v>16.0</v>
      </c>
      <c r="E132" s="3" t="str">
        <f t="shared" ref="E132:E133" si="30">F132*B132</f>
        <v>19.87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46.36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914.07</v>
      </c>
      <c r="F134" s="1"/>
      <c r="G134" s="1">
        <v>962.51</v>
      </c>
      <c r="H134" s="1"/>
      <c r="I134" s="1"/>
      <c r="J134" s="1"/>
      <c r="K134" s="1"/>
    </row>
    <row r="135" ht="12.75" customHeight="1">
      <c r="A135" s="1" t="s">
        <v>12</v>
      </c>
      <c r="B135" s="3">
        <v>121.13</v>
      </c>
      <c r="C135" s="3">
        <v>3.0</v>
      </c>
      <c r="D135" s="3">
        <v>4.0</v>
      </c>
      <c r="E135" s="3" t="str">
        <f>F135*B135</f>
        <v>121.13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>
        <v>735.37</v>
      </c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25.0</v>
      </c>
      <c r="F138" s="1"/>
      <c r="G138" s="3">
        <v>50.0</v>
      </c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2892.61</v>
      </c>
      <c r="F139" s="1"/>
      <c r="G139" s="3" t="str">
        <f>E139+11000</f>
        <v>13892.61</v>
      </c>
      <c r="H139" s="1"/>
      <c r="I139" s="1"/>
      <c r="J139" s="1"/>
      <c r="K139" s="1"/>
    </row>
    <row r="140" ht="12.75" customHeight="1">
      <c r="A140" s="7" t="s">
        <v>51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106.56</v>
      </c>
      <c r="C143" s="3">
        <v>20.0</v>
      </c>
      <c r="D143" s="3">
        <v>21.0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4.72</v>
      </c>
      <c r="C144" s="3">
        <v>17539.0</v>
      </c>
      <c r="D144" s="3">
        <v>17636.0</v>
      </c>
      <c r="E144" s="3" t="str">
        <f t="shared" si="31"/>
        <v>457.84</v>
      </c>
      <c r="F144" s="3" t="str">
        <f t="shared" si="32"/>
        <v>97.00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19.87</v>
      </c>
      <c r="C146" s="3">
        <v>14.0</v>
      </c>
      <c r="D146" s="3">
        <v>15.0</v>
      </c>
      <c r="E146" s="3" t="str">
        <f t="shared" ref="E146:E147" si="33">F146*B146</f>
        <v>19.87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23.18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914.07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121.13</v>
      </c>
      <c r="C149" s="3">
        <v>3.0</v>
      </c>
      <c r="D149" s="3">
        <v>3.0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2727.42</v>
      </c>
      <c r="F153" s="1"/>
      <c r="G153" s="3" t="str">
        <f>E153+11000</f>
        <v>13727.42</v>
      </c>
      <c r="H153" s="1"/>
      <c r="I153" s="1"/>
      <c r="J153" s="1"/>
      <c r="K153" s="1"/>
    </row>
    <row r="154" ht="12.75" customHeight="1">
      <c r="A154" s="7" t="s">
        <v>51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106.56</v>
      </c>
      <c r="C157" s="3">
        <v>20.0</v>
      </c>
      <c r="D157" s="3">
        <v>20.0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4.72</v>
      </c>
      <c r="C158" s="3">
        <v>17427.0</v>
      </c>
      <c r="D158" s="3">
        <v>17539.0</v>
      </c>
      <c r="E158" s="3" t="str">
        <f t="shared" si="34"/>
        <v>528.64</v>
      </c>
      <c r="F158" s="3" t="str">
        <f t="shared" si="35"/>
        <v>112.00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19.87</v>
      </c>
      <c r="C160" s="3">
        <v>13.0</v>
      </c>
      <c r="D160" s="3">
        <v>14.0</v>
      </c>
      <c r="E160" s="3" t="str">
        <f t="shared" ref="E160:E161" si="36">F160*B160</f>
        <v>19.87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23.18</v>
      </c>
      <c r="F161" s="3" t="str">
        <f>F160+F163</f>
        <v>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914.07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121.13</v>
      </c>
      <c r="C163" s="3">
        <v>3.0</v>
      </c>
      <c r="D163" s="3">
        <v>3.0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2691.66</v>
      </c>
      <c r="F167" s="1"/>
      <c r="G167" s="3" t="str">
        <f>E167+11000</f>
        <v>13691.66</v>
      </c>
      <c r="H167" s="1"/>
      <c r="I167" s="1"/>
      <c r="J167" s="1"/>
      <c r="K167" s="1"/>
    </row>
    <row r="168" ht="12.75" customHeight="1">
      <c r="A168" s="7" t="s">
        <v>51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106.56</v>
      </c>
      <c r="C171" s="3">
        <v>19.0</v>
      </c>
      <c r="D171" s="3">
        <v>20.0</v>
      </c>
      <c r="E171" s="3" t="str">
        <f t="shared" ref="E171:E172" si="37">F171*B171</f>
        <v>106.56</v>
      </c>
      <c r="F171" s="3" t="str">
        <f t="shared" ref="F171:F172" si="38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4.72</v>
      </c>
      <c r="C172" s="3">
        <v>17342.0</v>
      </c>
      <c r="D172" s="3">
        <v>17427.0</v>
      </c>
      <c r="E172" s="3" t="str">
        <f t="shared" si="37"/>
        <v>401.20</v>
      </c>
      <c r="F172" s="3" t="str">
        <f t="shared" si="38"/>
        <v>85.00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19.87</v>
      </c>
      <c r="C174" s="3">
        <v>12.0</v>
      </c>
      <c r="D174" s="3">
        <v>13.0</v>
      </c>
      <c r="E174" s="3" t="str">
        <f t="shared" ref="E174:E175" si="39">F174*B174</f>
        <v>19.87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46.36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914.07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121.13</v>
      </c>
      <c r="C177" s="3">
        <v>2.0</v>
      </c>
      <c r="D177" s="3">
        <v>3.0</v>
      </c>
      <c r="E177" s="3" t="str">
        <f>F177*B177</f>
        <v>121.13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2815.09</v>
      </c>
      <c r="F181" s="1"/>
      <c r="G181" s="3" t="str">
        <f>E181+11000</f>
        <v>13815.09</v>
      </c>
      <c r="H181" s="1"/>
      <c r="I181" s="1"/>
      <c r="J181" s="1"/>
      <c r="K181" s="1"/>
    </row>
    <row r="182" ht="12.75" customHeight="1">
      <c r="A182" s="7" t="s">
        <v>51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106.56</v>
      </c>
      <c r="C185" s="3">
        <v>18.0</v>
      </c>
      <c r="D185" s="3">
        <v>19.0</v>
      </c>
      <c r="E185" s="3" t="str">
        <f t="shared" ref="E185:E186" si="40">F185*B185</f>
        <v>106.56</v>
      </c>
      <c r="F185" s="3" t="str">
        <f t="shared" ref="F185:F186" si="41">D185-C185</f>
        <v>1.00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17250.0</v>
      </c>
      <c r="D186" s="3">
        <v>17342.0</v>
      </c>
      <c r="E186" s="3" t="str">
        <f t="shared" si="40"/>
        <v>412.16</v>
      </c>
      <c r="F186" s="3" t="str">
        <f t="shared" si="41"/>
        <v>92.00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9.0</v>
      </c>
      <c r="D188" s="3">
        <v>12.0</v>
      </c>
      <c r="E188" s="3" t="str">
        <f t="shared" ref="E188:E189" si="42">F188*B188</f>
        <v>56.64</v>
      </c>
      <c r="F188" s="3" t="str">
        <f>D188-C188</f>
        <v>3.00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66.09</v>
      </c>
      <c r="F189" s="3" t="str">
        <f>F188+F191</f>
        <v>3.00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813.69</v>
      </c>
      <c r="F190" s="1"/>
      <c r="G190" s="1">
        <v>914.07</v>
      </c>
      <c r="H190" s="1"/>
      <c r="I190" s="1"/>
      <c r="J190" s="1"/>
      <c r="K190" s="1"/>
    </row>
    <row r="191" ht="12.75" customHeight="1">
      <c r="A191" s="1" t="s">
        <v>12</v>
      </c>
      <c r="B191" s="3">
        <v>114.27</v>
      </c>
      <c r="C191" s="3">
        <v>2.0</v>
      </c>
      <c r="D191" s="3">
        <v>2.0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2661.04</v>
      </c>
      <c r="F195" s="1"/>
      <c r="G195" s="3" t="str">
        <f>E195+11000</f>
        <v>13661.04</v>
      </c>
      <c r="H195" s="1"/>
      <c r="I195" s="1"/>
      <c r="J195" s="1"/>
      <c r="K195" s="1"/>
    </row>
    <row r="196" ht="12.75" customHeight="1">
      <c r="A196" s="7" t="s">
        <v>51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18.0</v>
      </c>
      <c r="D199" s="3">
        <v>18.0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17153.0</v>
      </c>
      <c r="D200" s="3">
        <v>17250.0</v>
      </c>
      <c r="E200" s="3" t="str">
        <f t="shared" si="43"/>
        <v>434.56</v>
      </c>
      <c r="F200" s="3" t="str">
        <f t="shared" si="44"/>
        <v>97.00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4.0</v>
      </c>
      <c r="D202" s="3">
        <v>9.0</v>
      </c>
      <c r="E202" s="3" t="str">
        <f t="shared" ref="E202:E203" si="45">F202*B202</f>
        <v>94.40</v>
      </c>
      <c r="F202" s="3" t="str">
        <f>D202-C202</f>
        <v>5.00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132.18</v>
      </c>
      <c r="F203" s="3" t="str">
        <f>F202+F205</f>
        <v>6.00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813.69</v>
      </c>
      <c r="F204" s="1"/>
      <c r="G204" s="1">
        <v>914.07</v>
      </c>
      <c r="H204" s="1"/>
      <c r="I204" s="1"/>
      <c r="J204" s="1"/>
      <c r="K204" s="1"/>
    </row>
    <row r="205" ht="12.75" customHeight="1">
      <c r="A205" s="1" t="s">
        <v>12</v>
      </c>
      <c r="B205" s="3">
        <v>114.27</v>
      </c>
      <c r="C205" s="3">
        <v>1.0</v>
      </c>
      <c r="D205" s="3">
        <v>2.0</v>
      </c>
      <c r="E205" s="3" t="str">
        <f>F205*B205</f>
        <v>114.27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2795.00</v>
      </c>
      <c r="F209" s="1"/>
      <c r="G209" s="3" t="str">
        <f>E209+11000</f>
        <v>13795.00</v>
      </c>
      <c r="H209" s="1"/>
      <c r="I209" s="1"/>
      <c r="J209" s="1"/>
      <c r="K209" s="1"/>
    </row>
    <row r="210" ht="12.75" customHeight="1">
      <c r="A210" s="7" t="s">
        <v>51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18.0</v>
      </c>
      <c r="D213" s="3">
        <v>18.0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17110.0</v>
      </c>
      <c r="D214" s="3">
        <v>17153.0</v>
      </c>
      <c r="E214" s="3" t="str">
        <f t="shared" si="46"/>
        <v>192.64</v>
      </c>
      <c r="F214" s="3" t="str">
        <f t="shared" si="47"/>
        <v>43.00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4.0</v>
      </c>
      <c r="D216" s="3">
        <v>4.0</v>
      </c>
      <c r="E216" s="3" t="str">
        <f t="shared" ref="E216:E217" si="48">F216*B216</f>
        <v>0.00</v>
      </c>
      <c r="F216" s="3" t="str">
        <f>D216-C216</f>
        <v>0.00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0.00</v>
      </c>
      <c r="F217" s="3" t="str">
        <f>F216+F219</f>
        <v>0.00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813.69</v>
      </c>
      <c r="F218" s="1"/>
      <c r="G218" s="1">
        <v>914.07</v>
      </c>
      <c r="H218" s="1"/>
      <c r="I218" s="1"/>
      <c r="J218" s="1"/>
      <c r="K218" s="1"/>
    </row>
    <row r="219" ht="12.75" customHeight="1">
      <c r="A219" s="1" t="s">
        <v>12</v>
      </c>
      <c r="B219" s="3">
        <v>114.27</v>
      </c>
      <c r="C219" s="3">
        <v>1.0</v>
      </c>
      <c r="D219" s="3">
        <v>1.0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25.0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2212.23</v>
      </c>
      <c r="F223" s="1"/>
      <c r="G223" s="3" t="str">
        <f>E223+11000</f>
        <v>13212.23</v>
      </c>
      <c r="H223" s="1"/>
      <c r="I223" s="1"/>
      <c r="J223" s="1"/>
      <c r="K223" s="1"/>
    </row>
    <row r="224" ht="12.75" customHeight="1">
      <c r="A224" s="7" t="s">
        <v>51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101.2</v>
      </c>
      <c r="C227" s="3">
        <v>18.0</v>
      </c>
      <c r="D227" s="3">
        <v>18.0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4.48</v>
      </c>
      <c r="C228" s="3">
        <v>17107.0</v>
      </c>
      <c r="D228" s="3">
        <v>17110.0</v>
      </c>
      <c r="E228" s="3" t="str">
        <f t="shared" si="49"/>
        <v>13.44</v>
      </c>
      <c r="F228" s="3" t="str">
        <f t="shared" si="50"/>
        <v>3.00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18.88</v>
      </c>
      <c r="C230" s="3">
        <v>1.0</v>
      </c>
      <c r="D230" s="3">
        <v>3.0</v>
      </c>
      <c r="E230" s="3" t="str">
        <f t="shared" ref="E230:E231" si="51">F230*B230</f>
        <v>37.76</v>
      </c>
      <c r="F230" s="3" t="str">
        <f>D230-C230</f>
        <v>2.00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44.06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813.69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114.27</v>
      </c>
      <c r="C233" s="3">
        <v>1.0</v>
      </c>
      <c r="D233" s="3">
        <v>1.0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730.81</v>
      </c>
      <c r="F234" s="1"/>
      <c r="G234" s="1">
        <v>730.81</v>
      </c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25.0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2114.85</v>
      </c>
      <c r="F237" s="1"/>
      <c r="G237" s="3"/>
      <c r="H237" s="1"/>
      <c r="I237" s="1"/>
      <c r="J237" s="1"/>
      <c r="K237" s="1"/>
    </row>
    <row r="238" ht="12.75" customHeight="1">
      <c r="A238" s="7" t="s">
        <v>51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101.2</v>
      </c>
      <c r="C241" s="3">
        <v>18.0</v>
      </c>
      <c r="D241" s="3">
        <v>18.0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4.48</v>
      </c>
      <c r="C242" s="3">
        <v>17095.0</v>
      </c>
      <c r="D242" s="3">
        <v>17107.0</v>
      </c>
      <c r="E242" s="3" t="str">
        <f t="shared" si="52"/>
        <v>53.76</v>
      </c>
      <c r="F242" s="3" t="str">
        <f t="shared" si="53"/>
        <v>12.00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18.88</v>
      </c>
      <c r="C244" s="3">
        <v>0.0</v>
      </c>
      <c r="D244" s="3">
        <v>1.0</v>
      </c>
      <c r="E244" s="3" t="str">
        <f t="shared" ref="E244:E245" si="54">F244*B244</f>
        <v>18.88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44.06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813.69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114.27</v>
      </c>
      <c r="C247" s="3">
        <v>0.0</v>
      </c>
      <c r="D247" s="3">
        <v>1.0</v>
      </c>
      <c r="E247" s="3" t="str">
        <f>F247*B247</f>
        <v>114.27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>
        <v>730.81</v>
      </c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25.0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2250.56</v>
      </c>
      <c r="F251" s="1"/>
      <c r="G251" s="3" t="str">
        <f>E251-E246+4036+601.48</f>
        <v>6074.35</v>
      </c>
      <c r="H251" s="1"/>
      <c r="I251" s="1"/>
      <c r="J251" s="1"/>
      <c r="K251" s="1"/>
    </row>
    <row r="252" ht="12.75" customHeight="1">
      <c r="A252" s="7" t="s">
        <v>51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101.2</v>
      </c>
      <c r="C255" s="3">
        <v>18.0</v>
      </c>
      <c r="D255" s="3">
        <v>18.0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4.48</v>
      </c>
      <c r="C256" s="3">
        <v>17092.0</v>
      </c>
      <c r="D256" s="3">
        <v>17095.0</v>
      </c>
      <c r="E256" s="3" t="str">
        <f t="shared" si="55"/>
        <v>13.44</v>
      </c>
      <c r="F256" s="3" t="str">
        <f t="shared" si="56"/>
        <v>3.00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/>
      <c r="C258" s="3"/>
      <c r="D258" s="3"/>
      <c r="E258" s="3">
        <v>663.38</v>
      </c>
      <c r="F258" s="3" t="str">
        <f>D258-C258</f>
        <v>0.00</v>
      </c>
      <c r="G258" s="1"/>
      <c r="H258" s="1"/>
      <c r="I258" s="1"/>
      <c r="J258" s="1"/>
      <c r="K258" s="1"/>
    </row>
    <row r="259" ht="12.75" customHeight="1">
      <c r="A259" s="1" t="s">
        <v>11</v>
      </c>
      <c r="B259" s="3"/>
      <c r="C259" s="3"/>
      <c r="D259" s="3"/>
      <c r="E259" s="3">
        <v>813.69</v>
      </c>
      <c r="F259" s="1"/>
      <c r="G259" s="1"/>
      <c r="H259" s="1"/>
      <c r="I259" s="1"/>
      <c r="J259" s="1"/>
      <c r="K259" s="1"/>
    </row>
    <row r="260" ht="12.75" customHeight="1">
      <c r="A260" s="1" t="s">
        <v>12</v>
      </c>
      <c r="B260" s="3"/>
      <c r="C260" s="3"/>
      <c r="D260" s="3"/>
      <c r="E260" s="3">
        <v>861.73</v>
      </c>
      <c r="F260" s="3" t="str">
        <f>D260-C260</f>
        <v>0.00</v>
      </c>
      <c r="G260" s="1"/>
      <c r="H260" s="1"/>
      <c r="I260" s="1"/>
      <c r="J260" s="1"/>
      <c r="K260" s="1"/>
    </row>
    <row r="261" ht="12.75" customHeight="1">
      <c r="A261" s="1" t="s">
        <v>13</v>
      </c>
      <c r="B261" s="3"/>
      <c r="C261" s="3"/>
      <c r="D261" s="3"/>
      <c r="E261" s="3">
        <v>730.81</v>
      </c>
      <c r="F261" s="1"/>
      <c r="G261" s="1">
        <v>730.81</v>
      </c>
      <c r="H261" s="1"/>
      <c r="I261" s="1"/>
      <c r="J261" s="1"/>
      <c r="K261" s="1"/>
    </row>
    <row r="262" ht="12.75" customHeight="1">
      <c r="A262" s="1" t="s">
        <v>14</v>
      </c>
      <c r="B262" s="3"/>
      <c r="C262" s="3"/>
      <c r="D262" s="3"/>
      <c r="E262" s="3">
        <v>347.47</v>
      </c>
      <c r="F262" s="1"/>
      <c r="G262" s="1"/>
      <c r="H262" s="1"/>
      <c r="I262" s="1"/>
      <c r="J262" s="1"/>
      <c r="K262" s="1"/>
    </row>
    <row r="263" ht="15.75" customHeight="1">
      <c r="A263" s="10" t="s">
        <v>15</v>
      </c>
      <c r="B263" s="10"/>
      <c r="C263" s="10"/>
      <c r="D263" s="10"/>
      <c r="E263" s="11">
        <v>25.0</v>
      </c>
      <c r="F263" s="1"/>
      <c r="G263" s="3"/>
      <c r="H263" s="1"/>
      <c r="I263" s="1"/>
      <c r="J263" s="1"/>
      <c r="K263" s="1"/>
    </row>
    <row r="264" ht="15.75" customHeight="1">
      <c r="A264" s="5" t="s">
        <v>16</v>
      </c>
      <c r="B264" s="5"/>
      <c r="C264" s="5"/>
      <c r="D264" s="5"/>
      <c r="E264" s="6" t="str">
        <f>SUM(E255:E263)</f>
        <v>3558.14</v>
      </c>
      <c r="F264" s="1"/>
      <c r="G264" s="3"/>
      <c r="H264" s="1"/>
      <c r="I264" s="1"/>
      <c r="J264" s="1"/>
      <c r="K264" s="1"/>
    </row>
    <row r="265" ht="12.75" customHeight="1">
      <c r="A265" s="7" t="s">
        <v>51</v>
      </c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1"/>
      <c r="B266" s="2" t="s">
        <v>38</v>
      </c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/>
      <c r="H267" s="1"/>
      <c r="I267" s="1"/>
      <c r="J267" s="1"/>
      <c r="K267" s="1"/>
    </row>
    <row r="268" ht="12.75" customHeight="1">
      <c r="A268" s="1" t="s">
        <v>6</v>
      </c>
      <c r="B268" s="3">
        <v>101.2</v>
      </c>
      <c r="C268" s="3">
        <v>18.0</v>
      </c>
      <c r="D268" s="3">
        <v>18.0</v>
      </c>
      <c r="E268" s="3" t="str">
        <f t="shared" ref="E268:E269" si="57">F268*B268</f>
        <v>0.00</v>
      </c>
      <c r="F268" s="3" t="str">
        <f t="shared" ref="F268:F269" si="58">D268-C268</f>
        <v>0.00</v>
      </c>
      <c r="G268" s="1"/>
      <c r="H268" s="1"/>
      <c r="I268" s="1"/>
      <c r="J268" s="1"/>
      <c r="K268" s="1"/>
    </row>
    <row r="269" ht="12.75" customHeight="1">
      <c r="A269" s="1" t="s">
        <v>7</v>
      </c>
      <c r="B269" s="3">
        <v>4.48</v>
      </c>
      <c r="C269" s="3">
        <v>17052.0</v>
      </c>
      <c r="D269" s="3">
        <v>17092.0</v>
      </c>
      <c r="E269" s="3" t="str">
        <f t="shared" si="57"/>
        <v>179.20</v>
      </c>
      <c r="F269" s="3" t="str">
        <f t="shared" si="58"/>
        <v>40.00</v>
      </c>
      <c r="G269" s="1"/>
      <c r="H269" s="1"/>
      <c r="I269" s="1"/>
      <c r="J269" s="1"/>
      <c r="K269" s="1"/>
    </row>
    <row r="270" ht="12.75" customHeight="1">
      <c r="A270" s="1" t="s">
        <v>8</v>
      </c>
      <c r="B270" s="3"/>
      <c r="C270" s="3"/>
      <c r="D270" s="3"/>
      <c r="E270" s="3">
        <v>102.62</v>
      </c>
      <c r="F270" s="1"/>
      <c r="G270" s="1"/>
      <c r="H270" s="1"/>
      <c r="I270" s="1"/>
      <c r="J270" s="1"/>
      <c r="K270" s="1"/>
    </row>
    <row r="271" ht="12.75" customHeight="1">
      <c r="A271" s="1" t="s">
        <v>9</v>
      </c>
      <c r="B271" s="3"/>
      <c r="C271" s="3"/>
      <c r="D271" s="3"/>
      <c r="E271" s="3">
        <v>663.38</v>
      </c>
      <c r="F271" s="3" t="str">
        <f>D271-C271</f>
        <v>0.00</v>
      </c>
      <c r="G271" s="1"/>
      <c r="H271" s="1"/>
      <c r="I271" s="1"/>
      <c r="J271" s="1"/>
      <c r="K271" s="1"/>
    </row>
    <row r="272" ht="12.75" customHeight="1">
      <c r="A272" s="1" t="s">
        <v>11</v>
      </c>
      <c r="B272" s="3"/>
      <c r="C272" s="3"/>
      <c r="D272" s="3"/>
      <c r="E272" s="3">
        <v>813.69</v>
      </c>
      <c r="F272" s="1"/>
      <c r="G272" s="1"/>
      <c r="H272" s="1"/>
      <c r="I272" s="1"/>
      <c r="J272" s="1"/>
      <c r="K272" s="1"/>
    </row>
    <row r="273" ht="12.75" customHeight="1">
      <c r="A273" s="1" t="s">
        <v>12</v>
      </c>
      <c r="B273" s="3"/>
      <c r="C273" s="3"/>
      <c r="D273" s="3"/>
      <c r="E273" s="3">
        <v>861.73</v>
      </c>
      <c r="F273" s="3" t="str">
        <f>D273-C273</f>
        <v>0.00</v>
      </c>
      <c r="G273" s="1"/>
      <c r="H273" s="1"/>
      <c r="I273" s="1"/>
      <c r="J273" s="1"/>
      <c r="K273" s="1"/>
    </row>
    <row r="274" ht="12.75" customHeight="1">
      <c r="A274" s="1" t="s">
        <v>13</v>
      </c>
      <c r="B274" s="3"/>
      <c r="C274" s="3"/>
      <c r="D274" s="3"/>
      <c r="E274" s="3">
        <v>730.81</v>
      </c>
      <c r="F274" s="1"/>
      <c r="G274" s="1">
        <v>730.81</v>
      </c>
      <c r="H274" s="1"/>
      <c r="I274" s="1"/>
      <c r="J274" s="1"/>
      <c r="K274" s="1"/>
    </row>
    <row r="275" ht="12.75" customHeight="1">
      <c r="A275" s="1" t="s">
        <v>14</v>
      </c>
      <c r="B275" s="3"/>
      <c r="C275" s="3"/>
      <c r="D275" s="3"/>
      <c r="E275" s="3">
        <v>203.68</v>
      </c>
      <c r="F275" s="1"/>
      <c r="G275" s="1"/>
      <c r="H275" s="1"/>
      <c r="I275" s="1"/>
      <c r="J275" s="1"/>
      <c r="K275" s="1"/>
    </row>
    <row r="276" ht="15.75" customHeight="1">
      <c r="A276" s="5" t="s">
        <v>16</v>
      </c>
      <c r="B276" s="5"/>
      <c r="C276" s="5"/>
      <c r="D276" s="5"/>
      <c r="E276" s="6" t="str">
        <f>SUM(E268:E275)</f>
        <v>3555.11</v>
      </c>
      <c r="F276" s="1"/>
      <c r="G276" s="3" t="str">
        <f>7000+E276</f>
        <v>10555.11</v>
      </c>
      <c r="H276" s="1"/>
      <c r="I276" s="1"/>
      <c r="J276" s="1"/>
      <c r="K276" s="1"/>
    </row>
    <row r="277" ht="12.75" customHeight="1">
      <c r="A277" s="7" t="s">
        <v>51</v>
      </c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5.75" customHeight="1">
      <c r="A285" s="5"/>
      <c r="B285" s="5"/>
      <c r="C285" s="5"/>
      <c r="D285" s="5"/>
      <c r="E285" s="6"/>
      <c r="F285" s="1"/>
      <c r="G285" s="3"/>
      <c r="H285" s="1"/>
      <c r="I285" s="1"/>
      <c r="J285" s="1"/>
      <c r="K285" s="1"/>
    </row>
    <row r="286" ht="12.75" customHeight="1">
      <c r="A286" s="7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5.75" customHeight="1">
      <c r="A287" s="1"/>
      <c r="B287" s="2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1"/>
      <c r="G297" s="3"/>
      <c r="H297" s="1"/>
      <c r="I297" s="1"/>
      <c r="J297" s="1"/>
      <c r="K297" s="1"/>
    </row>
    <row r="298" ht="12.75" customHeight="1">
      <c r="A298" s="7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5"/>
      <c r="B309" s="5"/>
      <c r="C309" s="5"/>
      <c r="D309" s="5"/>
      <c r="E309" s="6"/>
      <c r="F309" s="1"/>
      <c r="G309" s="3"/>
      <c r="H309" s="1"/>
      <c r="I309" s="1"/>
      <c r="J309" s="1"/>
      <c r="K309" s="1"/>
    </row>
    <row r="310" ht="12.75" customHeight="1">
      <c r="A310" s="7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1"/>
      <c r="B311" s="2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1"/>
      <c r="H321" s="1"/>
      <c r="I321" s="1"/>
      <c r="J321" s="1"/>
      <c r="K321" s="1"/>
    </row>
    <row r="322" ht="12.75" customHeight="1">
      <c r="A322" s="7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5.75" customHeight="1">
      <c r="A333" s="5"/>
      <c r="B333" s="5"/>
      <c r="C333" s="5"/>
      <c r="D333" s="5"/>
      <c r="E333" s="6"/>
      <c r="F333" s="1"/>
      <c r="G333" s="1"/>
      <c r="H333" s="1"/>
      <c r="I333" s="1"/>
      <c r="J333" s="1"/>
      <c r="K333" s="1"/>
    </row>
    <row r="334" ht="12.75" customHeight="1">
      <c r="A334" s="7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1"/>
      <c r="B335" s="2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5.75" customHeight="1">
      <c r="A345" s="5"/>
      <c r="B345" s="5"/>
      <c r="C345" s="5"/>
      <c r="D345" s="5"/>
      <c r="E345" s="6"/>
      <c r="F345" s="1"/>
      <c r="G345" s="1"/>
      <c r="H345" s="1"/>
      <c r="I345" s="1"/>
      <c r="J345" s="1"/>
      <c r="K345" s="1"/>
    </row>
    <row r="346" ht="12.75" customHeight="1">
      <c r="A346" s="7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5.75" customHeight="1">
      <c r="A347" s="1"/>
      <c r="B347" s="2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1"/>
      <c r="G357" s="1"/>
      <c r="H357" s="1"/>
      <c r="I357" s="1"/>
      <c r="J357" s="1"/>
      <c r="K357" s="1"/>
    </row>
    <row r="358" ht="12.75" customHeight="1">
      <c r="A358" s="7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5.75" customHeight="1">
      <c r="A369" s="5"/>
      <c r="B369" s="5"/>
      <c r="C369" s="5"/>
      <c r="D369" s="5"/>
      <c r="E369" s="6"/>
      <c r="F369" s="1"/>
      <c r="G369" s="1"/>
      <c r="H369" s="1"/>
      <c r="I369" s="1"/>
      <c r="J369" s="1"/>
      <c r="K369" s="1"/>
    </row>
    <row r="370" ht="12.75" customHeight="1">
      <c r="A370" s="7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A371" s="1"/>
      <c r="B371" s="2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5.75" customHeight="1">
      <c r="A381" s="5"/>
      <c r="B381" s="5"/>
      <c r="C381" s="5"/>
      <c r="D381" s="5"/>
      <c r="E381" s="6"/>
      <c r="F381" s="1"/>
      <c r="G381" s="1"/>
      <c r="H381" s="1"/>
      <c r="I381" s="1"/>
      <c r="J381" s="1"/>
      <c r="K381" s="1"/>
    </row>
    <row r="382" ht="12.75" customHeight="1">
      <c r="A382" s="7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5.75" customHeight="1">
      <c r="A383" s="1"/>
      <c r="B383" s="2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1"/>
      <c r="G393" s="1"/>
      <c r="H393" s="1"/>
      <c r="I393" s="1"/>
      <c r="J393" s="1"/>
      <c r="K393" s="1"/>
    </row>
    <row r="394" ht="12.75" customHeight="1">
      <c r="A394" s="7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1"/>
      <c r="G417" s="1"/>
      <c r="H417" s="1"/>
      <c r="I417" s="1"/>
      <c r="J417" s="1"/>
      <c r="K417" s="1"/>
    </row>
    <row r="418" ht="12.75" customHeight="1">
      <c r="A418" s="7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5.75" customHeight="1">
      <c r="A429" s="5"/>
      <c r="B429" s="5"/>
      <c r="C429" s="5"/>
      <c r="D429" s="5"/>
      <c r="E429" s="6"/>
      <c r="F429" s="1"/>
      <c r="G429" s="1"/>
      <c r="H429" s="1"/>
      <c r="I429" s="1"/>
      <c r="J429" s="1"/>
      <c r="K429" s="1"/>
    </row>
    <row r="430" ht="12.75" customHeight="1">
      <c r="A430" s="7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5.75" customHeight="1">
      <c r="A431" s="1"/>
      <c r="B431" s="2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5.75" customHeight="1">
      <c r="A441" s="5"/>
      <c r="B441" s="5"/>
      <c r="C441" s="5"/>
      <c r="D441" s="5"/>
      <c r="E441" s="6"/>
      <c r="F441" s="1"/>
      <c r="G441" s="1"/>
      <c r="H441" s="1"/>
      <c r="I441" s="1"/>
      <c r="J441" s="1"/>
      <c r="K441" s="1"/>
    </row>
    <row r="442" ht="12.75" customHeight="1">
      <c r="A442" s="7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5.75" customHeight="1">
      <c r="A443" s="1"/>
      <c r="B443" s="2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1"/>
      <c r="G453" s="1"/>
      <c r="H453" s="1"/>
      <c r="I453" s="1"/>
      <c r="J453" s="1"/>
      <c r="K453" s="1"/>
    </row>
    <row r="454" ht="12.75" customHeight="1">
      <c r="A454" s="7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5.75" customHeight="1">
      <c r="B455" s="2"/>
    </row>
    <row r="456" ht="12.75" customHeight="1">
      <c r="B456" s="12"/>
      <c r="C456" s="12"/>
      <c r="D456" s="12"/>
      <c r="E456" s="12"/>
      <c r="F456" s="12"/>
    </row>
    <row r="457" ht="12.75" customHeight="1">
      <c r="A457" s="12"/>
      <c r="B457" s="3"/>
      <c r="C457" s="3"/>
      <c r="D457" s="3"/>
      <c r="E457" s="3"/>
      <c r="F457" s="3"/>
    </row>
    <row r="458" ht="12.75" customHeight="1">
      <c r="A458" s="12"/>
      <c r="B458" s="3"/>
      <c r="C458" s="3"/>
      <c r="D458" s="3"/>
      <c r="E458" s="3"/>
      <c r="F458" s="3"/>
    </row>
    <row r="459" ht="12.75" customHeight="1">
      <c r="A459" s="12"/>
      <c r="B459" s="3"/>
      <c r="C459" s="3"/>
      <c r="D459" s="3"/>
      <c r="E459" s="3"/>
    </row>
    <row r="460" ht="12.75" customHeight="1">
      <c r="A460" s="12"/>
      <c r="B460" s="3"/>
      <c r="C460" s="3"/>
      <c r="D460" s="3"/>
      <c r="E460" s="3"/>
      <c r="F460" s="3"/>
    </row>
    <row r="461" ht="12.75" customHeight="1">
      <c r="A461" s="12"/>
      <c r="B461" s="3"/>
      <c r="C461" s="3"/>
      <c r="D461" s="3"/>
      <c r="E461" s="3"/>
    </row>
    <row r="462" ht="12.75" customHeight="1">
      <c r="A462" s="12"/>
      <c r="B462" s="3"/>
      <c r="C462" s="3"/>
      <c r="D462" s="3"/>
      <c r="E462" s="3"/>
      <c r="F462" s="3"/>
    </row>
    <row r="463" ht="12.75" customHeight="1">
      <c r="A463" s="1"/>
      <c r="B463" s="2"/>
      <c r="E463" s="1"/>
      <c r="F463" s="1"/>
      <c r="G463" s="1"/>
      <c r="H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</row>
    <row r="465" ht="15.75" customHeight="1">
      <c r="A465" s="1"/>
      <c r="B465" s="3"/>
      <c r="C465" s="3"/>
      <c r="D465" s="3"/>
      <c r="E465" s="3"/>
      <c r="F465" s="3"/>
      <c r="G465" s="1"/>
      <c r="H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</row>
    <row r="467" ht="15.75" customHeight="1">
      <c r="A467" s="1"/>
      <c r="B467" s="3"/>
      <c r="C467" s="3"/>
      <c r="D467" s="3"/>
      <c r="E467" s="3"/>
      <c r="F467" s="1"/>
      <c r="G467" s="1"/>
      <c r="H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</row>
    <row r="473" ht="12.75" customHeight="1">
      <c r="A473" s="5"/>
      <c r="B473" s="5"/>
      <c r="C473" s="5"/>
      <c r="D473" s="5"/>
      <c r="E473" s="6"/>
      <c r="F473" s="1"/>
      <c r="G473" s="1"/>
      <c r="H473" s="1"/>
    </row>
    <row r="474" ht="12.75" customHeight="1">
      <c r="A474" s="7"/>
      <c r="B474" s="3"/>
      <c r="C474" s="3"/>
      <c r="D474" s="3"/>
      <c r="E474" s="3"/>
      <c r="F474" s="1"/>
      <c r="G474" s="1"/>
      <c r="H474" s="1"/>
    </row>
    <row r="475" ht="15.75" customHeight="1"/>
    <row r="476" ht="15.75" customHeight="1"/>
    <row r="477" ht="15.75" customHeight="1"/>
  </sheetData>
  <mergeCells count="36">
    <mergeCell ref="B431:D431"/>
    <mergeCell ref="B443:D443"/>
    <mergeCell ref="B455:D455"/>
    <mergeCell ref="B463:D463"/>
    <mergeCell ref="B407:D407"/>
    <mergeCell ref="B395:D395"/>
    <mergeCell ref="B383:D383"/>
    <mergeCell ref="B371:D371"/>
    <mergeCell ref="B419:D419"/>
    <mergeCell ref="B113:D113"/>
    <mergeCell ref="B99:D99"/>
    <mergeCell ref="B169:D169"/>
    <mergeCell ref="B155:D155"/>
    <mergeCell ref="B141:D141"/>
    <mergeCell ref="B127:D127"/>
    <mergeCell ref="B183:D183"/>
    <mergeCell ref="B71:D71"/>
    <mergeCell ref="B57:D57"/>
    <mergeCell ref="B43:D43"/>
    <mergeCell ref="B29:D29"/>
    <mergeCell ref="B15:D15"/>
    <mergeCell ref="B1:D1"/>
    <mergeCell ref="B85:D85"/>
    <mergeCell ref="B266:D266"/>
    <mergeCell ref="B225:D225"/>
    <mergeCell ref="B239:D239"/>
    <mergeCell ref="B253:D253"/>
    <mergeCell ref="B211:D211"/>
    <mergeCell ref="B197:D197"/>
    <mergeCell ref="B347:D347"/>
    <mergeCell ref="B359:D359"/>
    <mergeCell ref="B335:D335"/>
    <mergeCell ref="B323:D323"/>
    <mergeCell ref="B311:D311"/>
    <mergeCell ref="B299:D299"/>
    <mergeCell ref="B287:D28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1279.0</v>
      </c>
      <c r="D5" s="3">
        <v>1283.0</v>
      </c>
      <c r="E5" s="3" t="str">
        <f t="shared" ref="E5:E6" si="1">F5*B5</f>
        <v>203.72</v>
      </c>
      <c r="F5" s="3" t="str">
        <f>D5-C5</f>
        <v>4.00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239.82</v>
      </c>
      <c r="F6" s="3" t="str">
        <f>F5+F8</f>
        <v>6.00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51.0</v>
      </c>
      <c r="D8" s="3">
        <v>53.0</v>
      </c>
      <c r="E8" s="3" t="str">
        <f>B8*F8</f>
        <v>486.32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53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46</v>
      </c>
      <c r="B13" s="3"/>
      <c r="C13" s="3"/>
      <c r="D13" s="3"/>
      <c r="E13" s="3">
        <v>260.0</v>
      </c>
      <c r="F13" s="1"/>
      <c r="G13" s="3"/>
      <c r="H13" s="13" t="str">
        <f>H14-6500</f>
        <v>25197.59</v>
      </c>
    </row>
    <row r="14">
      <c r="A14" s="5" t="s">
        <v>16</v>
      </c>
      <c r="B14" s="5"/>
      <c r="C14" s="5"/>
      <c r="D14" s="5"/>
      <c r="E14" s="6" t="str">
        <f>SUM(E3:E13)</f>
        <v>7312.71</v>
      </c>
      <c r="F14" s="3" t="str">
        <f>E14+384.88</f>
        <v>7697.59</v>
      </c>
      <c r="G14" s="3" t="str">
        <f>E14+24000</f>
        <v>31312.71</v>
      </c>
      <c r="H14" s="14" t="str">
        <f>G14+384.88</f>
        <v>31697.59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1277.0</v>
      </c>
      <c r="D20" s="3">
        <v>1279.0</v>
      </c>
      <c r="E20" s="3" t="str">
        <f t="shared" ref="E20:E21" si="2">F20*B20</f>
        <v>101.86</v>
      </c>
      <c r="F20" s="3" t="str">
        <f>D20-C20</f>
        <v>2.00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119.91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50.0</v>
      </c>
      <c r="D23" s="3">
        <v>51.0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53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46</v>
      </c>
      <c r="B28" s="3"/>
      <c r="C28" s="3"/>
      <c r="D28" s="3"/>
      <c r="E28" s="3">
        <v>260.0</v>
      </c>
      <c r="F28" s="1"/>
      <c r="G28" s="3"/>
      <c r="H28" s="13" t="str">
        <f>H29-6500</f>
        <v>24732.66</v>
      </c>
    </row>
    <row r="29" ht="15.75" customHeight="1">
      <c r="A29" s="5" t="s">
        <v>16</v>
      </c>
      <c r="B29" s="5"/>
      <c r="C29" s="5"/>
      <c r="D29" s="5"/>
      <c r="E29" s="6" t="str">
        <f>SUM(E18:E28)</f>
        <v>6847.78</v>
      </c>
      <c r="F29" s="3" t="str">
        <f>E29+384.88</f>
        <v>7232.66</v>
      </c>
      <c r="G29" s="3" t="str">
        <f>E29+24000</f>
        <v>30847.78</v>
      </c>
      <c r="H29" s="14" t="str">
        <f>G29+384.88</f>
        <v>31232.66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1271.0</v>
      </c>
      <c r="D35" s="3">
        <v>1277.0</v>
      </c>
      <c r="E35" s="3" t="str">
        <f t="shared" ref="E35:E36" si="3">F35*B35</f>
        <v>305.58</v>
      </c>
      <c r="F35" s="3" t="str">
        <f>D35-C35</f>
        <v>6.00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399.70</v>
      </c>
      <c r="F36" s="3" t="str">
        <f>F35+F38</f>
        <v>10.00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46.0</v>
      </c>
      <c r="D38" s="3">
        <v>50.0</v>
      </c>
      <c r="E38" s="3" t="str">
        <f>B38*F38</f>
        <v>972.64</v>
      </c>
      <c r="F38" s="3" t="str">
        <f>D38-C38</f>
        <v>4.00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53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46</v>
      </c>
      <c r="B43" s="3"/>
      <c r="C43" s="3"/>
      <c r="D43" s="3"/>
      <c r="E43" s="3">
        <v>260.0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8060.77</v>
      </c>
      <c r="F44" s="3" t="str">
        <f>E44+384.88</f>
        <v>8445.65</v>
      </c>
      <c r="G44" s="3" t="str">
        <f>E44+24000</f>
        <v>32060.77</v>
      </c>
      <c r="H44" s="14" t="str">
        <f>G44+384.88</f>
        <v>32445.65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1266.0</v>
      </c>
      <c r="D50" s="3">
        <v>1271.0</v>
      </c>
      <c r="E50" s="3" t="str">
        <f t="shared" ref="E50:E51" si="4">F50*B50</f>
        <v>254.65</v>
      </c>
      <c r="F50" s="3" t="str">
        <f>D50-C50</f>
        <v>5.00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319.76</v>
      </c>
      <c r="F51" s="3" t="str">
        <f>F50+F53</f>
        <v>8.00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43.0</v>
      </c>
      <c r="D53" s="3">
        <v>46.0</v>
      </c>
      <c r="E53" s="3" t="str">
        <f>B53*F53</f>
        <v>729.48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53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46</v>
      </c>
      <c r="B58" s="3"/>
      <c r="C58" s="3"/>
      <c r="D58" s="3"/>
      <c r="E58" s="3">
        <v>260.0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7686.74</v>
      </c>
      <c r="F59" s="3" t="str">
        <f>E59+384.88</f>
        <v>8071.62</v>
      </c>
      <c r="G59" s="3" t="str">
        <f>E59+24000</f>
        <v>31686.74</v>
      </c>
      <c r="H59" s="14" t="str">
        <f>G59+384.88</f>
        <v>32071.62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1262.0</v>
      </c>
      <c r="D65" s="3">
        <v>1266.0</v>
      </c>
      <c r="E65" s="3" t="str">
        <f t="shared" ref="E65:E66" si="5">F65*B65</f>
        <v>203.72</v>
      </c>
      <c r="F65" s="3" t="str">
        <f>D65-C65</f>
        <v>4.00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279.79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40.0</v>
      </c>
      <c r="D68" s="3">
        <v>43.0</v>
      </c>
      <c r="E68" s="3" t="str">
        <f>B68*F68</f>
        <v>729.48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53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46</v>
      </c>
      <c r="B73" s="3"/>
      <c r="C73" s="3"/>
      <c r="D73" s="3"/>
      <c r="E73" s="3">
        <v>260.0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7595.84</v>
      </c>
      <c r="F74" s="3" t="str">
        <f>E74+384.88</f>
        <v>7980.72</v>
      </c>
      <c r="G74" s="3" t="str">
        <f>E74+24000</f>
        <v>31595.84</v>
      </c>
      <c r="H74" s="14" t="str">
        <f>G74+384.88</f>
        <v>31980.72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1259.0</v>
      </c>
      <c r="D80" s="3">
        <v>1262.0</v>
      </c>
      <c r="E80" s="3" t="str">
        <f t="shared" ref="E80:E81" si="6">F80*B80</f>
        <v>152.79</v>
      </c>
      <c r="F80" s="3" t="str">
        <f>D80-C80</f>
        <v>3.00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239.82</v>
      </c>
      <c r="F81" s="3" t="str">
        <f>F80+F83</f>
        <v>6.00</v>
      </c>
      <c r="G81" s="1"/>
    </row>
    <row r="82" ht="15.75" customHeight="1">
      <c r="A82" s="1" t="s">
        <v>11</v>
      </c>
      <c r="B82" s="3"/>
      <c r="C82" s="3"/>
      <c r="D82" s="3"/>
      <c r="E82" s="3">
        <v>2148.16</v>
      </c>
      <c r="F82" s="1"/>
      <c r="G82" s="1">
        <v>2265.38</v>
      </c>
    </row>
    <row r="83" ht="15.75" customHeight="1">
      <c r="A83" s="1" t="s">
        <v>12</v>
      </c>
      <c r="B83" s="3">
        <v>243.16</v>
      </c>
      <c r="C83" s="3">
        <v>37.0</v>
      </c>
      <c r="D83" s="3">
        <v>40.0</v>
      </c>
      <c r="E83" s="3" t="str">
        <f>B83*F83</f>
        <v>729.48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53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46</v>
      </c>
      <c r="B88" s="3"/>
      <c r="C88" s="3"/>
      <c r="D88" s="3"/>
      <c r="E88" s="3">
        <v>260.0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7388.10</v>
      </c>
      <c r="F89" s="3" t="str">
        <f>E89+384.88</f>
        <v>7772.98</v>
      </c>
      <c r="G89" s="3" t="str">
        <f>E89+24000</f>
        <v>31388.10</v>
      </c>
      <c r="H89" s="14" t="str">
        <f>G89+384.88</f>
        <v>31772.98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1255.0</v>
      </c>
      <c r="D95" s="3">
        <v>1259.0</v>
      </c>
      <c r="E95" s="3" t="str">
        <f t="shared" ref="E95:E96" si="7">F95*B95</f>
        <v>203.72</v>
      </c>
      <c r="F95" s="3" t="str">
        <f>D95-C95</f>
        <v>4.00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279.79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2148.16</v>
      </c>
      <c r="F97" s="1"/>
      <c r="G97" s="1"/>
    </row>
    <row r="98" ht="15.75" customHeight="1">
      <c r="A98" s="1" t="s">
        <v>12</v>
      </c>
      <c r="B98" s="3">
        <v>243.16</v>
      </c>
      <c r="C98" s="3">
        <v>34.0</v>
      </c>
      <c r="D98" s="3">
        <v>37.0</v>
      </c>
      <c r="E98" s="3" t="str">
        <f>B98*F98</f>
        <v>729.48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53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46</v>
      </c>
      <c r="B103" s="3"/>
      <c r="C103" s="3"/>
      <c r="D103" s="3"/>
      <c r="E103" s="3">
        <v>260.0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7479.00</v>
      </c>
      <c r="F104" s="3" t="str">
        <f>E104+384.88</f>
        <v>7863.88</v>
      </c>
      <c r="G104" s="3" t="str">
        <f>E104+24000</f>
        <v>31479.00</v>
      </c>
      <c r="H104" s="14" t="str">
        <f>G104+384.88</f>
        <v>31863.88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45.88</v>
      </c>
      <c r="C110" s="3">
        <v>1252.0</v>
      </c>
      <c r="D110" s="3">
        <v>1255.0</v>
      </c>
      <c r="E110" s="3" t="str">
        <f t="shared" ref="E110:E111" si="8">F110*B110</f>
        <v>137.64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35.53</v>
      </c>
      <c r="C111" s="3"/>
      <c r="D111" s="3"/>
      <c r="E111" s="3" t="str">
        <f t="shared" si="8"/>
        <v>213.18</v>
      </c>
      <c r="F111" s="3" t="str">
        <f>F110+F113</f>
        <v>6.00</v>
      </c>
      <c r="G111" s="1"/>
    </row>
    <row r="112" ht="15.75" customHeight="1">
      <c r="A112" s="1" t="s">
        <v>11</v>
      </c>
      <c r="B112" s="3"/>
      <c r="C112" s="3"/>
      <c r="D112" s="3"/>
      <c r="E112" s="3">
        <v>1947.87</v>
      </c>
      <c r="F112" s="1"/>
      <c r="G112" s="1"/>
    </row>
    <row r="113" ht="15.75" customHeight="1">
      <c r="A113" s="1" t="s">
        <v>12</v>
      </c>
      <c r="B113" s="3">
        <v>223.04</v>
      </c>
      <c r="C113" s="3">
        <v>31.0</v>
      </c>
      <c r="D113" s="3">
        <v>34.0</v>
      </c>
      <c r="E113" s="3" t="str">
        <f>B113*F113</f>
        <v>669.12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53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46</v>
      </c>
      <c r="B118" s="3"/>
      <c r="C118" s="3"/>
      <c r="D118" s="3"/>
      <c r="E118" s="3">
        <v>260.0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6712.82</v>
      </c>
      <c r="F119" s="3" t="str">
        <f>E119+384.88</f>
        <v>7097.70</v>
      </c>
      <c r="G119" s="3" t="str">
        <f>E119+24000</f>
        <v>30712.82</v>
      </c>
      <c r="H119" s="14" t="str">
        <f>G119+384.88</f>
        <v>31097.70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45.88</v>
      </c>
      <c r="C125" s="3">
        <v>1247.0</v>
      </c>
      <c r="D125" s="3">
        <v>1252.0</v>
      </c>
      <c r="E125" s="3" t="str">
        <f t="shared" ref="E125:E126" si="9">F125*B125</f>
        <v>229.40</v>
      </c>
      <c r="F125" s="3" t="str">
        <f>D125-C125</f>
        <v>5.00</v>
      </c>
      <c r="G125" s="1"/>
    </row>
    <row r="126" ht="15.75" customHeight="1">
      <c r="A126" s="1" t="s">
        <v>10</v>
      </c>
      <c r="B126" s="3">
        <v>35.53</v>
      </c>
      <c r="C126" s="3"/>
      <c r="D126" s="3"/>
      <c r="E126" s="3" t="str">
        <f t="shared" si="9"/>
        <v>284.24</v>
      </c>
      <c r="F126" s="3" t="str">
        <f>F125+F128</f>
        <v>8.00</v>
      </c>
      <c r="G126" s="1"/>
    </row>
    <row r="127" ht="15.75" customHeight="1">
      <c r="A127" s="1" t="s">
        <v>11</v>
      </c>
      <c r="B127" s="3"/>
      <c r="C127" s="3"/>
      <c r="D127" s="3"/>
      <c r="E127" s="3">
        <v>1947.87</v>
      </c>
      <c r="F127" s="1"/>
      <c r="G127" s="1"/>
    </row>
    <row r="128" ht="15.75" customHeight="1">
      <c r="A128" s="1" t="s">
        <v>12</v>
      </c>
      <c r="B128" s="3">
        <v>223.04</v>
      </c>
      <c r="C128" s="3">
        <v>28.0</v>
      </c>
      <c r="D128" s="3">
        <v>31.0</v>
      </c>
      <c r="E128" s="3" t="str">
        <f>B128*F128</f>
        <v>669.12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53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46</v>
      </c>
      <c r="B133" s="3"/>
      <c r="C133" s="3"/>
      <c r="D133" s="3"/>
      <c r="E133" s="3">
        <v>260.0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6875.64</v>
      </c>
      <c r="F134" s="3" t="str">
        <f>E134+369.24</f>
        <v>7244.88</v>
      </c>
      <c r="G134" s="3" t="str">
        <f>E134+24000</f>
        <v>30875.64</v>
      </c>
      <c r="H134" s="14" t="str">
        <f>G134+369.24</f>
        <v>31244.88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45.88</v>
      </c>
      <c r="C140" s="3">
        <v>1243.0</v>
      </c>
      <c r="D140" s="3">
        <v>1247.0</v>
      </c>
      <c r="E140" s="3" t="str">
        <f t="shared" ref="E140:E141" si="10">F140*B140</f>
        <v>183.52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35.53</v>
      </c>
      <c r="C141" s="3"/>
      <c r="D141" s="3"/>
      <c r="E141" s="3" t="str">
        <f t="shared" si="10"/>
        <v>248.71</v>
      </c>
      <c r="F141" s="3" t="str">
        <f>F140+F143</f>
        <v>7.00</v>
      </c>
      <c r="G141" s="1"/>
    </row>
    <row r="142" ht="15.75" customHeight="1">
      <c r="A142" s="1" t="s">
        <v>11</v>
      </c>
      <c r="B142" s="3"/>
      <c r="C142" s="3"/>
      <c r="D142" s="3"/>
      <c r="E142" s="3">
        <v>1586.24</v>
      </c>
      <c r="F142" s="1"/>
      <c r="G142" s="1"/>
    </row>
    <row r="143" ht="15.75" customHeight="1">
      <c r="A143" s="1" t="s">
        <v>12</v>
      </c>
      <c r="B143" s="3">
        <v>223.04</v>
      </c>
      <c r="C143" s="3">
        <v>25.0</v>
      </c>
      <c r="D143" s="3">
        <v>28.0</v>
      </c>
      <c r="E143" s="3" t="str">
        <f>B143*F143</f>
        <v>669.12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53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46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6417.60</v>
      </c>
      <c r="F149" s="3" t="str">
        <f>E149+369.24</f>
        <v>6786.84</v>
      </c>
      <c r="G149" s="3" t="str">
        <f>E149+24000</f>
        <v>30417.60</v>
      </c>
      <c r="H149" s="14" t="str">
        <f>G149+369.24-662</f>
        <v>30124.84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29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45.88</v>
      </c>
      <c r="C155" s="3">
        <v>1239.0</v>
      </c>
      <c r="D155" s="3">
        <v>1243.0</v>
      </c>
      <c r="E155" s="3" t="str">
        <f t="shared" ref="E155:E156" si="11">F155*B155</f>
        <v>183.52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35.53</v>
      </c>
      <c r="C156" s="3"/>
      <c r="D156" s="3"/>
      <c r="E156" s="3" t="str">
        <f t="shared" si="11"/>
        <v>248.71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223.04</v>
      </c>
      <c r="C158" s="3">
        <v>22.0</v>
      </c>
      <c r="D158" s="3">
        <v>25.0</v>
      </c>
      <c r="E158" s="3" t="str">
        <f>B158*F158</f>
        <v>669.12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53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46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6709.79</v>
      </c>
      <c r="F164" s="3" t="str">
        <f>E164+369.24</f>
        <v>7079.03</v>
      </c>
      <c r="G164" s="3" t="str">
        <f>E164+24000</f>
        <v>30709.79</v>
      </c>
      <c r="H164" s="14" t="str">
        <f>G164+369.24</f>
        <v>31079.03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30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45.88</v>
      </c>
      <c r="C170" s="3">
        <v>1235.0</v>
      </c>
      <c r="D170" s="3">
        <v>1239.0</v>
      </c>
      <c r="E170" s="3" t="str">
        <f t="shared" ref="E170:E171" si="12">F170*B170</f>
        <v>183.52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35.53</v>
      </c>
      <c r="C171" s="3"/>
      <c r="D171" s="3"/>
      <c r="E171" s="3" t="str">
        <f t="shared" si="12"/>
        <v>213.18</v>
      </c>
      <c r="F171" s="3" t="str">
        <f>F170+F173</f>
        <v>6.00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223.04</v>
      </c>
      <c r="C173" s="3">
        <v>20.0</v>
      </c>
      <c r="D173" s="3">
        <v>22.0</v>
      </c>
      <c r="E173" s="3" t="str">
        <f>B173*F173</f>
        <v>446.08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53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46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6451.22</v>
      </c>
      <c r="F179" s="3" t="str">
        <f>E179+369.24</f>
        <v>6820.46</v>
      </c>
      <c r="G179" s="3" t="str">
        <f>E179+24000</f>
        <v>30451.22</v>
      </c>
      <c r="H179" s="14" t="str">
        <f>G179+369.24</f>
        <v>30820.46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31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45.88</v>
      </c>
      <c r="C185" s="3">
        <v>1230.0</v>
      </c>
      <c r="D185" s="3">
        <v>1235.0</v>
      </c>
      <c r="E185" s="3" t="str">
        <f t="shared" ref="E185:E186" si="13">F185*B185</f>
        <v>229.40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35.53</v>
      </c>
      <c r="C186" s="3"/>
      <c r="D186" s="3"/>
      <c r="E186" s="3" t="str">
        <f t="shared" si="13"/>
        <v>248.71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223.04</v>
      </c>
      <c r="C188" s="3">
        <v>18.0</v>
      </c>
      <c r="D188" s="3">
        <v>20.0</v>
      </c>
      <c r="E188" s="3" t="str">
        <f>B188*F188</f>
        <v>446.08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53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46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6532.63</v>
      </c>
      <c r="F194" s="3" t="str">
        <f>E194+369.24</f>
        <v>6901.87</v>
      </c>
      <c r="G194" s="3" t="str">
        <f>E194+24000</f>
        <v>30532.63</v>
      </c>
      <c r="H194" s="14" t="str">
        <f>G194+369.24</f>
        <v>30901.87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1226.0</v>
      </c>
      <c r="D200" s="3">
        <v>1230.0</v>
      </c>
      <c r="E200" s="3" t="str">
        <f t="shared" ref="E200:E201" si="14">F200*B200</f>
        <v>174.28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160.10</v>
      </c>
      <c r="F201" s="3" t="str">
        <f>F200+F203</f>
        <v>5.00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211.67</v>
      </c>
      <c r="C203" s="3">
        <v>17.0</v>
      </c>
      <c r="D203" s="3">
        <v>18.0</v>
      </c>
      <c r="E203" s="3" t="str">
        <f>B203*F203</f>
        <v>211.67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53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46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6154.49</v>
      </c>
      <c r="F209" s="1"/>
      <c r="G209" s="3" t="str">
        <f>E209+24000</f>
        <v>30154.49</v>
      </c>
      <c r="H209" s="14" t="str">
        <f>G209+350</f>
        <v>30504.49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1221.0</v>
      </c>
      <c r="D215" s="3">
        <v>1226.0</v>
      </c>
      <c r="E215" s="3" t="str">
        <f t="shared" ref="E215:E216" si="15">F215*B215</f>
        <v>217.85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256.16</v>
      </c>
      <c r="F216" s="3" t="str">
        <f>F215+F218</f>
        <v>8.00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211.67</v>
      </c>
      <c r="C218" s="3">
        <v>14.0</v>
      </c>
      <c r="D218" s="3">
        <v>17.0</v>
      </c>
      <c r="E218" s="3" t="str">
        <f>B218*F218</f>
        <v>635.01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53</v>
      </c>
      <c r="B221" s="3"/>
      <c r="C221" s="3"/>
      <c r="D221" s="3"/>
      <c r="E221" s="3">
        <v>129.9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46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6717.46</v>
      </c>
      <c r="F224" s="1"/>
      <c r="G224" s="3" t="str">
        <f>E224+24000</f>
        <v>30717.46</v>
      </c>
      <c r="H224" s="14" t="str">
        <f>G224+350</f>
        <v>31067.46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1218.0</v>
      </c>
      <c r="D230" s="3">
        <v>1221.0</v>
      </c>
      <c r="E230" s="3" t="str">
        <f t="shared" ref="E230:E231" si="16">F230*B230</f>
        <v>130.71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160.10</v>
      </c>
      <c r="F231" s="3" t="str">
        <f>F230+F233</f>
        <v>5.00</v>
      </c>
      <c r="G231" s="1"/>
    </row>
    <row r="232" ht="15.75" customHeight="1">
      <c r="A232" s="1" t="s">
        <v>11</v>
      </c>
      <c r="B232" s="3"/>
      <c r="C232" s="3"/>
      <c r="D232" s="3"/>
      <c r="E232" s="3">
        <v>1878.43</v>
      </c>
      <c r="F232" s="1"/>
      <c r="G232" s="1"/>
    </row>
    <row r="233" ht="15.75" customHeight="1">
      <c r="A233" s="1" t="s">
        <v>12</v>
      </c>
      <c r="B233" s="3">
        <v>211.67</v>
      </c>
      <c r="C233" s="3">
        <v>12.0</v>
      </c>
      <c r="D233" s="3">
        <v>14.0</v>
      </c>
      <c r="E233" s="3" t="str">
        <f>B233*F233</f>
        <v>423.34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53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46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6322.59</v>
      </c>
      <c r="F239" s="1"/>
      <c r="G239" s="3" t="str">
        <f>E239+24000</f>
        <v>30322.59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1214.0</v>
      </c>
      <c r="D245" s="3">
        <v>1218.0</v>
      </c>
      <c r="E245" s="3" t="str">
        <f t="shared" ref="E245:E246" si="17">F245*B245</f>
        <v>174.28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224.14</v>
      </c>
      <c r="F246" s="3" t="str">
        <f>F245+F248</f>
        <v>7.00</v>
      </c>
      <c r="G246" s="1"/>
    </row>
    <row r="247" ht="15.75" customHeight="1">
      <c r="A247" s="1" t="s">
        <v>11</v>
      </c>
      <c r="B247" s="3"/>
      <c r="C247" s="3"/>
      <c r="D247" s="3"/>
      <c r="E247" s="3">
        <v>1878.43</v>
      </c>
      <c r="F247" s="1"/>
      <c r="G247" s="1"/>
    </row>
    <row r="248" ht="15.75" customHeight="1">
      <c r="A248" s="1" t="s">
        <v>12</v>
      </c>
      <c r="B248" s="3">
        <v>211.67</v>
      </c>
      <c r="C248" s="3">
        <v>9.0</v>
      </c>
      <c r="D248" s="3">
        <v>12.0</v>
      </c>
      <c r="E248" s="3" t="str">
        <f>B248*F248</f>
        <v>635.01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53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46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6634.67</v>
      </c>
      <c r="F254" s="1"/>
      <c r="G254" s="3" t="str">
        <f>E254+24000</f>
        <v>30634.67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5.15</v>
      </c>
      <c r="C258" s="3">
        <v>0.0</v>
      </c>
      <c r="D258" s="3">
        <v>57.0</v>
      </c>
      <c r="E258" s="3" t="str">
        <f>F258*B258</f>
        <v>293.55</v>
      </c>
      <c r="F258" s="3" t="str">
        <f>D258-C258</f>
        <v>57.00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43.57</v>
      </c>
      <c r="C260" s="3">
        <v>1211.0</v>
      </c>
      <c r="D260" s="3">
        <v>1214.0</v>
      </c>
      <c r="E260" s="3" t="str">
        <f t="shared" ref="E260:E261" si="18">F260*B260</f>
        <v>130.71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32.02</v>
      </c>
      <c r="C261" s="3"/>
      <c r="D261" s="3"/>
      <c r="E261" s="3" t="str">
        <f t="shared" si="18"/>
        <v>160.10</v>
      </c>
      <c r="F261" s="3" t="str">
        <f>F260+F263</f>
        <v>5.00</v>
      </c>
      <c r="G261" s="1"/>
    </row>
    <row r="262" ht="15.75" customHeight="1">
      <c r="A262" s="1" t="s">
        <v>11</v>
      </c>
      <c r="B262" s="3"/>
      <c r="C262" s="3"/>
      <c r="D262" s="3"/>
      <c r="E262" s="3">
        <v>1878.43</v>
      </c>
      <c r="F262" s="1"/>
      <c r="G262" s="1"/>
    </row>
    <row r="263" ht="15.75" customHeight="1">
      <c r="A263" s="1" t="s">
        <v>12</v>
      </c>
      <c r="B263" s="3">
        <v>211.67</v>
      </c>
      <c r="C263" s="3">
        <v>7.0</v>
      </c>
      <c r="D263" s="3">
        <v>9.0</v>
      </c>
      <c r="E263" s="3" t="str">
        <f>B263*F263</f>
        <v>423.34</v>
      </c>
      <c r="F263" s="3" t="str">
        <f>D263-C263</f>
        <v>2.00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53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46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6608.94</v>
      </c>
      <c r="F269" s="1"/>
      <c r="G269" s="3" t="str">
        <f>E269+24000</f>
        <v>30608.94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5.15</v>
      </c>
      <c r="C273" s="3">
        <v>74488.0</v>
      </c>
      <c r="D273" s="3">
        <v>74558.0</v>
      </c>
      <c r="E273" s="3" t="str">
        <f>F273*B273</f>
        <v>360.50</v>
      </c>
      <c r="F273" s="3" t="str">
        <f>D273-C273</f>
        <v>70.00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43.57</v>
      </c>
      <c r="C275" s="3">
        <v>1209.0</v>
      </c>
      <c r="D275" s="3">
        <v>1211.0</v>
      </c>
      <c r="E275" s="3" t="str">
        <f t="shared" ref="E275:E276" si="19">F275*B275</f>
        <v>87.14</v>
      </c>
      <c r="F275" s="3" t="str">
        <f>D275-C275</f>
        <v>2.00</v>
      </c>
      <c r="G275" s="1"/>
    </row>
    <row r="276" ht="15.75" customHeight="1">
      <c r="A276" s="1" t="s">
        <v>10</v>
      </c>
      <c r="B276" s="3">
        <v>32.02</v>
      </c>
      <c r="C276" s="3"/>
      <c r="D276" s="3"/>
      <c r="E276" s="3" t="str">
        <f t="shared" si="19"/>
        <v>96.06</v>
      </c>
      <c r="F276" s="3" t="str">
        <f>F275+F278</f>
        <v>3.00</v>
      </c>
      <c r="G276" s="1"/>
    </row>
    <row r="277" ht="15.75" customHeight="1">
      <c r="A277" s="1" t="s">
        <v>11</v>
      </c>
      <c r="B277" s="3"/>
      <c r="C277" s="3"/>
      <c r="D277" s="3"/>
      <c r="E277" s="3">
        <v>1521.92</v>
      </c>
      <c r="F277" s="1"/>
      <c r="G277" s="1"/>
    </row>
    <row r="278" ht="15.75" customHeight="1">
      <c r="A278" s="1" t="s">
        <v>12</v>
      </c>
      <c r="B278" s="3">
        <v>211.67</v>
      </c>
      <c r="C278" s="3">
        <v>6.0</v>
      </c>
      <c r="D278" s="3">
        <v>7.0</v>
      </c>
      <c r="E278" s="3" t="str">
        <f>B278*F278</f>
        <v>211.67</v>
      </c>
      <c r="F278" s="3" t="str">
        <f>D278-C278</f>
        <v>1.00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53</v>
      </c>
      <c r="B281" s="3"/>
      <c r="C281" s="3"/>
      <c r="D281" s="3"/>
      <c r="E281" s="3">
        <v>122.7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46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6000.10</v>
      </c>
      <c r="F284" s="1"/>
      <c r="G284" s="3" t="str">
        <f>E284+24000</f>
        <v>30000.10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5.15</v>
      </c>
      <c r="C288" s="3">
        <v>74412.0</v>
      </c>
      <c r="D288" s="3">
        <v>74488.0</v>
      </c>
      <c r="E288" s="3" t="str">
        <f>F288*B288</f>
        <v>391.40</v>
      </c>
      <c r="F288" s="3" t="str">
        <f>D288-C288</f>
        <v>76.00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43.57</v>
      </c>
      <c r="C290" s="3">
        <v>1206.0</v>
      </c>
      <c r="D290" s="3">
        <v>1209.0</v>
      </c>
      <c r="E290" s="3" t="str">
        <f t="shared" ref="E290:E291" si="20">F290*B290</f>
        <v>130.71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32.02</v>
      </c>
      <c r="C291" s="3"/>
      <c r="D291" s="3"/>
      <c r="E291" s="3" t="str">
        <f t="shared" si="20"/>
        <v>160.10</v>
      </c>
      <c r="F291" s="3" t="str">
        <f>F290+F293</f>
        <v>5.00</v>
      </c>
      <c r="G291" s="1"/>
    </row>
    <row r="292" ht="15.75" customHeight="1">
      <c r="A292" s="1" t="s">
        <v>11</v>
      </c>
      <c r="B292" s="3"/>
      <c r="C292" s="3"/>
      <c r="D292" s="3"/>
      <c r="E292" s="3">
        <v>1521.92</v>
      </c>
      <c r="F292" s="1"/>
      <c r="G292" s="1"/>
    </row>
    <row r="293" ht="15.75" customHeight="1">
      <c r="A293" s="1" t="s">
        <v>12</v>
      </c>
      <c r="B293" s="3">
        <v>211.67</v>
      </c>
      <c r="C293" s="3">
        <v>4.0</v>
      </c>
      <c r="D293" s="3">
        <v>6.0</v>
      </c>
      <c r="E293" s="3" t="str">
        <f>B293*F293</f>
        <v>423.34</v>
      </c>
      <c r="F293" s="3" t="str">
        <f>D293-C293</f>
        <v>2.00</v>
      </c>
      <c r="G293" s="1"/>
    </row>
    <row r="294" ht="15.75" customHeight="1">
      <c r="A294" s="1" t="s">
        <v>13</v>
      </c>
      <c r="B294" s="3"/>
      <c r="C294" s="3"/>
      <c r="D294" s="3"/>
      <c r="E294" s="3">
        <v>1849.62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1132.16</v>
      </c>
      <c r="F295" s="1"/>
      <c r="G295" s="1"/>
    </row>
    <row r="296" ht="15.75" customHeight="1">
      <c r="A296" s="1" t="s">
        <v>53</v>
      </c>
      <c r="B296" s="3"/>
      <c r="C296" s="3"/>
      <c r="D296" s="3"/>
      <c r="E296" s="3">
        <v>122.7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46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6040.95</v>
      </c>
      <c r="F299" s="1"/>
      <c r="G299" s="3" t="str">
        <f>E299+24000</f>
        <v>30040.95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3"/>
      <c r="C302" s="3"/>
      <c r="D302" s="3"/>
      <c r="E302" s="3"/>
      <c r="F302" s="3"/>
      <c r="G302" s="1"/>
    </row>
    <row r="303" ht="15.75" customHeight="1">
      <c r="A303" s="1"/>
      <c r="B303" s="3"/>
      <c r="C303" s="3"/>
      <c r="D303" s="3"/>
      <c r="E303" s="3"/>
      <c r="F303" s="1"/>
      <c r="G303" s="1"/>
    </row>
    <row r="304" ht="15.75" customHeight="1">
      <c r="A304" s="1"/>
      <c r="B304" s="3"/>
      <c r="C304" s="3"/>
      <c r="D304" s="3"/>
      <c r="E304" s="3"/>
      <c r="F304" s="3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1"/>
      <c r="G306" s="1"/>
    </row>
    <row r="307" ht="15.75" customHeight="1">
      <c r="A307" s="1"/>
      <c r="B307" s="3"/>
      <c r="C307" s="3"/>
      <c r="D307" s="3"/>
      <c r="E307" s="3"/>
      <c r="F307" s="3"/>
      <c r="G307" s="1"/>
    </row>
    <row r="308" ht="15.75" customHeight="1">
      <c r="A308" s="1"/>
      <c r="B308" s="3"/>
      <c r="C308" s="3"/>
      <c r="D308" s="3"/>
      <c r="E308" s="3"/>
      <c r="F308" s="1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5"/>
      <c r="B313" s="5"/>
      <c r="C313" s="5"/>
      <c r="D313" s="5"/>
      <c r="E313" s="6"/>
      <c r="F313" s="1"/>
      <c r="G313" s="3"/>
    </row>
    <row r="314" ht="15.75" customHeight="1">
      <c r="A314" s="7"/>
      <c r="B314" s="1"/>
      <c r="C314" s="1"/>
      <c r="D314" s="1"/>
      <c r="E314" s="1"/>
      <c r="F314" s="1"/>
      <c r="G314" s="1"/>
    </row>
    <row r="315" ht="15.75" customHeight="1">
      <c r="A315" s="1"/>
      <c r="B315" s="2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3"/>
      <c r="C317" s="3"/>
      <c r="D317" s="3"/>
      <c r="E317" s="3"/>
      <c r="F317" s="3"/>
      <c r="G317" s="1"/>
    </row>
    <row r="318" ht="15.75" customHeight="1">
      <c r="A318" s="1"/>
      <c r="B318" s="3"/>
      <c r="C318" s="3"/>
      <c r="D318" s="3"/>
      <c r="E318" s="3"/>
      <c r="F318" s="1"/>
      <c r="G318" s="1"/>
    </row>
    <row r="319" ht="15.75" customHeight="1">
      <c r="A319" s="1"/>
      <c r="B319" s="3"/>
      <c r="C319" s="3"/>
      <c r="D319" s="3"/>
      <c r="E319" s="3"/>
      <c r="F319" s="3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1"/>
      <c r="G321" s="1"/>
    </row>
    <row r="322" ht="15.75" customHeight="1">
      <c r="A322" s="1"/>
      <c r="B322" s="3"/>
      <c r="C322" s="3"/>
      <c r="D322" s="3"/>
      <c r="E322" s="3"/>
      <c r="F322" s="3"/>
      <c r="G322" s="1"/>
    </row>
    <row r="323" ht="15.75" customHeight="1">
      <c r="A323" s="1"/>
      <c r="B323" s="3"/>
      <c r="C323" s="3"/>
      <c r="D323" s="3"/>
      <c r="E323" s="3"/>
      <c r="F323" s="1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5"/>
      <c r="B328" s="5"/>
      <c r="C328" s="5"/>
      <c r="D328" s="5"/>
      <c r="E328" s="6"/>
      <c r="F328" s="1"/>
      <c r="G328" s="3"/>
    </row>
    <row r="329" ht="15.75" customHeight="1">
      <c r="A329" s="7"/>
      <c r="B329" s="1"/>
      <c r="C329" s="1"/>
      <c r="D329" s="1"/>
      <c r="E329" s="1"/>
      <c r="F329" s="1"/>
      <c r="G329" s="1"/>
    </row>
    <row r="330" ht="15.75" customHeight="1">
      <c r="A330" s="1"/>
      <c r="B330" s="2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3"/>
      <c r="C332" s="3"/>
      <c r="D332" s="3"/>
      <c r="E332" s="3"/>
      <c r="F332" s="3"/>
      <c r="G332" s="1"/>
    </row>
    <row r="333" ht="15.75" customHeight="1">
      <c r="A333" s="1"/>
      <c r="B333" s="3"/>
      <c r="C333" s="3"/>
      <c r="D333" s="3"/>
      <c r="E333" s="3"/>
      <c r="F333" s="1"/>
      <c r="G333" s="1"/>
    </row>
    <row r="334" ht="15.75" customHeight="1">
      <c r="A334" s="1"/>
      <c r="B334" s="3"/>
      <c r="C334" s="3"/>
      <c r="D334" s="3"/>
      <c r="E334" s="3"/>
      <c r="F334" s="3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1"/>
      <c r="G336" s="1"/>
    </row>
    <row r="337" ht="15.75" customHeight="1">
      <c r="A337" s="1"/>
      <c r="B337" s="3"/>
      <c r="C337" s="3"/>
      <c r="D337" s="3"/>
      <c r="E337" s="3"/>
      <c r="F337" s="3"/>
      <c r="G337" s="1"/>
    </row>
    <row r="338" ht="15.75" customHeight="1">
      <c r="A338" s="1"/>
      <c r="B338" s="3"/>
      <c r="C338" s="3"/>
      <c r="D338" s="3"/>
      <c r="E338" s="3"/>
      <c r="F338" s="1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5"/>
      <c r="B343" s="5"/>
      <c r="C343" s="5"/>
      <c r="D343" s="5"/>
      <c r="E343" s="6"/>
      <c r="F343" s="1"/>
      <c r="G343" s="3"/>
    </row>
    <row r="344" ht="15.75" customHeight="1">
      <c r="A344" s="7"/>
      <c r="B344" s="1"/>
      <c r="C344" s="1"/>
      <c r="D344" s="1"/>
      <c r="E344" s="1"/>
      <c r="F344" s="1"/>
      <c r="G344" s="1"/>
    </row>
    <row r="345" ht="15.75" customHeight="1">
      <c r="A345" s="1"/>
      <c r="B345" s="2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3"/>
      <c r="C347" s="3"/>
      <c r="D347" s="3"/>
      <c r="E347" s="3"/>
      <c r="F347" s="3"/>
      <c r="G347" s="1"/>
    </row>
    <row r="348" ht="15.75" customHeight="1">
      <c r="A348" s="1"/>
      <c r="B348" s="3"/>
      <c r="C348" s="3"/>
      <c r="D348" s="3"/>
      <c r="E348" s="3"/>
      <c r="F348" s="1"/>
      <c r="G348" s="1"/>
    </row>
    <row r="349" ht="15.75" customHeight="1">
      <c r="A349" s="1"/>
      <c r="B349" s="3"/>
      <c r="C349" s="3"/>
      <c r="D349" s="3"/>
      <c r="E349" s="3"/>
      <c r="F349" s="3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1"/>
      <c r="G351" s="1"/>
    </row>
    <row r="352" ht="15.75" customHeight="1">
      <c r="A352" s="1"/>
      <c r="B352" s="3"/>
      <c r="C352" s="3"/>
      <c r="D352" s="3"/>
      <c r="E352" s="3"/>
      <c r="F352" s="3"/>
      <c r="G352" s="1"/>
    </row>
    <row r="353" ht="15.75" customHeight="1">
      <c r="A353" s="1"/>
      <c r="B353" s="3"/>
      <c r="C353" s="3"/>
      <c r="D353" s="3"/>
      <c r="E353" s="3"/>
      <c r="F353" s="1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5"/>
      <c r="B358" s="5"/>
      <c r="C358" s="5"/>
      <c r="D358" s="5"/>
      <c r="E358" s="6"/>
      <c r="F358" s="1"/>
      <c r="G358" s="3"/>
    </row>
    <row r="359" ht="15.75" customHeight="1">
      <c r="A359" s="7"/>
      <c r="B359" s="1"/>
      <c r="C359" s="1"/>
      <c r="D359" s="1"/>
      <c r="E359" s="1"/>
      <c r="F359" s="1"/>
      <c r="G359" s="1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mergeCells count="23">
    <mergeCell ref="B241:D241"/>
    <mergeCell ref="B256:D256"/>
    <mergeCell ref="B196:D196"/>
    <mergeCell ref="B211:D211"/>
    <mergeCell ref="B271:D271"/>
    <mergeCell ref="B226:D226"/>
    <mergeCell ref="B286:D286"/>
    <mergeCell ref="B330:D330"/>
    <mergeCell ref="B345:D345"/>
    <mergeCell ref="B315:D315"/>
    <mergeCell ref="B166:D166"/>
    <mergeCell ref="B181:D181"/>
    <mergeCell ref="B151:D151"/>
    <mergeCell ref="B76:D76"/>
    <mergeCell ref="B61:D61"/>
    <mergeCell ref="B136:D136"/>
    <mergeCell ref="B91:D91"/>
    <mergeCell ref="B106:D106"/>
    <mergeCell ref="B121:D121"/>
    <mergeCell ref="B16:D16"/>
    <mergeCell ref="B1:D1"/>
    <mergeCell ref="B31:D31"/>
    <mergeCell ref="B46:D46"/>
  </mergeCells>
  <drawing r:id="rId1"/>
</worksheet>
</file>