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showInkAnnotation="0" defaultThemeVersion="166925"/>
  <xr:revisionPtr revIDLastSave="0" documentId="13_ncr:1_{5E4E9B72-C6D8-44AB-99CC-FFC66C76E277}" xr6:coauthVersionLast="47" xr6:coauthVersionMax="47" xr10:uidLastSave="{00000000-0000-0000-0000-000000000000}"/>
  <bookViews>
    <workbookView xWindow="47510" yWindow="2100" windowWidth="23810" windowHeight="16130" firstSheet="4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9" l="1"/>
  <c r="G11" i="9" s="1"/>
  <c r="E11" i="9"/>
  <c r="H11" i="9"/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<sst xmlns="http://schemas.openxmlformats.org/spreadsheetml/2006/main" count="1256" uniqueCount="739">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</sst>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2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4" bestFit="1" customWidth="1"/>
    <col min="2" max="2" width="18.26953125" style="124" bestFit="1" customWidth="1"/>
    <col min="3" max="16384" width="9.1796875" style="124"/>
  </cols>
  <sheetData>
    <row r="1" spans="1:10" x14ac:dyDescent="0.25">
      <c r="A1" s="124" t="s">
        <v>142</v>
      </c>
    </row>
    <row r="2" spans="1:10" x14ac:dyDescent="0.25">
      <c r="D2" s="124" t="s">
        <v>448</v>
      </c>
    </row>
    <row r="3" spans="1:10" x14ac:dyDescent="0.25">
      <c r="B3" s="124" t="s">
        <v>452</v>
      </c>
      <c r="C3" s="124" t="s">
        <v>255</v>
      </c>
    </row>
    <row r="4" spans="1:10" x14ac:dyDescent="0.25">
      <c r="B4" s="124" t="s">
        <v>453</v>
      </c>
      <c r="C4" s="124" t="s">
        <v>454</v>
      </c>
    </row>
    <row r="5" spans="1:10" x14ac:dyDescent="0.25">
      <c r="B5" s="124" t="s">
        <v>412</v>
      </c>
      <c r="C5" s="124" t="s">
        <v>13</v>
      </c>
    </row>
    <row r="6" spans="1:10" x14ac:dyDescent="0.25">
      <c r="B6" s="124" t="s">
        <v>455</v>
      </c>
      <c r="C6" s="124" t="s">
        <v>13</v>
      </c>
    </row>
    <row r="7" spans="1:10" x14ac:dyDescent="0.25">
      <c r="B7" s="124" t="s">
        <v>456</v>
      </c>
      <c r="C7" s="124" t="s">
        <v>13</v>
      </c>
    </row>
    <row r="8" spans="1:10" x14ac:dyDescent="0.25">
      <c r="B8" s="124" t="s">
        <v>457</v>
      </c>
      <c r="C8" s="124" t="s">
        <v>458</v>
      </c>
      <c r="D8" s="124">
        <v>1999</v>
      </c>
    </row>
    <row r="9" spans="1:10" x14ac:dyDescent="0.25">
      <c r="B9" s="124" t="s">
        <v>459</v>
      </c>
      <c r="C9" s="124" t="s">
        <v>7</v>
      </c>
    </row>
    <row r="10" spans="1:10" x14ac:dyDescent="0.25">
      <c r="B10" s="127" t="s">
        <v>480</v>
      </c>
      <c r="C10" s="127" t="s">
        <v>255</v>
      </c>
      <c r="D10" s="124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8" bestFit="1" customWidth="1"/>
    <col min="2" max="16384" width="8.81640625" style="128"/>
  </cols>
  <sheetData>
    <row r="1" spans="1:4" x14ac:dyDescent="0.25">
      <c r="A1" s="5" t="s">
        <v>142</v>
      </c>
    </row>
    <row r="2" spans="1:4" x14ac:dyDescent="0.25">
      <c r="B2" s="128" t="s">
        <v>223</v>
      </c>
      <c r="C2" s="128" t="s">
        <v>483</v>
      </c>
      <c r="D2" s="128" t="s">
        <v>484</v>
      </c>
    </row>
    <row r="3" spans="1:4" x14ac:dyDescent="0.25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1" bestFit="1" customWidth="1"/>
    <col min="2" max="2" width="12.7265625" style="111" customWidth="1"/>
    <col min="3" max="16384" width="9.1796875" style="111"/>
  </cols>
  <sheetData>
    <row r="1" spans="1:15" x14ac:dyDescent="0.25">
      <c r="A1" s="5" t="s">
        <v>142</v>
      </c>
    </row>
    <row r="2" spans="1:15" x14ac:dyDescent="0.25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5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5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5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5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5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5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5">
      <c r="B10" s="111" t="s">
        <v>25</v>
      </c>
      <c r="N10" s="112">
        <v>27843</v>
      </c>
      <c r="O10" s="113">
        <f>N10*1.1</f>
        <v>30627.300000000003</v>
      </c>
    </row>
    <row r="11" spans="1:15" x14ac:dyDescent="0.25">
      <c r="B11" s="111" t="s">
        <v>21</v>
      </c>
      <c r="O11" s="113">
        <v>30294</v>
      </c>
    </row>
    <row r="12" spans="1:15" x14ac:dyDescent="0.25">
      <c r="B12" s="111" t="s">
        <v>19</v>
      </c>
      <c r="N12" s="112">
        <v>15785</v>
      </c>
      <c r="O12" s="113">
        <f>N12*1.1</f>
        <v>17363.5</v>
      </c>
    </row>
    <row r="13" spans="1:15" x14ac:dyDescent="0.25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5">
      <c r="B14" s="111" t="s">
        <v>255</v>
      </c>
    </row>
    <row r="15" spans="1:15" x14ac:dyDescent="0.25">
      <c r="B15" s="111" t="s">
        <v>44</v>
      </c>
    </row>
    <row r="16" spans="1:15" x14ac:dyDescent="0.25">
      <c r="B16" s="111" t="s">
        <v>171</v>
      </c>
    </row>
    <row r="17" spans="2:15" x14ac:dyDescent="0.25">
      <c r="B17" s="111" t="s">
        <v>29</v>
      </c>
    </row>
    <row r="18" spans="2:15" x14ac:dyDescent="0.25">
      <c r="B18" s="111" t="s">
        <v>405</v>
      </c>
    </row>
    <row r="19" spans="2:15" x14ac:dyDescent="0.25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5">
      <c r="B20" s="111" t="s">
        <v>33</v>
      </c>
    </row>
    <row r="21" spans="2:15" x14ac:dyDescent="0.25">
      <c r="B21" s="111" t="s">
        <v>389</v>
      </c>
      <c r="N21" s="112">
        <v>100</v>
      </c>
      <c r="O21" s="112">
        <v>1000</v>
      </c>
    </row>
    <row r="22" spans="2:15" x14ac:dyDescent="0.25">
      <c r="B22" s="111" t="s">
        <v>40</v>
      </c>
    </row>
    <row r="23" spans="2:15" x14ac:dyDescent="0.25">
      <c r="B23" s="111" t="s">
        <v>50</v>
      </c>
    </row>
    <row r="24" spans="2:15" x14ac:dyDescent="0.25">
      <c r="B24" s="111" t="s">
        <v>52</v>
      </c>
    </row>
    <row r="25" spans="2:15" x14ac:dyDescent="0.25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4" t="s">
        <v>413</v>
      </c>
    </row>
    <row r="3" spans="1:3" x14ac:dyDescent="0.25">
      <c r="A3" s="5"/>
      <c r="B3" s="114" t="s">
        <v>409</v>
      </c>
    </row>
    <row r="4" spans="1:3" x14ac:dyDescent="0.25">
      <c r="A4" s="5"/>
      <c r="B4" s="114" t="s">
        <v>412</v>
      </c>
    </row>
    <row r="5" spans="1:3" x14ac:dyDescent="0.25">
      <c r="A5" s="5"/>
      <c r="B5" s="114" t="s">
        <v>410</v>
      </c>
    </row>
    <row r="6" spans="1:3" x14ac:dyDescent="0.25">
      <c r="A6" s="5"/>
      <c r="B6" s="114" t="s">
        <v>414</v>
      </c>
    </row>
    <row r="7" spans="1:3" x14ac:dyDescent="0.25">
      <c r="A7" s="5"/>
      <c r="B7" s="114" t="s">
        <v>411</v>
      </c>
    </row>
    <row r="8" spans="1:3" x14ac:dyDescent="0.25">
      <c r="A8" s="5"/>
      <c r="B8" s="114"/>
    </row>
    <row r="9" spans="1:3" x14ac:dyDescent="0.25">
      <c r="A9" s="5"/>
      <c r="B9" s="114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1" t="s">
        <v>406</v>
      </c>
      <c r="C14" s="111" t="s">
        <v>407</v>
      </c>
    </row>
    <row r="15" spans="1:3" x14ac:dyDescent="0.25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tabSelected="1" zoomScale="130" zoomScaleNormal="130" zoomScaleSheetLayoutView="100" workbookViewId="0">
      <pane xSplit="3" ySplit="3" topLeftCell="D19" activePane="bottomRight" state="frozen"/>
      <selection pane="topRight" activeCell="D1" sqref="D1"/>
      <selection pane="bottomLeft" activeCell="A30" sqref="A30"/>
      <selection pane="bottomRight" activeCell="D39" sqref="D39"/>
    </sheetView>
  </sheetViews>
  <sheetFormatPr defaultColWidth="8.453125" defaultRowHeight="12.5" x14ac:dyDescent="0.25"/>
  <cols>
    <col min="1" max="1" width="4.81640625" style="206" customWidth="1"/>
    <col min="2" max="2" width="16.453125" style="206" customWidth="1"/>
    <col min="3" max="3" width="10.7265625" style="206" customWidth="1"/>
    <col min="4" max="4" width="8.7265625" style="207" customWidth="1"/>
    <col min="5" max="5" width="10.26953125" style="208" customWidth="1"/>
    <col min="6" max="9" width="9.453125" style="205" customWidth="1"/>
    <col min="10" max="10" width="10.453125" style="205" customWidth="1"/>
    <col min="11" max="15" width="8.453125" style="209"/>
    <col min="16" max="16" width="8.453125" style="214"/>
    <col min="17" max="18" width="8.453125" style="209"/>
    <col min="19" max="19" width="8.453125" style="215"/>
    <col min="20" max="20" width="8.453125" style="214"/>
    <col min="21" max="22" width="8.453125" style="209"/>
    <col min="23" max="23" width="8.453125" style="215"/>
    <col min="24" max="16384" width="8.453125" style="206"/>
  </cols>
  <sheetData>
    <row r="2" spans="1:25" x14ac:dyDescent="0.25">
      <c r="L2" s="210" t="e">
        <f>AVERAGE(L4:L5)</f>
        <v>#DIV/0!</v>
      </c>
      <c r="P2" s="211">
        <f>AVERAGE(P4:P5)</f>
        <v>118.88043965959378</v>
      </c>
      <c r="Q2" s="212">
        <f>AVERAGE(Q4:Q5)</f>
        <v>56.446599209679412</v>
      </c>
      <c r="R2" s="212">
        <f>AVERAGE(R4:R5)</f>
        <v>39.264368805423771</v>
      </c>
      <c r="S2" s="213">
        <f>AVERAGE(S4:S5)</f>
        <v>28.420658134560842</v>
      </c>
    </row>
    <row r="3" spans="1:25" x14ac:dyDescent="0.25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5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/>
      <c r="L4" s="210"/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5">
      <c r="A5" s="268" t="s">
        <v>252</v>
      </c>
      <c r="B5" s="80" t="s">
        <v>9</v>
      </c>
      <c r="C5" s="206" t="s">
        <v>10</v>
      </c>
      <c r="D5" s="207">
        <v>172.8</v>
      </c>
      <c r="E5" s="208">
        <f>D5*[3]Main!$L$3</f>
        <v>2133734.4000000004</v>
      </c>
      <c r="F5" s="208">
        <f>[3]Main!$L$5-[3]Main!$L$6</f>
        <v>122756</v>
      </c>
      <c r="G5" s="208">
        <f>+E5-F5</f>
        <v>2010978.4000000004</v>
      </c>
      <c r="H5" s="208">
        <f>[3]Main!$L$3</f>
        <v>12348</v>
      </c>
      <c r="I5" s="205" t="s">
        <v>613</v>
      </c>
      <c r="J5" s="225">
        <v>45519</v>
      </c>
      <c r="K5" s="226"/>
      <c r="L5" s="210"/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35.558681158071018</v>
      </c>
      <c r="Q5" s="213">
        <f>+$G$5/$H$5/U5</f>
        <v>27.952667021581803</v>
      </c>
      <c r="R5" s="213">
        <f>+$G$5/$H$5/V5</f>
        <v>3.9375363102494569</v>
      </c>
      <c r="S5" s="213">
        <f>+$G$5/$H$5/W5</f>
        <v>3.4616993624199206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5">
      <c r="A6" s="268" t="s">
        <v>252</v>
      </c>
      <c r="B6" s="80" t="s">
        <v>72</v>
      </c>
      <c r="C6" s="206" t="s">
        <v>73</v>
      </c>
      <c r="D6" s="207">
        <v>300.52</v>
      </c>
      <c r="E6" s="208">
        <f>+D6*H6</f>
        <v>100852.04893808</v>
      </c>
      <c r="F6" s="208">
        <f>+[4]Main!$K$5-[4]Main!$K$6</f>
        <v>-2906.86</v>
      </c>
      <c r="G6" s="208">
        <f>+E6-F6</f>
        <v>103758.90893808</v>
      </c>
      <c r="H6" s="208">
        <f>+[4]Main!$K$3</f>
        <v>335.59180400000002</v>
      </c>
      <c r="I6" s="340" t="s">
        <v>654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5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5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5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5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5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5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5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5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5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5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5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5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5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5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5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5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5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5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5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5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5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5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5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5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5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5">
      <c r="A32" s="206" t="s">
        <v>252</v>
      </c>
      <c r="B32" s="232" t="s">
        <v>500</v>
      </c>
      <c r="C32" s="206" t="s">
        <v>501</v>
      </c>
      <c r="O32" s="215"/>
    </row>
    <row r="33" spans="1:15" x14ac:dyDescent="0.25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5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5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5">
      <c r="B36" s="232" t="s">
        <v>225</v>
      </c>
      <c r="C36" s="206" t="s">
        <v>226</v>
      </c>
      <c r="O36" s="215"/>
    </row>
    <row r="37" spans="1:15" x14ac:dyDescent="0.25">
      <c r="B37" s="232" t="s">
        <v>391</v>
      </c>
      <c r="O37" s="215"/>
    </row>
    <row r="38" spans="1:15" x14ac:dyDescent="0.25">
      <c r="A38" s="206" t="s">
        <v>252</v>
      </c>
      <c r="B38" s="232" t="s">
        <v>490</v>
      </c>
      <c r="C38" s="206" t="s">
        <v>491</v>
      </c>
      <c r="O38" s="215"/>
    </row>
    <row r="39" spans="1:15" x14ac:dyDescent="0.25">
      <c r="B39" s="341" t="s">
        <v>737</v>
      </c>
      <c r="C39" s="339" t="s">
        <v>738</v>
      </c>
      <c r="D39" s="207">
        <v>0.93</v>
      </c>
      <c r="O39" s="215"/>
    </row>
    <row r="40" spans="1:15" x14ac:dyDescent="0.25">
      <c r="A40" s="206" t="s">
        <v>252</v>
      </c>
      <c r="B40" s="232" t="s">
        <v>425</v>
      </c>
      <c r="C40" s="206" t="s">
        <v>426</v>
      </c>
      <c r="O40" s="215"/>
    </row>
    <row r="41" spans="1:15" x14ac:dyDescent="0.25">
      <c r="A41" s="206" t="s">
        <v>252</v>
      </c>
      <c r="B41" s="232" t="s">
        <v>523</v>
      </c>
      <c r="C41" s="206" t="s">
        <v>524</v>
      </c>
      <c r="O41" s="215"/>
    </row>
    <row r="42" spans="1:15" x14ac:dyDescent="0.25">
      <c r="B42" s="232" t="s">
        <v>634</v>
      </c>
      <c r="C42" s="206" t="s">
        <v>633</v>
      </c>
      <c r="O42" s="215"/>
    </row>
    <row r="43" spans="1:15" x14ac:dyDescent="0.25">
      <c r="A43" s="206" t="s">
        <v>252</v>
      </c>
      <c r="B43" s="232" t="s">
        <v>527</v>
      </c>
      <c r="C43" s="206" t="s">
        <v>528</v>
      </c>
      <c r="O43" s="215"/>
    </row>
    <row r="44" spans="1:15" x14ac:dyDescent="0.25">
      <c r="A44" s="206" t="s">
        <v>252</v>
      </c>
      <c r="B44" s="232" t="s">
        <v>535</v>
      </c>
      <c r="C44" s="206" t="s">
        <v>536</v>
      </c>
      <c r="O44" s="215"/>
    </row>
    <row r="45" spans="1:15" x14ac:dyDescent="0.25">
      <c r="A45" s="206" t="s">
        <v>252</v>
      </c>
      <c r="B45" s="232" t="s">
        <v>543</v>
      </c>
      <c r="C45" s="206" t="s">
        <v>544</v>
      </c>
      <c r="O45" s="215"/>
    </row>
    <row r="46" spans="1:15" x14ac:dyDescent="0.25">
      <c r="A46" s="206" t="s">
        <v>252</v>
      </c>
      <c r="B46" s="233" t="s">
        <v>583</v>
      </c>
      <c r="C46" s="234" t="s">
        <v>584</v>
      </c>
      <c r="D46" s="235"/>
      <c r="E46" s="236"/>
      <c r="F46" s="237"/>
      <c r="G46" s="237"/>
      <c r="H46" s="237"/>
      <c r="I46" s="237"/>
      <c r="J46" s="237"/>
      <c r="K46" s="224"/>
      <c r="L46" s="224"/>
      <c r="M46" s="224"/>
      <c r="N46" s="224"/>
      <c r="O46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5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5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5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5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5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5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5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5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5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5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5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5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5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5" t="s">
        <v>213</v>
      </c>
    </row>
    <row r="78" spans="1:23" x14ac:dyDescent="0.25">
      <c r="B78" s="105" t="s">
        <v>393</v>
      </c>
      <c r="E78" s="54">
        <v>30000</v>
      </c>
      <c r="I78" s="123" t="s">
        <v>451</v>
      </c>
    </row>
    <row r="79" spans="1:23" x14ac:dyDescent="0.25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5">
      <c r="B80" s="105" t="s">
        <v>120</v>
      </c>
      <c r="E80" s="54">
        <v>10000</v>
      </c>
      <c r="F80" s="105"/>
      <c r="G80" s="105"/>
      <c r="H80" s="105"/>
    </row>
    <row r="81" spans="2:5" x14ac:dyDescent="0.25">
      <c r="B81" s="120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5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5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5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8" t="s">
        <v>252</v>
      </c>
      <c r="B11" s="5" t="s">
        <v>76</v>
      </c>
      <c r="C11" s="188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40" t="s">
        <v>613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+[39]Main!$J$5-[39]Main!$J$6</f>
        <v>591.05100000000004</v>
      </c>
      <c r="G13" s="109">
        <f>+E13-F13</f>
        <v>15996.554400000001</v>
      </c>
      <c r="H13" s="109">
        <f>+[39]Main!$J$3</f>
        <v>165.87605400000001</v>
      </c>
      <c r="I13" s="203" t="s">
        <v>613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5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+[41]Main!$K$5-[41]Main!$K$6</f>
        <v>-41.52800000000002</v>
      </c>
      <c r="G17" s="22">
        <f>+E17-F17</f>
        <v>310.61119199999996</v>
      </c>
      <c r="H17" s="109">
        <f>+[41]Main!$K$3</f>
        <v>96.101139999999987</v>
      </c>
      <c r="I17" s="192" t="s">
        <v>613</v>
      </c>
      <c r="J17" s="190">
        <v>45575</v>
      </c>
    </row>
    <row r="18" spans="2:23" x14ac:dyDescent="0.25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5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2" t="s">
        <v>213</v>
      </c>
    </row>
    <row r="23" spans="2:23" x14ac:dyDescent="0.25">
      <c r="B23" s="70" t="s">
        <v>276</v>
      </c>
      <c r="E23" s="109">
        <v>400000</v>
      </c>
    </row>
    <row r="24" spans="2:23" x14ac:dyDescent="0.25">
      <c r="B24" s="49" t="s">
        <v>246</v>
      </c>
      <c r="E24" s="109">
        <v>30000</v>
      </c>
    </row>
    <row r="25" spans="2:23" x14ac:dyDescent="0.25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5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5">
      <c r="B27" s="121" t="s">
        <v>444</v>
      </c>
      <c r="E27" s="109"/>
      <c r="F27" s="49">
        <v>2021</v>
      </c>
      <c r="H27" s="145" t="s">
        <v>624</v>
      </c>
    </row>
    <row r="28" spans="2:23" x14ac:dyDescent="0.25">
      <c r="B28" s="121" t="s">
        <v>445</v>
      </c>
      <c r="E28" s="49">
        <v>1000</v>
      </c>
      <c r="H28" s="121" t="s">
        <v>447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10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5" t="s">
        <v>621</v>
      </c>
    </row>
    <row r="60" spans="2:2" x14ac:dyDescent="0.25">
      <c r="B60" s="145" t="s">
        <v>625</v>
      </c>
    </row>
    <row r="61" spans="2:2" x14ac:dyDescent="0.25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1" bestFit="1" customWidth="1"/>
    <col min="2" max="2" width="15" style="151" customWidth="1"/>
    <col min="3" max="16384" width="9.1796875" style="151"/>
  </cols>
  <sheetData>
    <row r="1" spans="1:24" x14ac:dyDescent="0.25">
      <c r="A1" s="5" t="s">
        <v>142</v>
      </c>
    </row>
    <row r="2" spans="1:24" x14ac:dyDescent="0.25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5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+[42]Main!$N$5-[42]Main!$N$6</f>
        <v>1696.7459999999999</v>
      </c>
      <c r="G3" s="153">
        <f t="shared" ref="G3:G8" si="0">E3-F3</f>
        <v>55775.706251789998</v>
      </c>
      <c r="H3" s="153">
        <f>+[42]Main!$N$3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5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+D4*[43]Main!$L$3*EUR</f>
        <v>53089.738980000009</v>
      </c>
      <c r="F4" s="153">
        <f>+([43]Main!$L$5-[43]Main!$L$6)*EUR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5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+[44]Main!$K$5-[44]Main!$K$6</f>
        <v>-289.71199999999999</v>
      </c>
      <c r="G5" s="153">
        <f t="shared" si="0"/>
        <v>69727.7258</v>
      </c>
      <c r="H5" s="153">
        <f>+[44]Main!$K$3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5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+[45]Main!$L$5-[45]Main!$L$6</f>
        <v>-1005</v>
      </c>
      <c r="G6" s="153">
        <f t="shared" si="0"/>
        <v>45269.86632465</v>
      </c>
      <c r="H6" s="153">
        <f>+[45]Main!$L$3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5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+[46]Main!$M$5-[46]Main!$M$6</f>
        <v>-235.76700000000005</v>
      </c>
      <c r="G7" s="153">
        <f t="shared" si="0"/>
        <v>20837.083825649999</v>
      </c>
      <c r="H7" s="153">
        <f>+[46]Main!$M$3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5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([47]Main!$L$5-[47]Main!$L$6)*EUR</f>
        <v>-3389.8630000000003</v>
      </c>
      <c r="G8" s="153">
        <f t="shared" si="0"/>
        <v>34753.602288425049</v>
      </c>
      <c r="H8" s="153">
        <f>[47]Main!$L$3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5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5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5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5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5">
      <c r="A13" s="273" t="s">
        <v>252</v>
      </c>
      <c r="B13" s="151" t="s">
        <v>487</v>
      </c>
      <c r="C13" s="151" t="s">
        <v>107</v>
      </c>
    </row>
    <row r="14" spans="1:24" x14ac:dyDescent="0.25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5">
      <c r="A15" s="151" t="s">
        <v>252</v>
      </c>
      <c r="B15" s="151" t="s">
        <v>439</v>
      </c>
      <c r="C15" s="151" t="s">
        <v>438</v>
      </c>
    </row>
    <row r="16" spans="1:24" x14ac:dyDescent="0.25">
      <c r="A16" s="151" t="s">
        <v>252</v>
      </c>
      <c r="B16" s="151" t="s">
        <v>515</v>
      </c>
      <c r="C16" s="151" t="s">
        <v>516</v>
      </c>
    </row>
    <row r="17" spans="1:5" x14ac:dyDescent="0.25">
      <c r="A17" s="151" t="s">
        <v>252</v>
      </c>
      <c r="B17" s="151" t="s">
        <v>533</v>
      </c>
      <c r="C17" s="151" t="s">
        <v>534</v>
      </c>
    </row>
    <row r="18" spans="1:5" x14ac:dyDescent="0.25">
      <c r="A18" s="151" t="s">
        <v>252</v>
      </c>
      <c r="B18" s="151" t="s">
        <v>549</v>
      </c>
      <c r="C18" s="151" t="s">
        <v>550</v>
      </c>
    </row>
    <row r="19" spans="1:5" x14ac:dyDescent="0.25">
      <c r="A19" s="151" t="s">
        <v>252</v>
      </c>
      <c r="B19" s="151" t="s">
        <v>553</v>
      </c>
      <c r="C19" s="151" t="s">
        <v>554</v>
      </c>
    </row>
    <row r="20" spans="1:5" x14ac:dyDescent="0.25">
      <c r="A20" s="151" t="s">
        <v>252</v>
      </c>
      <c r="B20" s="151" t="s">
        <v>557</v>
      </c>
      <c r="C20" s="151" t="s">
        <v>558</v>
      </c>
    </row>
    <row r="22" spans="1:5" ht="13" x14ac:dyDescent="0.3">
      <c r="B22" s="69" t="s">
        <v>247</v>
      </c>
    </row>
    <row r="23" spans="1:5" x14ac:dyDescent="0.25">
      <c r="B23" s="151" t="s">
        <v>401</v>
      </c>
      <c r="E23" s="151">
        <v>2400</v>
      </c>
    </row>
    <row r="24" spans="1:5" x14ac:dyDescent="0.25">
      <c r="B24" s="151" t="s">
        <v>380</v>
      </c>
      <c r="E24" s="151">
        <v>1500</v>
      </c>
    </row>
    <row r="25" spans="1:5" x14ac:dyDescent="0.25">
      <c r="B25" s="151" t="s">
        <v>382</v>
      </c>
      <c r="E25" s="151">
        <v>1000</v>
      </c>
    </row>
    <row r="26" spans="1:5" x14ac:dyDescent="0.25">
      <c r="B26" s="151" t="s">
        <v>400</v>
      </c>
      <c r="E26" s="151">
        <v>1000</v>
      </c>
    </row>
    <row r="27" spans="1:5" x14ac:dyDescent="0.25">
      <c r="B27" s="151" t="s">
        <v>371</v>
      </c>
    </row>
    <row r="28" spans="1:5" x14ac:dyDescent="0.25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5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5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5">
      <c r="A5" s="270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40" t="s">
        <v>613</v>
      </c>
      <c r="J5" s="37">
        <v>45548</v>
      </c>
      <c r="K5" s="24"/>
      <c r="L5" s="24"/>
      <c r="M5" s="139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5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5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5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5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5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5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5">
      <c r="B20" s="1" t="s">
        <v>471</v>
      </c>
      <c r="D20" s="2"/>
      <c r="E20" s="3"/>
      <c r="F20" s="4"/>
      <c r="G20" s="4"/>
      <c r="H20" s="4"/>
    </row>
    <row r="21" spans="1:26" s="1" customFormat="1" x14ac:dyDescent="0.25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5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5" t="s">
        <v>398</v>
      </c>
    </row>
    <row r="35" spans="2:10" x14ac:dyDescent="0.25">
      <c r="B35" s="125" t="s">
        <v>461</v>
      </c>
    </row>
    <row r="36" spans="2:10" x14ac:dyDescent="0.25">
      <c r="B36" s="121" t="s">
        <v>442</v>
      </c>
      <c r="E36" s="10">
        <v>100</v>
      </c>
      <c r="H36" s="121" t="s">
        <v>443</v>
      </c>
    </row>
    <row r="37" spans="2:10" x14ac:dyDescent="0.25">
      <c r="B37" s="125" t="s">
        <v>462</v>
      </c>
      <c r="H37" s="121"/>
      <c r="J37" s="125" t="s">
        <v>463</v>
      </c>
    </row>
    <row r="38" spans="2:10" x14ac:dyDescent="0.25">
      <c r="B38" s="125" t="s">
        <v>467</v>
      </c>
      <c r="H38" s="121"/>
      <c r="J38" s="125"/>
    </row>
    <row r="39" spans="2:10" x14ac:dyDescent="0.25">
      <c r="B39" s="125" t="s">
        <v>468</v>
      </c>
      <c r="H39" s="121"/>
      <c r="J39" s="125"/>
    </row>
    <row r="40" spans="2:10" x14ac:dyDescent="0.25">
      <c r="B40" s="125" t="s">
        <v>469</v>
      </c>
    </row>
    <row r="41" spans="2:10" x14ac:dyDescent="0.25">
      <c r="B41" s="125" t="s">
        <v>475</v>
      </c>
      <c r="J41" s="125" t="s">
        <v>476</v>
      </c>
    </row>
    <row r="42" spans="2:10" x14ac:dyDescent="0.25">
      <c r="B42" s="125" t="s">
        <v>470</v>
      </c>
    </row>
    <row r="43" spans="2:10" x14ac:dyDescent="0.25">
      <c r="B43" s="125" t="s">
        <v>472</v>
      </c>
    </row>
    <row r="44" spans="2:10" x14ac:dyDescent="0.25">
      <c r="B44" s="125"/>
    </row>
    <row r="45" spans="2:10" x14ac:dyDescent="0.25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6" bestFit="1" customWidth="1"/>
    <col min="2" max="2" width="18.26953125" style="166" customWidth="1"/>
    <col min="3" max="3" width="10.453125" style="166" bestFit="1" customWidth="1"/>
    <col min="4" max="4" width="9.1796875" style="167"/>
    <col min="5" max="5" width="9.1796875" style="165"/>
    <col min="6" max="7" width="9.1796875" style="167"/>
    <col min="8" max="8" width="9.1796875" style="165"/>
    <col min="9" max="9" width="9.1796875" style="167"/>
    <col min="10" max="10" width="10.453125" style="166" bestFit="1" customWidth="1"/>
    <col min="11" max="16384" width="9.1796875" style="166"/>
  </cols>
  <sheetData>
    <row r="1" spans="1:26" x14ac:dyDescent="0.25">
      <c r="A1" s="5" t="s">
        <v>142</v>
      </c>
    </row>
    <row r="2" spans="1:26" x14ac:dyDescent="0.25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5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5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5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5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5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5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5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5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5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5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5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5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5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5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5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5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5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5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5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5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5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5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5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5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5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5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5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5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5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5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5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5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5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5">
      <c r="A36" s="166" t="s">
        <v>252</v>
      </c>
      <c r="B36" s="166" t="s">
        <v>423</v>
      </c>
      <c r="C36" s="166" t="s">
        <v>424</v>
      </c>
    </row>
    <row r="37" spans="1:25" x14ac:dyDescent="0.25">
      <c r="A37" s="166" t="s">
        <v>252</v>
      </c>
      <c r="B37" s="166" t="s">
        <v>429</v>
      </c>
      <c r="C37" s="166" t="s">
        <v>430</v>
      </c>
    </row>
    <row r="38" spans="1:25" x14ac:dyDescent="0.25">
      <c r="A38" s="166" t="s">
        <v>252</v>
      </c>
      <c r="B38" s="166" t="s">
        <v>485</v>
      </c>
      <c r="C38" s="166" t="s">
        <v>486</v>
      </c>
    </row>
    <row r="39" spans="1:25" x14ac:dyDescent="0.25">
      <c r="A39" s="166" t="s">
        <v>252</v>
      </c>
      <c r="B39" s="166" t="s">
        <v>517</v>
      </c>
      <c r="C39" s="166" t="s">
        <v>518</v>
      </c>
    </row>
    <row r="40" spans="1:25" x14ac:dyDescent="0.25">
      <c r="A40" s="166" t="s">
        <v>252</v>
      </c>
      <c r="B40" s="166" t="s">
        <v>541</v>
      </c>
      <c r="C40" s="166" t="s">
        <v>542</v>
      </c>
    </row>
    <row r="41" spans="1:25" x14ac:dyDescent="0.25">
      <c r="A41" s="271" t="s">
        <v>252</v>
      </c>
      <c r="B41" s="329" t="s">
        <v>721</v>
      </c>
      <c r="C41" s="329" t="s">
        <v>722</v>
      </c>
    </row>
    <row r="42" spans="1:25" x14ac:dyDescent="0.25">
      <c r="A42" s="166" t="s">
        <v>252</v>
      </c>
      <c r="B42" s="166" t="s">
        <v>571</v>
      </c>
      <c r="C42" s="166" t="s">
        <v>572</v>
      </c>
    </row>
    <row r="43" spans="1:25" x14ac:dyDescent="0.25">
      <c r="B43" s="5" t="s">
        <v>648</v>
      </c>
      <c r="C43" s="197" t="s">
        <v>649</v>
      </c>
      <c r="D43" s="167">
        <v>8.89</v>
      </c>
    </row>
    <row r="44" spans="1:25" x14ac:dyDescent="0.25">
      <c r="A44" s="271" t="s">
        <v>252</v>
      </c>
      <c r="B44" s="306" t="s">
        <v>700</v>
      </c>
      <c r="C44" s="306" t="s">
        <v>701</v>
      </c>
    </row>
    <row r="45" spans="1:25" x14ac:dyDescent="0.25">
      <c r="A45" s="166" t="s">
        <v>252</v>
      </c>
      <c r="B45" s="166" t="s">
        <v>585</v>
      </c>
      <c r="C45" s="166" t="s">
        <v>586</v>
      </c>
    </row>
    <row r="46" spans="1:25" x14ac:dyDescent="0.25">
      <c r="A46" s="166" t="s">
        <v>252</v>
      </c>
      <c r="B46" s="166" t="s">
        <v>593</v>
      </c>
      <c r="C46" s="166" t="s">
        <v>594</v>
      </c>
    </row>
    <row r="47" spans="1:25" x14ac:dyDescent="0.25">
      <c r="A47" s="166" t="s">
        <v>252</v>
      </c>
      <c r="B47" s="166" t="s">
        <v>595</v>
      </c>
      <c r="C47" s="166" t="s">
        <v>596</v>
      </c>
    </row>
    <row r="48" spans="1:25" x14ac:dyDescent="0.25">
      <c r="B48" s="5" t="s">
        <v>658</v>
      </c>
      <c r="C48" s="240" t="s">
        <v>660</v>
      </c>
      <c r="D48" s="178">
        <v>89.5</v>
      </c>
    </row>
    <row r="49" spans="1:9" x14ac:dyDescent="0.25">
      <c r="B49" s="5" t="s">
        <v>659</v>
      </c>
      <c r="C49" s="240" t="s">
        <v>661</v>
      </c>
    </row>
    <row r="50" spans="1:9" x14ac:dyDescent="0.25">
      <c r="A50" s="166" t="s">
        <v>252</v>
      </c>
      <c r="B50" s="166" t="s">
        <v>597</v>
      </c>
      <c r="C50" s="166" t="s">
        <v>598</v>
      </c>
    </row>
    <row r="51" spans="1:9" x14ac:dyDescent="0.25">
      <c r="A51" s="166" t="s">
        <v>252</v>
      </c>
      <c r="B51" s="166" t="s">
        <v>603</v>
      </c>
      <c r="C51" s="166" t="s">
        <v>604</v>
      </c>
    </row>
    <row r="53" spans="1:9" s="177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ht="13" x14ac:dyDescent="0.3">
      <c r="B54" s="106" t="s">
        <v>58</v>
      </c>
      <c r="C54" s="106"/>
      <c r="D54" s="107">
        <v>0</v>
      </c>
      <c r="E54" s="108">
        <v>26000</v>
      </c>
    </row>
    <row r="55" spans="1:9" ht="13" x14ac:dyDescent="0.3">
      <c r="B55" s="177" t="s">
        <v>86</v>
      </c>
      <c r="C55" s="177"/>
      <c r="D55" s="48">
        <v>0</v>
      </c>
      <c r="E55" s="165">
        <v>15000</v>
      </c>
    </row>
    <row r="56" spans="1:9" ht="13" x14ac:dyDescent="0.3">
      <c r="B56" s="166" t="s">
        <v>241</v>
      </c>
      <c r="D56" s="48">
        <v>0</v>
      </c>
      <c r="E56" s="165">
        <v>75</v>
      </c>
    </row>
    <row r="57" spans="1:9" ht="13" x14ac:dyDescent="0.3">
      <c r="B57" s="166" t="s">
        <v>243</v>
      </c>
      <c r="D57" s="48">
        <v>0</v>
      </c>
    </row>
    <row r="58" spans="1:9" x14ac:dyDescent="0.25">
      <c r="B58" s="166" t="s">
        <v>273</v>
      </c>
      <c r="E58" s="165">
        <v>424</v>
      </c>
    </row>
    <row r="59" spans="1:9" x14ac:dyDescent="0.25">
      <c r="B59" s="166" t="s">
        <v>275</v>
      </c>
      <c r="E59" s="165">
        <v>159.5</v>
      </c>
    </row>
    <row r="60" spans="1:9" x14ac:dyDescent="0.25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7" bestFit="1" customWidth="1"/>
    <col min="2" max="2" width="11.453125" style="257" bestFit="1" customWidth="1"/>
    <col min="3" max="16384" width="9.1796875" style="257"/>
  </cols>
  <sheetData>
    <row r="1" spans="1:24" x14ac:dyDescent="0.25">
      <c r="A1" s="5" t="s">
        <v>142</v>
      </c>
    </row>
    <row r="2" spans="1:24" x14ac:dyDescent="0.25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5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5">
      <c r="B4" s="80" t="s">
        <v>672</v>
      </c>
      <c r="C4" s="257" t="s">
        <v>673</v>
      </c>
      <c r="D4" s="267">
        <v>83.95</v>
      </c>
      <c r="E4" s="255"/>
    </row>
    <row r="5" spans="1:24" x14ac:dyDescent="0.25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5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5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5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5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2" t="s">
        <v>252</v>
      </c>
      <c r="B9" s="64" t="s">
        <v>253</v>
      </c>
      <c r="C9" s="64" t="s">
        <v>254</v>
      </c>
    </row>
    <row r="10" spans="1:24" x14ac:dyDescent="0.25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5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5">
      <c r="A12" s="272" t="s">
        <v>252</v>
      </c>
      <c r="B12" s="11" t="s">
        <v>195</v>
      </c>
      <c r="C12" s="11" t="s">
        <v>196</v>
      </c>
    </row>
    <row r="13" spans="1:24" x14ac:dyDescent="0.25">
      <c r="A13" s="272" t="s">
        <v>252</v>
      </c>
      <c r="B13" s="72" t="s">
        <v>283</v>
      </c>
      <c r="C13" s="72" t="s">
        <v>284</v>
      </c>
    </row>
    <row r="14" spans="1:24" x14ac:dyDescent="0.25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5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2" t="s">
        <v>252</v>
      </c>
      <c r="B17" s="257" t="s">
        <v>674</v>
      </c>
      <c r="C17" s="257" t="s">
        <v>675</v>
      </c>
    </row>
    <row r="18" spans="1:23" x14ac:dyDescent="0.25">
      <c r="A18" s="272" t="s">
        <v>252</v>
      </c>
      <c r="B18" s="280" t="s">
        <v>688</v>
      </c>
      <c r="C18" s="281" t="s">
        <v>689</v>
      </c>
    </row>
    <row r="19" spans="1:23" x14ac:dyDescent="0.25">
      <c r="A19" s="272" t="s">
        <v>252</v>
      </c>
      <c r="B19" s="283" t="s">
        <v>690</v>
      </c>
      <c r="C19" s="283" t="s">
        <v>691</v>
      </c>
    </row>
    <row r="20" spans="1:23" x14ac:dyDescent="0.25">
      <c r="A20" s="272" t="s">
        <v>252</v>
      </c>
      <c r="B20" s="327" t="s">
        <v>717</v>
      </c>
      <c r="C20" s="327" t="s">
        <v>718</v>
      </c>
    </row>
    <row r="21" spans="1:23" x14ac:dyDescent="0.25">
      <c r="A21" s="330" t="s">
        <v>252</v>
      </c>
      <c r="B21" s="331" t="s">
        <v>723</v>
      </c>
      <c r="C21" s="331" t="s">
        <v>724</v>
      </c>
    </row>
    <row r="22" spans="1:23" x14ac:dyDescent="0.25">
      <c r="A22" s="330" t="s">
        <v>252</v>
      </c>
      <c r="B22" s="333" t="s">
        <v>726</v>
      </c>
      <c r="C22" s="333" t="s">
        <v>727</v>
      </c>
    </row>
    <row r="23" spans="1:23" x14ac:dyDescent="0.25">
      <c r="B23" s="5" t="s">
        <v>508</v>
      </c>
      <c r="C23" s="128" t="s">
        <v>509</v>
      </c>
      <c r="D23" s="183">
        <v>305.11</v>
      </c>
    </row>
    <row r="24" spans="1:23" x14ac:dyDescent="0.25">
      <c r="A24" s="77"/>
      <c r="B24" s="77" t="s">
        <v>303</v>
      </c>
      <c r="C24" s="77" t="s">
        <v>304</v>
      </c>
    </row>
    <row r="25" spans="1:23" x14ac:dyDescent="0.25">
      <c r="A25" s="78"/>
      <c r="B25" s="78" t="s">
        <v>307</v>
      </c>
      <c r="C25" s="78" t="s">
        <v>308</v>
      </c>
    </row>
    <row r="26" spans="1:23" x14ac:dyDescent="0.25">
      <c r="A26" s="79"/>
      <c r="B26" s="79" t="s">
        <v>309</v>
      </c>
      <c r="C26" s="79" t="s">
        <v>310</v>
      </c>
    </row>
    <row r="27" spans="1:23" x14ac:dyDescent="0.25">
      <c r="A27" s="272" t="s">
        <v>252</v>
      </c>
      <c r="B27" s="10" t="s">
        <v>157</v>
      </c>
      <c r="C27" s="10" t="s">
        <v>158</v>
      </c>
    </row>
    <row r="28" spans="1:23" x14ac:dyDescent="0.25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5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5">
      <c r="B30" s="10" t="s">
        <v>159</v>
      </c>
      <c r="C30" s="10" t="s">
        <v>160</v>
      </c>
    </row>
    <row r="31" spans="1:23" s="20" customFormat="1" x14ac:dyDescent="0.25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5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5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5">
      <c r="B34" s="95" t="s">
        <v>377</v>
      </c>
      <c r="E34" s="44"/>
      <c r="F34" s="44"/>
      <c r="G34" s="44"/>
    </row>
    <row r="35" spans="1:12" x14ac:dyDescent="0.25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5">
      <c r="B36" s="131" t="s">
        <v>551</v>
      </c>
      <c r="C36" s="131" t="s">
        <v>552</v>
      </c>
    </row>
    <row r="37" spans="1:12" x14ac:dyDescent="0.25">
      <c r="A37" s="272" t="s">
        <v>252</v>
      </c>
      <c r="B37" s="257" t="s">
        <v>676</v>
      </c>
      <c r="C37" s="257" t="s">
        <v>677</v>
      </c>
    </row>
    <row r="38" spans="1:12" x14ac:dyDescent="0.25">
      <c r="A38" s="337" t="s">
        <v>252</v>
      </c>
      <c r="B38" s="338" t="s">
        <v>733</v>
      </c>
      <c r="C38" s="338" t="s">
        <v>734</v>
      </c>
    </row>
    <row r="39" spans="1:12" x14ac:dyDescent="0.25">
      <c r="B39" s="131" t="s">
        <v>559</v>
      </c>
      <c r="C39" s="131" t="s">
        <v>560</v>
      </c>
    </row>
    <row r="40" spans="1:12" x14ac:dyDescent="0.25">
      <c r="B40" s="132" t="s">
        <v>612</v>
      </c>
      <c r="C40" s="132" t="s">
        <v>611</v>
      </c>
    </row>
    <row r="41" spans="1:12" x14ac:dyDescent="0.25">
      <c r="B41" s="5" t="s">
        <v>644</v>
      </c>
      <c r="C41" s="195" t="s">
        <v>645</v>
      </c>
      <c r="D41" s="183">
        <v>41.16</v>
      </c>
    </row>
    <row r="43" spans="1:12" x14ac:dyDescent="0.25">
      <c r="B43" s="1" t="s">
        <v>115</v>
      </c>
      <c r="C43" s="1"/>
      <c r="D43" s="2"/>
      <c r="E43" s="3">
        <v>8333</v>
      </c>
    </row>
    <row r="44" spans="1:12" x14ac:dyDescent="0.25">
      <c r="B44" s="20" t="s">
        <v>63</v>
      </c>
      <c r="C44" s="20"/>
      <c r="D44" s="21"/>
      <c r="E44" s="22">
        <v>22000</v>
      </c>
    </row>
    <row r="45" spans="1:12" x14ac:dyDescent="0.25">
      <c r="B45" s="20" t="s">
        <v>55</v>
      </c>
      <c r="C45" s="20"/>
      <c r="D45" s="21"/>
      <c r="E45" s="22">
        <v>30000</v>
      </c>
    </row>
    <row r="46" spans="1:12" x14ac:dyDescent="0.25">
      <c r="B46" s="123" t="s">
        <v>449</v>
      </c>
      <c r="L46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1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6" bestFit="1" customWidth="1"/>
    <col min="2" max="2" width="17" style="286" bestFit="1" customWidth="1"/>
    <col min="3" max="9" width="9.1796875" style="286"/>
    <col min="10" max="10" width="9.1796875" style="287"/>
    <col min="11" max="24" width="9.1796875" style="286"/>
    <col min="25" max="27" width="9.1796875" style="299"/>
    <col min="28" max="30" width="9.1796875" style="287"/>
    <col min="31" max="16384" width="9.1796875" style="286"/>
  </cols>
  <sheetData>
    <row r="1" spans="1:30" x14ac:dyDescent="0.25">
      <c r="A1" s="5" t="s">
        <v>142</v>
      </c>
    </row>
    <row r="2" spans="1:30" x14ac:dyDescent="0.25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ht="13" x14ac:dyDescent="0.3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5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5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5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5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ht="13" x14ac:dyDescent="0.3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5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5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5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5">
      <c r="A12" s="286" t="s">
        <v>252</v>
      </c>
      <c r="B12" s="286" t="s">
        <v>431</v>
      </c>
      <c r="C12" s="286" t="s">
        <v>432</v>
      </c>
    </row>
    <row r="13" spans="1:30" x14ac:dyDescent="0.25">
      <c r="A13" s="286" t="s">
        <v>252</v>
      </c>
      <c r="B13" s="286" t="s">
        <v>94</v>
      </c>
      <c r="C13" s="286" t="s">
        <v>95</v>
      </c>
    </row>
    <row r="14" spans="1:30" x14ac:dyDescent="0.25">
      <c r="A14" s="286" t="s">
        <v>252</v>
      </c>
      <c r="B14" s="286" t="s">
        <v>502</v>
      </c>
      <c r="C14" s="286" t="s">
        <v>503</v>
      </c>
    </row>
    <row r="15" spans="1:30" x14ac:dyDescent="0.25">
      <c r="A15" s="286" t="s">
        <v>252</v>
      </c>
      <c r="B15" s="286" t="s">
        <v>531</v>
      </c>
      <c r="C15" s="286" t="s">
        <v>532</v>
      </c>
    </row>
    <row r="16" spans="1:30" x14ac:dyDescent="0.25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5">
      <c r="A17" s="286" t="s">
        <v>252</v>
      </c>
      <c r="B17" s="286" t="s">
        <v>555</v>
      </c>
      <c r="C17" s="286" t="s">
        <v>556</v>
      </c>
    </row>
    <row r="18" spans="1:5" x14ac:dyDescent="0.25">
      <c r="A18" s="286" t="s">
        <v>252</v>
      </c>
      <c r="B18" s="286" t="s">
        <v>569</v>
      </c>
      <c r="C18" s="286" t="s">
        <v>570</v>
      </c>
    </row>
    <row r="19" spans="1:5" x14ac:dyDescent="0.25">
      <c r="A19" s="286" t="s">
        <v>252</v>
      </c>
      <c r="B19" s="286" t="s">
        <v>599</v>
      </c>
      <c r="C19" s="286" t="s">
        <v>600</v>
      </c>
    </row>
    <row r="20" spans="1:5" x14ac:dyDescent="0.25">
      <c r="B20" s="286" t="s">
        <v>694</v>
      </c>
      <c r="C20" s="286" t="s">
        <v>695</v>
      </c>
      <c r="D20" s="302"/>
    </row>
    <row r="21" spans="1:5" x14ac:dyDescent="0.25">
      <c r="B21" s="339" t="s">
        <v>735</v>
      </c>
      <c r="C21" s="339" t="s">
        <v>736</v>
      </c>
    </row>
    <row r="23" spans="1:5" x14ac:dyDescent="0.25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1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2025-06-16T16:46:23Z</dcterms:modified>
  <cp:category/>
  <cp:contentStatus/>
</cp:coreProperties>
</file>