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2F70B59-2DE4-4B78-B569-51E0D752DE67}" xr6:coauthVersionLast="47" xr6:coauthVersionMax="47" xr10:uidLastSave="{00000000-0000-0000-0000-000000000000}"/>
  <bookViews>
    <workbookView xWindow="36650" yWindow="7300" windowWidth="23410" windowHeight="11680" activeTab="1" xr2:uid="{844DBFD4-9023-41C8-ACCF-30CFBE08A2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 s="1"/>
  <c r="E10" i="2"/>
  <c r="E11" i="2" s="1"/>
  <c r="D10" i="2"/>
  <c r="D11" i="2" s="1"/>
  <c r="C10" i="2"/>
  <c r="C11" i="2" s="1"/>
  <c r="G11" i="2"/>
  <c r="G10" i="2"/>
  <c r="G15" i="2"/>
  <c r="F15" i="2"/>
  <c r="E15" i="2"/>
  <c r="D15" i="2"/>
  <c r="G14" i="2"/>
  <c r="F7" i="2"/>
  <c r="E7" i="2"/>
  <c r="D7" i="2"/>
  <c r="C7" i="2"/>
  <c r="C15" i="2" s="1"/>
  <c r="G7" i="2"/>
  <c r="G5" i="2"/>
  <c r="F5" i="2"/>
  <c r="E5" i="2"/>
  <c r="D5" i="2"/>
  <c r="C5" i="2"/>
  <c r="J7" i="1"/>
  <c r="J5" i="1"/>
  <c r="J4" i="1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<sst xmlns="http://schemas.openxmlformats.org/spreadsheetml/2006/main" count="29" uniqueCount="26">
  <si>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</si>
  <si>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</si>
  <si>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</si>
  <si>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</si>
  <si>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</si>
  <si>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</si>
  <si>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</si>
  <si>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</si>
  <si>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</si>
  <si>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</si>
  <si>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</si>
  <si>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</si>
  <si>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</si>
  <si>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</si>
  <si>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</si>
  <si>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</si>
  <si>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</si>
  <si>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</si>
  <si>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Service</t>
  </si>
  <si>
    <t>Product</t>
  </si>
  <si>
    <t>Revenue y/y</t>
  </si>
  <si>
    <t>Gross Margin</t>
  </si>
  <si>
    <t>Operating Profit</t>
  </si>
  <si>
    <t>Operating Expenses</t>
  </si>
  <si>
    <t>R&amp;D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</si>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</sst>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337-B9C6-46DB-AE3E-9A97756C118C}">
  <dimension ref="I2:K7"/>
  <sheetViews>
    <sheetView zoomScale="175" zoomScaleNormal="175" workbookViewId="0">
      <selection activeCell="F1" sqref="F1"/>
    </sheetView>
  </sheetViews>
  <sheetFormatPr defaultRowHeight="12.75" x14ac:dyDescent="0.2"/>
  <cols>
    <col min="1" max="9" width="9.140625" style="1"/>
    <col min="10" max="10" width="9.5703125" style="1" customWidth="1"/>
    <col min="11" max="16384" width="9.140625" style="1"/>
  </cols>
  <sheetData>
    <row r="2" spans="9:11" x14ac:dyDescent="0.2">
      <c r="I2" s="1" t="s">
        <v>0</v>
      </c>
      <c r="J2" s="1">
        <v>868.67</v>
      </c>
    </row>
    <row r="3" spans="9:11" x14ac:dyDescent="0.2">
      <c r="I3" s="1" t="s">
        <v>1</v>
      </c>
      <c r="J3" s="2">
        <v>132.24143000000001</v>
      </c>
      <c r="K3" s="3" t="s">
        <v>6</v>
      </c>
    </row>
    <row r="4" spans="9:11" x14ac:dyDescent="0.2">
      <c r="I4" s="1" t="s">
        <v>2</v>
      </c>
      <c r="J4" s="2">
        <f>+J2*J3</f>
        <v>114874.1629981</v>
      </c>
    </row>
    <row r="5" spans="9:11" x14ac:dyDescent="0.2">
      <c r="I5" s="1" t="s">
        <v>3</v>
      </c>
      <c r="J5" s="2">
        <f>1858.022+2170.6</f>
        <v>4028.6219999999998</v>
      </c>
      <c r="K5" s="3" t="s">
        <v>6</v>
      </c>
    </row>
    <row r="6" spans="9:11" x14ac:dyDescent="0.2">
      <c r="I6" s="1" t="s">
        <v>4</v>
      </c>
      <c r="J6" s="2">
        <v>5883.3220000000001</v>
      </c>
      <c r="K6" s="3" t="s">
        <v>6</v>
      </c>
    </row>
    <row r="7" spans="9:11" x14ac:dyDescent="0.2">
      <c r="I7" s="1" t="s">
        <v>5</v>
      </c>
      <c r="J7" s="2">
        <f>+J4-J5+J6</f>
        <v>116728.8629981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7E3D-9D12-4810-BE49-6897F5050444}">
  <dimension ref="A1:J15"/>
  <sheetViews>
    <sheetView tabSelected="1" zoomScale="175" zoomScaleNormal="175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6" width="9.28515625" style="3" bestFit="1" customWidth="1"/>
    <col min="7" max="7" width="9.140625" style="3" customWidth="1"/>
    <col min="8" max="10" width="9.140625" style="3"/>
    <col min="11" max="16384" width="9.140625" style="1"/>
  </cols>
  <sheetData>
    <row r="1" spans="1:10" x14ac:dyDescent="0.2">
      <c r="A1" s="8" t="s">
        <v>7</v>
      </c>
    </row>
    <row r="2" spans="1:1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6</v>
      </c>
      <c r="H2" s="3" t="s">
        <v>13</v>
      </c>
      <c r="I2" s="3" t="s">
        <v>14</v>
      </c>
      <c r="J2" s="3" t="s">
        <v>15</v>
      </c>
    </row>
    <row r="3" spans="1:10" s="2" customFormat="1" x14ac:dyDescent="0.2">
      <c r="B3" s="2" t="s">
        <v>19</v>
      </c>
      <c r="C3" s="4">
        <v>1769.3689999999999</v>
      </c>
      <c r="D3" s="4"/>
      <c r="E3" s="4"/>
      <c r="F3" s="4"/>
      <c r="G3" s="4">
        <v>2393.8209999999999</v>
      </c>
      <c r="H3" s="4"/>
      <c r="I3" s="4"/>
      <c r="J3" s="4"/>
    </row>
    <row r="4" spans="1:10" s="2" customFormat="1" x14ac:dyDescent="0.2">
      <c r="B4" s="2" t="s">
        <v>18</v>
      </c>
      <c r="C4" s="4">
        <v>590.46100000000001</v>
      </c>
      <c r="D4" s="4"/>
      <c r="E4" s="4"/>
      <c r="F4" s="4"/>
      <c r="G4" s="4">
        <v>669.20799999999997</v>
      </c>
      <c r="H4" s="4"/>
      <c r="I4" s="4"/>
      <c r="J4" s="4"/>
    </row>
    <row r="5" spans="1:10" s="5" customFormat="1" x14ac:dyDescent="0.2">
      <c r="B5" s="5" t="s">
        <v>8</v>
      </c>
      <c r="C5" s="6">
        <f>+C3+C4</f>
        <v>2359.83</v>
      </c>
      <c r="D5" s="6">
        <f t="shared" ref="D5:G5" si="0">+D3+D4</f>
        <v>0</v>
      </c>
      <c r="E5" s="6">
        <f t="shared" si="0"/>
        <v>0</v>
      </c>
      <c r="F5" s="6">
        <f t="shared" si="0"/>
        <v>0</v>
      </c>
      <c r="G5" s="6">
        <f t="shared" si="0"/>
        <v>3063.029</v>
      </c>
      <c r="H5" s="6"/>
      <c r="I5" s="6"/>
      <c r="J5" s="6"/>
    </row>
    <row r="6" spans="1:10" s="2" customFormat="1" x14ac:dyDescent="0.2">
      <c r="B6" s="2" t="s">
        <v>17</v>
      </c>
      <c r="C6" s="4">
        <v>993.88499999999999</v>
      </c>
      <c r="D6" s="4"/>
      <c r="E6" s="4"/>
      <c r="F6" s="4"/>
      <c r="G6" s="4">
        <v>1175.6890000000001</v>
      </c>
      <c r="H6" s="4"/>
      <c r="I6" s="4"/>
      <c r="J6" s="4"/>
    </row>
    <row r="7" spans="1:10" s="2" customFormat="1" x14ac:dyDescent="0.2">
      <c r="B7" s="2" t="s">
        <v>16</v>
      </c>
      <c r="C7" s="4">
        <f t="shared" ref="C7:F7" si="1">+C5-C6</f>
        <v>1365.9449999999999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>+G5-G6</f>
        <v>1887.34</v>
      </c>
      <c r="H7" s="4"/>
      <c r="I7" s="4"/>
      <c r="J7" s="4"/>
    </row>
    <row r="8" spans="1:10" s="2" customFormat="1" x14ac:dyDescent="0.2">
      <c r="B8" s="2" t="s">
        <v>24</v>
      </c>
      <c r="C8" s="4"/>
      <c r="D8" s="4"/>
      <c r="E8" s="4"/>
      <c r="F8" s="4"/>
      <c r="G8" s="4">
        <v>338.04300000000001</v>
      </c>
      <c r="H8" s="4"/>
      <c r="I8" s="4"/>
      <c r="J8" s="4"/>
    </row>
    <row r="9" spans="1:10" s="2" customFormat="1" x14ac:dyDescent="0.2">
      <c r="B9" s="2" t="s">
        <v>25</v>
      </c>
      <c r="C9" s="4"/>
      <c r="D9" s="4"/>
      <c r="E9" s="4"/>
      <c r="F9" s="4"/>
      <c r="G9" s="4">
        <v>248.905</v>
      </c>
      <c r="H9" s="4"/>
      <c r="I9" s="4"/>
      <c r="J9" s="4"/>
    </row>
    <row r="10" spans="1:10" s="2" customFormat="1" x14ac:dyDescent="0.2">
      <c r="B10" s="2" t="s">
        <v>23</v>
      </c>
      <c r="C10" s="4">
        <f t="shared" ref="C10:F10" si="2">+C8+C9</f>
        <v>0</v>
      </c>
      <c r="D10" s="4">
        <f t="shared" si="2"/>
        <v>0</v>
      </c>
      <c r="E10" s="4">
        <f t="shared" si="2"/>
        <v>0</v>
      </c>
      <c r="F10" s="4">
        <f t="shared" si="2"/>
        <v>0</v>
      </c>
      <c r="G10" s="4">
        <f>+G8+G9</f>
        <v>586.94799999999998</v>
      </c>
      <c r="H10" s="4"/>
      <c r="I10" s="4"/>
      <c r="J10" s="4"/>
    </row>
    <row r="11" spans="1:10" s="2" customFormat="1" x14ac:dyDescent="0.2">
      <c r="B11" s="2" t="s">
        <v>22</v>
      </c>
      <c r="C11" s="4">
        <f t="shared" ref="C11:F11" si="3">+C7-C10</f>
        <v>1365.9449999999999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>+G7-G10</f>
        <v>1300.3919999999998</v>
      </c>
      <c r="H11" s="4"/>
      <c r="I11" s="4"/>
      <c r="J11" s="4"/>
    </row>
    <row r="14" spans="1:10" x14ac:dyDescent="0.2">
      <c r="B14" s="1" t="s">
        <v>20</v>
      </c>
      <c r="G14" s="7">
        <f>+G5/C5-1</f>
        <v>0.29798714314166697</v>
      </c>
    </row>
    <row r="15" spans="1:10" x14ac:dyDescent="0.2">
      <c r="B15" s="1" t="s">
        <v>21</v>
      </c>
      <c r="C15" s="7">
        <f>C7/C5</f>
        <v>0.5788319497590928</v>
      </c>
      <c r="D15" s="7" t="e">
        <f t="shared" ref="D15:G15" si="4">D7/D5</f>
        <v>#DIV/0!</v>
      </c>
      <c r="E15" s="7" t="e">
        <f t="shared" si="4"/>
        <v>#DIV/0!</v>
      </c>
      <c r="F15" s="7" t="e">
        <f t="shared" si="4"/>
        <v>#DIV/0!</v>
      </c>
      <c r="G15" s="7">
        <f t="shared" si="4"/>
        <v>0.61616785214896752</v>
      </c>
    </row>
  </sheetData>
  <hyperlinks>
    <hyperlink ref="A1" location="Main!A1" display="Main" xr:uid="{C2A29F6A-DC75-48C9-8E2D-3140FE58A4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2025-06-13T15:13:44Z</dcterms:created>
  <dcterms:modified xsi:type="dcterms:W3CDTF">2025-06-13T15:18:21Z</dcterms:modified>
</cp:coreProperties>
</file>