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7E7CD2A-101E-43AA-9759-D100BA06ECC6}" xr6:coauthVersionLast="47" xr6:coauthVersionMax="47" xr10:uidLastSave="{00000000-0000-0000-0000-000000000000}"/>
  <bookViews>
    <workbookView xWindow="37000" yWindow="4170" windowWidth="32770" windowHeight="15380" xr2:uid="{A417974C-84E3-45BB-9954-F43481646C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0" i="2"/>
  <c r="H17" i="2"/>
  <c r="E20" i="2"/>
  <c r="F20" i="2" s="1"/>
  <c r="D5" i="2"/>
  <c r="D7" i="2" s="1"/>
  <c r="D9" i="2" s="1"/>
  <c r="K17" i="2"/>
  <c r="J17" i="2"/>
  <c r="I17" i="2"/>
  <c r="L17" i="2"/>
  <c r="I21" i="2"/>
  <c r="I20" i="2"/>
  <c r="I19" i="2"/>
  <c r="E10" i="2"/>
  <c r="E7" i="2"/>
  <c r="E5" i="2"/>
  <c r="E9" i="2" s="1"/>
  <c r="I10" i="2"/>
  <c r="I5" i="2"/>
  <c r="I7" i="2" s="1"/>
  <c r="I9" i="2" s="1"/>
  <c r="J20" i="2"/>
  <c r="F10" i="2"/>
  <c r="F5" i="2"/>
  <c r="F7" i="2" s="1"/>
  <c r="F9" i="2" s="1"/>
  <c r="F11" i="2" s="1"/>
  <c r="F13" i="2" s="1"/>
  <c r="F14" i="2" s="1"/>
  <c r="J10" i="2"/>
  <c r="J5" i="2"/>
  <c r="J7" i="2" s="1"/>
  <c r="J9" i="2" s="1"/>
  <c r="J11" i="2" s="1"/>
  <c r="J13" i="2" s="1"/>
  <c r="J14" i="2" s="1"/>
  <c r="G21" i="2"/>
  <c r="K21" i="2"/>
  <c r="G10" i="2"/>
  <c r="G5" i="2"/>
  <c r="G7" i="2" s="1"/>
  <c r="G9" i="2" s="1"/>
  <c r="K10" i="2"/>
  <c r="K5" i="2"/>
  <c r="K7" i="2" s="1"/>
  <c r="K9" i="2" s="1"/>
  <c r="K11" i="2" s="1"/>
  <c r="K13" i="2" s="1"/>
  <c r="K14" i="2" s="1"/>
  <c r="H20" i="2"/>
  <c r="L20" i="2"/>
  <c r="H19" i="2"/>
  <c r="J19" i="2" s="1"/>
  <c r="J21" i="2" s="1"/>
  <c r="L19" i="2"/>
  <c r="J5" i="1"/>
  <c r="J4" i="1"/>
  <c r="J7" i="1" s="1"/>
  <c r="L10" i="2"/>
  <c r="H10" i="2"/>
  <c r="H5" i="2"/>
  <c r="H7" i="2" s="1"/>
  <c r="H9" i="2" s="1"/>
  <c r="H11" i="2" s="1"/>
  <c r="H13" i="2" s="1"/>
  <c r="H14" i="2" s="1"/>
  <c r="L5" i="2"/>
  <c r="L7" i="2" s="1"/>
  <c r="L9" i="2" s="1"/>
  <c r="D11" i="2" l="1"/>
  <c r="D13" i="2" s="1"/>
  <c r="D14" i="2" s="1"/>
  <c r="E19" i="2"/>
  <c r="F19" i="2" s="1"/>
  <c r="E11" i="2"/>
  <c r="E13" i="2" s="1"/>
  <c r="E14" i="2" s="1"/>
  <c r="I11" i="2"/>
  <c r="I13" i="2" s="1"/>
  <c r="I14" i="2" s="1"/>
  <c r="H21" i="2"/>
  <c r="L21" i="2"/>
  <c r="G11" i="2"/>
  <c r="G13" i="2" s="1"/>
  <c r="G14" i="2" s="1"/>
  <c r="L11" i="2"/>
  <c r="L13" i="2" s="1"/>
  <c r="L14" i="2" s="1"/>
  <c r="F21" i="2" l="1"/>
  <c r="E21" i="2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<sst xmlns="http://schemas.openxmlformats.org/spreadsheetml/2006/main" count="26" uniqueCount="23">
  <si>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</si>
  <si>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</si>
  <si>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</si>
  <si>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</si>
  <si>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</si>
  <si>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</si>
  <si>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Main</t>
  </si>
  <si>
    <t>Revenue</t>
  </si>
  <si>
    <t>Fees</t>
  </si>
  <si>
    <t>Merchandise</t>
  </si>
  <si>
    <t>EPS</t>
  </si>
  <si>
    <t>Net Income</t>
  </si>
  <si>
    <t>Taxes</t>
  </si>
  <si>
    <t>Pretax Income</t>
  </si>
  <si>
    <t>Interest</t>
  </si>
  <si>
    <t>COGS</t>
  </si>
  <si>
    <t>Gross Profit</t>
  </si>
  <si>
    <t>SG&amp;A</t>
  </si>
  <si>
    <t>Operating Income</t>
  </si>
  <si>
    <t>Q125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</si>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</sst>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ACE3-046E-4AC2-8D68-BB925063D7D7}">
  <dimension ref="I2:K7"/>
  <sheetViews>
    <sheetView tabSelected="1" zoomScale="190" zoomScaleNormal="190" workbookViewId="0">
      <selection activeCell="J3" sqref="J3"/>
    </sheetView>
  </sheetViews>
  <sheetFormatPr defaultRowHeight="12.5" x14ac:dyDescent="0.25"/>
  <cols>
    <col min="1" max="16384" width="8.7265625" style="1"/>
  </cols>
  <sheetData>
    <row r="2" spans="9:11" x14ac:dyDescent="0.25">
      <c r="I2" s="1" t="s">
        <v>0</v>
      </c>
      <c r="J2" s="4">
        <v>981.25</v>
      </c>
    </row>
    <row r="3" spans="9:11" x14ac:dyDescent="0.25">
      <c r="I3" s="1" t="s">
        <v>1</v>
      </c>
      <c r="J3" s="1">
        <v>445</v>
      </c>
      <c r="K3" s="5" t="s">
        <v>19</v>
      </c>
    </row>
    <row r="4" spans="9:11" x14ac:dyDescent="0.25">
      <c r="I4" s="1" t="s">
        <v>2</v>
      </c>
      <c r="J4" s="2">
        <f>+J2*J3</f>
        <v>436656.25</v>
      </c>
      <c r="K4" s="5"/>
    </row>
    <row r="5" spans="9:11" x14ac:dyDescent="0.25">
      <c r="I5" s="1" t="s">
        <v>3</v>
      </c>
      <c r="J5" s="2">
        <f>12356+802</f>
        <v>13158</v>
      </c>
      <c r="K5" s="5" t="s">
        <v>19</v>
      </c>
    </row>
    <row r="6" spans="9:11" x14ac:dyDescent="0.25">
      <c r="I6" s="1" t="s">
        <v>4</v>
      </c>
      <c r="J6" s="2">
        <v>5755</v>
      </c>
      <c r="K6" s="5" t="s">
        <v>19</v>
      </c>
    </row>
    <row r="7" spans="9:11" x14ac:dyDescent="0.25">
      <c r="I7" s="1" t="s">
        <v>5</v>
      </c>
      <c r="J7" s="2">
        <f>+J4-J5+J6</f>
        <v>429253.25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7DD-B4A5-4633-B41D-28FA9C054CD1}">
  <dimension ref="A1:L21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2.5" x14ac:dyDescent="0.25"/>
  <cols>
    <col min="1" max="1" width="4.7265625" style="1" bestFit="1" customWidth="1"/>
    <col min="2" max="2" width="16.08984375" style="1" customWidth="1"/>
    <col min="3" max="12" width="9.36328125" style="1" customWidth="1"/>
    <col min="13" max="16384" width="8.7265625" style="1"/>
  </cols>
  <sheetData>
    <row r="1" spans="1:12" x14ac:dyDescent="0.25">
      <c r="A1" s="6" t="s">
        <v>6</v>
      </c>
    </row>
    <row r="2" spans="1:12" s="7" customFormat="1" x14ac:dyDescent="0.25">
      <c r="D2" s="7">
        <v>44969</v>
      </c>
      <c r="E2" s="7">
        <v>45053</v>
      </c>
      <c r="F2" s="7">
        <v>45172</v>
      </c>
      <c r="G2" s="7">
        <v>45256</v>
      </c>
      <c r="H2" s="7">
        <v>45340</v>
      </c>
      <c r="I2" s="7">
        <v>45424</v>
      </c>
      <c r="J2" s="7">
        <v>45536</v>
      </c>
      <c r="K2" s="7">
        <v>45620</v>
      </c>
      <c r="L2" s="7">
        <v>45704</v>
      </c>
    </row>
    <row r="3" spans="1:12" s="2" customFormat="1" x14ac:dyDescent="0.25">
      <c r="B3" s="2" t="s">
        <v>9</v>
      </c>
      <c r="D3" s="2">
        <v>54239</v>
      </c>
      <c r="E3" s="2">
        <v>52604</v>
      </c>
      <c r="F3" s="2">
        <v>77430</v>
      </c>
      <c r="G3" s="2">
        <v>56717</v>
      </c>
      <c r="H3" s="2">
        <v>57331</v>
      </c>
      <c r="I3" s="2">
        <v>57392</v>
      </c>
      <c r="J3" s="2">
        <v>78185</v>
      </c>
      <c r="K3" s="2">
        <v>60985</v>
      </c>
      <c r="L3" s="2">
        <v>62530</v>
      </c>
    </row>
    <row r="4" spans="1:12" s="2" customFormat="1" x14ac:dyDescent="0.25">
      <c r="B4" s="2" t="s">
        <v>8</v>
      </c>
      <c r="D4" s="2">
        <v>1027</v>
      </c>
      <c r="E4" s="2">
        <v>1044</v>
      </c>
      <c r="F4" s="2">
        <v>1509</v>
      </c>
      <c r="G4" s="2">
        <v>1082</v>
      </c>
      <c r="H4" s="2">
        <v>1111</v>
      </c>
      <c r="I4" s="2">
        <v>1123</v>
      </c>
      <c r="J4" s="2">
        <v>1512</v>
      </c>
      <c r="K4" s="2">
        <v>1166</v>
      </c>
      <c r="L4" s="2">
        <v>1193</v>
      </c>
    </row>
    <row r="5" spans="1:12" s="3" customFormat="1" ht="13" x14ac:dyDescent="0.3">
      <c r="B5" s="3" t="s">
        <v>7</v>
      </c>
      <c r="D5" s="3">
        <f t="shared" ref="D5:L5" si="0">+D3+D4</f>
        <v>55266</v>
      </c>
      <c r="E5" s="3">
        <f t="shared" si="0"/>
        <v>53648</v>
      </c>
      <c r="F5" s="3">
        <f t="shared" si="0"/>
        <v>78939</v>
      </c>
      <c r="G5" s="3">
        <f t="shared" si="0"/>
        <v>57799</v>
      </c>
      <c r="H5" s="3">
        <f t="shared" si="0"/>
        <v>58442</v>
      </c>
      <c r="I5" s="3">
        <f t="shared" si="0"/>
        <v>58515</v>
      </c>
      <c r="J5" s="3">
        <f t="shared" si="0"/>
        <v>79697</v>
      </c>
      <c r="K5" s="3">
        <f t="shared" si="0"/>
        <v>62151</v>
      </c>
      <c r="L5" s="3">
        <f t="shared" si="0"/>
        <v>63723</v>
      </c>
    </row>
    <row r="6" spans="1:12" s="2" customFormat="1" x14ac:dyDescent="0.25">
      <c r="B6" s="2" t="s">
        <v>15</v>
      </c>
      <c r="D6" s="2">
        <v>48423</v>
      </c>
      <c r="E6" s="2">
        <v>47175</v>
      </c>
      <c r="F6" s="2">
        <v>69219</v>
      </c>
      <c r="G6" s="2">
        <v>50457</v>
      </c>
      <c r="H6" s="2">
        <v>51140</v>
      </c>
      <c r="I6" s="2">
        <v>51173</v>
      </c>
      <c r="J6" s="2">
        <v>69588</v>
      </c>
      <c r="K6" s="2">
        <v>54109</v>
      </c>
      <c r="L6" s="2">
        <v>55744</v>
      </c>
    </row>
    <row r="7" spans="1:12" s="2" customFormat="1" x14ac:dyDescent="0.25">
      <c r="B7" s="2" t="s">
        <v>16</v>
      </c>
      <c r="D7" s="2">
        <f t="shared" ref="D7:L7" si="1">+D5-D6</f>
        <v>6843</v>
      </c>
      <c r="E7" s="2">
        <f t="shared" si="1"/>
        <v>6473</v>
      </c>
      <c r="F7" s="2">
        <f t="shared" si="1"/>
        <v>9720</v>
      </c>
      <c r="G7" s="2">
        <f t="shared" si="1"/>
        <v>7342</v>
      </c>
      <c r="H7" s="2">
        <f t="shared" si="1"/>
        <v>7302</v>
      </c>
      <c r="I7" s="2">
        <f t="shared" si="1"/>
        <v>7342</v>
      </c>
      <c r="J7" s="2">
        <f t="shared" si="1"/>
        <v>10109</v>
      </c>
      <c r="K7" s="2">
        <f t="shared" si="1"/>
        <v>8042</v>
      </c>
      <c r="L7" s="2">
        <f t="shared" si="1"/>
        <v>7979</v>
      </c>
    </row>
    <row r="8" spans="1:12" s="2" customFormat="1" x14ac:dyDescent="0.25">
      <c r="B8" s="2" t="s">
        <v>17</v>
      </c>
      <c r="D8" s="2">
        <v>4940</v>
      </c>
      <c r="E8" s="2">
        <v>4794</v>
      </c>
      <c r="F8" s="2">
        <v>6939</v>
      </c>
      <c r="G8" s="2">
        <v>5358</v>
      </c>
      <c r="H8" s="2">
        <v>5240</v>
      </c>
      <c r="I8" s="2">
        <v>5145</v>
      </c>
      <c r="J8" s="2">
        <v>7067</v>
      </c>
      <c r="K8" s="2">
        <v>5846</v>
      </c>
      <c r="L8" s="2">
        <v>5663</v>
      </c>
    </row>
    <row r="9" spans="1:12" s="2" customFormat="1" x14ac:dyDescent="0.25">
      <c r="B9" s="2" t="s">
        <v>18</v>
      </c>
      <c r="D9" s="2">
        <f t="shared" ref="D9:L9" si="2">+D7-D8</f>
        <v>1903</v>
      </c>
      <c r="E9" s="2">
        <f t="shared" si="2"/>
        <v>1679</v>
      </c>
      <c r="F9" s="2">
        <f t="shared" si="2"/>
        <v>2781</v>
      </c>
      <c r="G9" s="2">
        <f t="shared" si="2"/>
        <v>1984</v>
      </c>
      <c r="H9" s="2">
        <f t="shared" si="2"/>
        <v>2062</v>
      </c>
      <c r="I9" s="2">
        <f t="shared" si="2"/>
        <v>2197</v>
      </c>
      <c r="J9" s="2">
        <f t="shared" si="2"/>
        <v>3042</v>
      </c>
      <c r="K9" s="2">
        <f t="shared" si="2"/>
        <v>2196</v>
      </c>
      <c r="L9" s="2">
        <f t="shared" si="2"/>
        <v>2316</v>
      </c>
    </row>
    <row r="10" spans="1:12" x14ac:dyDescent="0.25">
      <c r="B10" s="1" t="s">
        <v>14</v>
      </c>
      <c r="D10" s="1">
        <f>-34+114</f>
        <v>80</v>
      </c>
      <c r="E10" s="1">
        <f>-36+128</f>
        <v>92</v>
      </c>
      <c r="F10" s="1">
        <f>-56+238</f>
        <v>182</v>
      </c>
      <c r="G10" s="1">
        <f>-38+160</f>
        <v>122</v>
      </c>
      <c r="H10" s="1">
        <f>-41+216</f>
        <v>175</v>
      </c>
      <c r="I10" s="1">
        <f>-41+128</f>
        <v>87</v>
      </c>
      <c r="J10" s="1">
        <f>-49+120</f>
        <v>71</v>
      </c>
      <c r="K10" s="1">
        <f>-37+147</f>
        <v>110</v>
      </c>
      <c r="L10" s="1">
        <f>-36+142</f>
        <v>106</v>
      </c>
    </row>
    <row r="11" spans="1:12" x14ac:dyDescent="0.25">
      <c r="B11" s="1" t="s">
        <v>13</v>
      </c>
      <c r="C11" s="2"/>
      <c r="D11" s="2">
        <f t="shared" ref="D11:L11" si="3">+D9+D10</f>
        <v>1983</v>
      </c>
      <c r="E11" s="2">
        <f t="shared" si="3"/>
        <v>1771</v>
      </c>
      <c r="F11" s="2">
        <f t="shared" si="3"/>
        <v>2963</v>
      </c>
      <c r="G11" s="2">
        <f t="shared" si="3"/>
        <v>2106</v>
      </c>
      <c r="H11" s="2">
        <f t="shared" si="3"/>
        <v>2237</v>
      </c>
      <c r="I11" s="2">
        <f t="shared" si="3"/>
        <v>2284</v>
      </c>
      <c r="J11" s="2">
        <f t="shared" si="3"/>
        <v>3113</v>
      </c>
      <c r="K11" s="2">
        <f t="shared" si="3"/>
        <v>2306</v>
      </c>
      <c r="L11" s="2">
        <f t="shared" si="3"/>
        <v>2422</v>
      </c>
    </row>
    <row r="12" spans="1:12" x14ac:dyDescent="0.25">
      <c r="B12" s="1" t="s">
        <v>12</v>
      </c>
      <c r="D12" s="1">
        <v>517</v>
      </c>
      <c r="E12" s="1">
        <v>469</v>
      </c>
      <c r="F12" s="1">
        <v>803</v>
      </c>
      <c r="G12" s="1">
        <v>517</v>
      </c>
      <c r="H12" s="1">
        <v>494</v>
      </c>
      <c r="I12" s="1">
        <v>603</v>
      </c>
      <c r="J12" s="1">
        <v>759</v>
      </c>
      <c r="K12" s="1">
        <v>508</v>
      </c>
      <c r="L12" s="1">
        <v>634</v>
      </c>
    </row>
    <row r="13" spans="1:12" x14ac:dyDescent="0.25">
      <c r="B13" s="1" t="s">
        <v>11</v>
      </c>
      <c r="C13" s="2"/>
      <c r="D13" s="2">
        <f t="shared" ref="D13:L13" si="4">+D11-D12</f>
        <v>1466</v>
      </c>
      <c r="E13" s="2">
        <f t="shared" si="4"/>
        <v>1302</v>
      </c>
      <c r="F13" s="2">
        <f t="shared" si="4"/>
        <v>2160</v>
      </c>
      <c r="G13" s="2">
        <f t="shared" si="4"/>
        <v>1589</v>
      </c>
      <c r="H13" s="2">
        <f t="shared" si="4"/>
        <v>1743</v>
      </c>
      <c r="I13" s="2">
        <f t="shared" si="4"/>
        <v>1681</v>
      </c>
      <c r="J13" s="2">
        <f t="shared" si="4"/>
        <v>2354</v>
      </c>
      <c r="K13" s="2">
        <f t="shared" si="4"/>
        <v>1798</v>
      </c>
      <c r="L13" s="2">
        <f t="shared" si="4"/>
        <v>1788</v>
      </c>
    </row>
    <row r="14" spans="1:12" x14ac:dyDescent="0.25">
      <c r="B14" s="1" t="s">
        <v>10</v>
      </c>
      <c r="C14" s="4"/>
      <c r="D14" s="4">
        <f t="shared" ref="D14:L14" si="5">+D13/D15</f>
        <v>3.2982732437144944</v>
      </c>
      <c r="E14" s="4">
        <f t="shared" si="5"/>
        <v>2.9300567107750473</v>
      </c>
      <c r="F14" s="4">
        <f t="shared" si="5"/>
        <v>4.8599939250075934</v>
      </c>
      <c r="G14" s="4">
        <f t="shared" si="5"/>
        <v>3.575583423154209</v>
      </c>
      <c r="H14" s="4">
        <f t="shared" si="5"/>
        <v>3.9190204022898052</v>
      </c>
      <c r="I14" s="4">
        <f t="shared" si="5"/>
        <v>3.7789887327236595</v>
      </c>
      <c r="J14" s="4">
        <f t="shared" si="5"/>
        <v>5.2901610645044581</v>
      </c>
      <c r="K14" s="4">
        <f t="shared" si="5"/>
        <v>4.0414393637992223</v>
      </c>
      <c r="L14" s="4">
        <f t="shared" si="5"/>
        <v>4.0190071164298269</v>
      </c>
    </row>
    <row r="15" spans="1:12" x14ac:dyDescent="0.25">
      <c r="B15" s="1" t="s">
        <v>1</v>
      </c>
      <c r="C15" s="2"/>
      <c r="D15" s="2">
        <v>444.47500000000002</v>
      </c>
      <c r="E15" s="2">
        <v>444.36</v>
      </c>
      <c r="F15" s="2">
        <v>444.44499999999999</v>
      </c>
      <c r="G15" s="2">
        <v>444.40300000000002</v>
      </c>
      <c r="H15" s="2">
        <v>444.75400000000002</v>
      </c>
      <c r="I15" s="2">
        <v>444.82799999999997</v>
      </c>
      <c r="J15" s="2">
        <v>444.97699999999998</v>
      </c>
      <c r="K15" s="2">
        <v>444.89100000000002</v>
      </c>
      <c r="L15" s="2">
        <v>444.88600000000002</v>
      </c>
    </row>
    <row r="17" spans="2:12" x14ac:dyDescent="0.25">
      <c r="H17" s="8">
        <f t="shared" ref="H17:K17" si="6">+H5/D5-1</f>
        <v>5.7467520717982223E-2</v>
      </c>
      <c r="I17" s="8">
        <f t="shared" si="6"/>
        <v>9.0720996122874986E-2</v>
      </c>
      <c r="J17" s="8">
        <f t="shared" si="6"/>
        <v>9.6023511825586993E-3</v>
      </c>
      <c r="K17" s="8">
        <f t="shared" si="6"/>
        <v>7.5295420335991903E-2</v>
      </c>
      <c r="L17" s="8">
        <f>+L5/H5-1</f>
        <v>9.0363095034392993E-2</v>
      </c>
    </row>
    <row r="19" spans="2:12" s="2" customFormat="1" x14ac:dyDescent="0.25">
      <c r="B19" s="2" t="s">
        <v>20</v>
      </c>
      <c r="D19" s="2">
        <f>5802-C19</f>
        <v>5802</v>
      </c>
      <c r="E19" s="2">
        <f>7343-D19-C19</f>
        <v>1541</v>
      </c>
      <c r="F19" s="2">
        <f>11068-E19-D19-C19</f>
        <v>3725</v>
      </c>
      <c r="G19" s="2">
        <v>4651</v>
      </c>
      <c r="H19" s="2">
        <f>5382-G19</f>
        <v>731</v>
      </c>
      <c r="I19" s="2">
        <f>8381-H19-G19</f>
        <v>2999</v>
      </c>
      <c r="J19" s="2">
        <f>11339-I19-H19-G19</f>
        <v>2958</v>
      </c>
      <c r="K19" s="2">
        <v>3260</v>
      </c>
      <c r="L19" s="2">
        <f>6008-K19</f>
        <v>2748</v>
      </c>
    </row>
    <row r="20" spans="2:12" s="2" customFormat="1" x14ac:dyDescent="0.25">
      <c r="B20" s="2" t="s">
        <v>21</v>
      </c>
      <c r="D20" s="2">
        <f>-1947-C20</f>
        <v>-1947</v>
      </c>
      <c r="E20" s="2">
        <f>-2767-D20-C20</f>
        <v>-820</v>
      </c>
      <c r="F20" s="2">
        <f>-1622-E20-D20-C20</f>
        <v>1145</v>
      </c>
      <c r="G20" s="2">
        <v>-1040</v>
      </c>
      <c r="H20" s="2">
        <f>-2071-G20</f>
        <v>-1031</v>
      </c>
      <c r="I20" s="2">
        <f>-3133-H20-G20</f>
        <v>-1062</v>
      </c>
      <c r="J20" s="2">
        <f>-4710-I20-H20-G20</f>
        <v>-1577</v>
      </c>
      <c r="K20" s="2">
        <v>-1264</v>
      </c>
      <c r="L20" s="2">
        <f>-2401-K20</f>
        <v>-1137</v>
      </c>
    </row>
    <row r="21" spans="2:12" s="2" customFormat="1" x14ac:dyDescent="0.25">
      <c r="B21" s="2" t="s">
        <v>22</v>
      </c>
      <c r="D21" s="2">
        <f t="shared" ref="D21:L21" si="7">+D19+D20</f>
        <v>3855</v>
      </c>
      <c r="E21" s="2">
        <f t="shared" si="7"/>
        <v>721</v>
      </c>
      <c r="F21" s="2">
        <f t="shared" si="7"/>
        <v>4870</v>
      </c>
      <c r="G21" s="2">
        <f t="shared" si="7"/>
        <v>3611</v>
      </c>
      <c r="H21" s="2">
        <f t="shared" si="7"/>
        <v>-300</v>
      </c>
      <c r="I21" s="2">
        <f t="shared" si="7"/>
        <v>1937</v>
      </c>
      <c r="J21" s="2">
        <f t="shared" si="7"/>
        <v>1381</v>
      </c>
      <c r="K21" s="2">
        <f t="shared" si="7"/>
        <v>1996</v>
      </c>
      <c r="L21" s="2">
        <f t="shared" si="7"/>
        <v>1611</v>
      </c>
    </row>
  </sheetData>
  <hyperlinks>
    <hyperlink ref="A1" location="Main!A1" display="Main" xr:uid="{8700012B-1663-4F72-A9B4-B92390B41D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2025-03-06T21:45:17Z</dcterms:created>
  <dcterms:modified xsi:type="dcterms:W3CDTF">2025-06-23T01:37:17Z</dcterms:modified>
</cp:coreProperties>
</file>