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E5DC300D-D932-4095-A546-2E0463F2F4A3}" xr6:coauthVersionLast="47" xr6:coauthVersionMax="47" xr10:uidLastSave="{00000000-0000-0000-0000-000000000000}"/>
  <bookViews>
    <workbookView xWindow="49410" yWindow="3590" windowWidth="20350" windowHeight="15050" activeTab="1" xr2:uid="{86A83B59-9E37-4F9C-9F7E-B57C067D500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C15" i="2"/>
  <c r="G14" i="2"/>
  <c r="F14" i="2"/>
  <c r="E14" i="2"/>
  <c r="D14" i="2"/>
  <c r="C14" i="2"/>
  <c r="G12" i="2"/>
  <c r="F12" i="2"/>
  <c r="E12" i="2"/>
  <c r="D12" i="2"/>
  <c r="C12" i="2"/>
  <c r="F9" i="2"/>
  <c r="F10" i="2" s="1"/>
  <c r="E9" i="2"/>
  <c r="E10" i="2" s="1"/>
  <c r="D9" i="2"/>
  <c r="D10" i="2" s="1"/>
  <c r="C9" i="2"/>
  <c r="C10" i="2" s="1"/>
  <c r="G10" i="2"/>
  <c r="G9" i="2"/>
  <c r="C5" i="2"/>
  <c r="G5" i="2"/>
  <c r="L7" i="1"/>
  <c r="L6" i="1"/>
  <c r="L5" i="1"/>
  <c r="L4" i="1"/>
</calcChain>
</file>

<file path=xl/sharedStrings.xml><?xml version="1.0" encoding="utf-8"?>
<sst xmlns="http://schemas.openxmlformats.org/spreadsheetml/2006/main" count="30" uniqueCount="29">
  <si>
    <t>Price</t>
  </si>
  <si>
    <t>Shares</t>
  </si>
  <si>
    <t>MC</t>
  </si>
  <si>
    <t>Cash</t>
  </si>
  <si>
    <t>Debt</t>
  </si>
  <si>
    <t>EV</t>
  </si>
  <si>
    <t>Main</t>
  </si>
  <si>
    <t>Revenue</t>
  </si>
  <si>
    <t>Q124</t>
  </si>
  <si>
    <t>Q224</t>
  </si>
  <si>
    <t>Q324</t>
  </si>
  <si>
    <t>Q424</t>
  </si>
  <si>
    <t>Q125</t>
  </si>
  <si>
    <t>Q225</t>
  </si>
  <si>
    <t>Q425</t>
  </si>
  <si>
    <t>Q325</t>
  </si>
  <si>
    <t>COGS</t>
  </si>
  <si>
    <t>Gross Profit</t>
  </si>
  <si>
    <t>Operating Expenses</t>
  </si>
  <si>
    <t>Operating Income</t>
  </si>
  <si>
    <t>S&amp;M</t>
  </si>
  <si>
    <t>G&amp;A</t>
  </si>
  <si>
    <t>R&amp;D</t>
  </si>
  <si>
    <t>Interest Expense</t>
  </si>
  <si>
    <t>Pretax Income</t>
  </si>
  <si>
    <t>Taxes</t>
  </si>
  <si>
    <t>Net Income</t>
  </si>
  <si>
    <t>EPS</t>
  </si>
  <si>
    <t>CFFO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</si>
</sst>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21772</xdr:colOff>
      <xdr:row>0</xdr:row>
      <xdr:rowOff>54429</xdr:rowOff>
    </xdr:from>
    <xdr:to>
      <xdr:col>7</xdr:col>
      <xdr:colOff>21772</xdr:colOff>
      <xdr:row>34</xdr:row>
      <xdr:rowOff>32657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DE11627-EB7A-DA97-FA06-08B1C67505EA}"/>
            </a:ext>
          </a:extLst>
        </xdr:cNvPr>
        <xdr:cNvCxnSpPr/>
      </xdr:nvCxnSpPr>
      <xdr:spPr>
        <a:xfrm>
          <a:off x="4601029" y="54429"/>
          <a:ext cx="0" cy="540657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2A189-9A1C-4932-A8C2-D6FB444863BD}">
  <dimension ref="K2:L7"/>
  <sheetViews>
    <sheetView zoomScale="160" zoomScaleNormal="160" workbookViewId="0">
      <selection activeCell="L8" sqref="L8"/>
    </sheetView>
  </sheetViews>
  <sheetFormatPr defaultRowHeight="14.5" x14ac:dyDescent="0.35"/>
  <sheetData>
    <row r="2" spans="11:12" x14ac:dyDescent="0.35">
      <c r="K2" t="s">
        <v>0</v>
      </c>
      <c r="L2" s="1">
        <v>2.77</v>
      </c>
    </row>
    <row r="3" spans="11:12" x14ac:dyDescent="0.35">
      <c r="K3" t="s">
        <v>1</v>
      </c>
      <c r="L3" s="2">
        <v>728.89599999999996</v>
      </c>
    </row>
    <row r="4" spans="11:12" x14ac:dyDescent="0.35">
      <c r="K4" t="s">
        <v>2</v>
      </c>
      <c r="L4" s="2">
        <f>+L2*L3</f>
        <v>2019.0419199999999</v>
      </c>
    </row>
    <row r="5" spans="11:12" x14ac:dyDescent="0.35">
      <c r="K5" t="s">
        <v>3</v>
      </c>
      <c r="L5" s="2">
        <f>559+134+2362</f>
        <v>3055</v>
      </c>
    </row>
    <row r="6" spans="11:12" x14ac:dyDescent="0.35">
      <c r="K6" t="s">
        <v>4</v>
      </c>
      <c r="L6" s="2">
        <f>946+1187</f>
        <v>2133</v>
      </c>
    </row>
    <row r="7" spans="11:12" x14ac:dyDescent="0.35">
      <c r="K7" t="s">
        <v>5</v>
      </c>
      <c r="L7" s="2">
        <f>+L4-L5+L6</f>
        <v>1097.0419199999999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BD22-38AE-475C-B880-534ADF71CFFF}">
  <dimension ref="A1:J18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9" sqref="G19"/>
    </sheetView>
  </sheetViews>
  <sheetFormatPr defaultRowHeight="12.5" x14ac:dyDescent="0.25"/>
  <cols>
    <col min="1" max="1" width="4.7265625" style="3" bestFit="1" customWidth="1"/>
    <col min="2" max="2" width="17.1796875" style="3" bestFit="1" customWidth="1"/>
    <col min="3" max="10" width="8.7265625" style="4"/>
    <col min="11" max="16384" width="8.7265625" style="3"/>
  </cols>
  <sheetData>
    <row r="1" spans="1:10" x14ac:dyDescent="0.25">
      <c r="A1" s="3" t="s">
        <v>6</v>
      </c>
    </row>
    <row r="2" spans="1:10" x14ac:dyDescent="0.25"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15</v>
      </c>
      <c r="J2" s="4" t="s">
        <v>14</v>
      </c>
    </row>
    <row r="3" spans="1:10" s="5" customFormat="1" x14ac:dyDescent="0.25">
      <c r="B3" s="5" t="s">
        <v>7</v>
      </c>
      <c r="C3" s="6">
        <v>1181</v>
      </c>
      <c r="D3" s="6"/>
      <c r="E3" s="6"/>
      <c r="F3" s="6"/>
      <c r="G3" s="6">
        <v>1153</v>
      </c>
      <c r="H3" s="6"/>
      <c r="I3" s="6"/>
      <c r="J3" s="6"/>
    </row>
    <row r="4" spans="1:10" s="5" customFormat="1" x14ac:dyDescent="0.25">
      <c r="B4" s="5" t="s">
        <v>16</v>
      </c>
      <c r="C4" s="6">
        <v>1067</v>
      </c>
      <c r="D4" s="6"/>
      <c r="E4" s="6"/>
      <c r="F4" s="6"/>
      <c r="G4" s="6">
        <v>1054</v>
      </c>
      <c r="H4" s="6"/>
      <c r="I4" s="6"/>
      <c r="J4" s="6"/>
    </row>
    <row r="5" spans="1:10" s="5" customFormat="1" x14ac:dyDescent="0.25">
      <c r="B5" s="5" t="s">
        <v>17</v>
      </c>
      <c r="C5" s="6">
        <f>+C3-C4</f>
        <v>114</v>
      </c>
      <c r="D5" s="6"/>
      <c r="E5" s="6"/>
      <c r="F5" s="6"/>
      <c r="G5" s="6">
        <f>+G3-G4</f>
        <v>99</v>
      </c>
      <c r="H5" s="6"/>
      <c r="I5" s="6"/>
      <c r="J5" s="6"/>
    </row>
    <row r="6" spans="1:10" s="5" customFormat="1" x14ac:dyDescent="0.25">
      <c r="B6" s="5" t="s">
        <v>20</v>
      </c>
      <c r="C6" s="6">
        <v>113</v>
      </c>
      <c r="D6" s="6"/>
      <c r="E6" s="6"/>
      <c r="F6" s="6"/>
      <c r="G6" s="6">
        <v>98</v>
      </c>
      <c r="H6" s="6"/>
      <c r="I6" s="6"/>
      <c r="J6" s="6"/>
    </row>
    <row r="7" spans="1:10" s="5" customFormat="1" x14ac:dyDescent="0.25">
      <c r="B7" s="5" t="s">
        <v>21</v>
      </c>
      <c r="C7" s="6">
        <v>47</v>
      </c>
      <c r="D7" s="6"/>
      <c r="E7" s="6"/>
      <c r="F7" s="6"/>
      <c r="G7" s="6">
        <v>33</v>
      </c>
      <c r="H7" s="6"/>
      <c r="I7" s="6"/>
      <c r="J7" s="6"/>
    </row>
    <row r="8" spans="1:10" s="5" customFormat="1" x14ac:dyDescent="0.25">
      <c r="B8" s="5" t="s">
        <v>22</v>
      </c>
      <c r="C8" s="6">
        <v>41</v>
      </c>
      <c r="D8" s="6"/>
      <c r="E8" s="6"/>
      <c r="F8" s="6"/>
      <c r="G8" s="6">
        <v>21</v>
      </c>
      <c r="H8" s="6"/>
      <c r="I8" s="6"/>
      <c r="J8" s="6"/>
    </row>
    <row r="9" spans="1:10" s="5" customFormat="1" x14ac:dyDescent="0.25">
      <c r="B9" s="5" t="s">
        <v>18</v>
      </c>
      <c r="C9" s="6">
        <f t="shared" ref="C9:F9" si="0">+C8+C7+C6</f>
        <v>201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>+G8+G7+G6</f>
        <v>152</v>
      </c>
      <c r="H9" s="6"/>
      <c r="I9" s="6"/>
      <c r="J9" s="6"/>
    </row>
    <row r="10" spans="1:10" s="5" customFormat="1" x14ac:dyDescent="0.25">
      <c r="B10" s="5" t="s">
        <v>19</v>
      </c>
      <c r="C10" s="6">
        <f t="shared" ref="C10:F10" si="1">+C5-C9</f>
        <v>-87</v>
      </c>
      <c r="D10" s="6">
        <f t="shared" si="1"/>
        <v>0</v>
      </c>
      <c r="E10" s="6">
        <f t="shared" si="1"/>
        <v>0</v>
      </c>
      <c r="F10" s="6">
        <f t="shared" si="1"/>
        <v>0</v>
      </c>
      <c r="G10" s="6">
        <f>+G5-G9</f>
        <v>-53</v>
      </c>
      <c r="H10" s="6"/>
      <c r="I10" s="6"/>
      <c r="J10" s="6"/>
    </row>
    <row r="11" spans="1:10" s="5" customFormat="1" x14ac:dyDescent="0.25">
      <c r="B11" s="5" t="s">
        <v>23</v>
      </c>
      <c r="C11" s="6">
        <v>-37</v>
      </c>
      <c r="D11" s="6"/>
      <c r="E11" s="6"/>
      <c r="F11" s="6"/>
      <c r="G11" s="6">
        <v>-33</v>
      </c>
      <c r="H11" s="6"/>
      <c r="I11" s="6"/>
      <c r="J11" s="6"/>
    </row>
    <row r="12" spans="1:10" s="5" customFormat="1" x14ac:dyDescent="0.25">
      <c r="B12" s="5" t="s">
        <v>24</v>
      </c>
      <c r="C12" s="6">
        <f>+C11+C10</f>
        <v>-124</v>
      </c>
      <c r="D12" s="6">
        <f t="shared" ref="D12:G12" si="2">+D11+D10</f>
        <v>0</v>
      </c>
      <c r="E12" s="6">
        <f t="shared" si="2"/>
        <v>0</v>
      </c>
      <c r="F12" s="6">
        <f t="shared" si="2"/>
        <v>0</v>
      </c>
      <c r="G12" s="6">
        <f t="shared" si="2"/>
        <v>-86</v>
      </c>
      <c r="H12" s="6"/>
      <c r="I12" s="6"/>
      <c r="J12" s="6"/>
    </row>
    <row r="13" spans="1:10" s="5" customFormat="1" x14ac:dyDescent="0.25">
      <c r="B13" s="5" t="s">
        <v>25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/>
      <c r="I13" s="6"/>
      <c r="J13" s="6"/>
    </row>
    <row r="14" spans="1:10" s="5" customFormat="1" x14ac:dyDescent="0.25">
      <c r="B14" s="5" t="s">
        <v>26</v>
      </c>
      <c r="C14" s="6">
        <f>+C12-C13</f>
        <v>-124</v>
      </c>
      <c r="D14" s="6">
        <f>+D12-D13</f>
        <v>0</v>
      </c>
      <c r="E14" s="6">
        <f>+E12-E13</f>
        <v>0</v>
      </c>
      <c r="F14" s="6">
        <f>+F12-F13</f>
        <v>0</v>
      </c>
      <c r="G14" s="6">
        <f>+G12-G13</f>
        <v>-86</v>
      </c>
      <c r="H14" s="6"/>
      <c r="I14" s="6"/>
      <c r="J14" s="6"/>
    </row>
    <row r="15" spans="1:10" x14ac:dyDescent="0.25">
      <c r="B15" s="3" t="s">
        <v>27</v>
      </c>
      <c r="C15" s="7">
        <f>+C14/C16</f>
        <v>-0.18169642922557758</v>
      </c>
      <c r="G15" s="7">
        <f>+G14/G16</f>
        <v>-0.11885972065201467</v>
      </c>
    </row>
    <row r="16" spans="1:10" s="5" customFormat="1" x14ac:dyDescent="0.25">
      <c r="B16" s="5" t="s">
        <v>1</v>
      </c>
      <c r="C16" s="6">
        <v>682.45699999999999</v>
      </c>
      <c r="D16" s="6"/>
      <c r="E16" s="6"/>
      <c r="F16" s="6"/>
      <c r="G16" s="6">
        <v>723.54200000000003</v>
      </c>
      <c r="H16" s="6"/>
      <c r="I16" s="6"/>
      <c r="J16" s="6"/>
    </row>
    <row r="18" spans="2:7" x14ac:dyDescent="0.25">
      <c r="B18" s="3" t="s">
        <v>28</v>
      </c>
      <c r="C18" s="4">
        <v>-178</v>
      </c>
      <c r="G18" s="4">
        <v>-279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2025-07-21T13:19:37Z</dcterms:created>
  <dcterms:modified xsi:type="dcterms:W3CDTF">2025-07-21T13:26:19Z</dcterms:modified>
</cp:coreProperties>
</file>