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UAL" sheetId="1" r:id="rId4"/>
  </sheets>
  <definedNames/>
  <calcPr/>
</workbook>
</file>

<file path=xl/sharedStrings.xml><?xml version="1.0" encoding="utf-8"?>
<sst xmlns="http://schemas.openxmlformats.org/spreadsheetml/2006/main" count="19" uniqueCount="19">
  <si>
    <t>CONTROLE REBALANCEAMENTO - CARTEIRA ANDSON</t>
  </si>
  <si>
    <t>ATIVOS</t>
  </si>
  <si>
    <t>PRECO</t>
  </si>
  <si>
    <t>Nº ACOES</t>
  </si>
  <si>
    <t>TENHO(R$)</t>
  </si>
  <si>
    <t>NOTA</t>
  </si>
  <si>
    <t>%CARTEIRA IDEAL</t>
  </si>
  <si>
    <t>%CARTEIRA TENHO</t>
  </si>
  <si>
    <t>QUERO (R$)</t>
  </si>
  <si>
    <t>QUANTO FALTA?</t>
  </si>
  <si>
    <t>SITUAÇÃO</t>
  </si>
  <si>
    <t>QTD FALTAS (Ações ou Cotas)</t>
  </si>
  <si>
    <t>ABEV3</t>
  </si>
  <si>
    <t>EGIE3</t>
  </si>
  <si>
    <t xml:space="preserve">FLRY3 </t>
  </si>
  <si>
    <t>ITSA4</t>
  </si>
  <si>
    <t xml:space="preserve">NEOE3 </t>
  </si>
  <si>
    <t>TAEE11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</si>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</sst>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6.0"/>
      <color rgb="FFFFFFFF"/>
      <name val="Impact"/>
    </font>
    <font/>
    <font>
      <sz val="14.0"/>
      <color rgb="FFFFFFFF"/>
      <name val="Impact"/>
    </font>
    <font>
      <sz val="12.0"/>
      <color rgb="FFFFFFFF"/>
      <name val="Impact"/>
    </font>
    <font>
      <sz val="11.0"/>
      <color rgb="FFFF9900"/>
      <name val="Impact"/>
    </font>
    <font>
      <sz val="11.0"/>
      <color rgb="FF0000FF"/>
      <name val="Impact"/>
    </font>
    <font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8">
    <border/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readingOrder="0" vertical="center"/>
    </xf>
    <xf borderId="7" fillId="2" fontId="4" numFmtId="0" xfId="0" applyAlignment="1" applyBorder="1" applyFont="1">
      <alignment horizontal="center" readingOrder="0" vertical="center"/>
    </xf>
    <xf borderId="0" fillId="2" fontId="4" numFmtId="0" xfId="0" applyAlignment="1" applyFont="1">
      <alignment horizontal="center" vertical="center"/>
    </xf>
    <xf borderId="7" fillId="2" fontId="4" numFmtId="10" xfId="0" applyAlignment="1" applyBorder="1" applyFont="1" applyNumberFormat="1">
      <alignment horizontal="center" vertical="center"/>
    </xf>
    <xf borderId="7" fillId="2" fontId="4" numFmtId="0" xfId="0" applyAlignment="1" applyBorder="1" applyFont="1">
      <alignment horizontal="center" vertical="center"/>
    </xf>
    <xf borderId="0" fillId="2" fontId="5" numFmtId="0" xfId="0" applyAlignment="1" applyFont="1">
      <alignment horizontal="center" vertical="center"/>
    </xf>
    <xf borderId="7" fillId="2" fontId="4" numFmtId="4" xfId="0" applyAlignment="1" applyBorder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7" fillId="3" fontId="4" numFmtId="4" xfId="0" applyAlignment="1" applyBorder="1" applyFill="1" applyFont="1" applyNumberFormat="1">
      <alignment horizontal="center" vertical="center"/>
    </xf>
    <xf borderId="7" fillId="2" fontId="7" numFmtId="0" xfId="0" applyBorder="1" applyFont="1"/>
    <xf borderId="0" fillId="2" fontId="4" numFmtId="10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7" max="7" width="26.43"/>
    <col customWidth="1" min="8" max="8" width="26.29"/>
    <col customWidth="1" min="9" max="9" width="17.86"/>
    <col customWidth="1" min="10" max="10" width="18.57"/>
    <col customWidth="1" min="12" max="12" width="31.86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3"/>
    </row>
    <row r="3" ht="39.0" customHeight="1">
      <c r="B3" s="4"/>
      <c r="C3" s="5"/>
      <c r="D3" s="5"/>
      <c r="E3" s="5"/>
      <c r="F3" s="5"/>
      <c r="G3" s="5"/>
      <c r="H3" s="5"/>
      <c r="I3" s="5"/>
      <c r="J3" s="5"/>
      <c r="K3" s="5"/>
      <c r="L3" s="6"/>
    </row>
    <row r="4" ht="27.75" customHeight="1"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8" t="s">
        <v>10</v>
      </c>
      <c r="L4" s="8" t="s">
        <v>11</v>
      </c>
    </row>
    <row r="5" ht="29.25" customHeight="1">
      <c r="B5" s="8" t="s">
        <v>12</v>
      </c>
      <c r="C5" s="8">
        <f>IFERROR(__xludf.DUMMYFUNCTION("GOOGLEFINANCE(""ABEV3"",""price"")"),14.71)</f>
        <v>14.71</v>
      </c>
      <c r="D5" s="8">
        <v>100.0</v>
      </c>
      <c r="E5" s="9">
        <f t="shared" ref="E5:E10" si="1">MULTIPLY(C5,D5)</f>
        <v>1471</v>
      </c>
      <c r="F5" s="8">
        <v>5.0</v>
      </c>
      <c r="G5" s="10">
        <f>(F5/F13)</f>
        <v>0.119047619</v>
      </c>
      <c r="H5" s="10">
        <f>E5/E13</f>
        <v>0.3676387893</v>
      </c>
      <c r="I5" s="11">
        <f>E13*G5
</f>
        <v>476.3345238</v>
      </c>
      <c r="J5" s="11">
        <f t="shared" ref="J5:J10" si="2">I5-E5</f>
        <v>-994.6654762</v>
      </c>
      <c r="K5" s="12" t="str">
        <f t="shared" ref="K5:K10" si="3">IF(J5&gt;0,"COMPRAR","AGUARDAR")</f>
        <v>AGUARDAR</v>
      </c>
      <c r="L5" s="13">
        <f t="shared" ref="L5:L10" si="4">J5/C5</f>
        <v>-67.61831925</v>
      </c>
    </row>
    <row r="6" ht="27.0" customHeight="1">
      <c r="B6" s="8" t="s">
        <v>13</v>
      </c>
      <c r="C6" s="11">
        <f>IFERROR(__xludf.DUMMYFUNCTION("GOOGLEFINANCE(""EGIE3"",""price"")"),45.03)</f>
        <v>45.03</v>
      </c>
      <c r="D6" s="8">
        <v>2.0</v>
      </c>
      <c r="E6" s="9">
        <f t="shared" si="1"/>
        <v>90.06</v>
      </c>
      <c r="F6" s="8">
        <v>6.0</v>
      </c>
      <c r="G6" s="10">
        <f>(F6/F13)</f>
        <v>0.1428571429</v>
      </c>
      <c r="H6" s="10">
        <f>E6/E13</f>
        <v>0.02250819127</v>
      </c>
      <c r="I6" s="11">
        <f>E13*G6
</f>
        <v>571.6014286</v>
      </c>
      <c r="J6" s="11">
        <f t="shared" si="2"/>
        <v>481.5414286</v>
      </c>
      <c r="K6" s="14" t="str">
        <f t="shared" si="3"/>
        <v>COMPRAR</v>
      </c>
      <c r="L6" s="15">
        <f t="shared" si="4"/>
        <v>10.69379144</v>
      </c>
    </row>
    <row r="7" ht="24.0" customHeight="1">
      <c r="B7" s="8" t="s">
        <v>14</v>
      </c>
      <c r="C7" s="8">
        <f>IFERROR(__xludf.DUMMYFUNCTION("GOOGLEFINANCE(""FLRY3"",""price"")"),26.92)</f>
        <v>26.92</v>
      </c>
      <c r="D7" s="8">
        <v>25.0</v>
      </c>
      <c r="E7" s="9">
        <f t="shared" si="1"/>
        <v>673</v>
      </c>
      <c r="F7" s="8">
        <v>9.0</v>
      </c>
      <c r="G7" s="10">
        <f>(F7/F13)</f>
        <v>0.2142857143</v>
      </c>
      <c r="H7" s="10">
        <f>E7/E13</f>
        <v>0.1681991198</v>
      </c>
      <c r="I7" s="11">
        <f>E13*G7
</f>
        <v>857.4021429</v>
      </c>
      <c r="J7" s="11">
        <f t="shared" si="2"/>
        <v>184.4021429</v>
      </c>
      <c r="K7" s="14" t="str">
        <f t="shared" si="3"/>
        <v>COMPRAR</v>
      </c>
      <c r="L7" s="15">
        <f t="shared" si="4"/>
        <v>6.850005307</v>
      </c>
    </row>
    <row r="8" ht="27.75" customHeight="1">
      <c r="B8" s="8" t="s">
        <v>15</v>
      </c>
      <c r="C8" s="11">
        <f>IFERROR(__xludf.DUMMYFUNCTION("GOOGLEFINANCE(""ITSA4"",""price"")"),10.77)</f>
        <v>10.77</v>
      </c>
      <c r="D8" s="8">
        <v>100.0</v>
      </c>
      <c r="E8" s="9">
        <f t="shared" si="1"/>
        <v>1077</v>
      </c>
      <c r="F8" s="8">
        <v>9.0</v>
      </c>
      <c r="G8" s="10">
        <f>(F8/F13)</f>
        <v>0.2142857143</v>
      </c>
      <c r="H8" s="10">
        <f>E8/E13</f>
        <v>0.2691685765</v>
      </c>
      <c r="I8" s="11">
        <f>E13*G8
</f>
        <v>857.4021429</v>
      </c>
      <c r="J8" s="11">
        <f t="shared" si="2"/>
        <v>-219.5978571</v>
      </c>
      <c r="K8" s="12" t="str">
        <f t="shared" si="3"/>
        <v>AGUARDAR</v>
      </c>
      <c r="L8" s="13">
        <f t="shared" si="4"/>
        <v>-20.38977318</v>
      </c>
    </row>
    <row r="9" ht="29.25" customHeight="1">
      <c r="B9" s="8" t="s">
        <v>16</v>
      </c>
      <c r="C9" s="11">
        <f>IFERROR(__xludf.DUMMYFUNCTION("GOOGLEFINANCE(""NEOE3"",""price"")"),21.65)</f>
        <v>21.65</v>
      </c>
      <c r="D9" s="8">
        <v>12.0</v>
      </c>
      <c r="E9" s="9">
        <f t="shared" si="1"/>
        <v>259.8</v>
      </c>
      <c r="F9" s="8">
        <v>7.0</v>
      </c>
      <c r="G9" s="10">
        <f>(F9/F13)</f>
        <v>0.1666666667</v>
      </c>
      <c r="H9" s="10">
        <f>E9/E13</f>
        <v>0.06493035857</v>
      </c>
      <c r="I9" s="11">
        <f>E13*G9
</f>
        <v>666.8683333</v>
      </c>
      <c r="J9" s="11">
        <f t="shared" si="2"/>
        <v>407.0683333</v>
      </c>
      <c r="K9" s="14" t="str">
        <f t="shared" si="3"/>
        <v>COMPRAR</v>
      </c>
      <c r="L9" s="15">
        <f t="shared" si="4"/>
        <v>18.80223249</v>
      </c>
    </row>
    <row r="10" ht="29.25" customHeight="1">
      <c r="B10" s="8" t="s">
        <v>17</v>
      </c>
      <c r="C10" s="11">
        <f>IFERROR(__xludf.DUMMYFUNCTION("GOOGLEFINANCE(""TAEE11"",""price"")"),28.69)</f>
        <v>28.69</v>
      </c>
      <c r="D10" s="8">
        <v>15.0</v>
      </c>
      <c r="E10" s="9">
        <f t="shared" si="1"/>
        <v>430.35</v>
      </c>
      <c r="F10" s="8">
        <v>6.0</v>
      </c>
      <c r="G10" s="10">
        <f>(F10/F13)</f>
        <v>0.1428571429</v>
      </c>
      <c r="H10" s="10">
        <f>E10/E13</f>
        <v>0.1075549646</v>
      </c>
      <c r="I10" s="11">
        <f>E13*G10
</f>
        <v>571.6014286</v>
      </c>
      <c r="J10" s="11">
        <f t="shared" si="2"/>
        <v>141.2514286</v>
      </c>
      <c r="K10" s="14" t="str">
        <f t="shared" si="3"/>
        <v>COMPRAR</v>
      </c>
      <c r="L10" s="15">
        <f t="shared" si="4"/>
        <v>4.923368023</v>
      </c>
    </row>
    <row r="11" ht="29.25" customHeight="1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ht="29.25" customHeight="1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ht="21.0" customHeight="1">
      <c r="B13" s="8" t="s">
        <v>18</v>
      </c>
      <c r="C13" s="16"/>
      <c r="D13" s="9">
        <f t="shared" ref="D13:G13" si="5">SUM(D5:D12)</f>
        <v>254</v>
      </c>
      <c r="E13" s="9">
        <f t="shared" si="5"/>
        <v>4001.21</v>
      </c>
      <c r="F13" s="9">
        <f t="shared" si="5"/>
        <v>42</v>
      </c>
      <c r="G13" s="17">
        <f t="shared" si="5"/>
        <v>1</v>
      </c>
      <c r="H13" s="16"/>
      <c r="I13" s="16"/>
      <c r="J13" s="16"/>
      <c r="K13" s="16"/>
      <c r="L13" s="16"/>
    </row>
  </sheetData>
  <mergeCells count="1">
    <mergeCell ref="B2:L3"/>
  </mergeCells>
  <drawing r:id="rId1"/>
</worksheet>
</file>