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publishItems="1"/>
  <mc:AlternateContent xmlns:mc="http://schemas.openxmlformats.org/markup-compatibility/2006">
    <mc:Choice Requires="x15">
      <x15ac:absPath xmlns:x15ac="http://schemas.microsoft.com/office/spreadsheetml/2010/11/ac" url="D:\Maven Analytics\"/>
    </mc:Choice>
  </mc:AlternateContent>
  <xr:revisionPtr revIDLastSave="0" documentId="13_ncr:1_{90954A1E-01A8-4337-93BF-8644AB199FCE}" xr6:coauthVersionLast="47" xr6:coauthVersionMax="47" xr10:uidLastSave="{00000000-0000-0000-0000-000000000000}"/>
  <workbookProtection lockStructure="1"/>
  <bookViews>
    <workbookView xWindow="-108" yWindow="-108" windowWidth="23256" windowHeight="12816" firstSheet="2" activeTab="2" xr2:uid="{DB438AB8-0F60-4224-9C67-97043B861F24}"/>
  </bookViews>
  <sheets>
    <sheet name="Data" sheetId="1" state="hidden" r:id="rId1"/>
    <sheet name="Data Prep" sheetId="3" state="hidden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Prep'!$D$2:$F$2</definedName>
    <definedName name="_xlchart.v5.0" hidden="1">'Data Prep'!$O$2</definedName>
    <definedName name="_xlchart.v5.1" hidden="1">'Data Prep'!$O$3:$O$50</definedName>
    <definedName name="_xlchart.v5.10" hidden="1">'Data Prep'!$T$2</definedName>
    <definedName name="_xlchart.v5.11" hidden="1">'Data Prep'!$T$3:$T$50</definedName>
    <definedName name="_xlchart.v5.2" hidden="1">'Data Prep'!$T$2</definedName>
    <definedName name="_xlchart.v5.3" hidden="1">'Data Prep'!$T$3:$T$50</definedName>
    <definedName name="_xlchart.v5.4" hidden="1">'Data Prep'!$O$2</definedName>
    <definedName name="_xlchart.v5.5" hidden="1">'Data Prep'!$O$3:$O$50</definedName>
    <definedName name="_xlchart.v5.6" hidden="1">'Data Prep'!$T$2</definedName>
    <definedName name="_xlchart.v5.7" hidden="1">'Data Prep'!$T$3:$T$50</definedName>
    <definedName name="_xlchart.v5.8" hidden="1">'Data Prep'!$O$2</definedName>
    <definedName name="_xlchart.v5.9" hidden="1">'Data Prep'!$O$3:$O$50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5" i="4" a="1"/>
  <c r="B5" i="4" s="1"/>
  <c r="B3" i="3" s="1"/>
  <c r="D15" i="3"/>
  <c r="I9" i="3"/>
  <c r="I4" i="3"/>
  <c r="I8" i="3"/>
  <c r="I11" i="3"/>
  <c r="I6" i="3"/>
  <c r="I7" i="3"/>
  <c r="I12" i="3"/>
  <c r="I10" i="3"/>
  <c r="I3" i="3"/>
  <c r="I5" i="3"/>
  <c r="E5" i="3"/>
  <c r="A3" i="3" a="1"/>
  <c r="A3" i="3" s="1"/>
  <c r="S7" i="3" l="1"/>
  <c r="F12" i="3"/>
  <c r="F6" i="3"/>
  <c r="F5" i="3"/>
  <c r="F4" i="3"/>
  <c r="F8" i="3"/>
  <c r="F9" i="3"/>
  <c r="F10" i="3"/>
  <c r="F3" i="3"/>
  <c r="F11" i="3"/>
  <c r="M6" i="3"/>
  <c r="P29" i="3"/>
  <c r="R29" i="3" s="1"/>
  <c r="P26" i="3"/>
  <c r="R26" i="3" s="1"/>
  <c r="P10" i="3"/>
  <c r="R10" i="3" s="1"/>
  <c r="P8" i="3"/>
  <c r="R8" i="3" s="1"/>
  <c r="P5" i="3"/>
  <c r="R5" i="3" s="1"/>
  <c r="S35" i="3"/>
  <c r="P50" i="3"/>
  <c r="R50" i="3" s="1"/>
  <c r="S38" i="3"/>
  <c r="P48" i="3"/>
  <c r="R48" i="3" s="1"/>
  <c r="P32" i="3"/>
  <c r="R32" i="3" s="1"/>
  <c r="S33" i="3"/>
  <c r="S13" i="3"/>
  <c r="S10" i="3"/>
  <c r="P45" i="3"/>
  <c r="R45" i="3" s="1"/>
  <c r="P24" i="3"/>
  <c r="R24" i="3" s="1"/>
  <c r="S3" i="3"/>
  <c r="S30" i="3"/>
  <c r="P42" i="3"/>
  <c r="R42" i="3" s="1"/>
  <c r="S27" i="3"/>
  <c r="P40" i="3"/>
  <c r="R40" i="3" s="1"/>
  <c r="P18" i="3"/>
  <c r="R18" i="3" s="1"/>
  <c r="S46" i="3"/>
  <c r="S25" i="3"/>
  <c r="P21" i="3"/>
  <c r="R21" i="3" s="1"/>
  <c r="S49" i="3"/>
  <c r="L3" i="3"/>
  <c r="P37" i="3"/>
  <c r="R37" i="3" s="1"/>
  <c r="P16" i="3"/>
  <c r="R16" i="3" s="1"/>
  <c r="S43" i="3"/>
  <c r="S20" i="3"/>
  <c r="L5" i="3"/>
  <c r="P34" i="3"/>
  <c r="R34" i="3" s="1"/>
  <c r="P13" i="3"/>
  <c r="R13" i="3" s="1"/>
  <c r="S41" i="3"/>
  <c r="S17" i="3"/>
  <c r="M3" i="3"/>
  <c r="P46" i="3"/>
  <c r="R46" i="3" s="1"/>
  <c r="P38" i="3"/>
  <c r="R38" i="3" s="1"/>
  <c r="P30" i="3"/>
  <c r="R30" i="3" s="1"/>
  <c r="P22" i="3"/>
  <c r="R22" i="3" s="1"/>
  <c r="P14" i="3"/>
  <c r="R14" i="3" s="1"/>
  <c r="P6" i="3"/>
  <c r="R6" i="3" s="1"/>
  <c r="S47" i="3"/>
  <c r="S39" i="3"/>
  <c r="S31" i="3"/>
  <c r="S21" i="3"/>
  <c r="S11" i="3"/>
  <c r="I16" i="3"/>
  <c r="M5" i="3"/>
  <c r="P44" i="3"/>
  <c r="R44" i="3" s="1"/>
  <c r="P36" i="3"/>
  <c r="R36" i="3" s="1"/>
  <c r="P28" i="3"/>
  <c r="R28" i="3" s="1"/>
  <c r="P20" i="3"/>
  <c r="R20" i="3" s="1"/>
  <c r="P12" i="3"/>
  <c r="R12" i="3" s="1"/>
  <c r="P4" i="3"/>
  <c r="R4" i="3" s="1"/>
  <c r="S45" i="3"/>
  <c r="S37" i="3"/>
  <c r="S29" i="3"/>
  <c r="T29" i="3" s="1"/>
  <c r="S19" i="3"/>
  <c r="S9" i="3"/>
  <c r="H16" i="3"/>
  <c r="M4" i="3"/>
  <c r="P43" i="3"/>
  <c r="R43" i="3" s="1"/>
  <c r="P35" i="3"/>
  <c r="R35" i="3" s="1"/>
  <c r="P27" i="3"/>
  <c r="R27" i="3" s="1"/>
  <c r="P19" i="3"/>
  <c r="R19" i="3" s="1"/>
  <c r="P11" i="3"/>
  <c r="R11" i="3" s="1"/>
  <c r="P3" i="3"/>
  <c r="R3" i="3" s="1"/>
  <c r="S44" i="3"/>
  <c r="S36" i="3"/>
  <c r="S28" i="3"/>
  <c r="S18" i="3"/>
  <c r="S6" i="3"/>
  <c r="S5" i="3"/>
  <c r="L6" i="3"/>
  <c r="P49" i="3"/>
  <c r="R49" i="3" s="1"/>
  <c r="P41" i="3"/>
  <c r="R41" i="3" s="1"/>
  <c r="P33" i="3"/>
  <c r="R33" i="3" s="1"/>
  <c r="P25" i="3"/>
  <c r="R25" i="3" s="1"/>
  <c r="P17" i="3"/>
  <c r="R17" i="3" s="1"/>
  <c r="P9" i="3"/>
  <c r="R9" i="3" s="1"/>
  <c r="S50" i="3"/>
  <c r="S42" i="3"/>
  <c r="S34" i="3"/>
  <c r="S26" i="3"/>
  <c r="S14" i="3"/>
  <c r="S4" i="3"/>
  <c r="L4" i="3"/>
  <c r="P47" i="3"/>
  <c r="R47" i="3" s="1"/>
  <c r="P39" i="3"/>
  <c r="R39" i="3" s="1"/>
  <c r="P31" i="3"/>
  <c r="R31" i="3" s="1"/>
  <c r="P23" i="3"/>
  <c r="R23" i="3" s="1"/>
  <c r="P15" i="3"/>
  <c r="R15" i="3" s="1"/>
  <c r="P7" i="3"/>
  <c r="R7" i="3" s="1"/>
  <c r="S48" i="3"/>
  <c r="S40" i="3"/>
  <c r="S32" i="3"/>
  <c r="S22" i="3"/>
  <c r="S12" i="3"/>
  <c r="S24" i="3"/>
  <c r="S16" i="3"/>
  <c r="S8" i="3"/>
  <c r="S23" i="3"/>
  <c r="S15" i="3"/>
  <c r="E3" i="3"/>
  <c r="E4" i="3"/>
  <c r="E12" i="3"/>
  <c r="E9" i="3"/>
  <c r="E10" i="3"/>
  <c r="E7" i="3"/>
  <c r="F7" i="3" s="1"/>
  <c r="E11" i="3"/>
  <c r="E8" i="3"/>
  <c r="E6" i="3"/>
  <c r="T7" i="3" l="1"/>
  <c r="T27" i="3"/>
  <c r="T33" i="3"/>
  <c r="T35" i="3"/>
  <c r="T3" i="3"/>
  <c r="T25" i="3"/>
  <c r="T41" i="3"/>
  <c r="T39" i="3"/>
  <c r="T47" i="3"/>
  <c r="T9" i="3"/>
  <c r="T13" i="3"/>
  <c r="T31" i="3"/>
  <c r="T38" i="3"/>
  <c r="T19" i="3"/>
  <c r="T17" i="3"/>
  <c r="T43" i="3"/>
  <c r="T12" i="3"/>
  <c r="T45" i="3"/>
  <c r="T20" i="3"/>
  <c r="T46" i="3"/>
  <c r="T18" i="3"/>
  <c r="T5" i="3"/>
  <c r="T49" i="3"/>
  <c r="T28" i="3"/>
  <c r="T40" i="3"/>
  <c r="T11" i="3"/>
  <c r="T36" i="3"/>
  <c r="T37" i="3"/>
  <c r="T10" i="3"/>
  <c r="T44" i="3"/>
  <c r="T6" i="3"/>
  <c r="T42" i="3"/>
  <c r="T32" i="3"/>
  <c r="T26" i="3"/>
  <c r="T48" i="3"/>
  <c r="T14" i="3"/>
  <c r="T22" i="3"/>
  <c r="T34" i="3"/>
  <c r="T21" i="3"/>
  <c r="T4" i="3"/>
  <c r="T30" i="3"/>
  <c r="T50" i="3"/>
  <c r="T8" i="3"/>
  <c r="I17" i="3"/>
  <c r="I19" i="3" s="1"/>
  <c r="T16" i="3"/>
  <c r="T23" i="3"/>
  <c r="T24" i="3"/>
  <c r="T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<sst xmlns="http://schemas.openxmlformats.org/spreadsheetml/2006/main" count="3940" uniqueCount="83">
  <si>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</si>
  <si>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</si>
  <si>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</si>
  <si>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</si>
  <si>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</si>
  <si>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</si>
  <si>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</si>
  <si>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</si>
  <si>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</si>
  <si>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</si>
  <si>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</si>
  <si>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</si>
  <si>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</si>
  <si>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</si>
  <si>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</si>
  <si>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</si>
  <si>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</si>
  <si>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</si>
  <si>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</si>
  <si>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</si>
  <si>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</si>
  <si>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</si>
  <si>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</si>
  <si>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</si>
  <si>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</si>
  <si>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</si>
  <si>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</si>
  <si>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</si>
  <si>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</si>
  <si>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</si>
  <si>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</si>
  <si>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</si>
  <si>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</si>
  <si>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</si>
  <si>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</si>
  <si>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</si>
  <si>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</si>
  <si>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</si>
  <si>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</si>
  <si>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</si>
  <si>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</si>
  <si>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</si>
  <si>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</si>
  <si>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</si>
  <si>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</si>
  <si>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</si>
  <si>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</si>
  <si>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</si>
  <si>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</si>
  <si>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</si>
  <si>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</si>
  <si>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</si>
  <si>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</si>
  <si>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</si>
  <si>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</si>
  <si>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</si>
  <si>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</si>
  <si>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</si>
  <si>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</si>
  <si>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</si>
  <si>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</si>
  <si>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</si>
  <si>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</si>
  <si>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</si>
  <si>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INDUSTRI FILTER</t>
  </si>
  <si>
    <t>Selection</t>
  </si>
  <si>
    <t>DATE FILTER</t>
  </si>
  <si>
    <t>Current Year:</t>
  </si>
  <si>
    <t>AVG WAGE BY INDUSTRY</t>
  </si>
  <si>
    <t>Avg. Annual Wage</t>
  </si>
  <si>
    <t>EMPLOYEES BY INDUSTRY</t>
  </si>
  <si>
    <t>EMPLOYEES BY INDUSTRY (CLEAN)</t>
  </si>
  <si>
    <t>Others</t>
  </si>
  <si>
    <t>WAGES &amp; EMPLOYEES TREND</t>
  </si>
  <si>
    <t>Avg Wage</t>
  </si>
  <si>
    <t>COMPARISON BY STATE</t>
  </si>
  <si>
    <t>Population</t>
  </si>
  <si>
    <t>Employees per 1000 Capita</t>
  </si>
  <si>
    <t>Avg Wages</t>
  </si>
  <si>
    <t>MAP FILTER</t>
  </si>
  <si>
    <t>Metric:</t>
  </si>
  <si>
    <t>Select Industry:</t>
  </si>
  <si>
    <t>Percetage: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</si>
</sst>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;"/>
    <numFmt numFmtId="166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1"/>
      <color theme="2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/>
    <xf numFmtId="0" fontId="0" fillId="3" borderId="0" xfId="0" applyFill="1"/>
    <xf numFmtId="0" fontId="1" fillId="6" borderId="0" xfId="0" applyFont="1" applyFill="1"/>
    <xf numFmtId="0" fontId="0" fillId="5" borderId="0" xfId="0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4" fillId="5" borderId="0" xfId="0" applyFont="1" applyFill="1" applyAlignment="1">
      <alignment horizontal="centerContinuous"/>
    </xf>
    <xf numFmtId="0" fontId="4" fillId="0" borderId="0" xfId="0" applyFont="1"/>
    <xf numFmtId="0" fontId="4" fillId="4" borderId="0" xfId="0" applyFont="1" applyFill="1" applyAlignment="1">
      <alignment horizontal="centerContinuous"/>
    </xf>
    <xf numFmtId="0" fontId="4" fillId="4" borderId="0" xfId="0" applyFont="1" applyFill="1"/>
    <xf numFmtId="0" fontId="1" fillId="7" borderId="0" xfId="0" applyFont="1" applyFill="1"/>
    <xf numFmtId="3" fontId="1" fillId="7" borderId="0" xfId="0" applyNumberFormat="1" applyFont="1" applyFill="1"/>
    <xf numFmtId="0" fontId="0" fillId="0" borderId="0" xfId="0" applyFont="1"/>
    <xf numFmtId="1" fontId="0" fillId="0" borderId="0" xfId="0" applyNumberForma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1" applyFont="1"/>
    <xf numFmtId="0" fontId="6" fillId="8" borderId="0" xfId="0" applyFont="1" applyFill="1" applyAlignment="1">
      <alignment horizontal="center"/>
    </xf>
    <xf numFmtId="166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  <color rgb="FFE27C00"/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Avg.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F-4506-B69E-B67DE916A560}"/>
            </c:ext>
          </c:extLst>
        </c:ser>
        <c:ser>
          <c:idx val="1"/>
          <c:order val="1"/>
          <c:tx>
            <c:v>Selection</c:v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\K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2699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53607.208333333336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9F-4506-B69E-B67DE916A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738260143"/>
        <c:axId val="740406335"/>
      </c:barChart>
      <c:catAx>
        <c:axId val="7382601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06335"/>
        <c:crosses val="autoZero"/>
        <c:auto val="1"/>
        <c:lblAlgn val="ctr"/>
        <c:lblOffset val="100"/>
        <c:noMultiLvlLbl val="0"/>
      </c:catAx>
      <c:valAx>
        <c:axId val="740406335"/>
        <c:scaling>
          <c:orientation val="minMax"/>
        </c:scaling>
        <c:delete val="0"/>
        <c:axPos val="t"/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6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5786648746763"/>
          <c:y val="0.24553176017977071"/>
          <c:w val="0.42280862771994998"/>
          <c:h val="0.68324708377178867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5A-407E-85C3-1B3BC6C8770B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5A-407E-85C3-1B3BC6C8770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Education &amp; Health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22035033</c:v>
                </c:pt>
                <c:pt idx="1">
                  <c:v>94614306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5A-407E-85C3-1B3BC6C87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21899196</c:v>
                </c:pt>
                <c:pt idx="1">
                  <c:v>22380791</c:v>
                </c:pt>
                <c:pt idx="2">
                  <c:v>22867558</c:v>
                </c:pt>
                <c:pt idx="3">
                  <c:v>22035033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5-40AF-8829-279535327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740405855"/>
        <c:axId val="740407295"/>
      </c:barChart>
      <c:catAx>
        <c:axId val="74040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07295"/>
        <c:crosses val="autoZero"/>
        <c:auto val="1"/>
        <c:lblAlgn val="ctr"/>
        <c:lblOffset val="100"/>
        <c:noMultiLvlLbl val="0"/>
      </c:catAx>
      <c:valAx>
        <c:axId val="740407295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0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&quot;$&quot;#,##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4-4379-ABA7-4F0610B8A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405855"/>
        <c:axId val="740407295"/>
      </c:lineChart>
      <c:catAx>
        <c:axId val="740405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0407295"/>
        <c:crosses val="autoZero"/>
        <c:auto val="1"/>
        <c:lblAlgn val="ctr"/>
        <c:lblOffset val="100"/>
        <c:noMultiLvlLbl val="0"/>
      </c:catAx>
      <c:valAx>
        <c:axId val="7404072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0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6A5584D0-EF41-4B43-AA5D-02C39B95809C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1H1pc9w2Fu1fcfnzo0Ls4NRkqkL2qpZk7bb8hdWRFW7gBoDrr3+3tdgS0441NXr1Sp1UJVI3mhc4
uNu5F9C/b/t/3aq7rf7Q56ow/7rtf/8YW1v967ffzG18l2/NQZ7c6tKUf9mD2zL/rfzrr+T27rdv
etslRfQbdhH97TbeanvXf/zPv+HborvyqLzd2qQszpo7PZzfmUZZ8w/v7X3rw/ZbnhSzxFid3Fr0
+8fjrR7Utvj28cNdYRM7XA7V3e8fX3zq44ffpt/1t+d+UCCabb7BWCIPPIYFYd7HD6ososdfO4If
CBdhj3jUu3+Rp2eebHMY9xpJ7uXYfvum74yBqdz/9/nIF3LDG7OPH27LprC79Ypg6X7/eFUk9u7b
hwu7tXfm44fElMHDB4JyJ/zVxf1sf3u54v/59+QXMP/Jb56BMl2sX731N0yCsijubm1y29inJfrf
YaHogAmGGCHMvX+hCTz4QBCJJcLs6aEPuLxSmv3QvBg8QSe4fBfo/PMGeq41Lz7532qNd8BcwgQl
4gEe0I7n2uN5By6ShH/XHvoSpcm+/rlY+3GaDH8xk/ehNH+o7Z/bfPu0Kv+7whBQCM4pxli8hELy
A0ldQrCLHwwZGLqH9X5QmFdIsh+E7wMnivLH0btQlBdSg2v5QydjWbwlIvQA3AcGG/XoQSbAIIQO
ADHmccafTNwLYH4t0E+AeRr4Yooww6/vEpjjxJiy0cnTtn0DXZEHhAsmXYoerBd+qTIePqBCgPVi
8kFl+NOzH33/KyTaD82PuUywOf70LrFZqFIn395QabA8YB5jyKVyLzQSoJGCUCzJd8fzXGleIdB+
ZL4PnACzeJ/WbP1tG5dPu/Z/1xhKD4j0XIEpetAI+VJjEKIHnHlESHcSj/1SkP1wPA6bgLF+nxHy
HzrbFmYLAfzzQOfF3P7b+IsegGmSLkFsLx47C0Y8xBgYufvXBJXXSLQfmB8jX8gP3uX8XVqwYKuS
v0pdJG9oxIg4wIxy7iHvYfXRVFu8A44EFuhJnZ52xmMO8yqZ9uPzfD4ThII/3iVCJ3fdh5tSZ09r
9AbWDB9AXo/pLii+f02yF8EOOLzD+FPkNvH/r5FoPzo/Rk6wObl5l9gEJQQA229v6Gl2fIwnGXPp
IzZT3XHZAaNil1s+bYinxP/XouwH5cckJqAE7zMom92pbbfVd0/r878rDIF03pWCY6DJHl4vDRoo
DOWSU4IeA+aJu3mNRPux+TFygs1s/i4V5pO+i8ri7ZChBEyZhLUnfC8yCLsHEAQgRECPngfKvxZk
PyBP4yZwfHqf3n95V+roTV0/PuAUeEnqPaaWE/MlyQGlwJpR9zEwm1ixVwi0H5fvAyfALN+n0z/e
GrO9jRtzZ+0bxs0UH0DcBcsvHtPHCTwCKBkXmE0igax5ri6vlmc/OpPhE4yO3ydGa6WSokzeEh73
AEGKScH9701rpHeAKNg6Jn/4oecovUai/QD9GDnBZv1O8//iW7J9UzbTO4B0xhPeIzLepF4GNDMw
ndLl3mPBZsL4r38t0E+QeRo4BebkXQYAn4cSSprRk3X532MzMGmgKxzzn1AByBUQASBKAZen2O25
zrxCoP3AfB84Aebz+0xlPmUKKLM3LclApiIJpfxRI9yJs/EAGHfHYwrxPXZ7jsxrJNoPzY+RE2w+
bd6l0qzLbvumGuMKQEVQujf99wjg4rocSOiH9yfp/6+k2Y/Jw6gJHuv36fk3b01nSmD1qcCeeCwn
TzUFCjYSCspQcn7QlEl09mt59mPyNG6CyubiXWrJBoxHc5sNb6cpQGTuemMwJPcvE37JwNsDWGDc
HgCZePvXiPITSL5PYgrK+3QrR2WTmDcOxdwDT0J6yfljMWYSinkIigNIQuX50eFPwHmVSPvReTZ0
As/R+7Rkx9ukeEOijLIDAsQ/Zc8M1fO+GO4dYAS0MvifvXrzS3H2w/I4bALJ8fukyC7KxsYfgq0u
Ib18Q7dPgCpzoSEJo0dqBqiX59hIF9QGeBnoy3jAZuL2Xy/XfpCm4ydoXQTv0umclBrQmm2z0r4h
VlQATcYJgEEesJiYOEAQGOddd80PE/g8dH6tVPuRejl6gtPJ+6xBHye3cRJt35J6hho0EGmekI8Y
/D1GAJYNGIMdb7B7TfTpNRLtx+fHyAk2x+t3qUPHCXTQmrdVIA6OyEPQBPDIM08janqAPMg9QYOe
wsWn3qZXyPIzWL4PneLyPrmaXbfW7t+qSp4W6X/na3aNmhiKad8pzIlpA44TGgIx1D8fC6B/U5tX
CfUziJ4NnoL0PrOe47Kwb8p0gu+BAgBDHhRp7l+TOAG5gBBlCHMyCaxfIcpPYHmawxSSy3dpz3Zd
Dod32twNb6c2FEoDBMhnRh6jt0nPpoAGNNApOIry4Gy8CTavk2k/PM/HThA6OXynCP2ptyZ7y4gN
DmxAQxMR4qGZ2Z3gAycCIGcFiufJIU1aBE7ufi3Rz9B5GjnF5n3mPyd37fYtW2qheYMwDvw/BGP3
r0mchhAHj8Og5CkfYgUIFV7E0r+U52e4PMxjisr1u9SYz1sTQ93GvmnzBmQ50JnBhHwsAExPCNw3
b0A/wVOj+gSZ18m0H53nYycIff7jXSK0s9KrbV4BTm/Z+wQdNlxCK6D3dBJtEg5AywADo4fBNz2E
C5OA+tVi7cdpMnwC1cnqXUL1+c7YD9cJtN68bd+thMAMgzrBuc3710SfgOHh4KEgjPjBAD23dK8W
az9Uk+ETqD6/T7u323/Hd31y+5Y9nvQAWDgC7c+PscJEpZDLDxBURj3gf6a+6DXS7Ifn+Uwm2Jwc
v0s1euCp/h8wpVC4JnCY43vEMNEjAW04EgIGzh/xm6Sor5frJ0jdc4o/5jVFK3iXaF3e7egRc/eG
5QbC4Gwn2Dr3MXKbBt3QlEPornz3TNGeG7xXibQfo2dDJ/Bcvk+y51OcvKGJg3SVwvEb4OD2H5CG
c2zChZBC/oTA/pU0+0F5GDXB49P7jBHOY7ji4MPavO11D3CvAMcSe08nO71JMrSL5hBo0+5c7v0L
XNNzjXmtVPvxeTl6gtP5+ySvT8GsmUG12zcN5UB/pAcnqB7Za3faOyXEgSRS7hpGHnACHJ/j9Fqp
9uP0cvQEp9P3mR49lB/fvFAHoRyBgjakQA84TEKFXaEOExdKEXxCyL1Wnv0IvRw9Qehi9k4DhP5N
z4giKJESSaGg/ZCYQiz9vN4NjByBE3CgQo/Z0kSFLu9+Ic5+ZB6HTSC5/PIuIbmy2/jJsLxB6QdW
HA4fAFnw2BE64Ujvb4QQ0LiD+SSi/pUc+6F4GDVB4up91hSu73QOVZK3AwOOtLuCYfhnkn0KOMID
7dQehwT0/jVhql8hyX44vg+cIHL9ThF5e/4G2g0Rlh5czvHdqT+3WAL4HYgIKHnqOJgi8wqJfgLN
95FTbN6ns/+cmNuyMMnbtnvAdU5Qf+OPEdff69bQKQp3d3j7b+Z4lUj70Xk2dALP5/9PMfPPr1P7
ftfcbGu38/tL6p7dqPbP797PHq7Omwx9DGz3+p+HmHf9DS6yA2Tos2skdl/yOPKhs2PKtz4bdLc1
9vePDhzjBa4AvgduL5D3l6t9/NABVQtvwblFLqDbB/JZOE4KGEOwUOxoGniwdwAHtu6v0iFgOKE8
/vGD2fXwwVsciCSIQVwBtdkHt/Y0x9NSDXAS9vuCPP78oWjy0zIprPn9I1QTP36oHj63ExaEgseD
/4SvBCngRDLMt7rdnkNdBj6O/o9seVmWQ4RWUg6F6vy2lIGGmnEwFkN9lHRk3hfh16GQTPmNjOIr
t6miAG7HKjdJHDUnpOSJ7+mWLJgIUTjXcEnQaTxE1UbzQl2WxVCEPpxAW9ehvQzbsJfB0NRbl1SZ
TmYajMiV0U5xjS3vT6u8C5XfYkd/Y2FRbso48o7o0LNt4dZqDHps2JZUHD6EOfWuLS+du6wX/VVG
yry/23VOifQwMbQ7iUsx17kJZNSnGzfNKrnkbVhcdoRGNvUjp6EnjYXOxhmOS+fSoayy/hgX7byS
aeSLWme+yZOazuD0Y3+CdK9mOovlV5UpiTfGthKWpcR4hfouOkor1ARNxuvYdzEp56HsOrZAtUv9
0GR/0nwsNlGXVD6TI50xTbMvOjXFnKGQzuDqRBaokHTXGKfDeV4yFK2paZJlWeXVaeiNrlj2YUzX
bt86N9aoZNaYvr+KXRPPsiRV1K/HthbXlUlaGwjeO9581GNc+X0auvUi9CKVBGKkFn+qEzLWCwcK
NJe6lnTbVDQefa666oZGVB7BJRzosu/IbpUzBGsRlx669DLmYn/AHbqEGx9L46uKwddbotzW16VF
JwZC4yYQ1lTGJ1Wh8rlkLcK+jL0iDxxdF9miK5pyg7TCJLj/X4VSwDWsuOZ+3RTwuSHOYQwjQyaO
qqKvbrA35nnAbB5ep1RmScAaLo9sS53EV3E0olnUM+9alhlpgsKG3jVqHBv5WrZlC1uTokuMGEwj
b9pk2YmyGZe99ciaxJZtq17VZkmt1ImvezNuvGKA5w85Kjc4QtkYpHSECYndouBa03Rjs1HFh44c
QIAO1X00F1EKq5u3YXWjujwP/Shss3zGBk3SmeyFojMpSo5PwlZ14cLY0I3WtmqT0Y/K1H5L09IJ
kmyEn2m/+9q4rLVaqjS1dVA6RWtanzsuvEFlAV/f893k5WjT0R9xBiuoux5+M9aCrCnP6brvY4Bl
NLa64VHjBNSpYBJhg91TmbT86P6JXDRZv2gdTtadQrA36xbD+qZdFF53OrMyIJRFYkY73I5LrRHd
usNgZECjvtxwV1c3NUZj69es16soSRk9i9LGm2ekjst1QhJt5iFvCAlqnMD3R0TBtIZcyqM4VPwz
tengXN9LKdXYRCs10KQI4IoeEJZVHHaZgwk68bQqMl9lhhS+4R3gnOVtPV7YLiuzBVyoAZBC69du
TdLBNSd28MqNx025GXQJP3tDEqW+9CLDfacck2VWOrAhvLxOlqJTYKFEWusVzV00LJK6Un+NI4Md
mXJnt6cQVqUfMUfmy7Jpu3IjUN43QVxlfdCLzHYz6+FxZUbenbud7E/bdKhuCOw0ErhlgyTs0yJH
PtyLWh1Z2QRlxeTgM+zUrW+w8eZNXkQkGLQRJ9wV4Sb1Bu8awOTxjEDR5zyNBzv6SpvqxtLGhAuR
4v6ihV28TDuZL0aCcOC2ETtrEmtuU4cg4itwOtfKU/2F5E4eCKxhY2PdaZgMLMARd6kDs8uzkvhj
yQoT2E4rMmNeYeoAlqwdV73HxKqDxq7bukoFmaOilGROw84B42Ayuo6ilK5JsVvfoY/Day0EWJCm
Llt4YN596hCjc9pGOJo7lnQ+rkPk+bmm1Zr0CVmWSsZxoMFjnBWoKs5VW/LCbzOVlr7IYnzllaNY
OJ0e7qjIyWGobbJKW4m+KSbGaxk1vVi4YAKPas2TO1L33WXD2LCu8iKfD6kKgzJxrnTq6OsYUzMr
6syWvvJkshyQk/q4d9QR6osOftcXC1fmw7yI3PEuGaIMNKBTZiNZJ1K/TcVA/XwMyc2QpWZju1DU
gQctPOtm1NlxDonRjHWdjvywt5gHSTiKIxbVJ5rr/A7CvJjOR6lb5fdDPRwWtpcnqnPOUe7gfu4y
RHSQydagI5WBNT8bKYnXrestbcv7xdiSdmbqrDrumqL0M6cJT4tWgzUZhF8kTtWco6L4QqIORYH1
zBgt2yYhR1VWuPgqrEh53cVKX6iOnsasrc8HnEV+Fxl0HiIkLgphY181vZWfauifWCVCVXM3it0v
Ee76DQ3l5Rhh/rkxA16WPSv1knVF6YF+VKpatbrfKX636isvD5oKnxoTlT7Pq5jNlRu7R105qmAI
a+uembgs5z0W7lylGvkmJbr349bG1Vx1buHO4jDuvoYVXK4cINqwdOHmTZOvhlqpJnAQVfOW1GUg
e9de4iKTNwl0ExhwhcT91KS08XPXqdYtJ7CrO5J+7cG9bzrVNCcWu187LevjyoyD9VHXVzwQRWiP
DB/TWUs9fDF4Dt0MfYrOMsTtXy3t9dfBi8p621tXtWcJ12G0sXrM1pHKiqCq9Rc8jOFZHKNwlvEs
9OFkd3/UWkQCZSCkEVwfNoY4n7S2fG4wiQZ/EPmdsl1/VI9JOg/ZgM/SxLY3MuHhLMpjfupVHvvU
N10k/KyI89p3mahOhBNmx25Y42IWN65zRrOSzQRtujksl/BbyvvDyuTF16SxNGBldRU2lXuYufra
gkucxynsU5O6NwhH67RLzZEzMPql6yKSg84NOkChQfPQieONiWj0iciyOW6EXsmms34msPVjFzVg
Ncuqp0ddbCnMUKIAx5SoWVThxoLzc044ha3iJvFR3slyhRX6HKZU+JHiua9xSYOis9mM90rNUNXC
PsAVncc998BTeOE4i2jN/YKDC194lLi9j3FFzmRE+an0tL0oNW3A0RdtCfOJbZCN/cIRtj2Gu6+Y
XzXRFXdrtCm0k8wQ6asgKga28GyeXyRp2RZ+CuHHAhcomfVYpWZeub3jN5az2h9MHJ/mvSaLjLjD
pat1uxkMcT87Gga2PCqPwQK1q6SHhueZzb0zYt12WRVNDD9iWm1IPtbnMctVGwyF6eZNWSSxH3cl
Omxo2pwlCXdnOuRraVN5VGbRcOUaFXKf5c113MRf0jAPAziILiGg6Nvoqq282hemt+BxDTnkVd6v
ejfCPvViueANBxysTjvu57nrjYEUDdeLIYsZaEJus6DqWb2gSQPeUcVe5NciV8uqo/K68mDibdXr
izAtxcL0dZjOwR12K5maZFYrL/NlGPpur9F5HPLC+DqN6WwcIrMp6UCJ78ZDs+k1LRcdxj1ZwJj+
WOR9LAMB9uZbWjf8L6nibp5knI2r2LPqthKiXnnaC+dqF1pVudG+aofaHynKy0DlKZ8nTl3N06JN
AtnI5rirEJ6Fg7LB0NbtLAMydpOleXsyGlmRK/Bv2bEtFInbIPf6/DS1CQlMxsrzJu8jfq48h4wB
czzttzaFsKDo6J8Z3PoTLTxeFKBALsSCGUfZpwicbNSq/qjIjJkPTeb1QWpkeGYgDDjGqqrA8g4k
+iLytihnI0khxqLeTdSg8nwMu7Ty8yhe1FkzHDHD2EldxLX2vbp2Zk3JmkNSKrvpUT0sZZH0p4hZ
cxl3+WHd1ZtKjv2s9nD9KTelueVgLZetrfUhalm41JG8hkCtWwijZ63Q9CxtB6V81mZZtkj7PFKH
Jh47tEi8cRz8juoqhWu7ijL1c8zH84a41Z99lqsItg9WrV8VufJJ0cCCkHA8yhrt5LdD25tTxxvG
T0486mQeVQlr/pS2uqyaociEr5OGhniZO2Dc1mHPl3VMxHmJ1OeKqD7eFKoW4REp3K3tvOq4ZxDI
JRL2wjrrkhBwTodsLrM0FudwvRxzPyc5/J/ufJ0V4WlZmXrBEuVrRwWs6j6PMS0DSrSMxGmEq/oU
vN/a5uBBu9WzTH5Pagz08IvEGA62wVUDHtzyxOH6lPvjus8T48jrmgFHENcKrem6I5CJsiTGl+Mg
zDdPo2T5z89jwLRNHri77IvBHXpwCHjHor7MxFXcDnDtgSlXRa69IxtD6G7AMG8zx+bxDJfNbazg
9PBJ1MqGrLXmJBwCg5w4P05ZqsDygWLPeV1Q/SnXLTrJHT5WhxrK5ddtbL15m5UQANKxCCFsy7n5
5kZwuA8SemrHC8ydUM/rPtOrpGkgzKxSti1Z29kLgzxmFqNFqDNBwaGH/+sI+UQWhLKHhC0KGYFY
P4JcJAOLcZkLUt10ajDfYMsUf8mxLS6IF0FEb2sDn4eDGtWNm9O+P4ogN3J2ttOFBAs54dnomMYs
vBQSh6WMSr0a4IP6Ey0rxJc6RryfGyTLm/tcOOc1gsaJ73+7YA/oO7bjORsC97Hu+nqllAwOlAoK
lMxz0DOIkENu3HLFhl2+zJIUcoMGKUjX/vlBuy/624M8aK2Dq6wlwbvD4M8fJDVkcLWCB6lYAcSV
zPO5LWrAB3SPbk0iIbeOyh6SkBG87M1/+3Q49w/3ynG4xhyubWS7vf+M9KmcAQl36MuVTit8ybtO
zpI6GSB+VHpV9g48lVsBSYDT5ZC2/fPDERTJJnMHwhnO63gYQePg3+bepcwJy1CXK4Mq+Pa2ixp6
LLIaXxapgbSZIg6Tb+lQbmxUQYzq6qKBxK+IhFpFtEdA/gPoj4TiI+oPrNhtWQ06ieLHv5vx/cf/
XJY5/Hs/5scvd39248dPcETu4e91/OOn4NKwHTdoph/aSfP9u0CYR+l2lOKLH/7Gbz6xexMG8+HP
f/zkzdfRmxjuSgUj810//kZv/u0Q3Y4yfBz1yG/C0SrYvzvukHo7S+nCVnrkN+EuFry74Rhu0gNT
iuAA1nd+k0LVTtLdHztgGHYAtJd+5zehNxjOccNZbwRHVXfXH7Pvf/7kBZLA6T7+/JzfRGh3+O75
bnM9BDcoY+gHh5vjkQtc6su9TuLMyy0t3E3hOmVcN5BPcGfWoyJcJRb11TyjBBLCgbSVXvS7xHnO
K0vu+l4JA9leUkAgOZjjfgDPXvo1ScfP/agovUaeItmsM+jPSOLoCigBESQRZ59bSu1x7Ub2dOw8
J1wkZcoiv4wdcRx18GYA6ZxXLZ00zlbapsVGpP24ynt2prQlfzodDYeNa+pe+pRje9SmHi2uSBY2
4siM9egGjeJdk/s0J823dBy0X2DTByEvXd9Lq8U4mG42ZmaYEe2SIBakuQG16+Leb9rcOc5Iwka/
1rmoFhlgexGFKucBwUWZzSsVJlcohhgsirsCqKUkbTmwSsx8E7qsLzht8NpAsrjEffpN1d4wT0SS
BMatE0iSW4yXKU4uh4xkpzwVYbqCj5DjQUA4O7M9SVa2IFb7Go5XzC1ytn1Ge1+6ad6tgQBxgHn2
yBwCHwi2Whm3szEWNZuDyzHnyFXsuPVYP0e22eXdnleDlRi98HrMpbioBAsvtR2wXOvQEmeWmoqp
jTIUjJnQYfql7XQ8dwgWQQbsPKxBBcF00xeH3CvVxlYC1rLJuwQIZhO6fjYM3cY2NpKBE1XxXCQQ
OtVFRBN3GUa5XkGCmEHQPQCzYbvVkHZjMRNyaOOAhnW6kEMYrmiZ4y/VSIYcGDlnvPQUMIK+jTqR
rKjjSgV1BtkUVxHcDwIpcVNQICXmnVWeMUvc7CitdRyxIvfzVLEEbSMz6giQU8hnTHnz3NAA1xU9
GVkIWaAbFnPuFWidtOO5hGh9DsyDCrKs7NIgYcBP0LLOg5h71teNNcBPjQ5JfMNwN1dj2Aa6l5Vf
OOIy69kMeI111OhjNsjUH7vRF0l5QuuxDhqWLWmfh4ciKxYFz8yV48RnPUEQF8JjFtHYWz9vhxvk
duNCiCRchO1w4UKqta51HM9HXgNxkzvuumI0W1hIag89p4Ak0yAzN04MwSrtk0PaKEgrZJlsHDWM
a7cG1cRcATs04K+FlTSoESTJkAMC1WnTdlECm2EP4W/hpGuTdH/qUqtDndBoUwPpORvH3J3raliW
jhcYWjUL4HhhfZx6luROEUS14zl+hdI4iOL4jo31F9Gj1PfCsvJ57Y5A5Wkgh+DK/W7mNUN0VLAe
PFQyVMs6BV4ycYyPygRBLYOFAdUpOgXp000KWbHesUPVGhHS3AFxMsxkTGBxQNlWdbXLZyriF9Fo
V2Vdr4uOXdREnWcyORpRuPR04wYpHi8TbpdAbXqHIurOjZesizHHM+kO8yiF1Y94HMiWXpm6Xsqh
P06x0/sea/qFrpSdt+FogKSm15yMQGIXuZmhXN0p6mofFx2fpSpuLhKnOJY1QoFnufFry8AIJvKY
Vrn207zvffDxCJgOTM/cJi7mkC0XgfDaDvZWZRCk1zFfYgNFGCf2mpXU6nYUQ+LX2PUOOZjLw0YT
YLNDkp5ANpiuGkniGWgFOovi+qyFhNyRMCn4IyMnvaTpVu2sWdaEogKi1zibqsL0PME1PywrGwcA
mF5UwD/diDr+4jrAmivc/xVDfrCKhGkCk9TK50gOkP6F3mEzJGRuwKyfATMJ4dbIvXWWivOQ67Ou
te4CzITclKnTCUgguf0MdqWZ4VaEkC0Rm56kuGmD2mZ26QJQC7esmxMWsfic9L13rHv3fNSOndE0
vzERxkHqNZ+GPl8UNZSJ+hSyx7Ew54YXYF3iGOh5N12kJCMgXkm3MU1OMhKDd6jDoM+Qt0xSewlM
OF9gYCEvuqw7rpxaBz2y6ZVw0isWeVATcdqtGb0vPMJr3DAO+7ipFrlSwLDhbmE6vS55uvRwGsIq
1vQEo6hedlLfFmxgc6ZHs3ItvqxCkcEGzko5y2PVbljduScxIucNsNjKxNc8w6OP1Th3gQDwwdLO
ueN9pR5kCVA3CLKdLa0ceSoNWZok7c97gC73qzaqAzCj8msWRuiLYpLPNBGgag4F3ky0x2Jo522d
HQqJ7QKYSgy1xFRCdaJK6iD0yjjIBiWXqm/GdVzaFeQqh20SZkur3CSIPKfyk9ZZgDNTwRh6wpcd
9XK/pA29hbDbgsEuHXkyjC49i3PqQIit62PVJE4wdG05h9Qn/rOCIkvQ4eaoTyBlLzp1hWi7KsLy
2GtHcKyp580xcFDtYE7qROS3bV+sPDl8SUUG7CTMh/dQnQigzy/ZtANZI52jBY1DiYOIsfGkZxSy
bhbW1awZY7RhCYsWg0MG3zQRuQnLpjonLsoK39G2qCBJBsvU5qQ4jZzWZH6pYx5Y8GtV0hWroWTp
DLqhqkXRVM0RjoowSIAuW3mNm/ghca5ip9u55y6alUCwOZKddHC49NopVPHJjaq2n9FB0SjxhzFt
zovUkWvPZONh35Ir2gNZAMSXE63CvGgyKPZ2BKp8CnXap7Qc2hX4WTyHisRt7rSnKBZJYGlnzw0r
TrvCcYI6c87yIW4+ZX3y2WiiF03Py8N65J+loeqyT7JD7CA7RzC9GQbe4CuYVwrFhyHcpiPS846F
GooGDp4DdxcvuYLKs5SQh+YZhcma9saLIjMvXOkcR22XAallO99rjfyLNyyaNayCwmJM1LaUYrgQ
ncP9rJE3JGNVkMtcXAsxJjMn5G6ARZxeFlHh+n3nmqUnVO4T0peznu6UCABLfdKTbFHLBAyyB+JF
2uTz/8vely1Xiqtrvkq/AB1iEuIW1uzl5dmV6RvCzgEhkJAECNDTn29V7d270rtPVeyIvumIc1OO
KKe9MJL+4Rt+SfFd2/ZjJQFQjFy53+LBbUk+8UtH2nSzOqTsDFyxLFljE156bZNCE9vdDN73BzFN
CWoEVd+CczqMbdWWASDf7QTI7pHJyNQIt3x6CEzMDj6j5rfA54d+XJdnB6h2F+ZN3pS5b5uzGsfv
pmXfEJ27nclpvplsNb00IryhKs73Orcr2Iqg2YJ9RYJocgrYMnYlhyNclUEvoouK46bso9ScRTiA
fxqH9SyTOT8Aw1w2GTffulqG5bR0TXivgeA+IUAOyzae4o6hhQTfsE+gNNglMmmRvIZAfTVZHt/U
FDhsh1rwlcw2XsuedWwpgmSNnySPww/VpfQDVCAHrT3WeVFxUwRhh4JhwjuPcgRLnzKUx9KdsskH
RTORjYqjuwqNSoxzq+xUnXjebSQqj5KD86x5KatQzvzGTnO2A4FYPwEJHG14i0KrlMq92twfaTR/
7ysKHEtnfiNHvWynqqZHyBGiwi9pXiBJ7rFqp1QkY5E3Tm+6HqDakkxvbkzGMvJ6KpSuQKR1fVXY
yiD/tf2BJ0oXawWVgWZhd4iBERfcCndSZN5WNr4ILuKXJqF232nKIK+Q/Y0YuSzbLH9aPd91zthH
y12yJ+HH1HEUTKLqt0JWL2FtZdEZAKNBEm/QP+vNkNqCOVGdLF3VNjPdwSvsOwmWG1RoFF6JZV02
iduwbjEIJ00KepmCkQQryXzL3+Z8PFMU+CDF8Iplrl+WXvVb6MchY2jkzUybdSNCJjdoVQS2R5B0
RZ1p5MSuP/Z98pjPMtnTOv7WqekFvXl6B0zqYZToU6IxXXfLrJLS6nGjk5VDNJDa28Aubmd9EL12
swVm1En5soyDLCGNQKpbgwSovQ0KQKel4GnQFpHo+3Mr/Ys0etn1A2q6pq+a760NN+GS+QffYJcv
HS1WksiCLqx6ycLubDgkIDbJx3Iy6ieK36Fo+bANhe9LHrQRltTdLXzgO99N8gX4dLPpQDjsTKLy
bZKg2IkMS4s1EN1tC9ajWOdW7nKSmgtl1QcZbL3JW2CifG6XB7NmwS4faFiuXYaqJ9T5HdHiopZ1
ukSkL2Vv5tIP0J3whKyXSOSnAAMcS0/7uMyccxAhZPOZxdn3Hv1GFwZfI+bfa033WThMZ7S5K14G
RBadP1asdVsfBPuO/wyYmYoQuNY5HIQ+mNbeQwNyoxaO8MgNKyGMIDut0d66yMb7eHT7CBqUIhbi
BvOkkEAFOZGWvaQZj4u48e9LNn2rpvqj71vsnz5+mMbbrK9eeufHAu1U/RYEkSunpDuOjfdlHWdn
n7MvTPcbm+f9vkVyLKKa6UtVRaIIFAnPSaIfQGevZQB2qhwnPwCHZzW5tFU/ozwL7idqHAPMuHik
BFHhz0UmMAW4Pr5bGRuOFjv4bbX8R9zO2CPVvBY8jkAqzEkH2gRszNeuF7LfNk0oL0hZiS+WPu5Q
4PU2gxTIqod5jMaDCxZTEkHbvWiC2pY6soSXfQtUFhKYplxml6LJ0eZlnlh3dI67I6rq9phnXO2T
XCU7vfr6ZiYT3QG/el6tB+HS53c5m8Q9+NrwZ9oM043nDT3pmFnwY2t7mvpq3aVA658TtfYbZqN3
9PDitlUJGvya3Hlfu9INfX2OlywuJ1zneQv3Z7I1fln2cb+wjXDollyWBLsRo6YgsgIhHSu1dypO
IJYB6S0N+HrcEVtvgG0EhQJrWicTK6kW8TbiXXVHw5Eesm79YHICXx9l71nd4Y2hqL1VU6cAHa7H
1Dpf2NldwNWgrBh4hlycv8HVDcoId45thOSuCHSqUAZZv5lb/Pohn8sJZ6emC8o9dP27JBIKyEBU
9ssidrwn3RF14zGTSpRdJ90O4SrdIpqvWPpUbbu22Quu79BMscdJBMkerTAQl3gRX12b56ikE9Le
IlUjC4Gk15d1yG/UoFihW5FsoipLi6mFJsmh/QAobm6ydSAFBeZ7gKghLC3IkqIdBwKxjxlPQx//
NH66XfPOQhnGv0S+uYSI7tvF12CYLJaxb6EXydtoG3bdDOA0CAvaN+OmNSy4mRNx30QyKtpe3tY0
e+1ZPuxRX5ty0dj+0HLtVEj29Qy8oxtT9DIpX3dT2+BXsSkqGlxq63v9QPvxdtWrKOxabXx9lWIY
9FlRrEoZSFXMI6iCqgNcEw8l4QuickqqA+87u/WtTlG0rCdooKpyqjrQedOIGJmGFqSt+3CZ+Giy
9MgSc7+M/XJsQPVv0ELeIES/6sqpXTItW7Ra2MnhmpWjG2ZIoBpy8eEU7dkyA0bxSLrJCIZCh4+r
CI5MTFvvaFsaE6ocjY5Xv5kkAGwyA3jegRV+Rux8jNZ6xV/kxm1LZ3RebC5ri3ZwDEjhvS4mIAKb
sGrmE4dZvUgT9aHGPn8QNbQtqGb34Mw4uOTYvwBzv898Pm6WK1UYD2Q3DmlWJNYKWqJQDja0y9YC
DY54lhX/wUJzGTxYREbfIaTZadx1HMr9NLKf1q0abW4DTUjoRTnIfGOEKkOhxcYb91OPti27oH3j
JuBbk0AAN+igbKMeGhPPgJV4kdcbpYAF8NCjbBHVm+jFveUI0OUwWbqUmiTZHdRp0SlATQ/JXt1F
xezQlDsDNn6YkMk1BGVFTrTZqmFRdsPHrJgNBWMa3liSlhSUHwqxtpt2QHHqE1JWWrQ+zAwy9Gqm
M3RPdp8MUZcXGU3sselMdc8Q1caiH0KbSpTGhrNiQUU+Qg5J5bCTDAzUzgbtbCHK4oDawOjjFEoT
Tc1OwKJkokLhHaWVBuYwBSs5TxlLPgaIMtvxDKnPAMTiDwLh/zVe//8REh/mCdjA/x6I/3SR6hWG
/+NH/oHCX+dnYbL2797YGGTl1X/xDxT+eo0g9juu4MiuPgDyJxQeo4jJ9acYKobfv4Nn+KfKOISt
Bp5NaIMZhuCH7D8B4aMIcuVfMXiWZjGG4zHMksLjxZ/4Jgm4blhwrM8QGaLWpGjIR1ybXmBISE9u
eu1YJEthstFP+zaSnSS/jbiuKty2CoqA5wjxxNsCtyOTCDoBYTVwzMwpo9lTQ5UeKEo4gSM2lXpe
EkSpGJBWqVS+HgDezAEvVRpF0h3t1MnBDYUfJzXqW9WtyDzONWwocqbVOa3EcuoD6chRNHS9XZOq
ehax0ScV0C/B0Lv93LusLsmSb/JU6LOQQ7OXYpmuUGwbPXPaeFU2fEL5kcsZ7BUEX/l2jo2ZNx1q
AEiiOro8+tal70RHVVtAue1uG8LBv0Z8nKfCQrcFiDGuSbdXi+v2i7Mdgy6vb45U1ia75PnoEI1W
0uxNECDWUL2Oe8QiNxVBB64csEZ70JWdd8LbDGEoUPjFKhHVctWpujvgkurrOK/h40whet73oxg3
fBhcXdR6jZZyqFdfgI6zG5Ea92W0yfpa+T6jpa1RZx+Xni1tUVm0kEVSkSn6UnXCnOc07PZDRO02
CVGB0lob6HpCC/VXH2rIlLJ5S2gMgq9p5/RIqyF7zcW6nAGfIyU2IjHjjg+WQDSFrb6BAHMlD4a2
22gMlERtCkUf7dPFQ4+HGNgMQgRl6qRDlYq41m/AZ0P7Q508mL7im6V2E7IMcg0QdYEqu44ccJZo
JHjRtdZpGQ7d/DOrGvLuobvetSkuA961VWO3RCXru8R4tGiXW5nup37RT6Gy/AZoYPelR31YVMSF
c6mDejx0jtdkE1kEc7nazRRx6OGhQwdEwzuI8ki4hG5b153Zra5etjyz+R0kOQCNKwv1uElq9KzV
khV9LNsn2sUpGi0+dd+JCPrjWIkIWodMbjCIv3rDabCuUCLMPyrpQuA2w+jafT2CSK26ZjrO4HeQ
XgFFFbmqhieWuG9kRvZzK/ObilnwETgBzbEH5AzhNTRGOaoyFp4l7ZITZEPsK26OifZu4LQq0sFD
LJ+6qIZOSwbxZqjMMzAsezGM+I8OAu3NZOr1dWq0PFS+whEMApILgIA+3jodDHdrv6iLSYWYAcEJ
AZYFuF2ZDi3bhLzqX2htxmIOcnVUeVP/NppOghoaKwDgiY7KASUMNDByP/YM+zCrIPQDb0AekLqm
cgW5lAP5T6IZkQVmBODDaEundNR3Vlb5bqCk+6HCdj2afOjLhRsAYsuaF1D/fROkSTbxOs9lyprk
ILo8L/skel/m9be0s2mp2jpfNrmLMttuTJxiHedCG64nej8PQQWVZNGmdAIb9z/89O8unr+x30QR
o8gk/31a/Dzg7nd6+o8f+kdizDE8HAknATuNG8FxgSh+3z8TI4FbMc0w852Bbb7yzP9034CCJgSu
UkbhwMYAxBDp6h95MSH/USJkn8loBgUTLo6JMcIipike7FcyuoungKwVd2doA3PHb31rowiVcJwY
saqzy5pk1RK8HapSPqFvL1qEyecUepHj4MfqqZOs8oXC49/aUNC7yA70vAhIp4CUBLqMBuiIiii2
gL99M31JBikvlmUGytYon6B9ZM0lWhhoFBB0gKKcj7Y65EMJ7D++jLVMyyqDYYQ4Ju/blqj7cZ6n
x1xRtClXSfQruM75lARgLAvIU9QXYubqdSI8iArD+vyx40w+2mh8paz1xwE6WMATWX1PTeofSdjZ
x6WOq12c4/F9NS7bYI7HU6shWITppC0dDZdtwhNQfE1ruucJ1MF7lklzaIa+Anfp4RQyRg/3NKP8
NyOhroPMXuhNXDsEap6FT1lq+GO6ULF1BOLzIiBqOdt6js7MDC+ya+APgZYABEXiYijnY+2fcRNE
ew3RH+2yAHiKXQseJHDN2TRKIEvrdHhrlJ+BSWINXzpoDi9sdnwXjNyfrITYouAQA246x7JSQJTM
ClEFzX2UD+IQdPUd2l8B5f7SgtJOkb5xEcSBzP18XriazioIG/ArkrJilPP6tI5m2rVL3pYjmJY7
BtzusEZG3WaGzOdkUOuBhTR+F0ncn4BAj0+URR3Sexu0WxVp0ByWgwiXOpluPZxIOxNCbaWqTj0E
I4mfxjUZv0Ke0f1co4E8R6g6NrRdFPSGaXCJm2xXp2T8gnel19IsKr83A5NfYtu4XYhqaaOgpd7O
qvX7maQBWHW7fDfzMNyFo+7PYhmXMo9dYwqBjQO7RZDn38DITrY0NgQDhrSgunIBkLlNqOIPanCk
LWhuxu1aSQ8Nd4/eHypG4JXJu4scu1FXDw+UJfqSWGTUSREkmcjDjDHUy24Jg3zZuiAXZ+2T5NDV
mh2Io90PoWpxT3SusKdqf9eidNOFSKvgG8ArJosKMvi8MDMFS8aydLpRDc0Qvzg/Na2FLlJWYiOC
Lv0C3Ij8ZhexwCfVki2HTeu2yXS6FL027sEGtf9qOh2lKMT0cqPTpn7Okza9YyaBJ0lDle8ydd+Q
YXyMHI+2bRqPK3QZHg1eGEJ/moJG9AUfQb3TYcxgQwOBMkM1SasjELnqGIFuOKargLAc9CwQrGox
y1RAlC5fEUb0PZx8/qBqQ7ZukikEtJrcZjxU835yWpeZaRgKkxXK0lrWd5Yn0YYaGr91zVXni7O9
/DZUPKuLhU3rE6VtXJcwdAVbL0J+SGklTxNkfaqQQTZXpQtM6nZKr+ROVDH44gAqT3kJgN29ZiHK
dHScfaXLxJgKkaTRfuNl/73DkAVWTFQut7HP5IqlSZt2I1YXvNZugC1GoDep0F7XyyZuQhRvXigT
7Rb0qOARmV4eoo6Ev9mhUlMJEMFqs+tQHJLlNkTbs0A4GtdyWqKddbqWqG7mlbIaColpIE8V0I2V
vtSZ1OPjGPPJgXKHJUidvI6g0yhHBpZbbxK4ouYnK5aafUvqtuIKipoOldSLdGI22ZZpwNC7YJpG
8X3NtA7bPYhxa9//pw74Ux3wrUfPZdfHH3Xzr4mgv6f0a5r876uAFwXs6/v/ehrfxx/DP4cZ/J+f
+0chQOn/Ri+LnHu95hhD3P+lUwsxnAAW+RxahRjkEGXQov3DhovJRTEuRoY3FjLN6F/dcYgLleMI
46xzpAh4n6LsP6kK4l8tuNdPDCOSY4xilOH+BZiEPxUFUC2ocG5T4FDVCAkvTBAaLRy5+gNf03TS
7TuOJCS4yqzDmoClW1K+gKGryEetbKICcHRLm51ynq7TpoWAxhzmXHYDHAoSYs+ih4xHf6TtKMBg
BpR2Ii5ryF/DH9nSrxNSNjyK7xDF6upbLGNDLzWFDS4uZNgMeJQExIy84yEZZ7Wpu9S2uujnVMpz
mAFbyre1lOF6E4GcFj8hu+jxM39a0v+LkA8zb/6EIKBuIyhhUMMl1wlGeF2fCicY7pqJU85+VHOv
hDmMMukQ3xM32Ozgh3oEUOoBLjQ/O1I1UbX764+/6iJ//XxYpK+3NsWQhOMWs/z6/T8pZr2IGboH
2nwXIXRt4LZ7mMfRV+Xw8ImdhQPYjhvLxzpBWksCr8F6J/E6RCXiMxyLpxFd9pW0701sYWhMUYdE
f/OOrijKvzTFCUrKOAa9gVkPuGT9ui1/fcaFNwH4izj4TsHUk2hT+6zOEBAZ0FgCmG6k9A0m3mo8
/vXL+bQ2189N8iSLMIIlwgUInz8XDEKf9UHMvtcr9hyFf0J3wxcOW4CCv0w0U3OnKj6OcA1x+KVp
8dcf/yu4dP2zodOGijoCiAZHfPYJXKpT1wRk4fH3IOsyA+3MTGj6joMUjEd4PbPuAq6lD2/j1qzT
UzsQAhgWE287vJS/fhJEhF8XIIXrHBets+ttAxiC8mkBRtoQuBlU9Q2GbZXafW+0rNZtUMkhX/cr
Kjisyl9/5L//8ZgxjVmEKbA6iPXRn/yyL3kGHy30gfZ7Qmec8t0aUh9CnmHnaUi2DasS+mYnvHVT
DGh36FtPVmfhBWh6oue/2QifhglgKdIco0R+P6hQ/mJIwa9PU+depLkegw/ME85kcFjAFOBAyKXn
6LenGVbqpGwk8i5A7jyK8VQpgK/pSWoq1hIVsFVPueTSqo2BwTB6lK5Rw8dfv7NrPP3zOcF8aPgk
4LEIM8Tw30c8/PksTzOgDwK27GOxo8UmIFNL8LIIuo80QE8Tu+BJR625Hppx7q9fGl1P/+nLwpBw
XJkY43pXSKEThLZfXxYzEbwrA+2vYocAMVwgenkMYFjJuKY3cZUi7g/1ZNt3KVKFiGqhuwvTAwtE
4NrCcETba+Rf4fLBE3pItJKl1b38m7ASft5juLwJ42Oi67wJrDD97FVYAKaicPbxx1BFMBJvBRz+
3XQPZUajVTmb1eDhAlig8L1+NbKHpLH1a/A0a10dQQB0oi6l92S9kdzAoV8o4NQVMNuUBN0jlXnt
Qe/H+YKQGAViDdWJ+PwKY7ZNNRvzN8c0/NWAgEgFiR8EL5RgUDhN/83+gJ2pjFNOv2UpVFMp+BfY
ckxRVZATw/zoswChvVr/iJ7dlOB7EOAgnOiwgkIRkqAxpmY3zfHfH+jkcxTHHRgoRoC5h1cE4t+2
BXjxAZxUr9+0xSky2xjgWHIbhTxeb+JhWvE6cowR8K+SLyucvxO3IL5KBPyZPtbGV8EBvajwrzaY
BnphDb0WCJAyyC7ft1N6XZ5+iHNsodVlqXvUVrT+1Xe0nduCdDDuRGWDt48F6lUO6UIRw1MBqzUU
n1i7OBUrvgwe+na2QVMcDztoaq9r1y51gwLD/P7xOasDqBRYvwj8ih7FA54citJrbTDqVLbvC4SP
Ru9yZ0P3hCbWj2dr2woGwE5aEAJBXcHgCMPHXH9VDK6lVwesFZssYzXqDGdUjxLlr2PD5xCOt5/B
+AMqIckwtuUK/fw5NsBSpeow192bD2FFRAMUkQzOpbkXfXeMJ3S3yfavP/FzNIqud6ZGIfI2WBpY
FD59IpDuAY6/eP4ae/ic03Kekmv4i4asRfKmzqT0rRKxxyaEGnEc6tsMgQX79K8f41rO/hIV44zC
QojEBXlXBE/Hp+fwsZugeqbyVSZKjjHw2SkNfvSGG0Qj3g4q3Noq65t76OlqRBzYuvt6W7Mxcj1a
ZoxRcMUY1eamqxh9WmIwFlAyziF1jyMLoMsE/IOpEdhEhBeCJBWsP0lF0fGeYA7HPoSSA9XFsRLt
eD35DizXXYR8r9cibm28uL8x3H2Oa7CtMIJyA381/lrAhJ+yVUvRyc1myF4cYAQUsam1EYpY56/7
NkGRlRw47OHYtkubg78patinr6EOKonrqZjEHFVP8Dxe/2dkGg87QKOj+BoijR9ICAusw0CWvU/X
FqeumiFQiotwZRKnMwsNjtFfL+KnyAZ3AOrjHKXQdV5UTn9HLv+8fRUZORgsnX8j8HjTtySGZBPW
vjZFYrMxqI+Dm5kDMH+11UVZkdkO+wxMNQkx/SFWS/YioFgJnv7muf4o0P+VdFOUhlcHDtqm38s1
9jmJEILTmjV82FsfET5so3S51qgTnGJT/3PwCmVO2Q+1ngfITSoIYmkxpjV4+Bu0MoBna4hvNBD+
c5QsSpB7WQGB7zERYEalcKkgHw2XtawiBKKvg0EfX2+tiBJltrKbfDQCIiR0kFDUpKTpIJ4J+xgO
+z+ifEuZC+I7UBaY5wItF3c5GqnJ0QaoEFieOT6AFs8auekCoXE8u86lOINZgB/jUKXMGb7UXc9w
TClG19C3KLf8anK9vs2ZywhHOw8gX5PbGQOOUBz1IGC7i4om/IMQPdeUXeKhuyaiQETX4kMjZWLd
COSCEOm3A2TsgH4HCwRlQ3XWiamAxSDGY1AzglIryLJguXNR47+ItzPerzfMWIwLMS42x4wELQXc
Czt/8CTbRcTuRLCHm7rsFolrriCpNp3oXuJ+Enl8oeuYJ/ooKIGW65QOziLIQzPf4vjnM8zwZsPb
SebucRbQIsGfAgMGg7YkmPp6JhJmKfSU0X1ucg3arzYYEQzKaIWAun8mZL3GuSpsSUQv/TjMPX1u
NJRM9Qb7HEXmjluYD0QpQzbYn2sWAX48pXSZo7cwXdaRXRLMi9IPKs8FdDdCDQFYQw3EfxlLzNlC
hbVV/Yq13cxL5O0KndiiMZgEDirAQ+WarNV8bvNhhLYVRcrcgOXNmUW2bDBYaZ8QTGf4oES2K99U
SaWvgFcGd+4X6PdZAKP0H4EY5/66agZVUk3PTDZA23eKdxRikCqdQqy8TJIKC7TCqoIvf2yNrgEa
8aayrqVkb+F5nWB6tIRiUIzF5AwYoZaohQpxbgOXw9Rke/akVR50OwmleFrwup6f0rWB7ntt5moP
JWd8aEjsjxISysNk6/4xszQqMcOFX7IG4vjSJM4+V9jUh6ROMV0Hp49/gE/vvtSkgbg5DzH0iXXx
uA/hqyvnSKU3TJO3HjYnaOA1PVPMsAKLyzlWlwR2J7IlgR67me686Eayxc4dt2wlcYcdS+U30GNP
sBRiHFgS1DfSDeM2HSBlQ3tSH1w/5Ruez+wh09yg2tPN92Yw1abjui7WRKlNWuXmxHwkd2ulUBsA
hofItMWwsjIRKtvN+JVHFqz8wy79tEc1XH03edtBYBh2vlhzke64IP2ThpUOEuaaGAwVivv6ZV48
e+8ClYJpn+TzzKJmS0ALn+CZ5U3RB0F8TsbU7+w4YAo9nGwPJEgbdLFjnH8PZZ1AkBnq8NFFgjdQ
+6lgGw5yfBxcMh6voWAzrAs8/oNdW8x0mBmYlbzi7EsDKmY9oi6dvg1RIsItpP6jLetG8hWsd8p+
sDEFzRtUgT3JHEUqPLGjeIASv8U8CMiC02GEdKxivH8nMF6clywhNwPF/BfEzvSaWSGAPy12Wm5J
1rojk30AIDvmV4tQ030P5xmjlLxnIS9GoE1fZ23mH5ASLGXUhP59GATkznmlASp5P2Dn8k53kGD3
dtpoDznriU411OgEFt4L3MQIxFLDrzfHXXzC9JgOxvPF2F2kp+gmvbK4Ik5f03n9RqaquiQhjo8b
MCZEgs1oMN4C/D1GhvQQtGWjumie2K+rhhJYEBQ99QC5HirjtsyaGpx4MMXgAzBkqIijTu17dG5F
ROT4AFtni+EyK2ZdtONYvxiA3F/soqG8A0IOAWV4FfYJPB/yMPD0Fgdv4b5MFjbf59HAu1J5J96F
1L4IaiJfVQ/+QkPa/pD3mGIHjBlyWUuqE9Tp8Gkzupyv5gQYgmAvwYdWI2w8AcYn1VN9pizoYcgJ
2/zdBqAiN8xocM6pGMw9nSnmNMC7RMu88dlhDHt+j+4NFf/M7UvUK1Dd0xLuhXb0HT6plxmS1xdv
pGcQp18dN0bWPzCmKd1DDDZNW+De69No8xSi88SsN2ELgo9w545gKqAxyHJIeuGDyl9yNeYf8aLj
Z2Gr/sN5539M2OAYJNFHtwnKzT1BpoCs24xPMu6DApN+3DmwQ/vmSa/2MH5g+ICafHLhEFUjly2I
SEQ0LEDWbqEcRYFX6kGJfZtO9gUdf4znh8ItJCreCagTv3a6Mve54vYQrl3+JKX1N/UgzHbJEHIL
oWRzUQkZT3ZK5ns1VPbZMpZ8i1tg+UVkVndJMKZtC0Rtvgvj8Tp8JJuPzbzEfdFPTO0rKpMNNxS4
24yYd/SBrc5Vxe2Dh4vihSFufzWejc9I+DC2BDYDTxaM6Gxps+vyKsX8ww4TfEYJIwHzq8KQEyAU
O18HPbhRxu8xB01jBJTuyM7OwnzV45RAbJt6f7Z5Mt2gfW0xalD2z3XsYUHitYQ7ImvZIeyXunRg
qe6Yq+M9x7SN70EVAZk4YxiPb/JylQsUXZts0td5aWCJXDbCamXbbsSoKl2d50DX9zmmE1xgnFCv
3Wjf8TNQZ4xN+Aql4rQRUyYuSy4AyqU6bE55r6O3KaimucQcFnKLBhCOkMg5s+dRB99EzsMMk556
yyBjlyo/Sc70pl8GkExO8nnDMIwPPks/5q6QcaUufYBC92YNMEom2VAyj/Zs4ADsdiEmxcxHlRh5
Fy9J8JBB0aHhiYIgBlJebR9F3Ti5tV2/8hvZtD2cNxYOtD0cs2Gwz0AA+ceVwcjB99fSg2xys2DU
Gwhi3c91e2qBw1mMh8pQuZSpnCp3C/WjgPlsCuvnOfM9fCWko3DCzFW4mUOUiDcY7UPHVwzywBwu
xBHoWlOKwqlWaDYPbqTZKY0WosQz3LpV5DDTzMC9c4oQ7Ah0sZjRsTfdetVfuiGdYCCpW4G+rO5y
GJqhAelg2Eny5b/YO5PluJFty/5LzXHN0QODGlQgGrbBTqRETWCiqETfODoH8PW1nKGsKzLfVVqa
vdGzyoFoSYUiAoDDcZq913nIbHKpDTyk8q4BM0aH1LOXPBK+tABhhfmMd6CTwr8GsrWqLWWTddvQ
sb/IrSGLPNMvLgZjmfv8plwMNLU2p78Wc7U1hVUVOnenw1jdDIOTB8N28XLMsBiX+4b7IVgxhY3m
YlVosLCJXBVpi1Cpqtt5jdZhRjBsV8v6QNaeF2d15rjNLlGuui4yEqVtPmfzmZ04ZrD1ApH6FA5h
dJ0XSdcWm3Z0Uc7CA1s+ecjkj4Ybzoi+89iB4OEUAMyWJfGezBaEJz7tfGtjswUX1sT46hPanaMV
EcKlRoN1TRco1MZPvXtcHY1PYDYGS1YiuxkHXtAA9GOKEpuQDLxdild24ybS1JixCkVBumutuXFR
vxuTNz7mmox4lkuAlsk0fV3XNHlM0vZrErYubDqpqgcFxQ0wZ9wdBA8PwSbhdTTN/fWyXKzy2NnZ
uJ/SLoTn1aI49ineAfCp3Oqhq0tMip1HnxZxEPsrIqTvQxLj222A7shkjq+RlmPWMOdeye3Kw8a5
DfvURorQdd02m4KYwC9lwSDvzdSr2bTFXSvrPtj1vp9c9ThrHkaJJH83IlmLz726wtFsVHN4XjW5
xBEny30hY/ehLoS5C4e0uSxi17i2itm5tBC8RU3Si6jABNdsLStmvMToj4d1tqxyA/ekrLYinCSQ
K9NrjlSVFAWtTsWbsFdixp+X5JHj9VO7Cc0qprJImWw87z0Obrc0hvmwxl32GqMwkYfcQKfecVOq
zboU3ZGnPA//zCvKbZYTX/AV4nueOtl+9EOPNn2bPuVZYn6FcEObvsDL2oiw2vutn98auegwNnpY
duvqscypDyQkbnvfivPnRlnQGVy7aZ5tEQNRs+x4RnY450GUUZu7iFuLg05EDNhqnqLAsewbwArj
xYQw/XuR2v7JZ1qYtrqazBpbViubcxu5+VPjl1ah97S5xesi5LUXxzZxK5ujXoS4RYuKRGypK/3U
hj770kwBXiKchxlPqIqU5bx266yJ+i6bh+1Qrg2JgK9yM4J+JOqNZ2S5e122vfWSpimSDPR42hhd
+mCxCt5XA3VYE+nSuueVN1r+lhR+wmZg8Pi+qNpm+NyStWF5bW1bfD05LkMD4cmZMRRY9trcOMuk
az16uZPuzXUqRnQ6Bu4Id85fxgmHDTuSgTFqjK1600DrueoRFF1iTzEBK+m2+dXcj+1LYQ0zGAen
I7DNpnL+PgwL9wo3JXna2Lq28zqpkL8M82na1flkX1CcTWIertggznQx8QfSpyneV346XOLo6shl
CUeGbRlLw90ZsqISLNbJfQJhWz7jFJsjoJ79thSGFEd8eeYDkKAg3McDMdxPB6EiqLpg96tBG8gU
46WcQ0JPfMpGc7RTZRqYGXR9ZqmE2+Lrn+g7yb5lEUVOWqW5U0z7ZPJaGVZFlBcEad1Op7FTFC8y
s4ip7Tpev9T9WBc3VmOqfktWERea+uo1kAE6c0zK5WAIjCrOjTfaMSYkEw/Vt5JiorblGgGc3X3T
1cUsrou08eAikm3PDsaFNa3wnvs8cN1lm5o8t0ApU+N3lm09IXQpLpcgpqSD0J8ErL0tJxrZ9mam
+I9iqxtbmX1JksLBYqO4VfyJ7du2a/Bls2y8YZ8Qq9XnI3qx6o9e9vOEV6Yosgq4sFzM4iEWluFD
pjOgC9bbbgE5kd/mtJW5Do7R9NmISHKs1TzR/ODwf1QG+jXOY5/XyzZs09n94pLipg+IgOghGq1H
/QDTJGUGwzLjub2EPS+oQ2DI0cVy7sPVf01QBeN9o9q+cr9JE0jB89iq1Eg3daAWHIWqiIHV8Yhg
Ox6e4ObZMgB8tYj5KPJQLE40Jv0oi8OaCYurxSMP68SLDStjgq5bDiDILu2Rw1s3aAosq4+glCDV
ebAHt828nUf5MrMvxDjKpYnRkAzEOOQOidy/SUOt1BiabeGWybWVkjVs4jZkx1xw0fdAJQ7ZgCxl
afcpEhBbZijKEZArZ5fUs5OVu1YppwmpHQBFvUJS7gRAE0sPOsAwxSEuUNORobPzl9V2Dp3VVU9t
MJaPxtr0A841JAkbZ+Te2QE8ql5FXRBl0RNJu2LXeH2YbqfOqv15s1pyuKONPC5vvZcLpLHTLULD
6cyWY3bViBg5n+WN1zg9lmqHmHc4H6ZQHGx0BA95OCv/XBLC+eDdWhCmwE6L+tANwoqGOWgVOEMx
Fa/tKlCjx50DYdjjOTpuB3td7vvMUDMBgqFd7QMZYpy3rnuAYDVU27gK5hdjjWdsMmaipHkPoRmj
s8rq+nuHv6AD7olTTtSrMZGNQMJId4QTXX82pm4xvSbGrCsuRNRWHWE6TfZ076fY2FcjTZzH0ZJh
HcXCgRfqLKI/M/vGfy6n0qFg6cdW0kQUFDOXDBUL17GCRQShQbjj8KVfIbFycdq4Qv9vhrhaa9xy
l45DceuYkHkD0JHE4ddzO0KgQXvo7/zCKy+MpG9ocIwuLbdgOrbVIiNrGfttULuhREsP+4ZuFhfG
nxNchnMgQXeUMo9GCmYvaz51rI04vEPt2XCca7v3zHa+XbjYWyeMA5RNY6N+GLkOCoq8Ta6Ay1j9
V5JLld75edXpqMu2sjMiGO+ic3w3e2GLtJeDPTn5fQOc+3qujOQ16UzOfKDW+Wygf0VlZF2zedNm
Qj0GszveQvRNOQTEDfQP/Ko5KNY0LazCDe81ocTfhnmjzk2KFtkWyl32GUA66hK36J0z/AJ5JFXn
Psg4afaDVYsvXtdDMvbndZt25UrfpocuSFd8OaK0sbKtNfYTrf4SW4Z2R4fTeeJ1Ddt8vWI8TmKF
wE6FZbrRENYWWZm/WHtLK3Q3wkZusk3g3LL1GnTBsg1AnnhExNUjFwTe2V/bI3SDxDKnYCvcpPX3
+VC2n9TsD+Z+GWqOsio8/6uDvwriNwH4jTR0xNsz1afeEFPDH4HPGtIyLWSWbnmg53hpKZfcrhUV
gM3qta23KybAhFtbVNlulVBPwD+7/Xkyi6rdTnb7h+rhnVgx0CU1uMuzz24xXc5D3eEGl1MA9qAb
Rj7OdYGoQdy8sCurubbL2LoM0rLwX+BCIb/vzDi8hJljvSwl/IPZQNVqV30emVlgfaNXOtb4vfxw
AdvTY3/2lYPlelRo/6BBI4zfjWkWlOy/nV1e5qaFrX7wlPtkxGk7H6lcFTbFgAZxXYlT7DkL6wT7
Vmt2xyYOe7HzlbuQFIQWvS4ZCxeCAdSbTwVAbxXx3CSqIz7fpnYnMfQXsXejbEUZ2raa+BiUlf0F
h5qZbKaxfLb7qvnSDbhRGPtM7XHgtoG5PbHky+45MZRIiK1mIzKIPK67kaZvT93la41x7LzLuamx
qhb+Dbil5mJwIRSRkRdX1AX8MyMWwRMV4wx6bJ14L62FpWB2RH8/dYt1XvTNAF5lCpSO1kR1DsOa
Eg+2o+Cst9Pa264hDOlNlYXzAS/QVN6joWL+AMWtbcdSByBku+OO8AVc7NKk+ypX5pc0XuYvYTyY
m7YHMJCsbrGrgjL+A1GU2KI6Hx4Dwv2D6cTmS5NMxRdcPAvKz5kTRyPoC53Y4HqWRnZogRtrOeW3
pmqG23ZEQoyxoREm98F6GyYGTqHOdKoDz4OuJs3obZjx7iVVNONKSav7nFPsACZPoiKZ9oBtOTWb
JyMonYc8tZ0qcqjqn7dtbbrNJldlYdvfl5Hqf7crwBXI7oUHFNSDLU02ettfyGibqr3vnL5x3Jsh
TyW7fM98OImQSaKKowU+L3kl6TXkwKNvHNDvyFiURQcPV2UjUHecw/2p8vU8iGkKP8bZrNzvbu00
xVneBPjRo9jBYGhsg8l1VMfmVYTeV7+q6KWjWM7g30I0NVfCRshFWdQVXifm8xFGTuxuPHRue8ep
VfAVLqvWD8m2KOeSfcylY7glzqsrqqSLlyQ7iXmmmc7ngjA+388LCjluGliVmIGgcbXNDyEN0J1b
GHaln+z6VgHGxY+ZJQXSrTaJTZobrEFJGyTJk1XIu8kOBlKYzJ69rsOyq+Ip3yrAE+R9NJKzGQJQ
3vQj9GEFBc/cidYee/kyQu82lw3v0mZLpBqHkGyz4gGS0xm0ITcPIyrW+kgcLxFheUix3vjy84h2
GN1whnefv2OMj+/NlwbeVX7kSw8xP5pFGPjT/vftufetX7qGPpY8lEtMoqFJR0/mfdM7gzztu0nm
vxZNqzvLFZeJy4+Vu+SCGw1tqb9pVL6XjOlPRERHs1Irt/ApffRBUJwLBpEm9Y/q9IlT5rYkWrZb
dzTYez91EIkPEzRmK0qznKbg3xyy9UEDghEDNyIiTs+l1804tw/HLOlWrU1eW4/BkOLv2w9tolu1
A34zLXJ4UzxY9Kjo4sbprMUQloePVhJPMBnkm5GaCB7N2dW/amTRF9/KMPedMyqGumMsF3LDYyxn
XpWltm4GL5q5ui8MH6R0iykQg/aCsobG8O+vJurTd518Di00bccyLeAQroMy7v3lHEiv/XJslkf8
EFrTMXSSJvxarlnzfRBBQRa4DI1cn3yr1kqiymhMWtezBwt42a0V1n9QyLYxKpwSfcfpoG5i06e3
pxXdBeiCkGa8o8qWv2JIicdRW1wiokm0W3xgxnwL/g81qsmpoFHCqRgGn2A7cqnQ0T1MoU/xf6fz
kyAaKU5aaSCa/zX48f2Shgvk2ejQfMsNEOiKv4gCTbU63uJJ49NU+Rjw9ichoJUG81REaHBZe38n
oNACiX93uN8+EuOBsASBGV3KjxJVkTeI7drZ/9SPJiuEBHZgQaGS4vw4ees07o6xCdRSMYCCAuyw
C8Y14i7H0coYxXyZ4db3oEvnZL9OgGwC6cJ0T4GUVxHsIZEY5hpJz8/LlkjojGozl0GNqgC9gb4c
STHrC0Gqp7ezcMlpzgoeOXwTl5xwfcK4qBW9v19ysD7/cvBaLoOcwgQq+lftKcK5nnYJVUHSKA+w
AF4au41iJeL8SN/N6ZadTDuvDTYh9uE83XSdzOSFKEd7xq2JLsy47JLKcK6J1sFaSEV9/DutKnGm
4tHxwOLVTfnqMC2mYz6OV3XfFOULdeNMpiAWDfI6hOIkUdr1414pl7i9k2k86wkEojKvMEuaIT78
LjQjnCljB/iBuH3NN7hfOxqSyVxM3AzT2qmFAQ0GeJ98DyZndDBiYpXRnl9zVCPgJAXlH6VbnJBm
pTTVSwbrlGpdEQCzFFseQgtBKxWI3NtPoZ9QcqqMef2kvMbKnmCiJOSizmBBgkHJ2yyAJ4YeP3Fm
qQI2WJmcsUsPW9nALrqMw1qIg6nM1NonRh+kYtdCkXAeF3dKCoP5GLT9P+G1sYdrox9q457Wiz++
up3ndY+rPyUMi2gx36b9XQi4tDjEGTrw/Uo7q2o2IdM/rDTyqabI4MWsKKO+phZd8pk5BkRwP8IR
AxgVtlL1Zk6SUUs32KKYdEvvEFeUpo50io2iOFBg0e6zHyn88IGzPJtATZzr1W4mljQ9sr5N72xP
DJ7Y1bXTtj74zjhLSw1PLJBr5FMyqAkHcZxk2T6muT+693FN5n2ua1tJsGeteDZF6GnV1YayDzLF
qABYBcQs2KcJ2c+ZZ2GkjPnJKnQ5FEPJ0Jct4LjR/dIYI+WBcxaHMuJIEWejxB5b9GnhZljsYPZu
Ssv3+QH1Sf/SyLKSHyCUHT6OrN2RL+soQ2u6yL2O+tKZORuG70dL7hYjE5ow48JQd51JK4jQbmQc
TmK7PFS+zfHiiTCCLBe6yc2iWtX6t9jDiNT2fmEbVnuOjy0MphuPTmmGFykMtXrb76CBFE9+EsfG
Su5a9pwpY5Fs2dfs2jJ1Lw077nxmmIBwNstbvLWklTsUGapPdn8KRGxLfyWcNSUWeoZ6LJncCirW
XYCLi7Z2/cVKqDVI4l6Mr49jEkgZdSiGObMwvTKeIBFVCv0mfH/EXRspQx0HOmnP0WNwprLq7fNU
6TNml0PBD4Awg/FQV77e8p0JiKofhWpoWAAr1RrvMOCq5nXt6VBTmu2cPpnr+IFnSR/zaWVqUmZi
QoO+PCaTqiz3s1nO+jzXTpgTuhmj0XEpDAx3qfODXkGINrPLMjRpkQrAlEAbDFKXIUgs+VGOTxB3
x6zmfIEiaei8MWpgvg7A9vFVMq50S2uElaVp+PyVfImNWS8wrzP0lafGxe/KkMb1ADrA5KU8YgOp
+A4T8wM5xp/H03W2LV+wJqT8zkV54j0UrhOHduSoEKn8psWTxbn4uXpAcurY288NfXAUQN9Oxsiq
6aKfasDQXbXqyLJ7t7i2RdYZDz9PtXF6+Z8n+fQ6NNVWce1bNBD9yKyp2b8Umddm3SGr7YWDltbK
yBCq7eT94gGpctKEG/d0oZqV0Jw4eVhQkpxTP1kIyc2CDph3E1Zjw1marKrkJVYbmnwrBOHxFG4K
sWh5IEZSZC4RobaQJLtvZxCaP+7+rTwdU2plqFmjtqk9ZZ6Rqmgdszhd2tPyoD9fcn488md+uH6p
D372lpR1mpgUdwgkHCi2NJ0aemnp42pktI5Q8aS2Pr2nhbSODJxDqWjZ+l1M0PL8O9v18XpT5Uv1
Vz+dUAO2Lf/TlHbj+DtDYGLLzwnI/bk9JMK1+Ncqo24zXZ0kVm0P1eElmxAmvZheUrN8KKxX+uA7
Bt15Nz0aPf2G1qR/4EMN+FHWQt8O1erq71+PXpKqx7FMyiTb1wkytIdU2mZinxX94pvDpX1aK1ne
h4N/+HnKqcB3fJ35pMXiCdDw4XmbFTznJ5P+tXgkcsuDadtKY6izSPRJzIe7eUqNmj5FiwukpHpP
0H1SI/kNxQ30eDxf+V2xjBA39wXBIrwgO+xLYPGD04iqisrQgcnEVLuELA6Z0MjrU6r2/CBodMtj
JUf+XNDEeV9dwQAoA2OwhdZtovJOXqG6nE83U/K1J6+OZyRx8bLqtU93ASDwfrbJd9EhdWk5Bruy
4hFb7WajpmJBYs+jan5G45Wz36C4awog2ifjDaUggHr7MWXKRft9cXrHts/aPOV0HOy3e0YCGuSs
97Tl4/XJToNGDY/oB1LlndG80Yc+h0nPKbJplhYcUZGo3t15q9AyLiAY+vRBDderBmW/XuInp0nQ
F4p/DQZJH++QZZaWXLLAeT12Sy3AzMqV6nnoWEUdYs3NFq+6tinF8AqPOj2LenLHHu/BSY6+mmAH
4v1YI+ADwBzLlfdYTyaFmKwKCaEEfkCGhoYOsSfMiaKpo6FEwu1eUgXT99PgqAy7UlIEA1ul7cVU
a449iTynmWavPnnMiNKiamsMClxLeUmFiLLDUnKUz4rwLDYuVNx3XXYM7VzbORAHsv34RWx7lKUR
/C9wsOIcDdbeU61bMmOLdqHnoI5CCvzVSWAq0QjiWc3FXw1n5ajoburHRgXSk7NGbdxk8Z3OZD7Q
lsN+LDLkiWTbVezfFeuojIeOYJr0cKWR431lv2V9GapdOQO5I/QxINEz2Px/CvJKugZ8MPLRRrVf
vXBJpfniwAEsj54n24WOoUUl3vgDcUg+x5QQQrt0Nz1Ud2lEQWn63RPeDVUMn0Qi8yRBzbfY6Xyv
gEHb8jWcskkiNo2RJ6LgQy6KwxQzcl88rc5oOc1m5OlAV2UwzYaY0vdd1Bojq7zCsB9N/JK+zMZX
ePjm7c8jOV1Lhq1hpUHrZWvBaPym6PwpOQ3pr7PqiP71zZv1lX4FygHOGXwQ/TvXFAy3QYG06BfG
9ujyCjTO2gWWlQzVas4SosX4uA6LyWSdk3iVb6X/5ueS/SklZUY916wnDvC+6u3USECDLx21WtPq
RHA7YhJWzYaRXUgZHSZghda5krW+yxNj1b2gHkcdPxzCsuEc4SXr2xE4tY44PPQ3L95UkEyZ0x/k
diGPNMplXOxTxlZn+YpAOa8p0d8Vpw0LlYd+ZxmY2rZjlFJLcHtmrDnOFkMz1JcNoh9aVOOpqjAo
/I7TRWYlOoxLGeZlPPhTqb/W+HbDGU3BcwTZzptWs7W0IXNLP0yvST9mwGIGhaWn1sTorFLLaU8n
BMeM3vSghmkNrtMzTe4ytWAJBn9jEfiQ0FOQY39gBVMFp27yFwNOOngEp0VrPTA1zeNb+wkQv4dO
NWyz0nD0HVSeSjaY7fV3/5vs7n1upz+e6hCdeSYRm3z+B6MSIsLGUL2PqP+0NeZoevX5R39T/s38
lQ9WI+4mgQyOz0Lcz5+eTut/sVmqAFpeTCj55xoRxdw0kWxjx7mB1aFXdwjclB9QIbjCDc1q7pOf
m+PvD/t9CcEVgvUD/IqD9xlwgfnz/XeJJ9vC6JInD7qK5X3NYAOxRVNRZgwitL+/P89//UAE8hQO
PHCG2DDCDw6MIu2gY1Qivj+1WZOCJ/65/yYm/3ln//4A30Zf/LtioY8Ql8sJDMZcDGqA749wLnMn
qYfSu/+5YyhUUdxKC1Il193PTh+gv2zjtbsbFeqlbTXWej9/MxUY/erwPPqbb/R+pfONSKWwxmMi
DaGjYGp8/42WUBjKX2x5X55uKkVcxz0+j3Qe5D4LpoxLQHFw4c4MbR4OhBZGqr8IJWqoCdEkyez3
LppFl0c5AusFcXwreTklzdg8ZotNPhmpk/OvPW2zvz+Ij5eRC+cIGxib68HbDj76UXnuyoH5DdMx
7Qu9M61vgVALCHu8A1g5Olf//PNcCIFC/+d53odz5s9EI1YgxuPPx94MOz/fiIadtUFJniX/qLTm
CsxRJmg4bgxcJszi+bAd2IjpTIax5TxutNGAIFlfDaDn3BcMDtX7+O8PUL/hL8uUBSGoZ3IH4tx3
qGh+qGciFZizjtbLmV8bXeFG9A98+6vHMOZ/uNXx1nyAroEzGIlMHw7i+/VXxVa1jImXnJ1Ckcml
OsI6sqSWAb0d1X83xfB/3NQhUwiKh/8Z5/B/ym8v3yrW5I83NsQb6/Dtn/w5cQieIc8JzHLcXKy+
f5McjCD4lwPlkIG4AcV4/mSl/DlR3YXp5Lt+GAgeLB7Piv/HdLLFvyyM/SF6e4+HHB2+f0Jz+LhY
eRe9q5qY6LTX6WMvJTdby+ltxzgLDcOBmJQv69kYOv2nX87J7Wn1/zrY6MMmo1EIAaB09Efchbje
P9wTq9l3C7Jtg6HDjvmJeiDN6lEEN5XChfs399/7wvYbOgs3KiZ/LLjcEhou+etDmWtB7gkp92wx
wRcLr5uusZ4h818FI9u9iqGWvz842/zr4fmas+AKuhfwpYXu3vwSB8xF70rCb0Y0LUxa3cSyGa6w
HgBPBM7YuNQaVPgkeEZYezEiGEAMhA3+4KEWrA/STUaIgJOjNIma1ivj5M5CxpqByAs78VKznVxJ
yKRg95LwoNYOgqO3WBG5aH1BglTdMeM9PJTMXXg0B6++wKLa7rHxZ8d4GbKjk2DIhjZVp4dF0mzO
kp7yNozyO4vs5gdWnvUpLZzuyW+TazEu2U75ZR2NyMTPVssurh2HHShKc3u8s/qx+mO11+ZmtVX+
aAlmKNUiLvcQrODMZhUQ7aZWZ6KJcdauEsruJNjXaTDtzBTdYjnYPQOph+aIWIWEj8bvN1Emxhkj
ohCidgxGlADH4WbNYezReLSa72CcqitvrWZMDWs6boRUqCW6wNnTt+mes8IIVbGd044ZcBt/UeTA
z6FruUt/ldYtDKvaR5WjYtY5kGFIAkg3qvpl7Pz2Oad2+FmDkO9DeptppEQfvuYBxfANSbOPQcVa
mgKPW8YsmilAE0CYkr4UsJrdCE9FecOE3QClOP3cK5+C++WCNu0pWBgerKGMSFu1xSRfMYU4We7e
kL7epzNTGOI5X+5TcsNdb4rumcYPc4BmMeyDyTNcMN9e9dpVVXpI6/T70gEMSwi8LxOA3IiXVjet
dj0nJ4WQdS3Lav0M6sC4Y7b1eiVWkrxNP5sFutxJGAwazpkOZTRkM17mnsObdrBW1v3OXrLiSuTJ
+Mqw8YG5ooyg3q3J6tXMv87CC05BT63a+y6HMlKm6o51KRDe+UAe7VmhsXAuY2OYN0WRPIY9ygEZ
t+XBaAOdO1dwOWHmU1JyRETx3Nv47XCZG52DXnBICHZEkH8jrop5sf/Vjkd7ixhxwVPhyftYldaV
l/a37qyUyewM32Fpc/fMKCLgYziY6Mzpx1wBqnc7Y7imVbi+DCBiIq6s+9LiwLlBQkIwtQ7DvaSw
HeFouydxznaju34xRsYYWCtQK6Yh90fDX9edCj31AIoVQJMZTvulcu5qVX327bixzjJUyJMehTWl
y/fay7C7xdNIQ91jMn1ebpZA07FXJGTbIqkKCjHWuBQA9KW3XgWqXObzMhRwR6IUgb7YxAYt9Kei
Vxr6NiNFUgknopHbcZn6/BODmIJkKDek+8GkPvnLkO5Cs/cTrEeo7iIGK2fuxpXC2wDKg5iuJlyf
X2bDoflAJG6h0Q1UL7ZZaSzBvmc0LlCvpBqoRBVqTe6nwtVtipZxE0dPYl3YNJgc1W2CxjewN60n
+/QyjI0JWxBFKPfZanF+EK3VTFve0QMMraecUoe7R+Pq+q8+iH7A0QwDNS6KBQhF91BUuFSRnDCb
5dlw2+IhnKrs0Ak9W7ipfPdsEkP55McMmiL3t2Dkq9GzL7DbMnRBrRMYWJdxTAd3sNHvWrFk+Pns
nlkM4fKRhS3oi2ATmp+stIER30v9az/24odlGdV3z6rRvtZm3e5R+9vnTYlXcjPCqscuWzrnbS/q
C2Qg4W6oRkC4lYzRFCJXbi6l4+BL8Cff3Jte3wDDzVCoMqMlqnuhp38sjLow4jj8ikekiiS41we6
mjHK69oYkV1Nqrqbbaf94aBluOKLZMBaKbOgZA6rdUsllQEh0Ambc/xd4Q2T0rxvJTwvBksgut5D
mq3uDFX4eMOo0jLihFI4NQfGq/6B76Z8ssUw34L182gnwid7YAQ3Troe77HJ5lF4I/dtuf3/UeAv
TK9vr1VWb7N+6LLvw68hneuG5P7/OQqMvoFqopaavQsET//qT+g1ZGtaiBA1NWzHZVjkv9melvMv
MgXSIYcgALAC8cPPQNCx/iVMvOSMINXc3rcYkSs4pP/7f9mAwGzekHmRJyT2PwoEP3jxkd8SwFgU
+CgfEHNamvD9awwz0Phs5TjOx1rZAHcUijy4vrSZmOeipjseSctFPk91sROiGJ6HxpkeC4fJ25s+
rOXnX87efxEvmh8z67esNNRJDY8iHR6//zbcoG0Rgrg7QpA0j0nBFODN6DcYC+YJjD5TWJ3x2QfS
m226KhhkRCEJSRpNKd8h3PLr13AYxA3vkSKwLUvzkeQ7MA+L58Y/THpi8/7339j6EEnr8+dA8KQY
wk5HjPshr3UyLBIUbYcjXd8kgey/lo+TQ7VqP/hA/AHlMJJvm/nsR0xCQqK5FMI+VOgBTawpzfCa
zn1vRsAPmXY/ZA112CrlUet3bkE7qMnT22LE4YbQut+SXYdPfSov6XMzXTLrDe86Y9ROdfj9Uf31
MqC1Ej4XwmNtIFF5fxn8xUBI3Zb9EQxO+NQkAdBQp7BYGm09zrdq7sKHNjbLL7//2A/xNDm7ZpoQ
U1usRf7QX+uXeBrTTeK0fVIf62A1j3TxxiMgAfqicfr0+0/SiccvyfrbJ4WIYHRNDB1I8GGdtRCz
V0Y7Nkds4843ZBxdeYiHYGH0BeMzhaTBFNliCZqINreq/m7R6EXx/uNZKJYeok2Wx+7w4eMpImRI
ewjUfVm4gJNGhiuX+jvQWu53CJGZ9AorNj2oUipMwUXj/8DJgCogXJyr2cOLEBGH4zLMcfo/2l1r
EUEFy/KjNZj0JAzsjxEgdqc7c21v/Tna4D/Klj4mPrq4QonXMil1IF9CIff+QgkGldUuWNJrk1F5
3zIEvIBqjWKonY29wKa5UGlWMG+WEXzzKmm4IC7MIuTQ/h8D0VYTLWniIwXNpx8ZZfrXyW1T/+L3
l5g63MezbBP6AozB1oFAhVbp+2/pdUEm6LnZ19Da2zgMtkOYrgetQQn3A/EbTQIp7qZqcUeYb6kf
dWZ9ILNoD6UDxrsoZXXfwiacN36pks8qr5pz6OXgiF3ZPuLXDbaMNWFGyRsjHNdGrjZx3tdHpSHi
Em4sFHUTsjjOA2AmYFQrqKRDeW/lyW2CT3felKMvj8wT/TQQ2TARS2PLzWyx2BuccV03QgX5VakR
57DrnYtUY89XZJghCUuKmpZFl50bb4x0pXHppgKcvubz97bHEz3SwqCRWQ0+YQWz7GHdWZ8ktBjU
NT4c382aFvFL+EZoz2ppfB0r/Pxt2yNVxth9bsqwfGV0GMM+WhvUe/ZGfZ80AL6LQcEvnAdUxVZ4
IxWOYbSzcm+aM/T40vXh3jLFL5DRpAHzVW+Dmm/DmzRGgbWl1TSc8aixVESjmUkLg19+mSuRXlpd
2D7AmgVjH+aGRROjWr8FXtPtejHn634qgmRvIO79hoxH/QGKBTY+4BQ4+fUbM3/W+Hxbg/SXZIKp
32m8PulndVbzUgrzmr4Pd3/CIPxG5fdjRez4xup3NLbfJqSrMI4Uu0SXcO+UDeA/o3lWbvI37r89
6BkAs+0D18XIUMYUnuVQVRtcoZhuX9M4taz1uVfGrE0MYcdW3ny3liof7A5P1Ti24sg4TtgmmGTk
egDjMsTwMDICudwqmwcB2+s8X2xb4/ZDhGok8OHM5cJjDRo55nlIBq3kDhpWIqKuHMz4JiUhgHBQ
LL5Kt8tc6rFo/WCzolTcmD3jjHgW7j2m1cY3E7eOl0QyaMmoTRuY174us46xcZKHF41SXJJEuSgm
0CXH9M2A3sR01RmQqmImd/klWSiTdmD41Um1RsHqsmPWVgFdoEo7g7EI/ZL0t7hy6Ec1SRb8YYz/
l70z3Y0bybrtq9wXYIHBmcDFBb5kMkdlSqlZ/kPIg8jgPE9PfxflcsNWfe3u+l+N7gKqbYk5RJAn
ztl7bbjh6lottBYIiNM5Z9JNw+CQ63Zrw5nOx6aap12DcJHs4zKMbEaKTT9XG7ducrmZUiubdmrT
ZKVnahgRPHs0p3RbIyhSPL5W7Ukps1msadASz87/VOUamyYZt12b509xlrnZXq/dNvUThlW3c8fZ
YkNkgSaO0RA1HPrtSIvabVD3ZX7Hw1g/oLDWkk1X8gr8ok3D2XfEOCOMjqdyOGUOHA9fYavUEGJE
d6hht6brMNDDbm3TfSY+wm6oT3LInPM3eh6kFzq8gAyEP2LCvYDmv0PSnFgeEJVKX8tCEpjUBQnq
/KEuXbRXQ2x4OgMzQNPMAZQjXRcSFMsAkoEduaQuCtB6xT6SYgj9xDUioFf8PdoYnIFZPiGDhHGQ
mM/wTSqfanwDZGlJ9pF2FjNtA+Ipe0PR76d00LqzVboEeuXoHE5ml/NICkEv8QMuZj59gxBO5C9I
GvPoUCEOGglqNWd5RIvb3huxZr6aY4AxyxEsXkQB8Hb8xprJCcEoFcMl0hEhe0jUfYkQ7CXlgK+t
4jDu7xrTGj6XdaTj0BzCgBxRRKxY8AJ+DwmFSAFJ8BFnPLC6cWlaU9wLMpfgzlioDb0WAdXoIzuJ
5a7GSoyl3w4b7VoqtvuYq9WyOOO4IsyKSNjmZpyMllzkagk+iYacF1bAfhBHnmDuIyJ/VnfGXbJe
O8IdibRo3EBb8rOS5FZzctfYj0Y8dKd2bJfiM5rGGzNRrNEvhoxLF8U80yvRsnbeqom9vPnlpQ/c
n3hdGFzOhknG2aWrUA2sIuJXZ89NerZOmYaJvOTo5DBvd1QFIX/GPVVr8+i6EsaE50IvI5Wvm1N4
d8qUCP+SVLsKuzIzS92fmPUvNw02k8c74gaCWXOpk9s8e8S+6R6YTklnhdQsYV0wpX8dcryIq5Gk
tFu9HdXmGFLmxuTdMDO5c3habBti786VG1YvMOKsapEzSe1QOKHbHYEA4p2ZarvCZM1QbFtqfKwL
QmD6kqSJeTN2DfayCqBn8jSQC9PssG1nb0hplnsIUcdEgUFC1H0JFafZ0Kl1nxQ1yDbZUIb09Qxu
c1M9RLcS+tIRb2xsrk2t1pjxp6Zhr3Dru491rPShn2o522RWAt3dG3khqm8ZN+Tp4AiWlA9xgzUS
mxg9N1g/e5+HzFAdRd1pFnm9advzpNV7ldK7ij/VLjgjZaJMP8xuW4uv4HWmBtSwsHvoHRq/aszE
AmUZmMTsS74WQtAwjiBZ7fv2NE42psaezqRjNzsjw1yxm4cFtoQvvpm3ZZoUxSm3RuMKzL0BbaLK
s/4YorkkE9tssuieSqT5qi4k8hW3zqZfch8H7GpD71Q8BabqLgU0IJ9FMetOv5qpwKaHstUVl18G
iITkFvw6ByUoh89Evig9OrfGSvaSSdZlbJRg3tYdRhJfzkuSj9TaWL8hm2s2z5lVLsCAsletkyEQ
I3gT1U3jD/ANQIM5OWF9GJ4y7h1Nk/pi1Md63ac0KLYzcmVeqjGG9noKMEN6QYk9/wkLl7iPIyJO
2A7SfWStZ81N7pJ0sukQ56H0ySJAC2NHXmSHJJLeYm8/mBAFhvUAY80A+ZIiOK8CYJ083FnRfil1
vk0ODkTzSL1N6MXWZaTfQMdISUMdF9+rHEclPCW1Ug7rrMFmvKIa69pTmtIqX9VopzYNMWdEeo+q
up8qg30/MZyRgP8i+/Relf4zT/sPKSkUChxy/n0n5X/wGuTNa/Nz9+X7z/wYqLl/MNSxUKuhrnuP
CPtXH8U1/kDvAXKbs8h7h4Xj6o+BmvUHjRfOsQanPWqaJT/lRx+F/BRmc6aL4pOB2wI0/3//95cj
UPPh33+ZdH0MTcGcw38ZqNtCIIP5CxEVn4DGqaEz9mbqAF8yGa3XORGlM8acAxuV7U9aMbCXYZi+
QjWzr8zEABDgCDHcFkWHWKQplVdKK6z5jLvO9D70e4v4oZDcLAuieWPY5yjtG/IKe3lP/AX4sK6X
+yy0xKeiDBAhxnZ8oK3ig+ytPtNLjncjpwPJgI8zOy6Ycv6CnlrxJGHBGqOIRLtj9p4c8CHmx8DW
0223BGZjET0VpkZGM3tkrZCPeRCEKO5zmVEEZoqlrzUltA9oKOFtBel4XZROyj3Nca+mJuzjFZ4w
7TIqnQvSLVFPYpJwfJCJ9au+0KuNRrLtVhRa+LyUKWfuXDdixBoeaOIez3KxFhbehLwCCcHYp9Tf
OFYuJ5mJ0ZDoc82rs7oFiygMuuTUGJCLcazU5EltzVQtvw5oXjd6jQq/ktQweVckD5UR8+waUyPe
ltkY71yOcuvBGACO2JOghNC6p8KRAc7OaLi0hZy/uNMwPeOm1y9IE6cd6pL6bOnxeDEtPhx0e3ID
6qQ7QhCoPmd6N66BOtibsk/7rS0S3kY4jnRO8hTR9ftB3ui+Kq6+krU5ebpbHoGPcyxTiG/GRIIq
ucjXjRmcsqTMONcpe0y4yRoPJGOevq62VdWbbyFeaPzqrYQTZAxbpNeEbYCjvoEJPBMto8TJIcKI
p/g6GenH0pjix3CS7otdWUA/0VaDI2HcUfZDde8GhjzNqqWemBigAmQ2Ip9w9jRXcaemd0ZhlFvs
oZq7GnB67MwxtckcTXX9Mk+2PIWhMW8m2+ZpwfDHvuVhJXCwt5XDkUnvFxCfeuPWrJUibK3Ai2cj
/dIhBjmTXp3uIM/pR6tldJSVFuAFx5bPFSr9cx6W5gUT67wbKa/OPLz0ozaYi/KvCK/R+Db38ay7
HkDIdJ8p3b7MgwUSk5sOvcNSe8ldYZ2q0OBxJ9JyF8cpRvoMaMpmMCLzOi2HoxYNBsuxqneK2mJR
DtvXqMPhCU4pEb5G8OYrottvZjVm+3AqQUlNmbkvqsDY2Byc1pOda4+6kXyZBr0MPSU0tBfbye+L
Xp8fm6acsN/n6qWILCvHB4tCFf8R2BiXCvMc9cIUHuHu1SuP6vjGDkkRWhm67n7BWRlt854fCmeZ
PtDFyLxeV2pf7ZPsGId8iYOuE7LXgftxkDnf2XrTApxgALxqE3HfFvmeWtM6FLh+c9RQhDPbxK7K
NE4u2AzTWzNId9Y0tAcrmPM9hlvMoWWXYOh1dXq8rtzb1KYb8CPV2m6Y8wX5GN8yNjG+zeA8PD2J
SYWPIAbGpZk8I30eH+y8VC6llhUeX6iNXDZKYLOBFLhR6pEzo1UdK0apsee6G7ONs23QAPfCypsC
q7r0QdA/K+QmYOjRxSVW0ZbnWAcbLx3U/pyrff1FJ0F+Cc1dQwKytxBQKPlT0SkUOrrzTL+1olGh
zqnECjgVyE2n8HpuimSrjC3HnGky6fH0o7UYW9GDhlDvu3xucNMXXeesXbd/COcJPUSauDjkSRDk
NtcQzwIITD2GZVWepjxAnS+U51hLamcVhjR5ZOoyk7IqZp11bnmpIp8YGKr7VMW6TvpeRX5wUnxO
kTofgyJyLyYAiH3TmGO2AtLWXmSrJGvbzj0THMGrFdvjNlZN50al+dF6Jaqec+8UqucQN5Su0Khb
PtIx99HlqXGeoVw+MRSXV9ncf3Ix8u14Is4e5vv+3ISGZCkN8VUTW6iuJ8W9yjqjviGSvTrF6lDh
wZcpnKWs9GkShBvhAnCZafX6ZlPpTwknmp3FlMCvA6fYENWrfSOwoTsNIPRfDb1aHi54U54j4qoe
MIv16YoBqbvRCZTdApUBEjKFVMYiiG6EYJKFep6ueFiNd8TbNKs8Muf1NLWl34yac3QW4/F6TIvo
WrfjgYVGbKGrGCZ4Q7Wbt1Ood9scitE+cefyIe0giooy9vGyzTcJbQ2/7El2wDqqEoTbKXQkTSKX
rKroz6IPtYMrwuQTTvVkPaBuWPWCx61kix/Bxpc7Gp948ZKqdl8Sy5LrLB/U5zRA4sGdKdoHrbae
NMu8mclz/lKidjuUYKM3MLCaayHzdG8aCrJxdMSXdBqch3Bwgo1QK/UuIrycy9kgqyZYaRs9sutz
PVWfc8gUX9S54/bf1e0MMWE0QrpLg1hT1kOMbJSjmasaXJIcfBNq4GLAqLcSeQeSMkukekF8U/Ps
j+PwvjMpRFZxB/7Ny3W3vVRhle6KiC29Gks7SRhT16BUmEdUb5iIkn2fRjT3x0G5kqDYQNllNz2N
nV1rdi/wdFBkFAvWgpK8+5y01gtUulc16N7sdH4Bm35L4jAD0XkouV6V7WtIGT6uyXutCssDbV37
vi8T7TGJh/wL/Y/xqQ74wT7n3P5qyamtk0PJqVftDmXVVH27JXcUawjGIVpL1or+i0o2lFa0BqAc
GV2NWF1gS4ydc1O11WQ9N1bw1qGYdLCqDnxxTGg1dDCc8LygULf4asp5m+GtP0lsJsVLyQ2U2svt
cUgEyaZKsDwfHIWqvxliDXSdnhwF7dlDV0v7hcC56pNqB2F8E4xRerQjU9T30FKiYJvOHJZyD5Ya
rju422b81WGcozyYVTCaCF+wziIFghq4r2ypr3Ni9ba1W+Sb3mqeGOgPq5oU5TX+bRgiofGEkXzY
WbLEq5e13Zm/OW5clNoefLyDrI2rztVo2KkKg6UEVuMjynxlRy3ykM9R6kdAxA88QTDnKDIEt5oK
L8zFdCbxszrXfJuHuUV8E8nhdbFkHGrXUlaNoXRbkY8TNp+l3ALi3mGf0+ujlPsk2ICJxptYBO0O
5K7hoX2W2waJmjcFxiWbGUvFlRLuZwOjKdTUgJA5TR5aFbAoIeN0AkR5hZQE/h/K5E+dbqUezJdp
K6uedGZ6Kz4dYSJIZVr4Q2CURJRFCQ8yjo340Tpn16mlhmJIy7bEwqhvRgfGwSuTEuweebi6+Go5
ueU8NWqX282XzliGKg9BBYmq9egvSExW/xzi/ptxONMqDdndvz/FPVAh/XyC+/MHfozCl/xnk6m1
oyKa4zjGOe1HzCVTcmpMZqgovFE/Goz+fh6Fi2Xi9NPZbcmERm6pLuEoTO808++c3ZyPM1weKvoy
/aa1zLDC+qgwLyCVRMXkTCfyQ5Q5oT9ZTtMmswb3McsMfU/UIi26PgzLY2MazVf4VXI7SgIepyqv
dzXzQ9CGxQiuDEB/JsV4G1Fs3ECwaVR9tahPgGWs9EElP2+XZZYRDLeKPY05BEy3R+77gAccZ8uu
g8COz3roueOqaaDgYSQS41CQJt24DNBE4bzppT3JbjewBUewRXYnZLAP7FGJD0w6q566ng/5jgwL
G4o6VlRIYPEAtpbP0tCvnYRwZZXLYn4pkRCFGXEIK8r4qb0FBEM8+5CiIFwUaJUNv8Ybciu4z4EU
3c9toe94U6hi5k75DC9e3juxUWOPhF93AXN5bse62s+kCW6iIuheXTrcq5qoEDSmSQ0yVCXTyy16
pH4eNm8YAbTYwWog/JsT8Oc+Ju6+Omr2nOU44HNnPEdh0iv7kQBKxDuJEk53yiS6mUkCUNMQA3Zp
avZWk2PUbftALdpqJ1Q4KZRtIEirZLy1Ujyop3IEXsm3gONTI2P7nzvCf3VHQLTCcPvf3xHuFtHK
//Fe6yKV+esv94bvP/rnvcF2/gACotqLM0Bwemav/3lrcHTi7VjL7E0br83yJz+aO+YfMNKE6WiM
dAwe+wyAfzR30M/A7zbpB/241Xxo5vy2ufMenPbTwB4EDEoZ7kr8Tk4fOAp+HSV34BfzOpbFDgKO
GHw3SnQml7l0UWmCZbFyje494Z3OxaUjSbStzOV5sIiZobxiZlfrHc3PQOpPFtzvG/xR+V1P4YLP
UqBORlRL7YlRZFfWSzOeBq15lOjvMCzkBfQuYumzNVS7uFlFdLP0KydVonMiCoVYDLTQBF1WaeWj
cFxYctM0CC/prGhcgwnP35qso4cMn8sA7NIYROTF400SBQbpfGOvoHdQdCa6AETp25h5TJw5g7B9
PzZ0novJOmkgqUuv1QJ93zEHwu9IBIqLmjX3RyaGL2rGi1pXWdB+4yo0AIj7g60QdHmjrxzIkBG/
OJ18dzL1/RjkVu2BbSgSMj8Hc0dh7Nr0KtTsTfKF78zAHG+s3KRnT6RE8HW2TNAjHASapxK9KL+X
V/bEvm+eKM+TWzdB4U20RnQ9dEF+XzZOcd02dT8dCRwNodJ3ZHkwprERx6YZTHBPFfQyGKeWzoV+
N6poq+SDjEUQZNQ/EnSrEY/2hblV+UmEjnMTpAUHRphXqlgHOK3ytZsOBW2ArFmZs70fy6y8hrXp
3phNRJEac4zZNXx+G/oL7hUk1mo7R9FwFVHBbUYUOxmsNFi6QlTORTFYLXGCnNCdHHOXiZAmW1CL
+6BIjD2YVP2gpJKpE1Ko66Su8LPMRjb5lh2Lg9EQBl6lSceQGvFzQ5sxa3nPQt8gCq4+D3NWvSzh
ak8lrEruvnNlWh7RDDzHlIyEVWSbDOCHyb2MTF05JRvunVbLEBXjPIa+ixHRRaiuf9ICpErkLigm
JthIGV6dOQEP2wj3qgTdF26YlocHY4xzuQvsqp33XTdpFHpBp1xpyEkHohqY6urq6OR4IXU3bvfM
oUys6EPZ3do0hJOrSB/dm9JRBOx74CAP1K/GKSI0Ywih1UIFXTngrGbTs0Q969twnOh/IdSOeWiv
FD6IejeZsnBeqh4xldK6Q+WBJ9QDvh9l6FfUAl01+ATWOZuwFhS7O0jiSntorbLj0F5Vk3zSSlxt
B5P/kOXA8nnmAKDcTUPdMKgNTnh7+qPs2+YpqrIzrITwKu2gtn1hugQ+nmTrrDCUQ5ipdr62SX99
MOEgbORME1Od29kPCFvYqDACVthdUxyn4fAoW7iEihsVpwbMGeiv9jbuRISKt9RQUMeoBJkARcOj
ZdG93bG9lfucjOptUdczugJTZzKOV7AEbqzBQyPnitBnrQm/mjmvYcchg/jdvtO69dSOILscNd7T
QTDXk5vfFjNQ07gJ9nEPs9LlZHcYMC/6NvG0vtHCIKuKcTuQGvnVnLnTcCj2KiZIoyPi7SQ1Aeu7
tTFtj3ccYglHCYet08bmo6iJNKEw6mAwd8X14Ki3uDi0VV/PfG3I2tbh0gbvsfxyq7B4oueN12Bd
OKp0Q77Fk40JVwteqjoZduNQpXe51TvXcV9AplpYpEba9DcIkfRNRcQRmN9o2hrWfJaVM6HkUVsv
imj74V1HIAtI1hMJ4mxZ10W5Tpz5pQhsE622fT2X9anFcu+VWtR7iV5AFQ5ywkMsRT3VdTBcW03q
YGYuPrvcbWlDCMeXAQ7tom4RMARm4xWYyHdzUUgv7XvlEFMMHqd0oq9qh58KqQGOFJFEWzkRnuV2
BcaIokZaVOGdyML2IaYHwMIYlG1Yj29dbaXbKYonv60Hcd8LLfikJxilV2MQGQtvJkNdhNZs32Eq
SXZ6ZpjHvJLElWFRlqsyLDCWdIlxcEC+egsG5tKVyKolIVfrOIPD0JpGxqqwZvvMzIBkjj6ZZew7
lWxvXUJOHl2m1L5ON9Dn2RudZ9ehZ1EwtMblL5NnEn6yjejoPBJo6myypgWaPfflC2hR9YnOr+Kj
tcILAAYKXZ9WHIGc17tMz5yLzh+cGmtUrgnrAh5TZZDJXfLEw2a2zrUWiBFvDB1NdOFxeOUmmQNI
JwdWmbays6HJ6ijUK0vOa9r408qkL4zcSOhnnfwELI0RQw+lxFxjF4Gztel/HKCwAHBEo44ls1Me
21JtnlhxebWW3VAeVb2+tYK4uIxzq571OMnXTssn3aUsA2PYqCP43pGJ6E7TgDP1HJ73BI7F3/TG
yL51WY3yBKwHp4U2GEyeg9Z0yG2e2F48VSRlm1I8FAhcbyM3cb5CWgz90q2cqyrQPilu9yZlHj5z
CluE5jmsZcN8yDGOnthTCQCQhPmJ4D43T1XwENYGfaL4U0BCC4lO5hZyTLuaAxofupyep35yYWgU
uB7t+rXKUrBRurpPojHxa6GV38IAX3+CAAZ2jh7veq3LC0+jAerPViBu0sYCytgMySUXFg35NqfD
WHd+1mr0yDXK9tYjA2Sgcyey+RxiQ/bLrPnaQeZkgkMpRX0hZx12pN6ntNbimZwcFU82pqaWYAQi
biK9Qrxh1M2KzCndx9QiX1HC3CuaVaz1oVI/RZotdwW8mm+1qG+7XrwFGTN1VD+0Be2XnHjuNRYP
zmOJSgwMbcArGoVQHfTqpQhh2s4EI5D+HnDvLEu/zytQ6nixdvE4IQfqy72JMXQVW+JBwlq8glxE
8qO0kP9z5NpqcRt5pRpv656wmKId7ww6HgDMoxw3u+l1UTx/bTnqeq3eFXcBIAVPNvCrVkGmT2vk
B71vWkUL7xON1dgV0FQV50sQas8CKPmLWpEfh6Et9TLHvFSiZV2ZXzItE3um8lDwEfcfy7wvjl2l
fbOzwaMu+NrgQI/WHS8JYE4z7JySA1ZjlGSpVpDHe8eKtlQs9q1QpnAdpUO8gW85XsNOCm7IUjnU
fOlFCmEnYhIxNYZn2iVLVDjheopGbV2LWJz1Mn4Yk9K6pfEFUGyQ6CQ5sRW3QLwRxjbKyu4t3h1+
N4NH+pVSNdYatQ/oIrldis1K5NeF3YZoJNzlgPzGuXBXgeNZRYp6HQzN9dKrT6O28eoGOV6ZfapT
l8SfZrwfmu6mFO01YrwT1RrEd2ue2PccXrF4JNSAZK1NMdscUDmYf1OXJMqQMGRe5TFJJFZWEYBu
1Sttsk04vUk232iAz4//HPz+m4MfqRK/7QShPC3q16/Fzye+7z/zr2bQckRjJkUncQkVXzTQP5pB
732iheWAr9L9fq770QwSDO01fTEtoOnFUvFTT8j6Y0k6d3EymKZuC9X9Oz2h91jFn0586lL/2SiH
iZMlXd39aOdWaRirsMyUI/jiKnaZi7jO1D3XvWvk9SFWM5s+e4KuIIq3TMiw113pKJrIj8sYcNjt
yiwmo6QcBqSd6Kdc0XTqPepRlDgxlQ6+ombbJXE7BtvEkaaUV+b3vs/M/xtQlCKjoTGkmkxp53AV
dlk3Rleiz0AhkxTk2MoqYozlEStCz/5A/DRiL46lqZxgJAe9+qLl9ZKOarV1Od2R9Yh71neMcLAv
dKm7yL2WsvUHWOCkqWUOaX8eij8Ct9KuJlwSRyVGM0B/BSrRfxqo333g/0EFw4OeHsW/75YQVZt/
+9LKL137y8Z5/7EfnRLxh72wBixb07Fm0Pz818ax9T9giWIC0W3szriu0eX/2DjsNsABGincP9Qu
P3olhvoHGhiyuRGn4ggHbPG3Ns47FfennWM4NiMG7A14oumaYLL4tVeCNhetTiH7XUFI7VojwtyP
5pwjZNs+T1by2VHRh5Tk6Pp4SVwPJxtP/3FKkOklHGBa597pHQo16HynsUuvemdJ7VEs5vq1viKD
g+lVjAJ+6sDhE7Iwbww9owgI4YtGTuVuSldBuWJ1rofD5VKyFdYAr4kzMZzEFxVRBaHgmkwdeh55
OddkQLeOk+a5T10maLJA+VZopDTEny2lVNcpSFz6D9RVRW/X+7Kvn4UTld7MqZiUKVPxoT89Qg6/
BUD7uafy5mfL57TAPBa2eF7JFPVsS7uIiBaElvN+rHIkJquuni0Rw3VcHMeDwtvLUa0iashBTiv2
vq6dPeyTFiE0H02PMDtsMyiqcfKmJcq4siw+ysKpm7Va8UvTno/AwJHLW+BjUJ19JptmjZ6ZmkDl
NfSlwbCccJxVF2nFjtZtuSmAuq0timivT4zL4HStv/xkbOBYki6hG7O2KBEmPoKSyEXfbMV8CYv0
4k4pQv+GS6KLNo+mUfHyB13zu4oXpJdWslbn8AE+DEN7e5mvF/nblFeIQfWafKVgYgabTOjT3TT8
EqSK4HNw710VMYaeU9o0Klz/Bdy9Qa3rrAq1R/cTu8094UgJ1njkJCRHzBsSIebd4PDp6cgb0Qra
e0co9++LRFYTQg2jatalzTpAlnzJegeGt+qSpSh6jvP8g0SWSy95UWFMwwWpBff7mCSFgiC0g+22
mt8jhVyrLX+XtIizbEQC+LTRfLuPYs8KqNdnJKGrLuUMnpnmmfX8Nrpg7YEiOKt0kJ9pb/Ldz/xb
TH+LMl7J10PrkA/RF/xMxqfUCFQlml3OJ+IfXWqi+vn9+85CQgF6dAUekKh5E0YsGQjYfPUVc4LO
ctKDKsI3NjmrmqcB6l5Wp2OzVIplL4RVOz2kJLGvLIdgEsELYecxjS4Tee74uGzDvp/Qw/sDB14I
YENwGDCfniI0HZ5rN882xbNn2XzDTsdictiN7x9GXrIpBoW/WibZZwhmmh8g/T2kGjg6I2DRpkkT
HCa6gbcEBpQeBGaSyKBCeHpbUpxnmubXSaGus9rgI1V7XkMYNUenUcYtGjWQuFVAKnM7a35C7B8w
ap28uzinLVOwyjgwoG7Pk5OjsVFJQiC9sGcUylA39VX2CTZ9eekj8/y+vfR4nncq+Duo/CmA2AJH
L6C4YqVmfN0Gh7JDGKn5dmQI7BOBxDZMMIG9f7dKxttXgvzKApvILYQlkJeVi9eEz+Z9lcMAmzdF
WbtbdBeJjz7e3ZB4m64HheX8vgCWFc4Wv0hjJp9w4jbm9uxvY3YZDC1fc9uREtnWLCPEea3f05R8
LaWp7MyItzorXIt8EGVH04m7F4EbTL75CkTyhoBIR1vE7lEVdnOmt0yMchEc1LrLr/BejGdzNLfO
EH9WQooEBaTbVZBoic+EWeIOUZVdaLJPaa6Jqwlzwca2WGR5pudXNGq4es7ti9wPlJzcHDAPrORo
bN0oJaJVGfllYughjOmWZ7eqThIZhXelNfV+sBoiAnPSMEaZqVAiTB0iWshNMRTc3Aa+OsVO3G3Q
aZdId53tLPJpi5R5GWD1vQdlAkxzz0sYOsEusstiR8XCP2zyE97vTZrL9Oh902Jd6RFjKff87ujG
rFkStWlctGlBbwSKQ5uA2CP0CCymaixxGJH4lxREJeCgyXHXGeO5s5M3yjg+mokd8P5ZWzQn10nG
r+wE36uRYxAyxrZZK47JLXBRqNjE0d9o6CHWRPqkWyeo3iqb/zvrYp9NX67ITh0PBr1cDpf1Fwei
rZ8rGKWKyn6kY1j4iRLdKEN3tos2Zl7ohIdJjhjclbRJBbiBiejaZKB3nY8KTm9o6Z/IBYJzaVER
WL7rCE5l81zHn7W4GNcoY1xwFap2b4aEnjUMNuMTvpzuIGFeOytdxYGzCkJhdP6SSLCKCtneRKFB
h3HF9B4tY01SU0yjjdDcES5J46M3KgW4qko5lEz4iCYqvgJe+WJItehWoT4mb06lKzM9ZYXcCo/b
/7AjcqTYoN0f3ZLzb6V7ZUxUYhbDIF6HPIrWNDeDkzsUs7JJ9XxozrhNHXuP16LJdu00t8rzFBq9
F8FRSa+CyNXbVV2nwvKqiYSUs9lb2gQ9FULBbQ4j8hDZ1v1Ppdj/Yk7+YCdc6hrDQnGD9FvF7/uR
tJa6QBMBa3Y7W07IOOboTSY8XPTcue/qQmdZsesMyUr//XU5V/1sFv1+XXIMsVY4qv2X2RMHaW1y
27LbieH9Zsce1GXyNR8YWYxl8vb7q3GA+uvVbPTUGs5zYho+VG/zEBIEM+fdLp1YIEsl4CYoSWF6
q9/f1z9S+P9wCBBodH7LlroqOtnI11/HpX/+1J+HABhSUKUA8XGC/j4W/dchADU8g8pl9om1+c/z
wY+BKZJ3jW4wOCaUQDjWUVn8OTDV+IUccileANtzgPh7hwDd+HUVQZRDSaEbggGsQJT/0UAOD2no
gHrXezMPbGcdQ4u+VaNqPuE+ouSsiAMl69VWPzeKHdzzqKn3U5YHdGdlcGhqrffs1BZkhln5lh4/
ZRpCvQwWTKLcOzQZ13ZUmhJxJc84EcXjtQC+8S2uqRfGKEwfIW9SxmY81sIoC06FSljUOtds4iAp
Pj0RqvWwbcl82xVVZt11nET+AyPyw67lEzBQyxCus+CoaCEsf/6Tlz2eHNz9fQlmv2bCa+FZ2YYT
RxKtbZf3xev+W/v2/Xo83Ok0cnOi+7HcvX66nqYQMBAmSbl/r3NQlX0G3EwvMuAz+P2VPsABlivZ
uiaQ3WCeoBnz4Z3NnSXI2rbS/RBQVmtxPK2Y6ypbAnvkXa+lxjKxCG5/f9EPt6X3izKF59jLYnJU
dfnzn94e+drNkOVovRl7oToG4UPDkxgDc92NJgOmv3815Ajw9QSPTTpBv14tdB2S4WDMY9AcgAjn
dTZvRqsWw3XHCfH31xLLHfWn8/Ly1pAXLO0mXWXc/7HTNCYAYbJElfsqGlPd06OgSddVhSTbYTxJ
5mY0Xnd1J66GJul3c2qjlZUNpf7vX8dfP2EO69DmYZu6/NP+8LWmAIamrNPjfdUlWbQewS+vLXj+
965VUnD8/mJ/XUMmdhmUNg4BN3DEPjxlakzNeltb8b4U83x5P8G2Cju4jMokwmQvEQETxZw4/+G6
/9ub5OFG89CyoMR9TD8hPHaQIUlR+3yoiJBdzvuD3g0QziUn3d+/xw/XYsLP76clqXJTXWRtyz3y
pyVroG0QfYSUXtLpXxPPBiG4VOtp8fjpD7+/1of77fu1THo3BtWCasC//fVaMWwnpVZYQ/M0Ixxm
pJkdUqn3Yv376yxgh5/W6vfr6FQ/4H2X5ar9ep3OgtduFaPcE8JGytQ4AIpZEeu9ALF08y6SMmtX
I+lqsAXIsA98hprRdwvdL9arn61WH9bO8hoEsk6D/WlraAY/rJ2eQa5cJj77oGfO/P/ZO6/luJVs
234ROmAyYV7LoarIovcvCFIS4X3Cfv0Z4N597xalFqPP83loRSh6q+ASicy15hwTu0ltYpTA4hdg
qsZm4gJSsa3pi/n84xZ+uvTFRmYvS0C+oR8iwn88zj60+3IOnPgQ4Ul+bBI7PyJZmi6qBMBeY1VF
S5BeOVLHmbA+EioDzIuNTzF+N2xwzN+q3suPaVAEe6yY+TGIA/6YE+36z0/od+cpeTBUrlkdeIgq
f35EJLAHw+xo2p4qof1Gr0QQW1xnHo8I1p69L7SkclZTQiII1vUhPVFWAfvNTjo4dGkpzjyFn2iM
XevC0+zW2dl9VCYbfAtO7//5XH8dtS7sSciQKL6AN38+VaytqgTigIPN02nJpyH8aDBbrdr++Ti/
von0GnlkjgNhlhfk03QeayY3BSPHARHPjEKLAAZyFUt5ltFfvf3zsT5P5wxPVul0Dfg6Lt7Czwvo
yW1liwaG6bxssG65Qb/Rs6pb481Ld3gMwnU1DtOZ0Y3Os5YXSP1Lqb64sYYulzfx5+Hqoml1oGGz
KOB0Pl1z1lSayZsR7IETNtPBIULaXSlvtKpDiCD+WrNs/e2jphDHtK1Rb0SkHhMYjavFph52ho0v
OHooeK4IaUUR3tZJheSDOFtILnTTTllEZSfC9kholxW899Rq4R9m82nOGhCBXt3Yt049pkeT1uZZ
T3wumLJ8MG9kl9q38LH1vTLgmUTAeLqNXsXaHSWJ+XqCn9CRzBn1l3mjq9cME/Eboqbg1GqkQa+8
sQjecxeq3BHEXD6vir4K9nNriHaXOBE0O8tBXgP2MBVslLFlvkZeYHwrkK7dY5yqMAEGfa6t2zEQ
71mvBL5goDDRtnWT6BRavNlCMrUYTR+/dRGTd9mG2O5KlBbrImfZiNZDd8P1EHtht9MjW/iDoGS3
IQa3/e46lJeKpHaeiVtp3JvSSBhvvP1huktLj8NXVaNduyZghZXeds7zLAK5GYlEPznLv21lyWkg
lRPbOh5asucB+d15pTWd+M5kDyiUhsuP2xvYg9qaRaRfV1YdpcdydjJcKkYISs+khXVKQ0JQtvUc
JdWW7S2zVUfUGzYTZihIFtoLSg5GJNEchr4GlwUFNq64d5N0Y5qyuh7dQe4Rj12jZ9raDPXiykpN
RE2J4Heg/EQnzF7hBqBy/EZNFWdJgN4n9D3s/UhzwE/fJqFl3bvEV5kr2vr5MScx9g3zt0kRpBSv
iaxR7fDSkCYexPl8LeGmqLVKm/EKLfB4GU+ijzaOMOKXzIaTMoKfeDAmXWRbaxmH5JsHR7dL0IdN
katiYu0NFjBGXs67AoA+TWtIDKeQwCxqHWy9ppWCK3KdS03X13POOodQ52paU5LwcPgnwxysWwbY
Vm+j6jWCsLInhIvRi2F3pH0eEUBAC3y8sGWp3dkRcqKVHorpFGpZckzdbOvNGLrGRuCLBfy/U4lj
7ENMIlts+WiNtLK5DnFhHHQyy8/gloo1JoV4Y5stVlmrmI8dLJc9bubgLlTOlkCg9LW2qXJOHG0d
BNK5zGfHJymNMDF4sD48VuvZdXntKsI59ZKQaC2FqklZbl6b7PmIRULJBMyCBM6myNA/UVZ4IPn2
Miaw9pgY3i6Kams3dFF5RC1f0aKHN5ouwUdIR5JjlrqkEqRUkaaezFizFcSnSfEMKNQ6hXl82YyK
inJv4YGdXEH+igm4o47vKY5jK2or8yyTuEE60NiVKgY/9VD7pLMRraJZtwnwRsoVe9EN+tg3rzJf
q05rt4mWW5jxRUHlvDcPmu4+1XZLjbq3qmw9jS5fta4yX3JLHHFLGavejC8iOx42qbDv+j44I54y
fFIEsW4jMY3HKMuZgMWyRoLwemHHlrVoa+pr9OLtUQOlvZln+5yYE6CeK+RVTuulyyQStj9qPa0W
unCCM5nwZ5LcQys5GtTtDJCeoXNOoAwnVGaw1Vb9ZM73chbWbhyyoEMEZXpnCrnnJQslAWzAZr5I
HT27pzsb3qMxHG7hxbF+KNsFykN62HRKHYx3QW47YCyV+x01WXMY8Ucd4MfmHJRV9KkJ9RtXDsON
M0wTKtqu2y7fn4UkW/XRGs9TftVC3Vo7vGnZQWiCpYCZlsG6mViLpFTAi7SwCSWnQ8RUVKDGFAFf
BCf0HHJp2Pp0jL9NzjJv58268DtgqKTNY/UkO0g9YASrAU/F/YWoZ+ydpN24yUaBiE12MjHzM+KC
012RwALRu7Hd2U4XPqokHM4Ww7SKg+EITEUna5zE5Rfc1W0AS9Nsl3ZVo1ECbKKjVbNuX5mDi7y1
zxmYCWsHtgiZhs+ucbb51DwRby53eq76504U7rsSYEJXdmGYd2YunceR2CR4LBJYEIhQWlJlx3qs
GOt9Nc/exajV9nWTtdiyS/oxmqqdPTtob++Nhgnyy+iaHxW9nC0NjOlYKwsRqNBPXtAM2Vp4xrmQ
4HbSsHD8zsm86yyo0aYEVmCx+U8iQZkCQa8Wwzs1QLkdeaje7Sg7NFHwOvH2ab34Ns56e016OVWD
uiDIu6zNDfjobWATLQKIKZT+4GjZznZVD4UjFvfp1JZXoUJmnQdGcgiS2jxxB+ONBZK57gPD76Vk
YHvFyaZ8sA5Ij77CEojKGgb+uReG2OarWd4GsjY2YGNLP9NRTWVz6752iktiooHh1Q6xtSYJGLtn
GkjXjzDhk202UI0P2yB8KPTRuuh0lNdAiFn2e1Zpr6pWS4rtlGqlgEDQZ36WFs6zTG2KOGUdnhFf
6JabIBDZAWPq9EOxHT9X1tBdK0HgOqgbr2+BqhR804U3NOui7OUFO/bKT3PHYQNglMfMmBRvl6pO
ANoySN9SXbrtOO4tKLbeOvbcfY5w+zC4hUbXLXDPynoMTgkpEb4I+/wtLWqHKG1keI8ilPXOtmkb
eTKPaS/SaDhoZNJsqyRrHpy2esn5afyNpcjW5JyZ2bpFb/eqVwCBmARa7RBWC/uX1A61ho2N+jyZ
uzMjIDcYot+WJx5v09z8NmhYjOOugjtLqni7LcJwOjkoQt8ccguO85iQR+zxDawjC9urnAIUdam6
MvS+fQN6yZz9l7WNwKwUo1v/l+0NDtpigsMu4YqVLooxeicOr16rmNBDXmzADgGAs/fajorTKCvz
Ih5kd6+FQf8mmth9DjtMzCtIyFq2GfXZpWshaWQ56NWLvNhrtpiOpom5d5vb/eOkjPhCT4lf1lys
2KukppcWD6mxZhUVXqD+dpAgUu8nxiY4SJxQFmelxr0oEv1E6lO2gWPGN6M0J/DIWdfZCwoLhSRc
h3rcGwEedYNuWLdRwiyZzqY5vEWtaE5rcNAdQVtQ49YG1SHGJdm2a6Sj2h2ObH3npSXPjY+Cb+mV
OlZz3H2r2Buxw6AlV2g5dwFE4EtgLkOZipJOv7MidtYxm3Fv61bwMOFieyX0UHs37W44D9wpvJPA
vNb4sAx/FKN3bxQxdo9ONi9BJWKWk8QnwtS5Z2EcbFVgkzqW1je29YBVnETbmek1yAIGVf6AwVUH
K67dOP2I+8ApZsyS7k7Mmr1qCjWRbK6j9GVxgoITAbZREH/ussdeQY8q8U/Fb2lmwl/X2CfT0Vcl
n8pwb+Ii3XX28APXtuezlyc1vDG9XYrFbp3m9tFscwmzvTfwQnU7KE7hGo+NRogQw1lPRhTLMse7
bbzOi/I8KjvXN6ca61Q+Zb5Q8Xhb26RxksUVnpKif0cjYa1qLFsru+/NI/5VfdtSzcKyOmV7T6c8
YI79xPvcoCOMlI6R2PBW7PH56rAQOoquJE8ZFh7QJ9We62pMzlNj9FNi51YWC641m2p7o4bxcsA/
BIBqtPeSWMm1TjefrQlufZL5+ECUwdWI6Q67aFLtXNX+UEgdt5VWzr5hI+zIa++lIdFp10yVfaYq
agdzqB9gG113lvYa22IHL3BaDHIXRd4ec61+HvL5kmiXI5GQ91UTnJhyKRhlsTqzm/k9qcMHxGE3
KCP9itU0oLHs1dPjwZ9TipSO8t4MCcZgboDCeZoh77FKwXIozTfQXCystJBJPjIPmU32GcKaXdJV
Z2PkkAsQ2t/ynpaZmVPVXkmNHUE4dN0jJP5vI+QXO+nMXe1k8bCeSNx61KGn4v9p3PSItKPHyzGt
QMpZvjFv+zp+IvC93WPYOpf1ve723V2NXmYbtTEEiTDCgeSla+wl3ZNmNu52HHq179nDnHddo8FV
S5bXfNKPaC2dJ7sVhR/nte1uWmhkB8I3KY8OybKdcLxo9MvBYAkdN6kATQUIXfVSa3ZRPt5I0/a+
6zYCsyOUWQo6COlaV/fN3hysM4Wppk1WddTDuTaRasORr9PkdaLoTDgoDXF1AGbOiHaGtGpWVDVF
olZ6kqHZbcMI/z7rob1jdY52oTrlxJsW8g7Zbos+wm4HtpwpreSmw1Xghmnw3qLfYHRDsspXMkCa
x1KEjRSy6JJtUciw7zYl0wt1pqWnMZVd8Ex+gLYNtJo9RmnKM8IUxouab9yDWwfTCWABu+TYQfw+
1bZ+kWgy7rfKm9h2dA7T0tBihCyMZXdixGP/I5nN4TKxJ+NcNxARGCG2+CgdgmfShilyh2R53Bit
VFtbQiek3tXrb2WJB/Skon7Z8noK/n0kq/axLnqWDplm635lWM2BtT0/rdkF0p+SDToU+XDeweJl
fzXY6sXOcnMTNyz/VrR2aZjPazQxBaS6MFlj+WwOJuoGVM1WcLQiSVGgZZPvdg41gqVT83G8D2XR
VNrNIbAtejYpBBzou/nTx3/iubl5o9ts+0sn8XwEnPMeMXv12uaKPdjYmFQJXGu4HGaWPRqbTXo9
c2Hf0nucFsKxXOmRIh97kTpVGaoxcyyXfF/+muVxRWJcjKsBsk5wXLK9j/asCt/OcYjR0OYC4oRf
ZB6Zr1sKL1cyzoynvNN56kWqc87QkQ6NLHDFjax3UVkQgZF282nECKyIs+e6RE4tvJJs++oemMBa
TklNEPuCou66zAF/lgYDqeIzVRGKl0wGHWzDQG+8DcxsWWOlJ5eS8a/P2jmQjeqV4l8MIDChoujO
Z2BCW3OFtEDFuNYDFaEFm8sdEbWDOM9q3AgSuutZmcx0yGZJ8SqY0+PHuNNiRHB9grbLmqHqZ002
X0eqRbbVY/ng/KIqeNcw01IUYZt1nXXLPck6umwGf+VZjRel03PbKFKuhYEACeFI4ZdLKa5FYXdy
JtwvpEcjDoGLBOCCEaCEzm97/fKDWWLfhqan4YxE5FFlSHOUg5hpLBz9Kdf5J2khmsOHBKQqFXfL
wBw5rUlVmU49P7Sd5saTm3rQ9KfIkCLZpApBSNwy7iON5bXhUGfdfBSeDM0M3mcDq0ufMJrwW9Jh
xNnzSimxgExVmD0kktE49+iYH/soKF+DCIvgFES8OlrEK4xWlt7koAJISEb5mqLgPXj1qFmrqe2X
pIsmC4wbNgdcYWHalL+CMExZAQdD4UPkM8/ZtzSPivgcGBx6lh6JP5lPfVuaNyQxJqy0OHGzTaPv
+ZxXrzATODQoxP5ISndwUJRcc2g7MDCA1KxDnYqcqvl3XhOnZ0y+b51sUTsYMVsPVX0rdBelEM08
v+0bFD2Kp6NUwMs+8gYGRDJTsSg8XzUIqEKiNE4WJfBTlffBczPAsIAANBtnWWgal4VlB0eZWZy5
YucjNwXToa8jukbG0/CI5TIKhorSnKwkJQUy0LBDuYo94eB1jBJn1t8WFfMrrUitXNOL5Z0uGxls
Snanu05nfvQEdwoyonY3syF4d4gHyZe4CsZgAwty7cgqOMahidvVtUgf0haFoOM6bPtwL/Q/XJt9
8poNxvjUlvH4Mi4EnFXLgpxwWj4yW2RaJl/GKiEaou2Li2hQ3V0MMPl71YvgPS5H79jLKJswF/Jl
EvFQ7wAATcgNC0ZA79XBc2JLWazaxmqCjVNS4N5kVVxOf5Wf/0/o8IXQgXiCPzL/Nj+y1+G1+fFP
qfNf/+bfUmfisJDe0yDgbWE/vOiZ//YIOBIVNGZkd8lN0D98AP8WOXj/QqODDJqQPrTQ1qKP/lvk
YJG8JWg7kj8n+ZyYRHz9F65ww0O18XONXacVRYdYN6jz/6bVkiD+NIgE3k84OZ9UoopqY1fsX3EK
g8EanSZXu6qerjBhzcMamwpSY8dbqsfVDoZfgbjWmo2ngAo8030BBhg25/BjpJu3yBgT5hsQdlmo
rgpXW4J6sxehEYZuUaUlhhkK9WTp4bYZPawF3ER8t4hPbxOFsm+EeXWRJRLgi9shkHWoPYp1kOTN
0Tb0FO0jKkYiTrGgRk3NAsJuzsaaFaudW2yHRpn4AydnrqzGrg4ORuxDqTXqpvBCcQQa+JI4tfYU
ZzlCu7qwV4I8SB93M4a2RYlduW11OY+oofKxve5dXKhaykUGXKkRmdeImlJcimA3KXQTjIjM2Yfo
8I4BPiZgm+XMpsAqu5UVHw/UHNWunjl61JvXtjXywXfUSZUoHjsTNaXh3mEIOhkB7qFoLG6xTKAE
Qe0Gyqtgf0Z+D3/k5+WUnwu3egpYP65nQ43k1YQvKIkPCyFqtWDtqOa+1DQ3QYKXt+zC5+eUMOxN
ZUURdtGqY3pj+sKnh2fKuxutYIv9z2b3aS+nUK+oP5hrviWW78yOfmmlmrZTfUpQS+tlDyX9uAdj
ZIn0IXHGAmbtbKBTK1TegHWxwLdzdUViyLwPcBArgotfSwFxiASafhXFIHzXlD4p/pjVFSEQ+8Cd
oflKVV9OfdQ8idS9s9u49MuRvDADCPc5+eTOdnY8Y++xWN82mXufzZVG2q013FPqw6OSg6NEi7lE
g3lB903TyYNeO7VuXStirC5yXGXGZjAjajIlKp5tFhW3FmEaW6spGr7KpXXTZsrbtW5A4pgVwdPl
zVklcR/jPgM82+dj7flobwBOhZVhsJCeSgz3kp4UuVflhWmM3VkYaqrbDY0m7x1qA2cit/UXwYVv
WgLN1jm+5ngjuZflznAh0AOqnPSzAWOlOpSJTiaSTNTESkfOyFFIUQjeJ88ZTuwiiHsMCzS5GRym
hlUWReA8Mf7q/f3fRP/FRL+AT5ll/7OvZYcZLP7+E/7j73/zbz2b/i9+Qqd9hUFlcXz9fzeY6/wL
m4tNEo9hYuqi6fH/TC0WbjDdoMttcQKIfRYZ2r/1bOJf1GZs/FfsI/HLev8dIejzRG9Tk1/kbJJp
0NKXT8o/pRzhsFTCqrLDnNlRawMPCL9BmJF3Ljpi51eObIpzopdIGfpYAP/jXl391bT9p+DhU/sa
zvli3EHLR+8aAMrnVm5dh7PXz6Pyh87st6h07K0RmzRinDjf/y8O5bkogRykJCzffr7QxsL9b+T0
o5lyYj8zjQFPBSxAqmj1F1KS310Vt9KzbNhOuJI+SVZmA2vpJAS8t3HEvWvRRGiUStdqdLq/6Dz/
UTHySbXycQMtrkmwiEWK91nORXRQl2aSG8gKmgyhyQSx3tnvY29vwiJI1k7JF2iJAMPpS2Htz7f0
k8jh74Mv8BpGMQSLT9epAH8GVqWUTxXcpqo5RtvCEPV/F6/LUaTJuERFhuqQbNhPR2nJbWv7OujA
ywnoKsIsWhSWY+30W2y1pI/8+aI+aXA+DrfE65osrxgmn7VNsu5NKzJUh6bRVlQ4mx9IBt/dEHsz
Os0zOh5/Wwb/4zP89TaiFjNxg2IrAxT0WSsSRAj2XavsFjIm+wJaXzwsr9z++bqW2/QP1cTHdZkw
wDwX5cTSnf55/IOWM4q0Tjvfipd6paadI3y+nAwaqKOey9Wfj/a7u/jPo316aMSChXUos84n5o9u
HqIp+hFs+JKUDC7PQ+Gepm9/PqTJRPrLFeJttaXF0pkB+Wkqm6LUdqkoKN9AtnAp6GM8hOzXDjYA
kD1sXRaGNQXpyUXqAerMVrp7rKS178Km9HuwYdtuNOEWDk71bRwt7UB31luZgapvZ3SYmROFADbq
+YuJyfjN87fQNS8CUJdy9ucR57aYgUrFaxQPnUBztkTkYRuU/VbTaLfiyIJC5pbDBmZDtTWBaL7o
MyWuznCrC4dS+DqsQu+SoIHwi3dB/vbUmJ+XN1zyv+X//4cyLPEyYmBkpogWirZmEEmqaZSsa9em
elKH7f0YW8maWpuXYbqfi+NYJM05eSo9XdWRZV2vFwDzl5onzIeVRbjHJihctCtmiFqwM5sL0561
A4Q0wlWxC20Gds94ohrvoSPZ40H1brD2LJAIjdCcHXQV9CYWFdwOigtCihZvYdatVSA9+NfyLBLp
fUcv9SIVExUPa053AKpibErqkl3wvK9jZ15NAm/NSLPiXI8m/VGjMOwnBfDwQE7v6WTdKFelKw9w
8V7Zkbrkl4vdn0frry+IKyULA956lHfIt36+syOym44qDQ+9jS4QNND/cfUDBdO7bg6qbdfRBP9f
HFEyWUsE9Mt88/MRabj1rjenym+Qwxmt2GZG+M0rxHljEYJDvMPTn4/361fQZZuAYJsoHY+lzye1
Xht6fcGzUX4yZVQzejEcwnLAp2020+bPh/p1mCK2pVYF/dfTF2Laz5cWdmxqBhLnfM/tqSNqtYEe
rnO+uIG/PYqwXZYpBMJwD38+So5pPgeiw+fObvRmVTuetieExr3688UYv85ji3SY3TerRQPX86fj
pLFGU6FiBzyO8AhBFyc7e8wJ4GsLcBRB67CkYOBjqCGsyn0kL8QvRRp/NS1ZXM7PHwxE8AAMJBpG
y6AU8fPl1jSC57h3Wl8ARsc+6WU7EnvUTgwqdrH8zeIAWtXbNnr544PIQXFw8EOp96d8ngk8RYjx
xRMwf3tOjgNbwcXHIT+vOEKhaVoQWa1fhF1x0Bu59fSOdBao7BcBmO915HTVc0ZkzTqrtemyq2Ii
eXGJbTy3ADlXZD8yY+wvkIYghhleYB2ba3hA1e1UdECFVIx6IIyGYzFlF6DTv1pc/P4CPsK8WdLz
/i/P/h8TamA0Xj65Azc1mm7Cxql23SDC+4hZbF3VTrIJWvoyuWMrvlhNfiQA6dWNnTu0yd6Blnqw
HnFfUCEsvWskceWdS971LIPiaLm4GsmVmXAe02C3EpXtQMlUX3wSPotAWUcwLP5xBZ9G56AyTric
qM9oSYjM1yuOCm3PJtF0FC8Nk3xHxSZJ9INVUk1oUW19MQqs344C5KfUqBCjOp9fd3diLplk1/qJ
FqkKZ7Ir31hWXTmiBfHg6d9Lyv6PjmlE38hYVF0frpPSpMZhRfQNwnZn6sTfNrZwQGoZA2hAs6vW
EQf0qQ0la5GExo+pMAymSof+YbqVekKymuY9Vm7S7I1e6ueaNLIFh/WK+frWnjhQKAxyjghQk1/c
81+Xbq7NbnCRhSO8Z7f086Ch4OekAe5wv06yxyLwnT7JNtoM+Q8/q/XFOvE30zbKc8nOU6Ap/kVR
3GYpcjomHb8Ki3ePgEq+2pSMBNlgXxxp2XF9mmA40hIvip/I0T8v7Ml+7yoHspg/NeFdaljhY5LN
C7BjYjchp5TgBd3W3GNgo6T78xz7m68vDgaTZFjMXAs94uc7qkK0vUGigylxpmfSMa9Gp77Rqa1j
QXljy2t/8YH6WHv+cq0ShIthsuGmRvvzAb1ea0fUyK3PNry46SzWPVOA/g8p8Nrq5x+kQt2VcTZu
wqlicSOwNmEBaMjvmL+49N8OJmkLviyAU37xGMQdzeqo5/0d3FKhTXaobxLrt9LiErFElLz/+U7/
5qNp66wcYW+w92aT//OF215CbjjaOH+aGmzvFYjKGT3DF3vE395fg0oGI4nbKz5bGJLWCEtDVK3P
HrlZu/0YkVeSePALSBoZWoxxYS+6DXohCowBEEqqAdl27LUzNJFfzZG/bsrxJ7IrZFOOXVF+fl+H
qZOQtFJOpsdbHIXwI9tmPkEtox+WG9q6oqPlR45CUZl2+hev1ecI02WGZl6kqQ0rCJ/X57FGljul
1EJvfDJkorfKoei4GppQXbaxIfPVYJcokcpu6YprExAFEHmo5jZ0vUh/z2sHHe6gTcOpjyws1KZS
nfEXVPPPI+M3E81itsFtg6kACvankRFpbjzJwq59ewwahJjElokWzQZr+fiLW/KbQ4GVEY4HkR1I
9+faT5wYbVU3Dk3tOcjfhTUBQC0imn4oCdrv//VlsQaVdG6Wktovs1oFN0JVrqh9Qoaaa6jg9q6c
nOAsadTrn4/0m0mMI1EWYYmIre3zvtGcIfeXHUeK6ZRsAlo0t3lYm1u+bsSrjrkg3yD6L/2Dy+Dy
lkhvgY+aPrT36amF6OTJmpW1TwQfdJGliRonqCwabIxfzFT4OX79QrDS0BfDj0PH7fOK201F2YWz
wRARjY58EcUCmcmRGJCW5kGRrW2EBRubNXm2rq1+0HbsHLtxO4+OlZOxI3m5Yosa4yFop+zBJL0o
2jRF6nY08iHXQuKvo1dCJ7RTarmyhT+SgSRoiyXNo+CSLNg2JZBjr5eDsRvwo0xnUlsok0hz5y0p
xDDpwjQy7uzOJKAzE0j3domRj/aWDKTIfPIGI85/2AnFEpTP7GAiBFCNFWzohjfRfZuVxnTICqpr
PjmXudhqemUc85lkN7/t0r69kDmu/5NQ3RRc2y35lDv+rg3oyZo2hcsiPEiORdqL8OQ6xZIgIa0y
2XVIom97hEGkFhRauTealMTxKWzMZuVF8UOOk0zQtyeq+ADRNISq0pVlupvSeEIBWRH3ep4gvcT5
b3vVkPlti4ZqM/ZyQtPYE516lmtkzlF3yCtzU+VyWVzFpJG9OsT+ANkK1LieXbgCtxiaNVJtVJtM
VwNoxtsiFo3aTlrtOTd6mbvhFktZ2B1YxI672h29GAoFbsYVnLF5XiOa8vwC+FC5zSBaoojSTLTr
dSvde4Cy4D+zvLTWrSB6CNZeBWjY7a6p8+66XlaPQWVmTxlQ2BtV2IgU82Tca1OCyaL2sL1Ou6Ju
IRc7xU3gUEQVEWmjxIf6pkhR28Pm3IVdf7T6aQDy0r4mqU30ChKrTZeM1g5q9HdhaQMAxgkmhGgc
HyWWvvVEbPvCmwGhDhgAErqLZ4AMxzdHEfsnugn+iNO/zrUt9701ziha4HzG2YOu21ub9KQr6eXN
1tCL+Ar42bwmFMU4c/MsOlkDz4PdQrxq4+BhnC3pS824RimEuWEaYeZ7Il2PSdqxqKD/lfGV2LSt
swhixkOtYGkC7JX8kS5oZzAzojkSBWBuZj2tt6NqCASOAqQRDrFMgwWplyd7FbjihlzOcWsMbrSD
xUEUD22tTWBOpj+zdL0Jwqx6AaWinxcR5vhJ1TZSW9W82xrMQk2R4O1SsEZSUcoDQMR55eDxOEAQ
Ng/t5NDCG/sjDbNdLCtjl8oJhU1XPxUxZi8pbuNueiKFtdgO+HHoGQdPua2FDW9g7h76ziF9RKtJ
mZXaHfw6xESBhfUkLF14OULjOdQYdxJv3kTsG27iRuuv6hAfU9uRVzRY7TkCFoeUmiVRSSt+tDXs
ctdS8T5uc0KWc7d/Fy0WkSkeZipcKZzQeSIkuy5mi625qTfEu5axp+7S0o1mvAhe+pjTrB83Dpr0
lI8pk0QSdsMzvd/0oh4YZcmE6cNNjYPehRO+RVXSNp3RcoMf2Y68ENtAmnJqz90JP037PEUYU3Bo
mIEYsHS0ZvOsQcTWkxBvhWZyzr6jmeW30ZkxdVjoaDvU7w1A1KnE+n6uaTZqnNRxkdyC75XakfKs
3lKkreN903CnSNoqss3s5v3dB0/dzBLzLsiLND4MCeRUiZz1whhg4sJCG+YVsVnYT+JWf7P1gPUk
9V08WbOenVV8ZL8pELg2uJkQsuYgY4v+fWvfCkRl7x7F/Y5sKDtn873QzObJHe8RWuXvTdWg8pry
1ngha7fZsEWTlx7CmGfCfweEme3kK1Ysdy6xVs99y+9MWkZQrTLr44w5aR2PhTiYwmofqcItjfg2
mulXd4wESDz1U0SE97e6EnjXsEg8ObUZ7xO4gtmBlMB0FxPw+QgicGJ/SLLhxg4k9PFubnk5MlOT
pJ3CdQptW64TFlyHrsZh41BC3rIr9Zpdyr4p3+eoerKVisP+oQ6GJWUZTq678sKFeAK8AcpSTmuQ
kDf8O4xBbTgSghfdYnHLVqWDknMHUrbSHuDFcIlOlXrRWWjOnKqd9g+9OXbDCS97eBm7JNOVyK1O
JUyxcxER70F2a+wLPbZve2XKecVKpEYKF0WXyIIBwNOY3FI4k5dhw6u6LcpFItiN6W4oR9xWjuOE
l1lW9c66kpG85CWqeal4uhTh62MKD/IS+Xb11vRhcy1mbCBtzP2Ok5SEOPJpfdS/8V5rxHSmMTSv
K9lUb7gkCgwP9lz1m7QGqMqdjfdyJKfL1pAwGo2ojxXwuPO5b6s3NVXNUw+6lU6/U38rEZDWq7mL
uK3kygbHkGoE6gzVfveGVl6KudYG2P5eeDnCnqxY76Jy/U5MtUCLUCHDFViCB2wL5waf5WozeLhD
NfB6RIUUUQIVuesC6E6lbtxVxiQvY1kG95UdhbjiuvLFDiGxqSUmaWVqc4Axiyi377KD6BQqtz5O
jR5sQjLBz5a0oD2EhPHexZn8UoRBvP+Ax1W6Fl52aBZgILiSFTgiODoWFiamJl1CppVHEWcTo5I9
RrniP4AQ5RLJNmRqk8wVNKKZ95wyVtE+EscyvbtO3353QiGx0E3AHRpsJisMo1VHz8WUt3Ee9Q+i
VKClh5KTzCTpAq5qqlcriexbDXR+tqqKIbqcbPJJViigm6esnscr1267B70a05t4edygod1ziVL5
phY9B0q1aQd0Ac4wi4zoUrTcNbym05UeatO7Pv8Pe2eyHDeypOtXaes9jmEeFr3ozGQyOQ+iqGED
o0QJMxAAAoEAnv5+Qep0i1l1Kat9mx07VZRYmUAMHh7u/4BKt6V9oGgU7dN7XKz9s97OURrzZj6x
Wyu08W39MbHpyKDqATBkRT40P7GafPkZIWbdggEE57ih3jKiWB9ac7sNrQ5VQegn8FULK0zv/Zwr
10ZMY7+cNUqFMO8mVtJq9QOhN/RZacSs/Kauys7ZNs7a3VpeSREXuxbm2h7jXJ2FXhe3W7wzf3ZA
knBys5ty2zdz/xOMtfPoZ7jsqnl0fiBNOE1btl5/R7RYf3au4Q9jfAE7ZiiD6YcbY0jPnIFasoRg
WEJO8vHUhj0ybIB94QTq1tZ9Im2iWRSqH1rE/Z1MWwr/vSuupVrEF42P3Z0j4+wmDXvUzBNQhMUY
e2fEMeMSHLO/WyuTn3oQO/Yd2ssjMb6rjJHj0jF4sRddcSdO92JKB+N/gZkMWtfgsvvUi79Cg5KY
4YjsVNW1Ovhhw9RwbF566NVNG4xritvQx+dBoOoIlU9h3I0ylMw6/mgUQuxSJbxvQZIFe19gQy58
tLFdTwMfUl546jBeGzqaPnjXgX0ovWa5dxp4PyQhsAz8Mn106ww+pdV9QKr1Cgc5FO9su+AuMwy7
eUrK6576jz3lCrl5MfC1VXhjz9iM5xg0n4beSnvdLqwrjZjlTbsE6YcwdTvj3zFlBF0Y1E5Ls7EH
OHcWFPJcLYDEC/bmlZ0B/sfRtEUVr102pPqkgAntP0qoT0mAg30Vtfq+6pT3rGr/vC9sh5AGN2b1
xv6kDR1k7KR/oXXpfyLftjeLrVHPn02fqZP7nMryWZ92Ed0yBH0OquyWT7BYs3u7zed9pMUh7Op+
l8z4mW0KpCPjeX2i/td8gQC2Rpw5DJJr+RmBnhvONloWP9+WVTWeVZbtbVSK0HTV+Ki8TVNw0aQw
Dv3abe74l4iifGo9TD10G29Osvtp5EumII1uJ6QJNhSmsQKNUv8pKZLwMRxlfSiK6FEj/ntKuTQn
DySV2zQGytQVc35VxBRucAA4SwHOfcvtdN6r2LJPJZpwu7iAjzu/8M6hwGzmilJhtizhBcmF/6n0
g9M20B0ExpIA3JXcTrMQzFRSJ8lPVU3uJy185zppkhXUQuM/CLwYt5oc1pAszauNsKKDKLpbFLMU
qFH3+4i8cDPIITvBh1b8WGk1uVuRyQKqAssAw8KsAOrXYuIrBGYU8F1Rt0ebbUsDYYOXpLudopCE
3s/KpxJb1PNsbg8Sp9JyE/gWcDq8cFfb/SQLKDVsxT3uN2gz0tUjIYum68YP0o84nZNm+AonuchG
+hWO9n1sD+uuarz4YlyA0qV2fpIHqKZX3hDcNCLoum0+Jw5Ni3o9W5ZOXYVYa7TkaFgFh37YnotM
lzd16cH36MsVavcwYMCzqa2SbUQPTcHNlOXnxvXD08ChAE9prePEWgUljamw9G2Sev3lQjHbaGWq
AvfTAefcBMfa+yAC44gP5yFVUOvisbpCVrm7GNs5Iup3Nc3RGc7mPEoUmRFACsfyAJ0++QwjF1yd
hR9SO20bvC23vUCOEHJXbtjR0vmsF4DwnRt9c9bwRzp0/Vcy1vprPTYdQQvzwKgOrL2HvPmJjKbm
bgnJWCC5OjS9E7luM6wf0Au19UHhY1WcW143+zsV2WN0iCoHwGbrh92NNWdVtmkXHGMo3wCdduMS
ofaprglCnROUX5umbO/cPm7usGGs6k2xEEBLYNTP9eja+FKW+XOfQgbduhYf2IMCOA+GsvsAczye
Pw9kPMxbwSUH33Y4M8oKvbNaxJwoiRZfOC2pna21g+U9goLeWYdBxAP5MTdTBIb886xCLKGBpPc8
TiNFhHGZmp8VVjhYw6wy/WqPpfOtejGM76Bu3469Tr/iusol3E8LPGnEmo7PyEBghwE7HAuhtQra
D3WPr9hmzHEM20eZVN3eT2YqGqhnszxySGtIfrZ19yEP4aKTY3bp18AJ+G8SoethB0GlgrXZ2iyj
1ltktVMjT3lSAiuOdy0oLXgycOwa4I1+O14UayC5N9qtcnJQ8/CU9ySvfPJq4SV65s+UH3e5nyzW
qbWYFEDSIU03XKaSyzKHorkLB6yjt3UaMkvWylG3rfWUflWDgvSXTYXRz82C5qc7TXzr1HsLYEzf
S76+DmagrGzaeLQnUegc4ZjA6sDeY8N9ojv1kgDbHDjzFY5CpijgOX77IQA/1p7WsGIeDbKg4IJZ
6eogHKpANzhJaGcvgzW4WFDy+RDMICqYQvqtWyS/eL8qCqiHDALuysUIikGdQgyM8iukTNVPFVIb
BZUbCLQhLCd/qBbl4sDdtp8aJ4nuqgjk/VaI2H6YczEuB00ZPr3xJ1764CqbZyQr56kLSPbc8nDJ
s+j/dYgHMCfsXWr/+bKjLsMoKkvy+yts8eeC20ux4WGNBbkafxTlWNanyTT0NDASsKNQbQpXb2ub
/bOZmc710FL/w+YGc6EN65CMLsh9xKGg+1BEGeitwGbti2Bgq/tcuDmEOb+2EIdg7bZITzfYZei1
vskV1OrepJA1ntASNVA3/+ggWoZPTmef05MeDjPiWndIvGrUK6vicV3z+ePswqx4qXf+Hwb1TxhU
0H2/VYZ3T/LpP1412a+fmh//9Z//XT+NFbXj1z87e/6v/3Re/otfAFSMA/6FTh81W6NrBX6BZtcr
1YCCKqwBmwIrFWTacL+JqkfOv7gP8ev4woEVQ8Xof/CnAX8VACEzIAjTQAKa+g+oBi8d7//tjJnH
AfxqFOkclIxs+A1vG0QcT0vDsvN/5MTj8mfdrKmHDfbsWr3cSQkd+rHkLJf7cfHqhlLgEgTfwe6I
9tLpuJ67e2GZ/VL1EHZYu0nKLsCEADOYj4PdWOUCdEiEiLZifpYpa6s8xdUFw61pWT0MpYjQN06E
gw51JFtY88dcki9jOgweNt75S1K45r5pIw3gjTQOkZ8oyiCBqzNrCw/kVpWjKLZwONPW+kPn96jb
7ofolCJIaNrcITDdvygSdmPoUDZdgx9inFVCRpZFObnEgJt6dUXmnfCVGnvmBtr7UCwP9HTxR9q6
+TTwPq0zZ/rjb2vr9nVmfofsvuB2fp8wbnNAL3AbiUGE0dY7mjDcujSg+iF7xl8aBUGo4Vl1vvoT
1PDTHHlmmII4SFA4MrY08YQNjxYA2kobCvFTp8eFi3Y0kfKcw0bDNP6EPsZqBH81U3Ei5Zqvj/mA
nLE+CdeqD6/XtXL4NW6fY9AjRzNOVGnff6m3XUqwdwwyLW8wBeRLiI8etWcJW7qwIEP8sOl8hR+C
trC6+6ZOu/UP4J63rUHzRSCHDOIrAI4HiuUIVLPUsLRXGl7PHrONaYWoUyPlRMumetLYgvs384iE
NF51YVBbOKQ7WaTuKwz1/tSYfdsTe3kSYy+J3SL3QGwLzJD8hkSh3b7YiS7DZzXGQ3gdiKWUwDIb
y4u88wxLmiD8p4OMHUpMKPG40UemQ/b2G1GDtqKujrzv9dQP3bLrF2EpnJviNV3mP3yXWYS/LVLG
mcDlA8E2IAYjU/r2uzCprHFRDtxn7WRj4f+AlEih6ixFeqc8z7reDHG9hMbU9h+uJDTSqHTzP3Ay
phH79os9dFYGet7jd21zYafsH9Wxuk9dq2B03/+qo0avmcLkBTpvhEMJ3vbRgJZd51QzqfLziEZ3
Ex2KJG0/1q4kRm1llKWZuNHJCjf3siuGNrRPApVX62M5RkKgqlITEFPI5Qin3JUlWAl/+6J9cllR
zYuXA8gkvxkO7z/0XybGwMkS2uLMDojX43DvIHzpatduv7f08ngKHBir8qdyFiv43HVN2Hk70KOd
/BN07Ahly2AFCbNihKYdem3OcdhKjYqsGALrG90Bx13R/g/AY2yjWOQDMhseuv4IOoR+FT0tdAEx
keuHYUi4j1jaVQ/UEmbUQ/IY97RvOI/jm+O1CHNfBMBV/iyMHR9vTx4wAi/BNkkMQ+J4bjHMEUOD
+Pa3PC6A5m7KeJHrLY5yA4tqxY1yUafJKMbw2kKclt00tjCzkW+jSUqwTCo/W76zAJvyZzgaJBXH
n1+tVEYdOn4/XwOwnwqiS6BRY/gMXpNbJXSmqGKlqlqOzE47yJBjuKWUzYygN2xCtDXmOV/oLrqO
78g4pf5CM4kUYsP9JGUsEM71CPL2WoR9uXf9PmB/9/lc4Acb+iXtULTuC2fjQfNdb9n+SUCLp2Vp
Disk8HljxN1b5AOwA/hcjR06lCdTqOv1cZVepB7U0Ifqfiz5k3mTtyURZJPnYcecQeSa+erGy1Ew
35aewO91k8Z8BoYRmG7k2X7JWxxYN+NcuvxmiMU0v1KE0dhwmwY4Iu/kHBn/wKWHIye34wAebDkp
0YxSqBzNCb+Oq635NiybRXjtJah2foEHHSiYbYhRXNWoNC2nKAjp9iIHhzidTxpbCipGMdfixXTT
0JiLFeoS6Kul0pyZfZy67DYKgRKflM5vRVUdfr0A3K+cV4VxnoTlzqa2w4AGsISXi1FnJojVTYT0
5glEyJB/FJFYqF2OogKt9uszetFbw4lXUGvPtyy5DqEoL1+N/+zkFQtfrUVOcFy8jnfKXkfVr6qZ
kQtigZDiYZ5lXp239TDRXXHyxHyjZ0VkbYtAGyHfCNoLvB6B3iyXLpGcWl5FvQC5M4SemvtWBl0U
7UvPM8tFUN5hT6k2SVg1mTvUzJmnbT4QHoiTRnuZySrGIhalvuV732jFGOLrW/L9kEaoSX2Iayix
5W6FY13PKDS0qkIZe6XOCXMeNiJ/t4Rki7xEmYhQX/VeqtrsBMKnmffIVUSBE+xWFS/TualZv4PX
+/xEbwpQAZoQyudTqKn6bIWphH2AjXAmURXYDAD3eaSFt+cP54lSXbnzkxy5fTxFIrbgEuPTjeHf
Gob+QYWxx+MhdoZiExUuxb3tevRj1n8x+fwA1H2JeKzST8wY96phBCc9TwznGlMSxJ+cFNA/lFL7
jE9mh2aJmtRaPYi45f97J67ZwFEpiQ2kjitZBoxD9vkyLKsJHjkOl09l7w1mS/uJ+dDBhhVFXXAk
b8SoA3EN9RAVFcZZCGtE5iqrNEWL5opSqMMH9sM48HwruZhZ1V5RIPBCa2p1goOOISQNu9J+ACdS
JGoHzTgykSmvcRTch7a1DxCEFB4CEBgfgBrNV4oYmaJ1dRssi2b5xyMAJ/8kaWZcKkgU5i6k+QI/
coBIiuqSDbCr9IqbDsdR6vfk6maG0StabGcP7G/EV51+pDEM00OPFCsIAQpQ80UFfJpnRM6KuemB
2XUBlh9IrHMFT0talB+Spk/99robu0THKMcV/lyfEIgJNyfSy/C6hG4xwWHZTOTtWm1SN5T5IfXK
KcgQMaoIs+H3dab0mZtgu/DOSamxHs03cCfyPLs0IlBOhKE8bpEsnqI0ISWSsD3FvlrgVGGlC2SO
NUT/uq+yi27tVv6ud9U0ONdgPgmVY0+fHQoydTGMzbRtOVN/Pc6hS8gt2x6TZEPGwh76BGbwzGcl
vW2i4MTgs3KpAaVS4Z0oZn6TK0zP38khNXGpsiG13iWyNBlh7k8Z4UmgS8T4ydwiOihGkb3guLR2
wS1gXrV0Z8x+vwQXCEmx0uN6XHnwXFsTX+07teb5CZccR/Q2YKXtGlxD2HmxX5tDFpBZz3LUuIh2
FofysBAflji3/BttLyjlUMNrAv8getnySnE3dAMuqJS8gDpBmFm+NzH916tf9xCivhmcGRZ1l5xW
A1GVknRe0l89mzDKGbCpgy6zoyXbpic+LKH+Q9prXr7oOPyXE7XMEU8clRBH1L5r8Nwod+W0kk4f
KHebEfy1rJuCMhhBxu88Fu5aaJM4h51lwv1oxRxaDqUVxtiLhmSgpL/UGYqAEUY17Fw/RvESG9Hc
icS1i2BluUOVcZAYUK7OEn612rkeaAbr+iGB01Gyhoa+oIfbClXtw05N4rtoOGMuBuR0/Cs46JGH
F5so+q8FMRd1kqjt6mcfaO1w33RhMzzNqIwieYIMmm3YM7K7EF4wC2rbYFQM+wa+6AhZeQ5idY0S
VUrFDd3cBsOimmP1JI2lcuAADQs2sciH9ivFR0RQfU0Ft1ImpV8HJEk3frTUbrJB6nCRXxLXmfwP
IRohPnDs3qfnjjsWKNhuIxLeH+AEKoDyTOacZPU2QpJlXena1as9IC68zt0FqofptAkxT5uBS2NA
DkPHAwmGEuhDVrp5x8EXyuh8RBoaiT2f5sQWDGTSUcXO5JjsLIrT0JUiZNBw/6uzAxhZiduVPa8X
8OvBfzszDP59KrTTyo1E/7HY5qkXWLei6hr/Iw1GysSnoGYX0Z8kiMvqBy21J6+sUbbWPRKU4/oo
W1b1BhRxOHxcI5VB26hlGA3iNNZBtuqNrSKBLij1teo0LWSp9/jbxk23QdjNQ34sGtaxj785TRm3
zzn2okrvqhC9pR9JGXj0HifEQqINPatA0oNJ2z4wkkF2UIenaWNV4XXiRFZVnapQkNbmP/K49SS2
9V1Mu6XbOQG+M4CMPOlZGW7EvEx5+yv7tumIhs79nDUdPYUZhAfHksDUWAQfQd0L4e+QmhtSWo02
qgbVYVFRQDaW2jMbZoC2zvpvraEkgxo8rcyxkhBI2Nx9bNLHgQOc7ZD7oYlwDbVnQklhLamT7qEK
0TEwLybm+GLtM4uUlGac4ugJ8EvjlJFtAPzhdIkiPhOUW2eyP4rA5uaAafzK06Kqiz/V6dQ3Rfg5
wAGZR3HEiw1TZklqDQKsBmEyGEcye4w3GKVT3w3Igmeb3M3CrH4WxLISqWCCXmrNKfw0rxkD+wTr
rHD1Donv1qRELeAeYkozNTYvSl4SU28KgmYwAbGpXc7oGTE4UhNc6CUDJFrwuPUW/WTNkw6Z0eUD
hQ6VY/2gfCMYvO1SjOlbLmZdyl5CMhlJitMxKU2crHyEQeutW6J8hYxEKkZneEoglfArSaqINq6c
hvDbPPctFWaX7sxl1pWKY1EKYXKpVkQmZckTacZIdm0onZ+TNS5VsptrR00oFjstdYNNJFLN2CbQ
bBh+YjjicifdS7knHBtzSv06wXynYxyxOjMVizBBcardOMiSM5AiA2/V4aLecOmoJ6Qw0ezgXOEJ
ptFCdPfw75EAtkG9exKwpakPtTmf2KH939A+xjErrjckRGYpFrSUubM0Og0+14ND7el1GjkwHeeR
698kHxAq07yxV7b0mw/TqCJnwOa5UnN+u86lnSZfFJX+sjrkIsya+cwnHVUPK+xM3spZhSk+DcOk
ivxM2K1JKmycf0nBZ3cxF/k47FksDfU6SufFbA+R3PmVS5aSuanJ5jG+G4bgYItsVPHtKjGCKpCr
iGyeZ1l9sw88D0xrjyk5SeYDcu1mi/RNbwpeSGzzC6nyTaLm1FyNi94xC8xD5Ll3T3s3qsmzs9fT
NVcq49CcaAyyoTxPkAWGSJuQb8rQrMe0LgHkbG1GoPyZrnREli1/bn6brGRYb+c6jjgusZuhGIqn
fGRSQ0j/IGt2Dl7JPMzr9qhkwLzU9CyY1GEk8DWXnvZU9lXFc1YMh8CJKro8Tc9aAIG1kBOUe3/w
zdqtWxet1mZ2MiV3WT3GznTOBzQeSe3cgTvdThYKuAiGrgOvYAtVmGKFY1LrRHVc+bIoKYYnNUyF
12zGakJtGaIIDaNLf3YArW1AyrHOGts1l8BSBNzYbEebCRn9hPSSiyfzLJdgXS682eX+FEbJotWp
dr2+elK5oxkUmqsm8xkzW5FrjEiz8bYFnockBr9uxEi4Id6x1+ChuX21We/xU8adBWAGHDX9nS5n
v97alkIEzstpi8c7REyy0TrEofCmhxBl+cnaYqTB+IMoNpdu2mkmCxu0Yy752CCaRD4THesjRYmW
WZMNBd1up/EfQ7ZuUEFLjpIE3frIqJuIC1iaO+9ZH4HlGc39geUU0q/igwbUXPlYQUwODyJCNAC6
fqRZ+ge06nOuKlVMHvW69VAXN6lVbTVJ22yWvsM8fCeVGs3CaGdTP7JSbzFLEgrR3N7YvtZtz4Cs
5sYdJJZkIGeHhll14LaciasQ2WSS12Uus9M0b/V0FwJRHM/iScOkisExwqFC2NAnPwCApwidIf11
PibxAaQmp2XfmkwUETSi+HZ+vTXiMVOxS9EndAhSJPxTuB2pXLlIlWfK3AJfLxZIypmH7lYcCrIt
u2wxkJR45cbrqxhwxo5Lks3qn/O2ZUoLZzKPPrVANpoTXMJTvAzBE/jVVSQojvCL68KKWtzKBCzJ
NFo5xoYjYJxNaGGUTmcg99rqyeu0uaEjGGsiR6JHk+g2OH3wLu/X1v6mZoTrRILYceJGuFMd1QPp
ycYz6gHzN51Kc89UuVVD2bZQ2qmTzTgNvO8fvvK4cE6ZKuZ66ptyHmyx4zrrIlrY3DKU34JwNt2b
16VRg5/i6Hr/7f76VahpkOMiyOFSPD+2unDzTKyK6sS3wk9NfOpC38M8XhOsiV3vf9dLNfD3+rFD
6TiCUIQvihf+tSsFig33jrryvmmvmbjITLlBW2wD6edsQzr3Dmfhihdi9TS1WCpQRFF1H0PilC73
bqoQprOBf6Sp8CCqamLtr94HUrfmitBGAepvl1HYz/z0/uP/ZajgwcN3waAHZRfHtc3f/1bb1wMi
UBlM+idZOJrn4IAy10IOV65Q73/VX9YcIifYVsLEBCvqx8f1btIo+u0kUE9JDpR3OaRLXM6PzhqZ
LYLX4vzHJXfcQkGNAM4nkF2+M0A446jCTtPbizPq908C1B+fLjWb7XYqiOz3CDWaMytNyPdJJhZ+
/lG7kT3cEO0Axr3/7sfDTNc0QNfHdFXZbjCL3g7z3EqtQFd5X6lJcHVc8pwqVdwi3/YnvuLxKINP
tnlb43oCZdE7Ll5XJIbwY0rn69R2UXUlRW0OqKLkpnZQuWuyxvdf7S23iKYJzB7KzjR5MUIjaTpa
QbKMV4LJMnwFeWTqyTBWTJgjKC7Mazr0tUaruMiWHCvqKsg5Gd9/gBf20u87kFTLcw2TKkINj1d3
3w4ut8S8dkTUfu1ze8laZAMQczih6pEn5elr2qKG3KTGKGqY+P2rKG4FYOw9JLwlcJuz+XVwmjIw
JR5K/3BLKa4mHreFtY5bjoQR7YkYWVm0w2PITE4lidbRHJjDUi1Tp7pdntps/A1qDqb+CnaJ4pEz
YwUDd66iRHeC9mPhyrOC1nK8IqiL4j3HkBpN2mUNLlSY7VhgMCNxxy7IbSIYiXy8EAM2z9votUA/
ktoTNavKNUkTPoIvGZ/rmGQZcbuSSGKPMAAoj2XlQGXSVVqZIktbUZZ9f/j/suAiH/piGETQcyH/
Hy/tiZtFbtnr8gVRNI+cNRPSXIHAzZkM4FfJ+v2vNLvlzYQTapFvoEcDezKOjpmiNMqgi+Dj+iXJ
QlNjBB0UVldGMqWyru0RofN049fJxCVKO6lJCq26MU/z/mMcv7mHfIRN5DQwXPbcsWwFhMR2Zi7z
L1VH+fMcWI5sPuJM6w6X7ij/YL11HEEwrA8ij0pRiNklJJyjRY5aYQZnZxy/ql6U62NQRmZZlKUw
mdX77+UebWk+He0ko3wV0XnDQOkoOzBKX3XdKvcjWCk73qWUL2W2zyijctMtypnTAQ7I2vCPiIIN
61JDcHwkFQ4wThKUdSnBcOUx/XsxezV5qLP6JlEvMm4oOfI4y3f8tHJT1tKWKQPEMuzYhCoOTZm4
auiOPCjIKrycVQWcRcjimU4RRAkTr7kQVLo/syziaI34NM4zfzBYOxpvxgBhIPTUoJxHSKgdj0EQ
ZDJpwkl/nBrggBXvS6sC6eAZ8ZrH98fbO1rPZk4JXhi5GU9S4ugRTmLuBDVVx08foMC9fNcUUDqt
VG9S/YlQTwh67b3XgHQYhVajyos/xetPg4KHUXBBwEr5c+BHpp7JXVAQ6dxmTKkoWFU5WStqOyIH
8F6IppoRzZy4MJ1A9eN6XKwENbX/1fijW2SaSBj5uOydNUaCUu1V15gJXwNkvD9bL93x6LU0oRwq
oHJnBbmZydIha8GuSRH4ux14blNY/tVCY0eyduFXmMtzilwSH7g4zUwJ5P0hjd9OH2wTyBKubbTy
As5CZM/engk9bwDZQqTfa+VFn8uhhWzp0h49hMhX+tT4c7nPfJ1cLHFRpzvhp+2hcav6UWUFyscG
10bTNMNL3MLMbIO0T/8x5f463tZ6xFEmj5V7KJLyrqHV9h3h71FswsFCNJ9eTnijgrS7yO1ivOJE
yldu6zksMAu9808rfWR1jmMK7jQCCQp/R9WwerRWC+1LWet8xi16uPU5laq9X1t4rCyD2kmx9Cf0
xOvHnB7+eV27dAlKISnnddVMC0869VdQE+AVdQYGcFp729l5YogeXM7nJ5GDd8WXKswpYWTjeOqW
bfswR970iP0PGEuMuIFhWtTtvlRTMj7Xlhg+gOofSYvS6VDqqdzTJljQ9qdfpGECJoW1mfwGNee2
O5FzoijY5GX5acLmjqp5il+OnIfuYS0nSmK+Y8GUtSx/iwDHnS8X+5u7yPGrE63+R0gZKLLosLlA
hbo48YuluHh/RbwN1iwI2soEs4BUwYcDfQyngQuEnVGQtc/MF6hnN22rk7A2DuPhYIcf3/+ytxv6
9csigHLmmCeHO85IUgyEuJMn7TPM+QaMkLYfnJb6KuYRFUrfHhpOGpm4O1qEUfWHfOwvK//lNcHq
0LIhiB/DJqZgTPB8G5rnvm25uHq1qDTMUwfg2/sv+fJJ/3sMv7yl77oADxB54UA+vkRqt6lcBVbm
2cGMXZHzGGgtUjROsdN5Hd236FrfF2NqiY1dBzi9eEoU9akqAqietQT2BVgvvBnCITlvrT76yHk7
kidNtXxsGpIXV7YNelDS8e9sVbY/AY/Gly3l2TvcGt1PSck9deNgTwAyt8puvCZhHVtRE1K9qejF
OXNCYW1IlueyQ7Gy7KcBU4HAfrK19LYr8/eHXOgIhMeQmDSANIhxQbTHPU4JHCsatR8v67M/mcHP
Cy8/hfJRH/Sqn6Bu1188K9G7CU0zOGmDFeIBg7TB7v2ZCUx0ezMzcPzNrQ4wIMAxtD/fRj8HZhjt
gzx6ziYaB5TTBlzSjQbXbqRLInfKb/QBQzg9bQpLNHR7uuaAwHhypUSogO5GmXWzOpl/8ODm0Z9I
wVkX1NO3Q2VdFUsbXS7ectp6jfdADbTG4Y1J24Q0xpbtKjVtl7Ib020kYG2TNgJhnvGFWcKyuPYi
iIb4DQSHAn7QDTqbMNW6dJy+LXU+fbQDt7pDpp8DItTOvPdcOQPsHorsYa4T1KDz3uYFco13ipIZ
LYCo7EsaIZyJH/zAii+LfPE/OVS1U9i+VaD/sOzfwpKYYsYWKVKu+yG32ehY6A7YM+01O0qf+8IP
rq3eKx9F4S0LBMXWhutqoPvvT+eRzNfLV5IbcMXBaBoI3rEGjWO79dBwdP4oRYnFm+WBgEfu3rqg
UFnuaURIIn2QDc/CwxmxyLS8LNDQvrNU4u3ff5YXicm3S4tUk/CJhTpCHM4xGHCY8ZOIs7b9kWka
DNzbYQ50sL3Urm/gife2W1HhaDrUeWRArXAHaTA45MBhd9RJEnRWOgh7u6ELo8+FrJUp/VJCb60R
o8awGA+952EqOOXZWQaxzIfZarhWI/KT8ACE3UybwYm7bdysgTi1GJZ9WUnrKgkdxS/MkXUZ4p53
u8BUR2oKWuc+mzm9oXsU1WVDm5eM0msUjOa+boGU4GR2omh6PgaKqym5yPhBuro9y5vaGzZDBFyG
lUi7yKiDjbdeUrS0XEHUwaDQ9JVkWCOkPIJ9uJqRYhthQQnERxm/zkGlIJqHUzvM3E9y6IrPUzvL
n37hwrMZVQmA/v3Z+Wv8iZAuATQHdA2O3l/qep5LJ7TSc4VzAPWBTQJj9Rsoj4WuIVPGnSp6Xkcj
dNla3xaU8KBNh0r8SXbr7xZsbCDIHH04K1EbeBt/QEqNzbhG9Q9s+7CNeZmQECJufVngXrm3Iao8
oK497bFyTE9EkuovOWJlgnWyOg9/GJO/2bAQHKktEzrAWh4jdtdmgresq/JHFtnhhz50xnsolTg9
Udi94FycriecRc6F3zZnWHM5VxLzMErstdS3RZTHAJLbWV3CBfR+gpzvg03cF9WHPzzlX1KGKATv
GrDFwUxzqTwaMtWkS5P0/vSDqneffTRykOOWSuKymUZboX2pKnpK4wqPJh6C7mcOsajarHjpzqde
1I2PQVJnlzZuQB/dwceeduIU2A/lUDPcWRlt/Z527+t6+z+excMioEs8PTeIVRcjl5Tv8nfWBCd8
iB7f/1/r+/rH/B9fsDb+m//o37YOzr9AOFMIpxyOqQNVjH9zLawo+Reu7BSJXdIJ7ra/kS18zCBI
7bjPhNSc2cTu/5AtfPtfwNJNEY6CN3KMfOA/IFu8TZep0oPYp1TJvRQ0LPn60f3JQeiJflTWcSO3
uFtWbRbceANE8hf/m9+G5m94Am836Ot3URNG2NsECxSV30YLkP3W2sdOexZBtr+mcu9clxP1hIUR
uOz7f6omZ97NR9KNYi6lK5oER+82WJ6LLY/N99FbyTazLciNSxx1wVkZpjSGdWBwdOw8zCFsvfdf
9m1t5eVlAeuG5GbMnimbvn3Z3rJHDSeiPVsHKZ8b6lLhhl56fLnAV7vXqCQ+pq79J6z53wxxwGiZ
i7VZa8fNF0px5TDHUXNGdm5Y1bl8Vm1T0LIvYFln9vKPv5BoZkMh4htNZfa4pFHiuct9Z0gOucVN
mCsvEi9oXZw0sWd9BVcZfnl/WJ2/jCsYaEgDVKMTBtd9KQj81shYEMNcs1QrxDA1Ln1TmELWWbkE
q01MJtDgd1o413GN0Ee0VM59T0f0sRUimrc5ysXtJovG6F4uLjZHdEsnRck1Hy8dnejPixv/YRVQ
mmae/zePYh2YPoDL3gdYl7DZ/bfroG0SSrONnA5U/TL/wWrcIMVuvEa8CtIBaL0+c2Z8dXNAYJuR
VOqBPbjcW0k9HKiohOH5C8O/WUTwlHnjgEVhWLOWRljtF80aO9e6yJv8XJE8NvSilXONvAzj0FcB
yjKTO0IEtajObGZMeuO9gO94bQ0RyN8psgF6WYu+d2Sob1PIAvVmHRD/+BYrT0A7HFatTuKqd8uL
wQv0bUiUCHdFrKrkUNrKQp4Rt/H7fnAHlhx+rCRd0bhYcG/dNXecH6xSDc/cKYpS46GVKP9Ot8t8
CWKvRkUqKEGfowXpbl4CwbA07FMNm/vWmjmVkwrPSkCxvfgyocvxZR1s74wDkixPKyW+xI2nbu1x
xOc56Q3MR9tlckJhKniKB1vfo7MCQxhbKPHFy6W+t3rLeQjk/2PvTJYjR84u+y69RxkGx7ToDYAY
GQySQSaZ5AbGnDAPjskBPH0fZJXaVGprybT/tUiTTJmMYATg+IZ7z92oCWtmf9q+bZL8tvjzuwMj
ZgzxZiJwIrV6vo2Cpg39qlC4InpekBws4ASY7bto9JT9WbKjvnrrxOfWCeNl9PnSVjSFrxCF7E9g
TfMtS3p/Jy1lW/uFZDaPEEsNN2Y/xfPtz2uVFHrMsCkhMON9tjmE8WAy06HjbN/NZQJeiMcLC7NG
xHt69qEhVKdCahJuOpYlj6BlvJdvKSunV4ZNOGWHYnTnHf4DrpOpdsRn03vtO3tSbn6JB9dfwGgT
TpUnAd5jrgxyCbRQoCC46/SFr99qGzDi47KBLRyTj5S7G/DEnOO0TRoW23sEp3xJfmrAt0k3+7lC
Q33LlMCLBhMfdfn2+Yt5sENr9MQuxQgPa1dLER/Uvn79/XeGOCZsd9Fzzo01Bb01tU/QD6dI4TnY
YxzjAk632wNpH8QlaF9xfGf0CILDqVcjPdjs+TcmpkaHRpXV8MhIzdPz6yCdvqVyY2QxP7cOzMOE
kS666n2Z6wsRxRr/gDhLQz+hD3GnOUAkWafnvsfVf1h0ktUjNGZLfGvb2i7JA7UJha1T5NYXc/WX
dzjz6scEp2wKFdyC7FEtmqneej7+9NDX9XToSSkFQKwXEEo83IUNKm5YJZPN59y/tCR87tCuMxet
fUApFpruVM4nZUmxhyVrXW2vASUyqWOMDuUOuMb84lQjiIA2zvjateUq4OWEvZsaX3vdlFGbLk4w
LLPxoDG/vKlU9qAu4sn+GERBIGpq9QoivJ/Nd5OrwfXwmgRrtW5i7deb9ep1Y/IDr55xBbrknmls
nSsaJx/f9ipg4tSq4guftb4J1jzJDhvP8IefpTDLem2k4ePi9s8iHmD++mLq/QDzZPxqMSaqI0MT
X4Y0gcrSSSYjbn7NMQmKo1QWR7bhWlx0nc7SKlgKu/+RGvyPgHN5vm0t8rxjgJdmR0eLeUrDgTks
/dC+22zAXqslHQkuSryKLJxpmm8r6ROvzFWNayuM9n2BhVeyjVOfqCCS19x2ODAbs3iBS5y/5d3K
jeUvtnWKdVaGGVvWk9f6IHRxvdQRj9HmxbFZ6WeQGHp+jWRvWAAESZNbdf9t7Vvjo+o0bT2tCKK9
EzsxVC2h0fbz3upg650d07K+rclkOzsIg+fSb+OL0trksYM2cEo8/4Whmnwth+5zqebt9M+M177y
R2TFfE6zn3POQz3Lzn5D7PuoxeOWq6X0e+Sx7jPGpsLFOKJOCEC1KbKUNELuS/dOxE3n7SFj1Q/z
CA5qvwrztUq9lsi6HvDcRGxkJBZTgvvEJzZhjonra43Q5ltpWPx9gtCH7oudMj795nsqA20u27jZ
rx5E2sBMihE8fF9oFxxjIx9dFbfBOtjJV4BtzRFSgAcECs9uzq90cI22K0LgZP070mBqkW2YfbFg
+YdEb/K1SvypOxLpBYeFKJPu2nn9clqs3Ltq8+K/digFK1Z7Tv9DL3G82zFCWsRoyMkDOXKlIMtC
1DNr26U0QmyKyEU1ruySOUsJ7+VMz31+zoQP7oAy37/0iq8mLIlQToJqRMYXuKDUWJjg6yHgo+YS
nK3Evzgk5FXYUArO+25Cp5dOnIOTvc3VfcQIF78ttTD3tilIzsOkCi0XJERr8fKOrSRYu4XneNPx
wqzLxee65Bz4v49AFwFRt0P0vV36zHbSR4LMvBq9IxGYahz1A2yMlXDGQet/1BbOWRSUHVcEu2D7
83fX2mc253QFIbCLNkFWGpUD+6dzttDXHP58W0Ztd5AB05xKItY0Hl8uaJA7WXbdkV32/DhM1L4V
afQ7Yy1r8q6V6dQ9SolKzPcGEw0rZLTavCtTtumDaU+866xq+V3VtLk0akzG7k3ItiTNsHUGQSxK
mSYSyIby9Ml1kYAL5zwWfS5DfIjLc6w19ruTGhysS6flF3xtM0nr5QiPxRoNBoDuSlwm4lHnIlbL
6zkXXeO5bDT93I6p9mvoYMWko4IVwXumyoEl6b+as+KyINCWJ7n0B+PFQhcPHaWbWbB0LlY33km2
faKSWM+gtFkuh2PrQW8BxTTUpMLzjWJU42tiGVhFZc/XqBmSrmEw0Zzrkd2TgLoDLh7rm4Zf2ILP
idLy2bEYGzxPONJAB0PHSVLvVhbAbnlUtf5qsSZJ5JJtKE0tMb7kHtVycpjVYAeYT+ZbqTf2LtMF
qTwxGa/sU2C8KAeIYqX51CCumepnpv3p1aoGAtlYQMGUW2Q0s988lwDA7vn65a0BtHUqUHl9nTUf
XMoArhdPGY+exauOiUlO2TK72h69ps3vAYux3rzxuuvfiYVBrqysJ6CBWWQR4LxnF21E3WpUCBDZ
wjbMYYNkKI0bxkJE+pQhXZBPXRYYBRUJytzil8awdO9NTXwEc1mBU5WIJbgDVcip8KvuIGeVy4M/
E/3AdU1hMEr9AZqd/mBXyxQB2AqdfqmOM7DSHbVx/Dw747LPeYhGOYbB3SzEg0B7cT+bY/3Et81z
uZ7LM0++6iCqgpmdZg2MDZ1d4pf3I1EjRNuky4O+tMmXVnPG964xrWszVXkTWolOATnLQ+mXsEmm
R6syblR+9c5kzfrLhkN3tqxJEENe4bUguqR2lYi9o5avP23p8IWIkVt4z3ZSpRHUgrKh0NamFrRl
PPXBgmKYEwQ8EhiddOQ0HPLmDqSXBlwMd899X5RcpFXKaZM5HVfkOpFCEsRsLvvHpVA5oj3K7ujf
t1Fb1/G3rsSjL2Gjw2DBYATxr23/OhFqzxOvPbb276IfL5eJHJQr8d+/zv/T/XhbbMVmKaftFzRu
f+9+/BhyQt4M7bEE08ay0nWNF7kZxQJBksWdI7bW5fdx+O9f9+9TNrou/uNuHlaHzhQn9L90XbTk
pZU3ELXmvHQ+Bw29StXP5bxXbsr51VT1cnOclLNYTluV++9f/e96tD9fnexySBa+w5v4V23W0oNo
UobTHJUd04CsXme+eNupm7s9p/2QtPypo/R5t7bKGxEdh/vvt/A/E7v/MLFj0LKNVP//E7tTWWY1
iNt/ntj99Y/+Ec/nMmBz2cDgSv89suPn/RXE6ht/MCdDugGnwf8rue+vJFZh8n8xA2HMh5wGeRy3
Qt8QL/+//5fl/OE7rKLhraBkIjrV/G8mdsyw/vXmZXYMykiHuMLkDhD232+qzMlYYxh9ep6l4Wb0
Xw0FcA5crZWuxpEzGwKYcO4/t4WE4bjR0+NQn3jQRUlPjOixY0kch15TOud1dUW8K6dmVQHp5PPT
CGpIHIzcXbSnAofJm4SwZYdw/QhIp0Nk4z+Z/XQpFfa6oIyhHrMG0ldBmzU6Fx9qQIOTuqMsNtZB
BHXe+LsVxkOHT4Y8uBCfNBheJCpTIDxNfvPzxf3uERcbDZ4Pu23VGSKkm6A6XFB72niH0W5ffARY
UY9U514JNh7VNJLCaWp7F3ELBVQ56fi+WEg8t3m+PM3oL69dYrLyzJFo79y5QYude3NiB7WtJ17g
5O2ttNsJKKFCcEHBcUwIrTqbbZfdGal3mDOzA5jZZM3erm0nNPuUkmZQZmFEsw39TQyu+Vb6EPIz
GA/Phgnh20/FRzIt7YPdLH4EA9h6HM2cAOZmEVFqmI+ps/YRdFt3py2ZE8yI/R4tVyuvVq1uto5C
3y6JNEdc5abfIRe2B4EqKOxwaNwZVQWq0Jnlbeosl48dteV9P/biikKdGNthXMeLrnbSbJprDCzg
Vz45/n4i+Grf2yT0JJ3LTsTxv9txjFQLexXczBTHe88f4NvefKEZ2yqsDtvSPk+KwYoLW/c573rr
ZjEiu7Oodh7x0cqntki/5QTjfdqNo6I1me/o65bIhitHlxqLgCRd7YmNTPVcdkUV1kXZX03q2HDg
Ewljv3jq0KxS4hdjmHHHfilgBQSiN+frwl4pamfb3BkIbCINxX2kT3HyguOZnSiFCzVeXjc+PzbP
u53etsadxcb4TAePomVWD8koyid3qqlQwV/7N5da+ckzxcSEK87jYKOIX8VWKuTtpLGonpvDqo31
TTe5ol1nHC5mIcQdfsWg7SyxN7js7xuiG9+nDlDEThuG9CxysmLhBZcy2MqESOKOP4x5nOw1Od4x
pO3PzPDucUnQa61OjRiAEg2rzawdycT9beaCRIqhlYY83rxS6/CqaeWeBdnNgze8j2nnJgpdZK5f
F+zkj6nVPWgE3xuMciK/FDcDZ82u9trvfeu6J6qa12VLtYFe8VG5rIU2HepCnqx5ZwuFqXn7ppYf
WkLP1hiE5QAyehOjP4fT4sfHVk3avfJ8fxePbYJnW7xzGPYPZlvNe63vGgJBE/u0yF68Cvy/MMXd
HusuMT/M27mttLNLKlwA/+4dfKdkylh1hxKU8invz+uQXYZqSAM5kLlWZ9c6RgnCbJkRpagIiMur
nVJttqfwmUNR5P2NVOjyiSo9OZFxA+R6LawTs+H5CQfseqiHAtI8qtkD+1DnXnQT6ENLnbqFWjpS
Rq+elBheR2giRw0z8lUJI625wZpeKP25zjUEpJE0OjN/XGJlVRfga9eKTPpGUpI7zuq/5NbS7oVZ
F7A+svhxsbzswU77z1q04mRj0ArWzPh02snGG93pw0ff8SuDa26jri3Nu6Ssqz0BO1zSelLC0xAl
7Ou0fFw4doOUfOSASFkgkG69fKyjjzQm5nyeRq7BbJmXD+ZADFGrTJfPspufa90BTOzV1QMuZPII
oUCN7WNCrXGyWpWS02MKt6XBmciQX/Pm1BYT5XpWD0TytbV/G3L3V4vFNUxM4Hcq9Urgrp6RyUBz
BoSdTs1ePxRZNc4JsSB2DjI4c7S9AYhp75lDBTEDPiGHOykA8/hK7nxvCGyf9XCuGO3S4ZK49r3Q
EGHjFs/JXGAsYzoPRcdsK6Aw847F6OXrZWZQ+TTzwH4mlZ5bpFBceqdumOyvvZF153Stlj4g0ND+
NnD1ZyGW9iQNDS12Bf1R694kFH8zivHCnRv4D2e5xERQ+3mdHGM5nJbMSh7SciyfPQ0RFiN/YgfS
Av9m6K8qfW890e8mU1RHI0vST8pK3Q9go5P5lCyDuCSMciAGitZ1glWxUZ9aj/vDmiaEUPOqPbUc
7b9qiE2ExwpT3Q9TT90+m1LfFs8zlnQUYQnTgdGaKXrX8U2HxPkpOz1755mc1AGsvPveWqsHJnb+
Lx1jETT6MrZu6FCnNxhU67XS3RMqjfIn1jjnh40nOwuy1JIj3v2ppNER2Qnb66nitA1x0ZlLxNzB
qwI/5lNEPZx6r+O02BdmKOUPLYfwc65GE6Ga02bqKZbCeeU54u/aeU3247KYjC1d3J6kWxooNLps
nr8XaE0Eh1ESv5IvMT3OrtS5KpdUe8xypq6ByQjsHXZ9cUWMBvhgigfhhqZfrSfavOKHGGRxaxXU
ShQiZpitdXwqaB0jo0i5WduGXO9VWgATe9V7S2ASZVDhkvIZeDH2erfVon7GXio/PETG+1rLffJa
Ej8h6FEu2rkz8umRuAuwiSxKtO9CX4gzxa5AYBUo5OOIRbs7uppqP/xkrr1wWePx1BqDpaI8y+VC
vmOVv4FtESLwGmu45SLG/KrNlrw6OCxO3HOgFUdTbxcsxTMy5SL1d9j49ffYH2KxqzO9mCNj0uzD
WIrsFvutfoBh6Yb1ONZkXnoiR5Gb5l5gI3EOrcJEYqUGeTbSwYmcFvjFMo19hEXFQZrQrgBiOrGT
ui1D2ORExKdg3wPSa56MsR+i3rb9CyaBEZpzTHrT7ObtqXcFeuoKOdh70eWDG2QJGuAQP2zztVjM
tmZv4C9otnO5/iRAxLrHqo1sz3S+4bHwv7hpXX02Sd/srRTlTsQRH2P5I4tcC0n84ES0MXWfMhav
9/4q3I+JGdOxTVt8dGZis2RDNWZ9QxKT3g2xYb36A0YYhvLWLFDD0RbXjdkcwUPyX4t1LDyQNKTf
QcpgrD6bqfE5+RPw3tpuPxIGy0+2P/h1mM+m/j7i+493ia5GriW9HwPsNcYPX2Jn2iFDSbSz1+Tx
VyIX6i/LOjg9VKZ0vhv7cTmAidEgGXe9JFDPKk55Ujzq65h9lbV7hZ8UNWlFfrun7ZSHdhMglY+C
laXF6IokSnwodhECR/MBBKyGOD1xD9KhsEA5N4lvhImaRGc1bfJai8Ul8g7KhhYYmmUsodFnOnzj
JLn2DJN2iqyek5mX02EV9hCtrVXuR10fL6hnd87YVT/T3ByJthkdl6wYMlaZ4zDZxPPffUlsN/7m
iCZGrK2TIcG3ufZhixzkPjVnQucps0hviG29DbIuIb4hKUT+gwjhqQ667Y9WS0uOFkvdN+TdvJWM
G14yW08PemZr9AfxeOlaBtBc4I53V3SVHyY6NSJm07MHY73fM8oZ4V74ErEvA+GvPSM6UCyxQp2V
ZvaA3Kc1nZ2M1/Wu0Iz2rNiuXfgNy4vJOOV7vAJwRGs4kIcgMcr6Vn2SJfAG3JNvLaquMcT017Hz
lO4jjgDtp6Fn3Z/y8f/pkv9Tl2yys/93XfLhZ9Ml2d8Jon/+m380yfofzHOIo3cR3+NT2bwOfzXJ
nv2HQ2uKNpKMYOQrm87jrybZQn7yj6ZYhxmKthLdPlcG3MH/pifmIfwvPTHya7prmmKHUEToZ5vO
5Z9kAb7Z1F7ceOURJ+C7gvQZDD0cY9RxX/EiPvPYP9b6KL96lUEZTXITD4N9T7TMsGXMkApgnixV
Lad+S6ABkmnzyCKVplv0NnK3pJph8rtfC4IGzghybPCHEfi4ZdswL9BvGjpl2geSbywgJWHrZdke
2sG8GxP3lm9JOWrNosIbqju8RIqfxnOFhY3c9ZppRhjWu7NOkhX27AfsdDgGtkSenGiebsvosdlJ
R42r3NCgCnoxM7+gPCHVJ93yfWjantSW+NMPyZsjmLqaijQgd8sFGraEoHzLCtK31CDD6Qlr2ZKE
WK4hvy9fRyKGKE2oxiX6zYr4oWZEsT2RnRV1gmyibEspKra8ImtLLmpLCRRtSzPqBLlGaks4UoKU
lZLQI7gl1l5sOUhZ4TARcMdPE27OFvNzhjRdccOzNMy3JKV1ALnFtwrohpSliril4bd8UXuItxym
UZPzsbV8FcxuY9w4c8uvVIXtmz3l+8pXT6sxVLeC1FykhiwwoeG5BcPzsbzvGFWonelNUIprWXwd
SZx4KqxUnKyeDsuyMHDT/k3ds7S0+Bnthn0nigUmtlbZ+Nrg20EtbrNr15TqKypgYkRsx3+dKwue
QNOMBL80pOakk1/telWQkTCCvXMV7qG6tBjtleZkHweLzbub5bAPcncqX+uitu9s9BIHlBrGVdQI
+ygOSwK2EmaBFzokL0JhbPDh+eaIl3LEAdTztD53fRznwdro9Vlq6ygpI2pXBllZKB4vjNmvOslA
WFwsUFfKzT9cEz55NMeYJMmci19zEwS4Z1FNzVXWPBsFiw3LYfQoNoI0uPz8o8U0nQUMxEBeZ8Vq
7LfByW7QrflxsafsOg4FteqIl2bXZ+xLV8VM1RoUc20byFbUUdp8St0qXxfa1m/d6FonzbJG6mh0
d0cC1fk7KXIJPkCIu/PCCgY3lvGC3ISQ8IEfSeYqIlKYFMujmXBp2mO8FEcbvcQWFo6+wi113mMF
Y+cGigJCfWM7RWgtfA+tV/IDjWFO5a7ssnq3TNUSzUOF+oH775Axutsi1NF+xLiDqa1SeujWoAVd
JEEjmVwZBY1W+xNSGZqOEcn673eWx3nrIXowtpURWrOnZE1ZZtsdIyFW+d6TmLdoHW2oABUDeq/t
enzpc6HCxllIVcy2X3ywCLpYRnv44s4Vf7GMc/NkT3+aTJtlp0OUO+RK5B+/r7TcHni1lbhsiIcL
eQcZJpydB7boAekx3gfg7mQkEdDyCu7dfFP1loM2VMJ96uxEnJoChYkBEz7qOlINzITy5dhOfKnj
KOqzBlCZLW6scJapavgxuCmNuN44D57hLHeSmfUt1nPvpuRGe+OKRIDq2/GHb5Kzo+yKWo6MLn7Q
5PGK7sJ+rUxS7RkkGfWMAzVfJmzomnITgm3fVqWq5hlrcO+FfRHX4OmGyQubnE9uASt8MZgmxIHz
ewroJPz4cUMyuPB/g3XlDzLk3imDl9BkdRcyXr9SC10nuTyCqXmZJHqjyW4+6sxDzuEsoe/dm8P4
oKvkMYWoB2spPYIK+mUr/w6jL6MyiPq16d7m3tpbU3oYnPU1Ybka2frsXRwCwgifsndFrwVmu6BC
N+vmNvAcG+lymvEAq9K5QU//0mPBvjoTZ3hheEnkuK0VGi7p6Vm1XDFaRGqG3xU3Z6t240dj0OYH
YzbzPRIM0t6U56QHpynywEMatVvagjK+lWxmpxICGsqrNNI64wczm3CS5k9ZgzeQadbe5etGRTEr
Wn7T/t4Zw7H27Cfm2mVYTKMF1z6J37XE/Apw7DuW5QpufF/tqeYHWrZ6Ik3HQrPfYxsJzM6c2Nw6
zTPDXwEjIl9/VMhVkHDhCSG3dN8OTB3ysUWCVBzIkU4BGq18wZlj7Gc5oqpUS3EpHOOLs7BIAnp/
KualOulYtI+KQzjSvbHdsYjFKeyPxFmssN+a5l3qI4mD+DovS6G7544L/8Akm03rFL/rRiVDlP8B
05tfzGBubea5PzOTDB2hpP7hEvpD71i8DASify6LBkIqp6PILOmF+sgSOyYo6yz8WADVWVfOA2sq
j0m+WsDvGeGHK7tJP36WFcKThZJVB9J5nVP0rzsrmbIBC5yJagj6zLhjZ1ZfGsO5lpz5T1xWjB2d
2HjEOSMo57Hhw8rX8mNRF20kem0CmmS2P3t8LjuwdKelgkVute3nWDZmJD3gY7kxfdVhsIR6w9Pe
N6V9YD/5HSj6u0ytg77I+Isy2oXZYjEFbBgLjOokU3bC/hIvNchDbkOSGerkK/CePqx7KxpYxF3o
XpIdRYL3gw3CdGNcaXwpFrnVENjYSCR0lrPCvk2ikRl7QNqm/EvujoRu9KL62cdu/nPouvLsd5Ub
1EkfR82kEWniCLUvev5tUlk7miv96sZ58wS5mtVCKqmsLI1k2bbzru3Uqo8adNiHMg2L9lk0oU2F
xVg4W2lvrYaTfMhIn0pretuYvD5/818kl4moNePcm7ExB4xBnavpy3HP/rzSuSWSV7SK2oMDECcs
LHNmYdo0OvyBRNtN2F8vrt2xlTfqOAmAOrdmIFbFY3Aem2vjGe5ZkBO6iyXKnriXjDLIer+RT5Pl
u5UZK6hLv9auQ+LZJyqF4mDojdxlcxmHpbIbFCrd/KuuTPPBwKD8RXWZovF15RvIMphunIURsRJk
Y7iqB7MCBZ68ZrhfVGHVNGlnveEAaw1THhtyrunZhpysuCUmN8/weFslMaqi/Ob2pRf0XaweCkfT
77u47val1XQHaRIPPaqChU7b3c+kegpNOyRmQo6Gt77nXde0UQ6rB9+m7MKV+Q2Tor7cVyzNQ5Ts
4gA58h7N6HLoiMQLzDG29nbZT49rQY1XTJAxGxbODwvylWeZ9+oIoVR7twb/yiSr/6lc5oTSWYa9
DylrP5bMkbFsJ2AIsywaO2b4eM3NAFvujSdo8wBRiPmhPy5Bryv71WpnhA9zEjHzel4cy0XAahqI
+DwmI7VxcIioCEuDJe3UJD8xmh0spgfBhL5lN8Hm380g9s7ZZPQhgpH4pGR8yRJ5E7FtR27s5SdA
dvNdnHsAzaIcopgB1m69+QWnq3HnjgDpp13ebiyJQ1HBHnqCHCAjbuFeMajrFSMu7MBawiMhkTpp
GT5sZTYhkEfn00z9u15sSpUizJOqsHese5nge61JTBBu9bwMeG7jhK2cjN1Qn0yAlNLCU5MIHCtu
zCNPwzeyOJ40+vF9VftbZMyonmN3XXfGsvbXJLebfT7Z4p5gkq9ytbLd2jq3zGf+kq/DcEvRdkWl
b+cPYJ3sbyjNIRub9frN6I3hXlUoPDJj+tklC2F+tjnde9MEC88j6EfMdD9Ef/SPBMWYFwVt5pZQ
qiC0G0kf19wPlpsbdmzMP9WQLGhNOoFkMmZiqLGxSnLwVQUCTSSK2RzG5JPwqGzLA9FX2UFH1Abo
aQ7sQtytFoU2sSI/XFOx7JNVd3UMXIqN+J6ynSDTK/PPS8JaBM3uVvQnRLB80wWhPABE0AWpuqeO
73EnMmQ5dWw09Wn09UBSy2hkbQ7FaV1BOVMkoFMUWcc4lrSIt7LTy/s+rb7TgIJqakw5IlMdtoyX
mnVSVqffZVXx1EdJ+8OdnO3MAua0x8s57TtGye+UL87ONK35NsT+ioLSuFlEPDxYOYDbwDBL66wL
X0busnKn4fZ6dUY13uFzry9rOXkgM5ehfChq6dok3lrpt1r2TEvjPMOka6Q8CnSfpd4Wj9tQB5S+
98NLdA6OKbGNG1llHkYyF8mzVdXf1rRhkjPFltA48l0mYaOu6pd6iwO1t2BQJn/Nvudg3HnGesq2
+FDmrBkPaCJFGf6pdwMESuTILXHURlBJKF2uEGnz4g/IXeeH/Hc6ab0FlVomotl4x6L4d4Yp1fOw
LiHItC3g1OoJOwW4M/1KtwBUd4tC7SQS3Zl0VBZ45M9ugamkcl2KjqFkm3TeDVTo9JhsAavWFrVa
KEJX1y1+1U4abwd1OYvyLZyVN/aFxi+OXD9t9lpOhGv5O831f7QR9ZANy3+a+gi8RP9u6nP68Zk2
fxdG/P4Xf818DMP4Q4cfhIVfAB9iXvd/Zz6G4f5hbohujDb4Tpi+/EMW4f+hI1TQ0Rj9tjhtw6C/
JkDC+MPHw4j8CN8I0BPd+q9GQJvA4p81Tfr2E/BLYc3Dl40J5l/sPoURy5HBKMEVqdBOSQw6464m
I4/0Vc9Y8JgGm5PdotmEmV4+rxnap29ILX6mzWo/C7ew7NBorBcHguNb4WrZHeKLGZO06SHIamtn
26esuO4jjZpvuBEvlzASTQBrftFrGWtBPWWlBdrAz/oDFXyeX9Ht+bRMsvT2WZ/WJ9x/BIjnI/Pn
xUiiuipFhFPK3pP0bZq73B+f0AtusjpdxZeScvHSj+ZwwL0pzyaw4B9MDD5ENVDZ+b3+DoDFPeht
1n50VaGH1DYOurL+0+pyg9+X7CgU0iZj+HVJ56PeNgIWtqdd2XvGxGC60z7VPaOLw843mYiEbjsa
1QQGteQ2NzOVP2hpar5Ny3wRNMeRkc0wjLNUvy391hGNso6mQX8r7cz/MrMVeIBYYrGA9N/m2XN2
kw5r0pqqJ5Fr8ijGzrx2VdWdRoYRoZ5n2YVkBwTMTprdQx/+9AdJi9WSemm3TnEnq8I/oPucvvWF
G5+WGCtFURvswcqs2625h8ME752EDt41R9/Mfo6j2e1ItZu/2gYQQsgDKHpl6wH4q0rvA9dPsbNd
oMmz17xVWfUmQcvc17IFGp2q6T0eNBsOJ6ALUWRuaLeIIQJX1bQVJT2REViZXz27K5LWgBy/9rRd
kV/k1Dt72PNYwplAFUcmGTILUoC0vPvJjWqN5+9BnyxnIWae2XbgFEZyE2y/HpelXx9ilephugp5
SS0TDU+mzzavYjWMyFxxQO9DfDpBLNmzYoN3sQljv6D6t+6xweZ7zLXqUXWy29d9P38fYA2DW9XR
NoyF1v7CrMwGN2HzfajcXF0o0bLjDAX3MsRAvUBsqwSmMErmsiWXMjUYzSFcbN07g2kDi+PB1a8M
+vBHd/6KxhrEbR1KZ/LZQvfjqzUvI2kO1mKScFxInhU6exIzSYHJpCapyBqZS0GDgPIO+TTt/NCC
TaChbbo9aNhLJnlTrnTac78u/RdUKgAmp8JMfzXM7naeV/pH0PPOpbO1H6TQ6KQUwB8BN5kQZtlp
ygxYW7JMa62Nz404n4EUwNXOvWtjhp6VR2xfCQ/i2+QYJXgYw/lesJg4r3MF4sWZUuegOooA2mj1
1W+E9agVsRvpLllO40BuMOIVtdw1ShMoS5kznz2nYGFWxSxrltFcH11bNLtV8mR2HFwQw2yRXk58
H8Je2z7ASRpfSUtuyGOvU/ZC8SZT9ZPsTmuJ3bTxiFWh5/MrOUCfyf4pfTzBrkJY0E0L4qQpp7yK
l10GO+/LNMsZO7s09qmN7j31QUwQ7hvfg3TuHh1HouzxupcMiPHNt8ZjV1vrg6JiADfonu2R25rJ
sjmf2K5S3CunecwrU9sBuu7nAAff8lz0ZXtf9ZP5YrJW+8h0Q0aaQ/M+qk6dvCVL41Ot++7znEsz
9GkZrLnV76k7aaEb9ZQI2V0WKAYhh6d+7dl9hoz52KhVGWh5XfpRYin9tEoDqIiN3UTI+mQisTlV
/UgwidFXIUmdJiCmODl0ZpxGcda+aG67xP+HvTPZjttIt+4L/fBCoAtgmsg+kz0lkZxg0ZSFvg20
8fT/Bm3XtbXqVt2a18DSQE42mUAg4jvn7LNZQHQ/cchafisx/oTakMtxydhQywW+M58iXjJOINgE
Ujc/yGFutvTa9BvT0v0lTWA9VYXp7NumikPPH70bk9Y9BrssREFMMiKi8vbVrs3kSAyqCI25CBh2
94vBvMT1XnkI6iMRXRSprDU285TY4eI5w48MYzvZnLR+VKTPw8YpN2yizPdYl/GuFUWBEXocD/6o
jC5s0N1eLR33164sHhVT0XMSeFVod11zoQS3v9cVp4AJ3vK9KdLgTiUdxAWKyPTOib3uUDqcJNmh
+luV++N2kInzW7xOdiY5fwz46cKcNbPYRPmUhB2FolfQ+e2mbtzpG9JeGpKR0Y8exn/Gk7X3OvgJ
94btNVvt+tQ4k0e7IfdksGDFJNLd1HnLC6RDX7bprYiq6qDNWryTDXKYs+ovHB+i0CJkeHRHD9SA
aUTuU5qKGdeL9k9lUDzCyj+xezA3QUdAYZeboFJRD91gK9PxYcIV+82Y3TLMhhIbo1cl91mh4JIY
bTx9NWOvPQeogecYuywGvjwKjqybRqh686pwfT9qPdyTR6Ldt6BpfuANC12uvedsscq10n7DLUF8
KRCUTes4OZFKe8yZHnNW7mrw8HYUh04V+8cU0/k+9vtip+yhDE0/ulILmR9qTw3EhVDvmd6n26mh
IJkbKtkDwkgPMV7njcUBcUepS3mN3Y7lG074e5KaICxG07voUckPIYvi144owa2rugdll+6T9p0v
5uKo2zyIWg4+tsQEY+iDP8hh1wIt/qLKZDi7Xvme6aw/JZmM922e1oeRg+gR+gt2gdmI1TnlHIew
EzukYqr6nqxIvvV5co24QB4oYLZejamartTBItQy2h2/Ec40joUe3WvZpNnZSt19bZPVMC3ahD3n
62xMzsb0y2KXVnZE4Gosngm1Noeh99s7Cm5FOCu6O8w2+s1HJAiZ4CYH5lucuZg8HBUktWviONOl
cfP4ZQxwfElFLKDRtB1jLtU/3LZ4TsqqCq08k095xI/QQ10M+fkA9Wf2DcmKatck4i1SHBvK2qGu
vqkxoRoLTc/zFVS886VocwQS8hs7x+jGA5p5sE/nPHrrhmU+OHPavXFK4QgbgHOsR2s8ySkb9nhi
3ibBuhJQaABEZNzQlFTuiiF5NwYcjd1im+SDMn0OgmUj87i4zP1F1h6xVcIu461T1DGgMJOInimL
LxnxgSc2Vfmlan0e9S61NRvQvn52V9e9OFBR0NzScr0vPXvl/5sdfiIYJtXsGockc/CKJVZ8lVQv
7LClDceYUyOTuinz7hlozSdCUoxd/YHQT5a5qG/TmxKstbXsQKVwvNd3DSpQmLudONe6q/auP83v
gx/BTFctLfVRrjyXxE3cQiZG/9jCi54/gEY2b97COJJt7nsZB9GWH+QHJPt2nzGnqMOlMrrTokw/
LLPcOMa6I4go27zEKODk1U0zW+gxuePtJjjTSUho7jvN3dYWtQtra0nAYUMpF/JNnt2x7w371Cz2
OMP03owanqBTJM6adYA5J7vNBDcWNSqG+cOHB7rpcfluhh5Zo4ZTuBOAGDdsPbqdKvIHV2IMZMJE
ZJLGnlX6s+g25aN+q4WKj9YcRTtZDY3aIEPkSGqDCtEs1LadCmbQrYzkC1zRLtiLQbqbVJsPsuGB
RJojzsD99OJjbmRxp2csVuZoFag/Ob0QFaEp8eTPEa5P6s/9pP5Ih3JE/SyrIiif5Qw02jlHrp/m
l57Uav08LSPvGlXAs2HgOarYKW+yzhMaI3Mh5BhWU+biM0mJ9y1JDKytjzIKuFB8f2u8Jvk+0VS2
YY/gvvCa+s2Ip2i/WGNzYpCI40yM/rw1lZ+eh9Fvb1rI3tgdvfrV5s6z86Xb8x2NmzxggAG31CLA
5zY10J25+t5FpriBEOWfPHq8uYM5zN3KwXvWCUpzi+r13SkaRfeQ1M0lcoNphxLQPcItsjcZXSKo
S035YE5JsvXsemEIm0zD0SnwFbIaLFt2fda2dtjCWJMqN3Gc5kevK5wdaTfrYlaKLmqTHBduFHuH
IDTj6l7KFUDJ9zPzpv4yp6PzTVE6jCkWxKFkzm5YG0ywOTz7KXucbN8NU1pFXolf3MUZrS5wyYL5
CREt3o4kWKMQq7R5QyDICilFUtQ70UazUa7vDbQPN/6dz1MYERxtA9cq5vCNIvB2nssse479on/t
2XpyZlLj7VLp+Kl0tSL1xJtN20p2MEifxRvXKpNbIxqnjgpmcvTe0JinJVP0ykQlbCt6ZfCSIayd
cjgRj32Mmy1uRfsVhq14EY3fvlR1/DUCTHR1LLqWkXBMbMNW0wyUmjIRGkbzIoOyeQKTpaptFFEl
cTPMifNQJe271LRnbRo9x8DSqFIN/cnksZ/qmECZSaXHXV4sxTdaOLMvfjZFB98KRAw/QVgHjkL9
FwY4RJ2BcxICd2LKj+Nmy09U7bOO4dGWTgfNNL93mem3HXsdWmhwYibu9Ktm18eO33DVhm6P5b6V
fk5SMCjSxy4O2Im1GiVxzAZrp3xD7CypgxNKenpKtM6ubjKmp5IOx1vawTnAzh4Xk2n8Wvi1/pJg
CHM3Hm5I5JSFRYPK0eVbzlJhceVPZqgzqe+MpUZlGJro0Ftj8Vit+yRbc111GqkFy3R8jj7j7ex8
Q4yN9bHKIhFmHMuQ/ojC7sg0dVfXZnOdVubaka3xKywtASIuu6xsX+p+8ss7gUfZxs5LEOmmJTdg
UvSgEj8cEo9xN8Xxnv5uoNVM9yJAHfISpLi0Go3lW1/NzfysJwPhd2P0HHj7+8FUOPt3wyAtHLyB
3c3Thbek8/19HbcJkrMSNTrN/yvJWScOcuItzvtDZMj2uSjK+etfxj//hNgimM78baYCS4kAE8Q4
dmVMd37GezTtPGWFLabb2FBg4wPYXMIa+UTKk+EjpcdvVmljq7POdu7uDafbu4nY+TK6aQZNT0K/
41c9BDojsZ8e/vUP9xO6ZuU8cbi2TOF4tJUG1k8Zr1KMgNgia7ptmu5WNuwVo2M6/hsc7z/7JjiK
gKkyzzXlz28ANXszh95xuk0tc7P+52HOr2S9//xd/mtE+7cjSR/n17+Ka1Xf0/fq70Y00n285k8j
mvMLJLSVlscc0bElH+CfPjT/F+QGogA2oes1dfWXqaT4RboBAUEJncXx8K/9Yyppy18k/7C+7I+M
138yleRC+fsd5PjCFvwUWNNsJmvWz2z6gdhQqpPZOEW2nrd2WxTvLjCLeDOkpgU5Ell53Cxq0XRU
GOMU5rElrl7SlTfai+jPEgKAaWSm43fJaO5O47t4C8xs4XlN+wjj9sEot3MdYaasdPVWupF9wiRn
3aFMeljIiArdMDP0dZhnJdtaFdAIlXr+k6Ty/bGbh/HOHN/LusO8ScLpa4+w/VrnKeAKPRaVJhnT
zO/MA8t5Q/XRohH7aLTZzgFr6samVDbfNV6b/5pgJ40Zx5RQRRaro7yLegtsAO2MDg+k+2Y1rNmY
XMnBb90Oss+uqH1JtskOMoF/K7MPbZCwOwXjkFztTI7+Dud0ii+rKjybMVJefzSqaV7r3tS3g1rM
cLALdYkDNX1wxqlenT51CVj48XJhw90+LE0Wv1uJRUQrs+pNiY48DmUTeli4UTT8iea8ub5nla8x
ovlz221oxpOHYk7zW9+m8s4pbL1vln67qPok5TQwTSSvNFZDt/EcGj2tVN5jXwlA2Njlx6wKRoRz
6d9T98x+rM/6J3tBCk6VojFnWuwjrSOiAJDLWcXtY7nNFj1cfMDx0Ukr0Z7XUD3qUOwGMZugVl59
s7SqkMa04iuVW8PT4NB5mA1i0pshH8VLKvPopTc4GDQToemqCozrpFEjwd171JssTjjBm7rqWAzf
6NNs2tANyu46wey/sMUefwSM9YC0QvjOgTdythqdqtg1jLOybTUFHBKY/4835Ko6sSHTnr+3n3Id
wWn3EFPkVG6sbFJvWVYURThFwCI2eWvH95UfVOJIMDl9TJrc/mbFZfoQaJfvBrulexKIptBeEuci
LBqpsLzVyZFMFhrbgo5t9WN7nBZBiwOUxtArs/nVqOLubJtl8BujKNntPZMBBGSEyU93+CmDRxKI
GrQy3BTjBbyOd584FMkiR+PH3AR0EH449OcEpOcwZsSmLreByxG2LUVFNDnIcVyo5F7OmbpRYknO
EndMsBP1xGw2qhzmYEtcbrlc62ffJrwed5RJbo2Wfxc1ePJ2dIaajsyyuc14UKQ0ppXc5S8zDcFO
tikA3Di8PTNbJPw0Y2ryV12JlXY+B+OSeQyDAsDsMJKYS/WkICgoQzNmxBqN2owel2m0l3PiJhkQ
Fe9e+BnZCUdqnI2khED/BE9zwd2zU/NQvEZQZDaioAhsKwc0gzBvrJo5nHKfBmDMIBhS0Yc9hTAY
MVLz1iHnde0ZyB+cFnK1qhWOIlo5d3SJ5TvfZpLXcb88Roop7yZF5vgyf+amSMyZ2b1MsRQFW6ch
VfbkaIVLEHIr7bq3lmiN4zR0Xx2yHA8GcIScLSRRLZvMFo143k3Ng/xQroGuYo12NUO5PBCXs07D
Gvyq1wiYv6jiYepsBqt/BMTw2dpBsZMNHySgyk25BspEm9yWGffHGjUzyZyN2ZkNNF/JNtrDsMbS
AvJp3hpUg3N+zjLSlJT+bag9UnyZNdaGJe1rghZ2itbQm1jjb3INwkFpeA3WaByWW8YIa1wu0yLi
lM5qvQzmt2oN1UVrvC5fvndqvPSa9zDqzQvFKCTxgHube1MlX+bPmB55PV8uBPdI8OFSKYADWY/m
Gu6LcCiSP7rzpiy778n/sfHl2LRc5BoMLM36aVxbr8pZ0n20JgjNKR+31meskKGnf4QQBHhlTR0O
vwcQiSK2zFbPna0u/ZpSXAJ/PMDtRYVSC+NFB5ge6iuwqS6WTsqv1+hXDhfqJpgnZ+9hHbC4jC7e
mo80485izLdmJue2PhgUahwcXEFhz+b7lipIYpYgNACzrdnLdlkgNjExAM8CEPYhX1OaXtB9l/XK
tkhjcdGQMXeGYlsdNmDK1mUWByIFqkv8TGNLvIX9TQn3mgvVa0I09uLltlhTo8soKFbM4yE0XKZo
VpA+uJ3RckuQN+2IXxLpI4PKqLV8GosoenDXhCp6FJ6N2lyQtcdLQAhmm6+J1mKO3pM142qtaVdr
zb2mawLWW7OwNJ2VYW97Z7XmZKGls/Ib5jeKctuNu6Zpk2yOwsDjJ7Vy+TGRcXn0jUCGepiXvb1o
+FaTLH54CuaOnnZqTe1OvUOAt1uzvKwxxjXrUwK+bVK2j1iGi2275n/Bf9qhu2aCqYxKPpzPoDDD
dyrL8+GRi7C4DYCm3GcAcjbemjFO17QxpRb3EmPXds3dnso1k1z4NtWXoEvu3Em8uWNHUEMY+VO5
ppndXkKx5Yi+B5ND2JnlcA0+M74MBbW9+yVdg9Gu7R0A+yBhjKSmXTUtOBDT+eT1PCLptvVORgFc
c/vfffL/TboHQf0v98n19NMm+fMFf2ySA/MX4Uo4wf7fdsiB9wtDSo7KIIQhHnjr6eZP3d5ecQaU
rpDsAJ9BoO4fO2QApMQ62HPTheI7cn3VfwAgdeyfohtmAHzUsYFhccACbGBjUfhrdGMp+36sZOqf
zbacL0ammu2UW/njTF3C97Ia9QlzDkFCBkSECil8JV/4mTTM1tBhJJVxTxALcw35s/Hesfvoa665
vS/tmlpMehTgEzhoYoVRxfofUkmPbU1EJJznQn5d3H56GAgNMKtYyiI6E84rvo8jacmxHfyvCSY7
Upyfccr+M1pZrSlLQoOnZM1dMlovdlmyhjG9z2BmtWY0cVIXv1XENuOC/GYWzOO3Pm2dR5KnxDuH
sYl+9GvmMzbGG8hHGG1JQ2eves2GOlE8fpvjtgytRSU/cNE3GNJilzhAN8v7BuGVLf9iK+70eL7R
shMTkoqz/JClYTzUVcYMW1KgcjsaFgzoz/BqTCwUVkRtO1cryXI6b1kwCE5OjLl1E1fHApLmDttt
8ioWsCSh7Zf+Qa0Aig3UheJpEUlyx46BoOlQx8d0KuIDVkf/7BKqP5jAVuhPKkvvCZaNJh9Aubfc
LEtiwc8W1kDQGeUey4NTB98XYeIjWPxOonoXI0n5oOtDK8rb8xDl2Y6Zm6c3YAxwNbaUd3RYjz4R
F3SgBo1/67Bf58E/yuFxlGV7pHSqPuYgVzmF0EUcBmlZ1KGjveapLab+LKRPoNWaeXOCAge00VTF
nWDka8Jl0tld6i0w92J0lpdiwPDrDU7vQ4GoGfYkeplnnucyYNvpRfRU4hncFarq7pDHSOjNKclR
dDO0jGlGLqcNpD/3WbmS7ZM5vvf75ofiqwxHs9dtujV8u/4xxXnhkAACFLNJHd1/VB3bjmPEiP5r
NMzZabSrdgdwMLNPWE/G94YGgHtvoiGECLe7Dwy7A1htt/Ze1AEHrzkVNDj30D6/tib+//FBG3SZ
U45ALKk/SDGmj9Mik3tk+EUU3/l0rQk2YNlR57uZnYpZ+NXUtNSSJvEgut3GCpm2FDVjNacfGaZO
HvsvYX2Jfb4H5tktDdJPjprj3VQxPAp7IcbqGFVi9XYTGAXN4IUjxYRnktT5XpV5ye1td+FSo3/G
cK5lRWbQCdDOFXDesO3Xwt8kXyh36C1ctwFes9iGxJWLi9UHTKZNITdz7TwyrTkWk+ledeNE4WJ2
RMypZT16c8v7PswzCuToLNG2Ar5D8LpqzVsDKIe3VWqwUVkjtCG8lGer7MpdCoPkZM/BdB1scloT
vpND65K/x7Wg24un2uGMElM+LqJyqk1ae+7Byyo8QIF60Ak3Zk7JKD6/L8JgGSj8/Lvf1c4W6Fqy
qdNMPRuDVdwW0yxDVRGZTGdXPHVOzqrloxNwLiHHb3owDxAV6HuZYj8klc7Qf8jvEYe+Bk5XhLHm
xjZq+5j1MfiiKiFdIbIwwrYcZtTZuBvOn/6x0x6SZk7JCgH86Rk3brI1gTucZO3onVV4aNBWZj16
zRo0LuhQ49DgnvAwlDsPpxZMTEcNNy771F07Z6hrzLe/2bQQvcjSzbZJzp5+bhLORkMvn5mxDJdm
8oqZRUqxprBNwSqVupHxYeq5ZsiRx/rOzD3euSrO7vXI2pgzZj/WtEUdqQDG6ynoy9jFKp7XZu8h
pNMdwJxy4xCBoL0twWgdZFeuWVTr3fQ40yD00rYalRpFqe13uBUIeti8KQ8TB+hdpOFrIEUWvNuW
TYNIyCYs+EjThYeIb4+YmNO5n+nyNqprih/2LlM+427TxUde5ZqDiGXuTL+hXMCRw75TfvnCacS/
T+A3LWHMx/+S4dyy3AEhN5+rOzEOKbn72HzGlVP8UIvTv0rKNZ5kO1cPbZvEu4XJ877A/nIz6t4/
QddQpFOYbOxISBYsukk6PKWOjcMkUfa7rbikbbudrgAFqhsfuCRGS1fcKeXm4dwzz1A0GTzFovR8
/EEive3HgJ05h7WrchmImombhWOmcjQXnyWziO9EoLJjStoLl8sgfSzfPow+1vwtyQ5GJVGf6LNZ
NMm+ZGTE4LOIviTod8mGwm/1xvaPVgNtjOnVGnN1xKjf4sAV869lP+Shthv9bI826e0okx3+3xRq
nGzVF0R866qxKl1JcK+9DJ6Zcb21yaPrDeIJ/5lFfUHWkIZsOSbhME++NW2jSFhAJ05UzdCMhak9
8kSf35MczdhOHAmqEMPeDs0c/cdyNGm7oT+7Xf/QD1izOZ/bou9fzNZbN7cLR5jcfAFRXFRH/DBd
+s3hLEAkqa+9gSdRbqLT6jpB+avQ/neDwFCz2ONMxsyc9Xe/H71dlC8cg7uUJTjBLQlSsJtoIUmW
4TCZ5fMELe+Q5lNM/JOxDh9lsR2qqngAqtxD/5HnITaaLfi4P8hj/50j/7s5MhNN3Kj/O/br8l6p
979Dv35/yZ87ZOcX18dLh2PKdeCKC3apf8yRhWn9ApHWYrvLNNdxXDaof+6S8Zj+4Wa1gXxB/xLI
TLbH7g5z7H+wK2YI/fe5MbtiSnuljw/GtX3L+5nQ10a9X2Tx7NGv1/gitAhakzsVEzdHOCij6VuM
nfArpk1OXXZ0W1cLj+DONQ0mB7rnqgSY2Zr0FSrloSPtDD13TnSkrkt4zE1HtDnZFrq5zRNAdnJf
doBpptseWjHp6cWS7A6IMa2NgL0qSu86Oq36yOPpAaO/hAxiGZRNJJ6kng5jxF618bax9PJk+FqL
KwXnKS54vDZwA1aXoj4Q5yc0XdHt7IaZMjlESso61ZGW3KG9x5GaP3UtReyq0Dandh66gptszJqL
V3X0h4DUejHojqr5Found3NAOdqhYZxP5/RSlTsyRf5d3lbea8uoFrmqnt4Qi3nicKbd18OCLoy4
uk7FLfxgtZ0YPhYtgxyILotThmvqzVNu+2Ipm3GxqNPgow78j2Jebn2zywDz5GTE+SO6GQfPvkvd
1DwGgRS7PrODcGYuyf9jBy2NXxUFb+aymLA8iZJt2IQH5YatM0uiE3nLZhLueKwMXd4PkDzgFpcA
IbplOoBkWx4CZS1nHozrRDpl4wrNwUiPSZGl37ke3Icsx1G6GymkvMM4A63M9TqcNrNgrNtXz4mW
bMH9ob7nESvDEQ2Y/bDfWzeOO1rfDMq7SaO0ln1XO/GwBWNLek2CjxpToS9QZGFhpIMz7IRVDZBG
Vx8EjuG9Pdn6WDjZjBckavWbsZTNnmY944D4q09OYukPxtXylOBIedLmEt1i6K+vtREP4Dm1sUAk
1t4oMLCMTm95bD3/+Ju5nzMmN4a76tthasLaIGcEHb7qzllDy2l1ZrY3FfVW9lGbBXumEAxWcPki
uU6E8vTOTOAAffx34vB/mjhw6Gd1+xcr6m9VP3zky9/yAr+/6E9pDoM/JTf499YhwSq//anMBb+4
DCNYZmWAcUf8Ze5gB78IB58BoQHbw2Kygh7+Z4WlTYN1EckOaOn6qv9ohf37Aku1l8ngY21QoYQA
c/1PcQGbakqaVaP4PAp2PEwKhXyYRKy5xqv+kLac90bz18yY0FVa3Gtgq0DOj/XYHyHkjQcbq8aB
2TJxqL+8jf9EdHetnyYi/Gj8cjyJCE1AHzB/1gxn5S5uTifuSUI8qO8CNuJ3viZhxKQxcnM6l0lT
C8dwdmkHmzhGzTCaEX8VB6bou19V4kGB3Gi7XbPQa/VNN0Z8C7JrooaVG/O1TIANdVAfG71nM274
28LNcPshCvjKwJJH7/GRjKHeOmZewV0UxeTANaoJSXRfkmWM2ToZ1A+HgVu0ENpUsWzZiTGMRtYK
zvAYxCr/Zbu5owAKlA752WDy7XstvOELNHPY0F1bjhtWcGovBqqQfi2X0iTER4seBzfcN2FK6mlh
+MskeD9GVlKc8akW+R5zdwFum6zyA6Eq0kTxBI0G8nsUG4cu1d25jTNxGAZbfaRm0t0FJeRLL1MX
vB3nBg/ns6zSGT8G2UKphh7DWDKeZ2M0tqnUrLhwwb3b1rGXaxUneyPF+4k0JepHwwleTTtTGyPF
sbvVFKy8WNhu5MYc3OmG3gvjAZwRLD1JK/ZuSsf5Gkv9ZA5xcdfRTIJRPahwLE2eiPd+bjj4QDHP
BVSQbGYXYzFPZjP1Hk0/bx5H/JZhGfnlvTtqiaEXFll+w7FG2V+yGCLQLIx07T7ZcdC19m1QTM8L
ohF1BcB0Zq9xD3hCqn0j+yQPRecNoWKEsdMAk46zHTU7bDfGxtYmjlWyISfmEADs29h74F1vL5jc
uz0lzOY5FnZwDoTnnxNhFvE2qszipemFeq4lB992EsTc8sFg3KJSDcvSmq/2SAlZLBNvD8BpZTnz
2yOl9WGxjN3OSuueBEUyOnvdTpivmrxJ3nMu+41tdXPYc6VtNKv+oylxX+D+GC/upIZd4aQB0lRS
7PDHVpjIMJTrqrcfk77sUJe1BfE7TbikyS5H+4kjClWFreO9uHyREDM3z1I/GHZY18S7FVMpWGbL
8tsamL+hvtXZ+vPcHUH7Icb3TDBeeRJreJWIKSdr9LJuW0/2klB/KCuIUrWF0ipdpfyN1ZbSQltt
YUCbdrBsi7iINXTNyHh2Z4Vc5hhFfwpQUWn0c8ELzryPpxGjFo2hokiuMWfkC6g83j0Ho3fojOss
bCS9AAUio602cj5gSk3Y44qpwzvUVNegwMeHzaulGRtnwd6uA3zYfrreXYnfwn5ivzEeOHPbGNB7
0CmygvJ0kHntnfK++xIkk/5VjnreRZNyTvSZE/nwsEVvG4GhnZVweiXD6nebxifevyljXYltnnY5
UCi8xAvmwk6+VZGkucBtOwIeNd7OEVQ5fMRZcNrbkHCQeETHPimvS81wZxMs43iqY692YZgVzDoz
Rl9gU2uvIxQZW3cI0dOD15HzxfcGOIQBqSruHG4MRHf6Z5lljrXBuVwA0GyYedx6LAeXMsFlBkuz
KL+yEWqJUtp9vZsJnN9Eq0ZrkNNWW7kqt+mq4Uq2UMVWDKmzNVeN1+MaxXe7Kr+jdrHmWklyn1pT
/qVZFWJ/1YrjZYBV2Uyc2j+lZFfl+UcW9wjM6afYzHDOu1dUVhsvwGiQo+dVmbY+RWr5KVjHTed1
e2fVsamNaM9LKaZXjO24F1a9Gz5Ge2R0stWGZ2ALXHVx81Mi71e1PAmg4Mhp7J5cu0ZMj4SXPAjX
sr6BNU8f5TKX4qg6Fd9jbWqIji59XoSWTNRbvZikaxyi3C50I0K30arnJ23QkgoW83jT46TAXEIs
IwHj5iP95JzE74x5dQe4I0BJNOx+/MH6jthuJNO+lTioPYPOYkpGTH0F+GjvM/obTh0tLLt2wpXA
2jCfstWpANRQ8AcXHes8N3mORrdZzHpVKVe0Ci5s7A7Z6nygwxUThFys1RCh8EYgQnKeHpl7XHrf
8z4/tqPhJ5eS0wRjP8pUrFHInUq8j8xGzpt8h5bxdra/onI3p4zDwn1gJ4LvWn5YyP1ciG5u381G
c80iln7tFtd48SOcHPUpkCRYPdcAkCBKY+ub5NIaOiJuF5fYncPBgRfo2bqruNHhUa6GEuIAZkjM
zNqWyYKq3PFH6pvGW7YaUjoCGxfHbZ0iVE2CYcUNxo9xNbGQPpRbmi7mw7ov+bVYzS5cpa4dgpLD
A+N8+mGW1RqjSJEk2FXs7mL7q73GtRN8NEJp6eyoCwU1jOxOJSjtCik+TaT4r17W99WuXY06cIvx
7Cyf/p3YWb082aevh35WPD5+IifO0v4qwH+6gDCZdq+EF/OvHIr5uHDFO9l4Z5hO/riY3lM+R+4h
+/QW2RChNBSKxL5Rn+4jBEDrLsrp4mKLVb8tq02pXw1LOHj4vEhS4GMy7Kx6s9225Gtic7JWwxOD
dtR0udqg/FaJq2I54y5abVLxp2OKfRfuqcLHiLuR0srfEbhelSEguCzCxvGSBc05w/MhGbL7BqN2
3EdJCK0AGIRRtyU1OSCi6xUW7azY6PmTIL3CECEZrGDpQanHmJ6V1Rbs3hDeSrBZcYtdUxQ1d4sE
i/A6OSn0Vrd08EesCOtohVnjTGh/9YO2YS6kjeCM+EoEBxWMaCJ43oApoO7hI6+QbP+Tlx2s6Oz+
k6JNczL84dnQkgN+lo3XVmh3LVla+dvdJ4ub7Un3zfokdI+2A60bcCA43E+Gt8k1EO2CFe09Zh1P
Alh7VXsk7ubM23mKErzP0mH/VRe2/zSvqPC6lSQOnRUg7nc5C20SrLmE2iuymy5Z8jlkaS8xs/jz
1w4WxyNmG/nWQlogD4P7ZZMTNftwRLSSF2VbHVrVIZAZcWnam0RoHhktZSeHtGzEvQVltTz7DYGm
eJBkEyvTScPCjM0T5UeFGVaQRjbKHmDAzDiD7P7i+YuFEPTfY93/5VhncbhifvW/H+swfRMCL/8m
Jv/xov8ZlTk2hi/XssWq3QZIw/8YldnEvT1PutL6nQv4j1EZvkr+ha7JP46Cfx7q7F+4W1yc9XyT
9XX+f3Koc12Gfn81LHNeBIhvUVTOT7A6L1dD8184gN2Y+9Xs8ahYvdFb2yn2fTL2e1pT/AfQqUl9
4pHCc7pHkYPvxJ7Y+JL0bvadAJVFUdBsdI2mmqwM0uhgDDzIn4elLS4+9VmYcBhEvVF4Il9dqBVs
hskC9VNmbYO1WKc107Q8kzTJ914ewLOny/yaNa1Rv1ZJU99Qt9OgKyziEE9AfwCJWc2eda0LXkcq
e/yjbyYsPn27eC/jNA/+Pbs+ucVDllyxL/bOzvZGpJ4A6SR9H3sjeRm6QtHo3dV5vG/UQEa2h+LJ
yM4oSvhGw+/DvJInkz3dFr8P+vzPqR+2EX5drD0dynq1QLo99r8PCulOXseGleuQA9y0FgQ8d4tS
gCTo/z5xjEi5M39Ml3JgGkkIhCftMI5ShOJzAgN9cB3H5HBAGc7klXJ1txYB0G5TAogh9OINFetm
5VsGSlUfOOQUE59duti6WcMpKPdwhDVhR14tof7Wzwa2Od91RFga4aMv48XdjnGdOgxBwbUcLJ5C
mMDL3jhBxujuiegRUUEk3YBdwS25Zu8Tw/j/7J3JcqVIuq3f5c4xw8FxYHAnu2VvtTvURDPBJIWC
vu95+vMRVedYxJZMOll3egeVVpkZKRfgOO7/v9a3+n0AEegOGyCHEbPR2YKQbnbieGvtlFtOT3YZ
J1sMQel6SqYQi0ZD4B1hcpd8Sc09zPDsgIer28M/rrAZ5gWhnn3aHZyer1UXJrssywsEZGFww7Ef
j3OYcvSUQbKRrbUYZILCa2bXP9UZEBg/15CKJT6sH/op5U0aq4ekyIKTGVTN7RD29imF3f09zDD0
BK7wj3UZjifmQ7GDHR49ps3o36ZGgf8hLDVjPXRdz0mFT/ogIvuawoH/GJaj6Y2h0tjCLS5YyMhk
Ati1eekrP91rsQaPSaAGnh7LCpcVnlEM7Urkd800JgJBXYgawIorc1zjuLLHdTHN8yGvKVqv3Lah
RdLl7WEY53o/wIYH8FOYFy4HVgKrSmu4ly7aMnzF6ME2Ha3DX2KQCvqljfZ2FZBXvU0MOOh0lq1b
ju84HwfrPq7sDa51yDOwpdgJ4tUJIF1htlr5NZrlLgiMCzGOhUeZifC/GPrXqkvxU4apyh/rZsz3
vW+Xz+zfv4qq7tfkAzpHnjRE6ZINwtSUztU8pePJV0Rp5HKs7znmzt/oAGfZ4ks3XuKi1i84ZXJ0
qSrTPgI7d3cyLl97t/I9YXFuDpE68QTt+A7aVveNFm76dYIm9dUc0CKvrcpJQAzkcOAS3jCltYDh
bWFsXXtod1GpLoaCJnlGCXUf1+Z0k7u5dRzGBvBlPiUxaCXkvDciXlpuyGbDFbTR6Db345GCRTnW
6yLA9tYLRNeh5ZB3F7V42iSoe7R7XYkYl74d94WcazsN14GmI61rhmOhu/nGnCzjUeKcvWm1+oHK
yV1cavbP0So4hgMnoqFqDSZHe4P8+Xu7jiUb7cm/JH6pxJYJFgxa5MGVjX01Uc/h1eiauzl1UvTd
evGiOh2Y/DAXtyYQnedqKDD9CG3pE2dDeRHEgXwIQmmtVZUabJ+zatrMsxtcSUN031tLw21E5Dpo
MEw9iSCZPR7rYxeVwVNDo/QViDgVjb66hGGFDU0N4ybsO/ObEcI3MDXbcJC3DNOlgRZyIxM1QJJv
DY03Tob6tahGTo+FYB9KX6c44eMBC01Rw8X6SbZn30S5T8AJffWFexyPnhG245dikFAMaYOYdz34
hOdkyKBodVFHTho+f0RFPiRriQzlsuhz66nDBXzhKr9Wqwl5A39UB6kZwCfDv0VnkAqG1K8oo4r7
SWjNtY1lceLAB5NcmFZaYzYKD0Xm0EIoJ+FcasIorumaJExRq1i3+vhS8c37IkgLOwSa36z5oXTN
Y785WLBE9m0lx0utNSKoiKXzIova+lVo8mdUVsalsPumXWObn5ai17aqY9xQ5IdfoWRxrlwzSS5D
wJDxKp5fQt2gIL8EXMlxfCj0+m6sZn2N0xVfv09IGqzqEO6UsKBIz+6JUIViqykDezwb4MYLtPA6
TfpgR2q5v6nzWnwlDk7uY8gMO973F7iwzpfKICsspIRyH9iCFSSsQUfHSbatiadKr6wCi5rV5P1V
keuBR3V2ilYqU+1eClGcmLkZkWYuGSWITH5yONLAKSC4Z9sjnceAY8WR33DaGJROQBKUbK3TxMpu
QTlYu9SYioOA+bfWG31E8q9HlxpCWIRdebFvu7HbyG5svxt1TdSeU4BvspMfbSOe46qk9c3n8bLH
EI8EhB3/rXQqRDBNgc45C431ZI7NL2GiooZn2N3FurK2vRwAnQVOsiOUE4daDZB2QZtdKx12yOCa
9J6bqL7pg9gU2xinJcGtRuastTrUDhCn6kgCY8yH51qX6Q/sWvjWB+QnmUNTaqIBwxnJ+UHCw2ud
RM3B1Pjc65ByN5XF//MtALwTti8PyJN+0GNwNHSAjB1JibTwSi1+cdE4sHaG2r5F3wsg0E9PcQv/
ymjiCDBkXB06NiTbroLSYcqi2dkjOy+NGI09Upb+AnsA+Jx0RB/VCk3b6ItCeCyLfmvaTf7SWgOM
PAl+vAtA1E+h8tC3kxRoXc0SrlROpttKL11jVwjrpdLLU9eRkphHebyWNBVZojXqFNo3EUnCJkIV
Lfhadhgplc5EL3CG1Sdbb/ZuU+2B1nYrPUuGjR7mNI/a5BgXqAHzGqBAhTxxpaIcVzfSFmTswc6X
6ZWJpu6L24zDPlWd68kpDjZQuVCw57cTlcYd5zasmYWG8T2lcdd3S3EMdnTTlsWmnRGQSDBXINc6
sc97kxOsZptEuIwoDFzNvifDN/Lm2C+opovXylfa1gJnsSJ+A18FlCI+ZJRLFjnCaTAEGpZsqra2
xvQrGg3FU5+flNY7fIwxzxCdKjBwl91hpAbgkYOhAcGZnWPWTqc0sn5I3374/2ep/81ZCsWd/LBF
dvUU5a9/9cf+9V/8+yClkAyYCgcoiFbl/HWQsiFtOboteeICgvriavtvyQHpZJbDt8tmOjqw2DjN
/fssJTl8ofIldl4Xrs5Bz/5HZ6m/T1IEl4MChdxFz21pkJ1H6E0ubjuYJzOgSopFTMkrhDF/nCzf
63S9GQKhBGc/QYucfp7gIPnnYc0fuhRErTt7oO3IgXBWGGVXjuKW/s/59T8YhXv55ygo/caRKNvZ
s/MfjfajGF+Jpv5/G2IRc/xx6rSjQlK3YIhuZq05TdGmmp8/HkLQ/zy/XQ5lc0k1y2BmCELl/x6l
STXsbH1Ve5aW1y+Frcj6ivTB2NoDQ1s+fj4ECD7arc4/crrpdmNjjltUhWI/jf2wj8q6fjTC2RS4
wJt4U7f2ybCAg7BvGmGCgGbdFT45p2Y79gRe+XyMiMMKVzY0yPspcUZKUnZ80ajeJuKn/IFnBSeU
0+DkE73XEetF9yMkCYpe0SbR7PAKotSEF6wrWFnZCKm6iw+hntoXOg3N71qGApSN6xRe6ZWmLmiY
0KzRtWYbEphN9nXWjVilyC2iq9Zddm42P0QtfxuWfFBju3pRRmYfiUWHFaBV/aaxZ2QGRnMpE6N9
GPNJngYEL5zk7XRbQEU7yGzhQXdC7sDmUGIbS3Hl6Owv4IaMEOLG/otpL1GiwPov7TlmH813faKE
3ogrHxOnV8QAoYKiC09+3A8vbotNqZ9NeBLKHzlM9zQfOVO9Drnyv4UlHpMN8Jv5QQ1IfXANide6
HrWUXYxsf2nszsI10ND2EXwZnKpRtfLU0zuDEMENtiSiV7bpUJthmSOKsxSdB78lycc3W9oNWDp9
FGWoqUEi8AVpbYqcsXbN5vq1bSh8DlPb/Yzn8UHOxquLQv37aCCrlJ0WfWvBlR7ADHNL6rDi8zTI
17ktancVwmj04opmYpyWPATLJ5is0/l52cjvEY92csxcq3mMNMJtoCfYFxl93qsyG/ytadX0X9kC
IcU04kOQm/3Grcsa0oej7+mYzRwsgGyvXYAVW4csmXjNsSE4WpM0PHrEDGDMal1VMZugzEm82Ir7
u6SYu7sWWeF6Br3AxMBXdEoDSsjQDJIjqY1YerSi2/ZY7G4cl9sJlQyeflaXxsZg7bxuByhbh9hQ
2Y4gAwQmI34of93VvvhCxy04TUGk38U5HFdOLpF1A6o/3odBoO+FrP1nHz08onlD86+NwSUkKwHy
1i3tFBIIfF/eTCG0E1j1ao3LQB4JHKouK80WX0Q29wdqDOrW10xtT/XfvLVhCF8O0oLxUM0nMOxs
fUer170urJRxqOqW40I3ogtFk+U/t7jDaBUPRUueUaftiyl0fsk4cX4R5tauG5xTFzVOj+fQ1cU2
6CinrFy4CFiqWpd4Rne5Hz463I2Yx59p1XAnm35Mt2FQ6p5oxOQBYTYuCamR9zoH260/OYgbYTqL
vWPn9d6i9/jNMfyebp8VnvSs0tk5oihe9sWgJcA4matMCudFJIjggchm14RLDE81SL2rvAvcG/qB
5n3qtgDa6JlqWzIsrYvBgPnPznje0Rdzbom7yZ8mQBKneprG2zEO2+uxqdSlGO3pClm6dZFAWt2L
ygJcPrXqrqR8xl5rmrFEak6/tnSDASp8ByH8RgKEatIW8hX2yQSgtVLWhopYgayAkF8ZqTZbhWkR
kq7Wxz8p7TWe6FmEANc1e6aGtRnxd+/KqWz2bQH8etOUUUMKZEi/RZfVRToo2mJhUYX3s5HRkoCR
xM+0/FBBNkUsZ9j5fOS3De4NUcxHikvVBZKLaZ1aflStY5XDy7Cy2D047Bh2tCXUBnate7DgTe4A
uxaoTxd5Q5hEnCkUvJK1A4x2xy6h3eIWrA9aradcRuVMO6r82tb2l3xxA/LJmiAu7sMI42dlUMW/
zdO6ekZk27KM9ckJIK8DeAhUY8sq8AMaxgweybY9DGP9K+q6eWcEjnVh5CLfDyTAOyvC1MonAlbE
M11wqjsp5dJfjduljxM75Rv0Pcnx9x83cmXhCJFgg8YgMyhi2MPNMMfjDQlf7bZ3EuIPmMO/Tdac
0kUA1Of3kBEcIDRqjYR3TQYYKc5pqz8nSdt8hcrZbHoL78JK1qa2jWhXX5GyFhPSGRhfZD7632MZ
Fo9kL2f71u3yPbx6fxvNQkdCsyjLK91d62OXHFXRPSE6ag+OrZyEgzfoHcdPdI9+XcLiWffXbqtz
+/IQZXgt3OhKJbRJBdnanJ1EMXqF5tLkc0phHujvoWzWnT474mEZE7TwilAYDiqz1+Ylv7A+qtkD
7aPuBJKAb23Tz6dIIrBclVSBAE46+d4elrDkuewYFhmxfxxnB+owda81DRbtnjC+YSCWjEfvmGgt
C9usD11qhj9dwZ9OqCPeZbWyLny8IftAQbhB3kDPEEips2c3Wh/MUkseBxctRZ5X6s6tllMH1uG1
Q59wH4AwXcPlnb2G4t1Ki+3xdlBAUUzRu+vCbWjs+IiyTWIWn6D0kz9ZMsE5XSfHmRm9tnWJJF/q
+SuM7O5gNHpz3ySELDCRglsVasFNG3cuoQLkbSnZuNC6ynzvYIL51rIhbamoGABQB8JA1g3sqb3h
a2TVt8mMr0XvX/vc1x6yJaEOHnYsNo6m/v2cknb0f006v+wozWGny1JcWygU7wNU27c0m6cj9ENE
jdYYfc+7xjm5RU+0JQqer2Y3ya99rcmvsVVO13yp1C6sQm0zwUjbaKUMPZvo1Ks50OovZIURE16j
O4V8MF7/vust4RibonGcG2Mx+VI24MPXxBcUgQTRn4gw8w45QMFE3FFmA99Thfk2d0G6ZVNrbkts
6OuRszwvse1Ox86Y0hufoLGDoJ1M5XuZy7Mj5pOrSYd9hQNmG9vlNUdpf5uldoBHE+3AyrLy5Eav
4uxACKH65vpIQFpflxZmXD6G5PXy+OdqvkoacPCCTjhaDtcEbTUlIUugEF9CLXqmKjxesyhMBwOU
5o1dzzNFcQuLJ/XT6VGnI0qg7owhakZsv7NFQhodpiXIBHZ8g/mWPqppJEfZZdZFPMyoruxB2/p1
OYIub/h0kzWHO6kqKN+Oc2YnG1TCPllxgmA9vk39gZIH2cS+bMqroYW1tc7tvLjvijHfdSw47IFy
G2mXNFpI1rRV6k7RWwnTmZoksWOcp4edaQiaDuDhtPtG13EfoXFgxyzx/KWUVtZ60PBqguAhb6SJ
sLg4PTgrGrj5vhV5+qh3TKesnNlWu5F41gM5XUkyizZyGPRnTNRGhwGrMFca9ZFj2PBiRsgxjvM4
zKc6se2jGuS0ddqpxkIFqYt2dF9WyGIU/da2L1jpCG+YT7oaeec1MwXo7vM391RyA6IhEEpddq2G
14c/ekstCKJBMVOEJn9E7iPdnA90PMCYQtlZrujGDkdjDVsqvBZzZIDKj7I7ouEoNjlxvp3L3/Wc
oiUp0ZqMH1M+OaAL8+oO5wbEoyTSLgK/v+3QD65wApNnEGuvToWKWsj8m9lBuUhJerzkMpJNqhes
nFbQ1DvHqYctRVtj7/tRT3SE317gWq87fHy6vWWHGB7LGcRjGxLyU0bFOmlU9mLn2kszWzcjwuud
MQ7Zsm+rDmgRCBOZo/uhCOd17WiBx2oFd1Dr10IHmRf4aL4ovH/TcmxlaLALpEukOmycYbGKmnVL
8Ag9IXIEoY3YJdeL7kWyqzIAtOHtuRpLUEV5GJCaQliSilIokYXZd6iw4/BH0BHklCBYpz3RgfAC
xlnclVIZZAEFOraXzAgvwliVtzmpH9+0gIAovuoZSoSyeyl7W93ZoqbznjplciCBcwav6CZ7EAid
RzIBukSwTpJKYT3fxlA970rsTts+62woumOdbdSs1BabCubVGqoi6WTxrq8SjuR6Gh3ROU5EBLWk
aNdzdgFhyvQQJVpuvRmKwCTgx+nGJLlo8me29+L7qHLnSrhdq69rAxxtX8Wo8A0irW79mdpnOxFP
RWQCYVxOx6uYZVDGEkQ+S7oDT5FIKetZhrIa6GzN040UbXzKLeDzXTTV31XN/gpVYmhcT47bfkce
aR+heuVf/cleQgXw3z7qyxdSiawEuOyE3pjn3UUYOfIqzJr2K0o+y8PYNBxx+/YX8B2Tl1bGPj5M
wcMlcN2/7e0y+5k1eEfh+con6MYFMh5UmEeBhvyybqE6KI0DNliAXHLWbRCyT1orH8zczraJb4lk
IVeE14U2vSa97XwzCjsnhWkmIztI54V/TSwHCVKIMsOZT2EIfXPVQSzYqKlmJYvT2CM3mpxuEuZ4
vHxtjxOnCsLhzBlpv0PSejlvmii719II9gft0oBVfkXhxgGENnEoFuXX2oxNIh1T2G66tCvkc+yM
94WrsnsK2cVlO6fGgcI3W6ltkE1+QCk9KZ0OClwzaJnHcUlpryQNdChEsPCJTjmPLXF1eKE7Z88p
ZlgZWuQ/pKbWXvJRTClZ1vHTKMziIa6S6lvZkTS+LzVrIifEr6IEReOCDwD5QR1Ua/MTWoAhXzcw
AX/QLgdW1NVDfOyN7pVC80AArSMuR9fJL0x2ti95CSaABIBmo7Tkei562gWNqaX7NrGr9cCjukxI
hqHnUpXttTSc4JrellrFMo0bUM9WdVVTpV83NQZF3v+fGAFpYPFNg9iCzmdl+i0gzqLpbhOdIoMM
0vBxrBuTDxcVb5Fn/qkpzeLZ1MofMm6GH3Ia7+bOaOTOVih0tHwQ+7iaWdlLzSSMuUvvMAYhjQ7D
qv5i6TTU17QEgWp3OupoIrgsZjwqs0LuKS/bxIJDgFkBx8PlADDBAx4SPKPYJtWUlRAxloa0Nxjt
e446fE9IDf2xMPw2ZeB+lSMYVL2EsMdPIQVorNo7GcmfNhl25I2103Mw+2Czk8EB7WRO8ZVLTPEe
lDV3DPPhHmnzSOity00xffur3YfyPuoBacddxAtbuwjDcvZU1NHdnUUMbWuGxi1nkEcW5ORmLGd1
rCpFJ2xo1bZMc/+pcJN5ndaDQ0C2GV8rWEFImuAurwzgfR5q9IqAoCH/kqPHZYernbIsaw+tM2Un
P9LUrV3pJF/FyriGvGz+EgEahSImQ6nuIjB7uKRvcmsML1MrgbNfxi7cZaJ3te57TEfBD5Nmn7Hc
bvsS5ufcjvrJ9zuFvRcfSNEmxX5CIXfXsuJi7EWC59KZ3Ndpdx90oD9GW1dHMyimfTvUP0hGsb0Y
AO16YCNIyLGteZAE+0u2cjRwJab4JqgS9r9F/qtrCbfYpG35bFZx+b1xWmKKYTCGyXOhx7F+IcrO
v3CGpXGtRQOTrTHuO0MbpzUoPMu9jtIahGSRV+AsTZJ3rF2VjzNHs7B2r/OpTu/zzCWJ15rcfRg1
GKQoYd0ro3kdRwD7Ok6YdV2ZZD/OwwtJTdnRSo2MvpTFIanqJ2yVSXzIIpfeTyM8oiLjI++/hQ9X
PWYBe2Pp48VnV5huKHe8NEbUbVDNL2x9vq8EXXrdqJ5sjiAjadt0ZU/soZZAQspEWueIF+mmw4Us
LHOrKpNCSoKtPfCF17ua/ytUpnWLo8w4NaP7qxql9hjw6j0Qg0cDzGoKIPduPfob2AILpcsq9ro7
doi7iQVQbQD5JacC8HEh9G0VlMBnQHyudFzhGPZZrVUh5YUp6NTeQH9t1WsU46KyYE5We87j2T+D
DC6oOUZzhak7CJfUgsH4q7JLpkGL2LP2piKwEKHylyizSbsMynTz8YUtdWjQVygcDj//7/+xfg8l
DORLjmUg9T93feiNAp87Ci4sdIL7MZZ8MuJeXOktBv2Ph3oDpVtQnoYNcgNrHiOe3UPYqQRzmQyV
13l3maTtwmCN2XIyeVdVMGZ7DLrTPy2SM+iiyTKpwyF+OR/UisgV1OBheVPCXYQoyle6pmTHmVR+
cn1vDDTLUOD2cKxJXWFf/PupJSz+c1lqtUc6Ocjq1Ie8qVVOfEgMKppwc6pbmulUENM5vOpS+A4f
399lVpw/SgPsoHRBpNCjOZs1UyDLUE+CxnMyQjTZdC1mu+Hh40HO2Jy/54tpMDHBYNIrso2/L3IU
fC5a16i9tqV0aw8hu4jANv3r1NBnb57AHvQdpvqiZpP88dDvzR/TUJahuzRvxNIF+/OtcC05isAw
66VIMm1LE5AddRUKwbamg+oyA3ZgU0ig3sfDvvfqmxJX1NKcQmVL6+vPYc3GJXg1Yli7itMjQSUP
gABmL1DMWtdm/n483HsvpMkao0v4N44wz25wUFe6wGnKcE1r3VdGtefwj54dbMgnq4xYbtj5hMHY
ZkhO4Cw0+vkNned/P0s1d8NL83tuTn73E0LBuNKACkJPVPpeObP+FBKp7bVkUfwHkxbmpbKVNA3p
vHlpbLOdh0CvPdMO5MnCcnBVBiyx//ym8giX9hVyULzSfz9DOfqykxlLz+9VoAdCtiaLfoQxEpef
PL/33kKpO9RATKryMLH/Hiohlwur2MCCSgAPio/ih3KKHx9fzmdjnF1OZOFh5UNde8JoIXbWe+lk
p4+HeHdyMP/wWDEVLeCkf1+HiwRjqA1CdEv2rldBpxtH4q5plPVD9A1VI1My7xcQIW0WZOL6wfFB
c378S7x99cwFBGw6vH+Ia897j9IqQScVLqgdAfyjxby1BqRQXaYaAhBkRvnm4/He3lfGA9sK19cy
hH3+7lUcqxx0epWXkdZ8IdV0wn9lf7KVePuCm/TQ8Z9S2jVM2E1nNzYgFQ0KauWBqEBJVhKoUZQ9
5H16GR9fzjsjcRFwlPESWIsI+mykJormaXIKj6UN1ZDWXEA2vS/r+PHjcd55TMIGVSB4Vqxcv2m0
fzSiVUnAlVvbhTdHBHSnT5qTwrTO11HlHz8e6a1J1cER+8dQZ99YalTKzxRDdb1L4T6XwQp06r8o
lmRW9Pn8MEGU2eMO9tFGy9bZ6Nj7vyuOrNt2NtptTPd3bzSU0TIA7IAM5ZwcLScuMXoCzA2GcL7y
U86BhMMg7gzoFnGuarepAVb1SKb2eD0UHRXsqVPpmjIbnjDCRT+5UMAN52szX3D6eliSLSR35x87
ADma6eYd97QJ269ulqMd7J0vEL+jp2zugHmkoMjr1P9ej8iwbQir9KzVQSnAQhadWbGIw4zuISM0
Zd0q1HJF9qUckJ/6FJaIhSUFPhmoN0awtvw6NrEwDgXmkR50Evrcbj3KQnr0todN2zrGmnHiDSU8
+zJBVswDxudBvmm4cYNhPdvBuAFxSmiNExiLunFu9Gcb38snH6135prhokNAwQKcxrCXTcIfc83P
+ordx8R9iUFH9XgFDjz1kXzdGgchrN/B+3jKvd3wmKZhA+DAOI5/8nzDUxWy74lcIejLaTEWRkW2
rfCfXCqzbPe+Q5ROSOn1HoNocPHxyO+8vuzmMDYYaHHenjnqYOq1sFO5R5lr+tbDkPlR0e+5t4SK
Xz8e6p2LRODBakStg/+dbx3pi3LenLrcy/qargjmdILOFlCTFuf1QTVJRIY2DXYAEgZF+48Hf+c6
2VfB4tN/Q1DOPfFkm3SUnfLcI7E62ldkTAZjgNQjnupPvidvR5LLIiVsFEa2i8Lw78lDDagJYFel
nuE4X6cpHzaGQ0xsnZrmP56mbDcQTCGM4vShn4NUyiVaKei7FF1BN2xw0QMYjm+GwVIIBdXPf3oD
pW5yYYYAUYCc4+yLQmp9mcu04rKszPS0csoLeoj0dJrUTJpP7uHbF5DB2NqwNbBoaJ9/vtDOilB1
GVemyfvQ1L5Ws/MzHs37YFCf7EGWd/nv/SlDcSxVXBprvnV2XbDsIrJfEGKYZYpuM8dhZsH1TXuC
PPP+SJnys93o+yO6bEXBp/DSnX9eZGk7xTJiJfpj4pZPxSTuzSUCi2QF3CKdcfnPHx0b7wW6g32I
bu/fM9JqOHe0vp14WtcdSZrBWJAABtQ/Gebtxkbqls7R0IRtzs1c/v0fqyapyGMU8aM92IwagWZ4
I8uRL+LHF/N2FWEUobPZAHNBIubZlnHUjBH6nki82qSiRaVnncbdLztXp7hqaaiDg4d5/skquRCX
3sySZeGwMXS5rJZno8Jia12OfYnnWnDih9SlDJeXCXHTLl161N3NqplAPsCwk3B5oQ+UtL10e9+O
VXBI6SPvQBTez5NVfXE7RMpBWbI5WLYFpMZYF8ji1INrDMoL2sb65Ld/98EsrFOagY6LL/rvB4Mk
IcQgxatLdZpA4smNj9pInfPjB/PeugdyZCkpuYb9ZsuZyYrPSFCkXt7amDCL3tMTce/Y7We7lvce
BZBhVJVKwXE9exSWnZp5WeUsRGNpImTxQ4AQ+rj7+GreW4EUWwDHAFFFsePNPdONMei0BPFQA7bD
5jM1Wl27bZr0uY8xdn483Hs3j0tagjiA08Dj+vsROW2kMI7zik6J/3O5d3WkTlntf/14mPdenoW9
YiPJ5WBwPo3HBlDpXPDyIJd2bpNJ0GLzrZ80W4pdHVjOy5CWMZmlqvnkU/XemvcbHUbh6J1DD6VT
HZxcn3iYm27aXHuaY2x98WMZz3e8iJ+M9t6E59hjMNk5Wb4pkqVco63KJvHKgGi7TFnwb4xY23x8
M8V7c4SbaBt8jiCjnR/43c4YO4uSu+d0g/4YYSfZQUBFjxabpNRHjT08xMIp1l3R9jfVlCfXVmqb
+9BB0zlPpaKxDBNQVMTapYODHqPr4s9Ot+LdO29zwubNNGEVnb0uNYlh1pBlfG1GSZugrZ5Eu+Sd
mU5ziGznK0TWknDckCZGbkaPydA3B98tfoQoOqDMttDliQKkiuSSp4bDyA25jo9v5Dv3kZ42W1Db
Nt1lf/j35E9tfodoZLs95PPPchbtTi8RU2LHcIvp6eOx3rkd4rfG2FoKtey6/x7LEGBkoIWxtffF
T52Cwyaz9KdmgplI+vhCbVTtJzuMd146IejYsaPhi/WmrN/X6TTWQcHlxda3MAq0tYFqhz5GPa9M
Y6oeqnpYHCR57/3zaxWCKiYVKTaI5yulBLIW1U5TeJzVris1kOtRpyeq8QClcTNOxA78830bAy5l
ADhPLkvZ2d1VdBsbWRWepgfVGtwHqoTcbE9D5WZehlv0k/HeWTYZjz3UkkTDZnGZWX9sOTK/lmFE
vKk39gGdC1ljf6mKamOiiP1PhnIxYTuKDaNz/hEtyQxos5wjmnCL/BauCwlhdqsuok6IT5av9+ao
yQu1+BCWSv/ZHO2RxOUzlQGvybr7LixeLYsMrIbnFwXVycGT+s+/PiwQumFY0MLYIZ49NjHSazOa
OfdmYltXuj18qYlgLKkDfDLQOwszJXXdMk0qz9g4luf5x/Mq5wEFmM8RMA2sr8E47nFG33886Rdm
5flW7a8xzuYEUWRJLElh9hD0ixWQCMKXrcb6YnTKJ64Hq2QU6MSXDXW5aVQcPBRDDUrDolfbQYmg
+NehhsSFRVIjaFQNYMB2cKbUi8y2PoL1DU+Gi284n3r/u1/q+T5rEGdxup3WyGD9A25VmhT6ON5a
okarCzhDfJndDLFVLnA3FlmDVbaHB8kBagxuYEOwOyyiaJWDHroJRzvcw5OcDqmFRLM3w+yqJ/XT
cxL3PiqSZs0dxo5NrYhgI4SCHuJE+IvDXG79LrQQCyfDZSHNaD1EhIB+fHvfm5tS2Bh56RzSpzib
m6pqqnZSzE1kwk/V2D6RWHsjTQ0OQbH18cb9B68de242e5TvaQidjWeFU16ZhP960IGWmtP1YCSH
oc0/2by+bavJhatgUvijRqDcs2HkmISQRF0Y33pyKsuoRjPoYD99oAl9hSBl3VnGj6DOPzkynScE
0OlaxqVKyx3lcH2+IXPLrIK2ZFETwXr+LQT0vXJqqZ0wuujpFs0MZ5zKyvxtm/TVJoV/R3M7ZyGv
yHi1UPlb8aAdTL3TdqKV+dpHGMqEK/f0O+lgu/GzJWAeDSNSwMSegw35jYRkAebaBMK/MxKJq3a2
oHy3sUxWePqCbczvs2nT8hXPh7glMgBezjhUOxxd/PNsttZh08bY9GzjsTKtzx7Fe2s6NA0B7IIy
g7ngav9cIyK9sbI8Abeut08TTezVNOj7RLT9JzPrvbXoj3HON0Z92UPSd4fcc6wFzkK9YQ09cPvx
6/Le1kaZNqdVg36bWtLY/rwYvTLKopJ17tF0ctaTla84jH8tEiBfYTN9Yjp7d7AliI2NL+6280OE
qlmM8pR3RQsVvMJi3vey3KEARUvdRp/cvvcWAkXZn68Flr03m990mkwVo6Ly6rg+GY1NhIo/fS3S
+rWN0CyE6pM7Kd6bF0vPmwMsEgLgF3/fyrkpU+4v+7R4xO4fzYY4OnM9HAxq8ZvC1ELIdtXiv3XN
L5HuE3EeYGqApAFdfLEhu4WcHmwsQdgz/EDOn9yPd389FkTKSNRv3fOFkRyyRktCtjlDVb6abvAY
Gv1daqIj+XhGvTuO7XBS5Pi7WOb+vg0N+ZphiR7P4yRaUs1pn/JJGzZFV3/yIX1v20pxCtGGvvzF
PnsPzcHFwYH2EniKJ8IGieuQn+rCgj0lbgAw32ep+0mh4r0J/MeQ5xvWeJYpGj09W8zve8hwry7u
6cBXx7r4LP3SfG/+ciKlScb2kbPw2bmoXfhp82hnLDPG9KMN/4u9M1mOG8nS9au09R5pmAFf9CYQ
cwQZ4iBS5AZGDcQMOGYHnv5+YGXeVlJqybLWtarKQYkA4HA/5z//IF/HRBDqkJPdDHwbBZrUEnxH
9XKT1IvWQDMWZmYD6U8M7SNGwfFjWPvtvjdRLKBqQ2cUd80dwSHV2i9Ji8PT198qb/QffIddE6l9
C2FKaxXumgu0WZmv+mgiZ0Eer6T+nJJHDBVHbjAU+5b4w7gqJivZkBVm3klI1xz2pvOb1fSzpyAW
pS4QB+v2/QA2J/CYuA9J5Sfnw9zNxqrT7UfMA05gpuS6TONvLvizV7wosyDKeICt7x+7TI1oqimG
9kktiCOQfSO3JIVgEBCFiOnbhZP+6w/mjTvxDuGFMWNyg3wutJnv3nREvCBT0rzYu8Usgnjs3Ts7
NsiixiTkFFd5/iDxHSALAebkm1zAj4knK/q523RQ+nbaSJLMbx7DT547xcYigRYIA39oeYU7+aQw
WPk+E5G9iZvJvSqxCdpPadU+po0x48Qbf/7Ng/gJiAkrAdRn2bWJIzL/vnVEypklQXtsHXMIldUi
qB1CqrVtwwYTAc+1VqwUmJNOvhER1hcTMxmUF1gX/fqHWD/ZwxZdOHQMcpsYtL37ITrUCLfokgLd
cmoxGll0DYmVzzdwq0vnxJPxDl0KGxmJFanmOSCyoRFwtsLjfPgwWqO+naZQ/xTbFN5mN+ufKIvL
XTyypFBMEciihLODkv8NE+8VW/awsd003sAVtteNVnb72K29jYp7b+1HJ7PKrLvMKtWFzxYRGjYO
82Ps9+KY696T3k/Zbxrzn90/EzA06N4yoX8PHAG3pfjWWNx/nqm7GFraXrkqeUywbNn++ln/7FIQ
r+EaoEbn2Hh3ajJ0qmuMQ4u9wBN+jQ3SouZTMjuKOI8ef32tt/f2/ktb0F+L7pVj8H37X2pu3o9F
QnMwOCH+8wyMEXvNtrELccVYl15unIxKDz90inBj09SiG7PTREBCnNzJUm/+VdX/JzPiN5kR0PJ8
dpz/byWwfule/uvbm/HD9Uvx7X/+++qlmfKX8uv3Dg5//qE/HRw85w94+ctgWKedBBxgI//TCs8T
f1B9wDtiNLfg/Cy5Px0csDhnwsvKFvZSun/v4IBJHrUE7RVgq+1xGlr/xMHh/SkiFoh84QYCyNAm
vF/VpY4gv4gzjA8iw5lJD7XLM/Pc6WOBzytCB+d3NgjLZ/L9yuaCHlnLnFj88h8R5Y6BD6bM7rRX
inJX1wa0fe74u9zv910oV4GQv3BXHbbGHw7HjkndUDux2k8kzu9GU9U3WYXBV+LZcqNrY74yWiAu
4ku123b01Mfv1sCHf93Of0FL/kDN27UQc8X7E2IpKvlwoUL5Ju/4fRvc95OPB7nXEWzr5mqr4Kls
cy9GCg1RgqSeuDmSmsRpgQ6iMFYytEKy5WRCpdQyZb0jydSIVlXoo2UeScnAbBdJkj+P2XYyM/5d
1F9FEVi5Ng8rJREHoyRuCa+Acj+9gixkt1bqZ+sZOdI+ttFAh55bH0Hw60+oiaddOBToR2VkkAm6
JN/VKwDXea/XyriHkyevm5GhE1YHKCotvCJGgvRe/KJIdHQew/QaY464HcgRfch7PK7bVJXnEOMu
JKEJWSRjZZZk4erA38kkn4xI5w+OKhHntlbmhoo8vBUDZnzroZV6deBRlQUWujp/NmTztXZk/XCb
utfiXYE87X6qJn/tqSq+OCgzgGUEJDNUZOhrvKS5qfIBV9ZhEWmkHYlFrQszaLZUAhBRjGsrTJpj
1pv1TVt04RFKjtq5tZEfamhGG8PqhodUL4aHOp3dO94O6aH0l5vSJCu6JzDsy0SKaxB5VDvJWE74
QYbVE07ivJma/XbvLvYa3tig/utKcXZxXd+T5jS9jujjPuoNf4QAsvbRRaBxDlVkH9DsGfd9PlOl
dGN5VlUlzkVBMbMm0YMQYLtAvYMJ4qxDQc7lppUhucnlYG6qmuRD6caoXYwIor5ZNV/skL+MMgiC
2HqBPe41xSS1tPsal2I+Z3yMpp2b9PmBsFx5PXlyxDs1zeN1a0Hwxky3zQ8SUSrIhZOhK9fUTjPC
7DaCwrd1/bi+tiFABbmIhm+Zjl9ridAW7EzX2TSM6jlR9fDAuGO+EvXAf8qKp53EmH5lKO5YjJq8
DrPlY9dq56JF+gClk3tx7VSsOhEXwYCciDy2uBy+GVky7Yg0sS+RzZsIIY+RziandaHhZbvGbILn
SjjYi5cLJ8CxNk3XndKSEmlVGN66elh/Yfg8X5VjPH00OUh3JfJD7N7rbIsnU/dVT13jHh/ucR0v
Wi5D49m2Ee+RfBce9bJE81IN3ybc9LczOicivWfehO2iISHMaXrFBVc+5ZEXHvM2exq1tj/GSUNY
o/+q9wI/uEQrCHZrw8Ik6MR5xmyAzBhEKw+RydpEcpUlOxNV5NrGlAvDpeEbAZbyWqYOi1KZQ6Bi
XhSC6m4b1ra8yMKyL6IbnUs/hcZ9mbTyqXfc6hnRGqvVQx7fmGH1bKEkOaX4Mdwpf/IxB0x9FNvl
WL1EPgpgysNJQ5FBsvLbzfkxHwE2n9qtmmTZrRWJd1egtO2jpA2/narO8FeAsXlgYE13VHlaBO6o
J/uuIjE0wC4y2aGSbr4AKmDlhxNX76Es8mvMthD64hjgoRsxrfq6cxF2m4+Ar0bmPg1VOXZfkqa3
nxIUWVm0x/aqtKFZzlq5gWg39ldTPYY4HUZWb9+iyUada6vpo4EpQEAQF3mYhqOgDdazu2UdOvqq
A5TH8Up1bE19ed1XwlyhDBRHW8s+dHpLtqOe32pOf20XstiiHXNu5gYsyfGUdd040V3ohNcFGqe1
Dsa3j8w5PhRm9rFlcLnBGLrf9Pb0OfGLfmMP/dcsNosDaeNfpt6OD/HMPKg0enmucGzd5A6GnwAk
3VcDvekmStqT6upwC9vYQK2fibUx4a+We04EiSFKru0ZybAm5DAFDTJiN/WPWoYlWpLX5bySIqwP
8G5gKWvKDtBTOasiycAkizx/jeTc+WDvpYepij0FROLcTiSmbsxCE6cU944rIPoRxRofLJJv45RM
8NR74UeHGVg9MI0Bc7dSG/aFh7BYdpa/qUb8QuUS1DcQTL6LdYiKuLHqp9FJxB4vtjurICMRcKU9
G6Ww8o3Js//SynF0sbUUGsxFkhtIPcu7YY+U19u6xvhc4h907lszD0pT7+FwCgOUVJDz44RLkFrY
frEwpsSHNeLM4wD3tyhJcVgkkGmTlm59y3jWQNKatVtYWzFu1JlGQIavnn1ngOBpZepUqkValGfZ
Eyqlygtc5U47kQzJGDDR9tdk18IuGWyLCtFiFmSY/tbuHcs7gDOa+npiE8EMIZNmu5J8V1d23srT
OIf4XuBrfIAzQQp4HPNVtZsognNUArgs/o3OUbqN+jiPFmbci3cBQ6j9mK+tQauORuPOLzLXHdC2
Yr6XqayQ47dir2ZHHIo+nD4kmTWvh7CvjxnhCIFr5qi93GxY5QSCblrbsm+8Foi5ChfWQdSghNal
v621gRkLJkKrkez1tS2s9JPnRsjk9WkkX2NClSkGbUssRgVRtrjJDYw+W8yhDkliKUxUh2EdaZF4
wGXH2OUJK961qnjxrcUtfAztqwrkL1llo3ZbdMrHHXOejmQ+IHG1HYHPCWF1xTc7qq+RH3hnoeC9
B/Y44keYwxuDpBNnV7KdjYNk2oJ9X+w2p5w426ceo3Jsep0Req6JMfApnqLMD1Ij1b9JlIQ5yTGl
q9Z6qg+Hua5FIAut2fWkhD3hxJskAEFJera7qP1SWKmrXxmtPTCBM4iTdZ7QAuoopjJS38kQgIWi
qTLberEzfK5SA4PMfFzqAlnfILnL15D1y2qDP0dyIgoE3i7K5JQUP7OID/Dnm7Oo28qGYQtwSMKE
kyBQJt+GeM3KuUwmxqJzXMrPpvS1NmjklC3vRl+9lUhpanEOwavArqglmMMMHTZn2X31k3CUzEpo
obd61nLgwP6dXumjfeaHWngrmTrwDWSUCV6oy3AdOT0FUZyQiRpL5zJjP3GrVVJyu4kVb3sMBpEY
MwkKCoq8mMgeJT8r2TPdiiFbIPrndIYWTbDEW/FVJ6Zxj1i8/Sox8PLXJoGX1MnFgiapaTI3lKHu
ncImvkV6X9cYWxDOsE5jMz8A3JfnHOeHva2347qo8HTumhTH2UKaaO1jp+VwF0Wl3ZaYlz4kphVd
ooJKo3RceR3Nb79C1J8ssiySVVjXy6Y8F9Nrh3fYKhEe5Ymoa+MD22D51ZIuXbAWgXa0lIlHlwDY
cFUQlooVppx2saH1D3Gi8+6MWvPLQC+aaRcV7nTSyYrbxP0wrqNFD1pRbD3BMy2CdlrKX9RDT16n
cuxIuAWAHYhXhZpeERokO1Lkq02ZJmJlJCOONpMTYgdZSStHNCbq37AdjJ/1EAakGPol5vI/8MAa
U2RVFGkdrqhmfQyBcJdy2CuDOq0bHHmW8t6q/fXAi3lupwbR+FjysPvO+V1DY7zHsJd+ZvklOPka
/Jz3wry+sqpCwgvc2wmVf4AEybl4LgG8UYebzGRTEMaCJ9tFuvrgRdCu09bBaKCrniMsrG8xX6iP
rTVMp3KU9ae+t+0LrlDq40jF/Ruk5geccvmxixaLmT/srB9UhKA3mTdoVrvHkJvgt7Z07ybJh6Yb
KSElPauOo4gFZgyseMyCUB1wTh2zUlUvqaRu9jDjufp1S/iGx/698SWdA83U8qMgqL+fKUXIhk2R
oPcrCqu2AjgLiya2r0k6xXO8afp4zdY8byaAJmIveioofOFJtI2XzxTG12062vURSQUWgqFTfSUF
wrvxXXxVRYcRW6g1Fd67iyXyr385WOoPPTviGn/hveJytAyP/w53El4LpRf35r1C/B0QNSKxAS7I
c6wmxe6UwMwWseW9DuY07DHNwlreMF8QaTzizWMxbKZc0pwxWvcw86+GxrSfBomxRjJb2UnXC+vZ
hOupkJLJcjjhYeEfQtfI1sQ+zNtE8UEXbCV77PWdi27EiMZVQb2aF+JMATlvS2VNJ/gr47qp4W9X
yw5jYl53O0SNe6c53vRa+JGOoLS0bcKssNulaHGpe8cqP/TELh/isKJmp1mmL4ky/qXZXlZIgx8V
GvelVlflXN+U8LbZU5DZYxZNQU9sGLEYpHHd2VYmN/j6k5UJxeac9jU1qAHkgKfS8BDNWoTKwjHz
58bCgv/Y5bNHbkc4RjykJIk4ktpObZwoi/Wgl1aY499AJDGWJRj7aa295oZK86EKMWxrawurEM/F
fvZA/kqyJsiYvxFS0IdrvWVYE4QJhM8BXpxvnphwtrgHWMSp2yM1faPHabnGg5o7jkpB8hGbMB5o
ilLeU9hfaVjLBrTTOqpGGpHWt9tHHeuRAI8JJ2gdDXecQkg4uw2Nmx/b8vOU9tm2Sbpk1w9UV3o2
siLnjoYiLt3+oUvyZ6+hf5yVIZ/8MbeSdTMlA00lz04sVgbHeV4waCfWbvF1sA4GB8dNRgjzDmdb
Nj1SlfJD5/jVi5q06sUmoJx6PzdxyFW8T6vzmw90ov55qnXMW0aafjcv28eyoJdRuFkcdMVu1C29
XRmLnFjzjrwYe87VsEIC2G+NOSoOODHRtZSetaJ28m4Kq+kfdKM3N2ZpVi9O2yQ7BHjTSRp0zzhU
z5wAXWW0hK0AKNV1Lq87snj4gm12ky4sGcj4HZ1RaNsI6itn5htp9R5PS2XwDzt9rr9UpeKpFHO+
wpuMrB7S3vfM0etjLWtQOQLMMBQUyxEaF2yXzkSicV6Y9Seo0P7ZGIFZMAsU58iQzTGZvPLskie6
Y+Y47UrddILKL4cHRqG09+OU7PwFAWJSKa+LDHzIS2iTGUrOrz5f6bxJ/Fk+kQ3+YVC443d9R7ut
O9GFYHPsbMaYCbXNf7TUlsJ5+dXKFoBYRMmzMCrmfufJGvODsXyqatnf9Qw7ZQlY8uzUCsvRpkix
82BmtyGzG2RkaV4TpdPAx8qub/Sy4c1UKaXI21ksy2ixWY/MiQgkn6VK0QuuY2FRAbDK3eXedJoj
DN7UALr2tgxRyVNIRGS671WvYcUUgXhY7VTfvCE+hNHnixaN+G9cpFZYauUHjKMSgkspqHLmnOc+
dCFoLPCAFmk8BmjZhNnafPBvQN6c4KKXSQChMY5fiYmcrmY+tzJQU0QxMi72nX4EeqVLld3WEgoU
ptGZWOwWHZis2KXVPQ5TeFvxiqORlDeFq+CKuT028dHMJwipAggudElJiDLdCWSvVRuCfYAzAO7G
TYlfZIASHwvKDAs9Ch4dL3iXoSozHxBBDLzqT7NFLPzK6cb6C1YB5gbjqeljifXNKjSb/KAt4AqK
NrY1Ovrw+IbUoGjWVz6lRhOUc8J/qTABe+qZLc4yuPwbfvN2SKoM7LasYvug6do3XZ+XctnTeH15
QbFUtxCs/rU0E6BLaQMNlZUR3upGXp5lZS4m47Z/9ru2/lQZYGhGG4GpQd8tzyOSkstg02kFkd6x
uWtm+xXNWvWsIoqdRq/FefTYZ6sx5hHGTt180fERxdYjI1yypX3atC7lORF94rys57pZtmGES+0p
b3MQSZF41LxZwx/nEJ1OCXSa+3hBvalLllOABu3Z8FkS9ty3X/s6rF5iI4wuHjEtW6NZ1g/mRbgR
gUPmLrcTLujXW3nrCxBS3J6y24KEwe1sc0y60MHu384GowMC7v0ovnhs+eBOgKiD5tgXL9IcjopR
+OdaUIbUU2bej800BKLA59CtqIRt2uEgdlPjXrr4kyVEvByQ4OeHKdfLMz6z5dkxKWKL5R3ElIdP
LaRHuW3miuJ8JFsCa4XhYRopk2UGPqdXuXmvFSWbLfvYJ9zp5BMSmvAIfuEGb5Dg0AFa+li8HSNi
i9epovxs2U1kQJuTbSNfsUIqRXHS0ewUfNj4yligoFXORzHpQ/VMZBYA9QhmbCUhrUJH4WxherA2
AZc3HPYsnrdtVnk8DZCj6dRUdvRIVz9J4qaLpZ8gzuSoGvIRGkCbj9KjateID5yCoR14mDrbWzzw
HWXC4tRyB0mPZ7HWND28VSN4mZmrIjmUJKwdR5kDIi5bJYItc9NkVnbByRfzXzdxQL3w97RqwfkQ
A5nwTTag04gypiukGyiNaq//5pWh2nX89FVJgWcFiaAJISpZfsYujpKjxiT+kJZ8ZIlM4gsmn8/D
4PDUZjI1DoQU8qkMGc+gy3W6oWGsP1GVpPaqVxOOVrgFCeqW3kmuR0wpjdVYU05UVUgFOQ3Teuh5
4ZOPfiYzgdTf/vLtw5yKlCNGM/rmizNypkoOlUM5d+oDzrTTtojTZFeNFR90QlUZeQ6bDLPG6IKo
CorF7CTzlXRnOrLRmzCJzl57e67cTdzSwL4BxV6LexIut7fjUgVMqqYlI9y73wEkcMfjwctTvGV8
+2luohjTHorZDkBl0ztL7ktW9f6xC7s/eY7/GVX+ZlRpIe9j/P9/jyofvhENWHbfTyr//DN/TSqN
P2w6POEuix2zWos+4K9JpfUHuBLTRqZp7hKrzJX+MptnvgkpD66cBwfBpkH8X7N5kykmY2woKjh8
oRf9R2bz7yaHcJydxQSeX8hFbPu96tU3hn5OmIvtMRPH6pouYZVGWDB+90x+Mrp73+j6MM+4R0qh
ZVRLx/P3XifsBxLPqyjEqRyOKHQkvlxfgauXHaMwxOzWISdHlYTXuZNPv7728r7k9z3icnHCeZjG
8tg8HvbfL86Omysr88U+sgU1rdeApQzK4LqOTv9HrMsLVmFSrNoysdbtPCXfFMxBTAkb12K8YSwe
hHzY3YCm36q1+thnDMxa/By1IM1pgXGX5FCMovmqb73wtsBX7jft4k9vAtE/DhDMtllI756g3tjS
KrpZ7GtiLzfI0udtoaF8Sbxx+lhbTH5CI2MooBWcaYZO5TsKkCynIrAr6BKhPrhkA3/gDPJX+jAn
O7EcpLgAUyAJDlL4XMZ9kfTddmI/A8xbjq1fv4gfuB68B99zFwI//gg/SH3AWBng4pgPU52qsaGq
WakBBGkJMv71ld7P35c3DomLAgv6nEPp9/c37pDjQuQhV3prt96m1Z3r18emo7am5i7+qW6A6yGN
8+1Fi/cjudI02rIkjIjrRQxN2VFIzsVy+zds7J88P6TbWKosuBVT+HdEMdGwXeSYbO8bWhdiItNX
iSnqPmv9+18/vjfDq3dfjEMCPBvTsi/8sCmkEfT6kTW4N2cq+HmZFhPjkOymiRc30b2BYMZUAySy
McxaugPmVCStpdSgcV/Op8Jx6htYYzQL7kBtL42Etngg5Wsf5RQ7VU4pkrA2Pw4RVUlgzTp1YYRP
LcbSS0+hJOM31I/JvqWMecTlO9n/+ib/pS/6210CvjC6BT+CYSmEs5DgvlN7hGaY9/HcKIRPFmlr
UcXhGhHepNUNKgjQ4hVI/avKG23tZORBsXjTfV6gWRgM2dGlNM01Sa2YP3Wlta5xEn80zCy5dsRk
P3uI2h6d2t00xmjeGQKJ7aoZcyNoyH67N/VMbPG3hLA+xOpjHJXmuoyYz2JjYaRD9Mx2hjNY5ziE
dZoOVu9VdeJ0ifdEEJgbK3KTPflkE51vUmxiEwpTa1X+PUlNmOxrKVFMRh2TkxeFX2IOnqBos+gA
o3S4yNwYcW8jrfRc+HW+G2jINnIgodu1sf1ze7fKg47A9n1GuOFDx3CTSRmFWDFpF0fI6etEFiBD
oLjbRFln7ZwQt0cC9siFoJVx15o3Y2IUW/o95gnFoxfF2as04grTLx37zUA0MX3nWOnWqipj9cnz
S0bjBXZajhBUdVOqznMt3IubA7V3flKKlVUk46UnVfpzmebOi163G02JNIjD7JuWaf6VVuYaLoFJ
tNG85lgULr+aMEoC7sRBDVp5XYUyXKHNHjv6XKxX0X/vdJmel+e5rnJEhpbwyT+tEOAYhfXkxO64
IiFCP0RZUZztEMKBlmfkZxukxV4jwiFRbBpiOlHOlyAtRsgVGP0f+tm2Xhp8LD8Qbt6Wh47BdVB7
rXWf2VvSKFkRAxV5X1vWS1U31ZZxp7a2pGIgCL2j+VhOLe6LGIjyalS6ahU+g+PUb+PYujFDQD/2
tuHQQVVZTWRD+wRImF8J2CjWjWvIG7wPrxIyAgKN/oioxrxf92G2SHG6Pmh0/SjNFBFVZNurVKgI
I/DoinbkOSYMYh93nX4bkhy7odV9JLv6xSzKcj2C3wRa6oqHDuLc1moa4+ypfiSqkta7GjBeJHI2
osGstRWNSrjysK5li+pJtS/e8qIqddL8SOwy8gGDSfPDJ03GEz9GhdsYnUcQZ4uHMO3nwOIaRm/N
MZRtk8h3y3UKmLfuI9fcNW2rnZy5wqFVq/DSVc70ko6tftOjZ/VJ7kOWvyKvW15miHwLIcmoT9Nk
2Ie4VPnesBLgt4rPxdWmivANUROJgW8iYYWr2Ivr1dwR1Kv0tPzSDHb0KQ2N/qvrtdMnRlTjsfD9
4ZANoqONkRje6prc1V0WBswshkNv8H3hm0unjf4gslZ66rXGoWTQMtcIabGlKfSoWJExTCjIoJdb
fAriA3519GlkAQTp1IcrYfXJzkDDdE5UBdtEL7qVU/GXSziGXCfwZo5C0tZgoD/tNBdk/Q0QIBNl
eh26Zqyu9SnK12i/BpyqwByaBRF4IxEnESfH24iKGTGcrQGwiDtujm9TB/phnExjHdiHsf7jLEb7
gnmXfj0lOha5WYiFDlPRCi7JAsuJHLe7KU2bL7Gnoq1bJR7joa48lxB87zV9IWdVMr4AU1GdLIhI
tUywXOx4+XUkl+AogVxho3Q3uyXGG2h+meNlWHKuE426UHMAqfMMkBGMHpxjQaCrjk69Tpz266zR
4ecp4FnacJO1pPxy8woakgDoQ/8hr62Yib+3oIvTaDGOx1WT0Vq1OJli8bNhvBlfSD0f105vmZs3
CAtxR3SZsben17XnZYQv8vYxwnKErBKLX5LBQ9kNA14OoebCJuuI04yCLkudjSVi5/LGepnLNtnJ
zmT2leKQJDy4XtQqgE2hK1bUkc1xcFmvBoSeV2rg4SEBwN9YFSOpFAsMQjoRmewMcj52DHqcU9cw
5Ju4QLzWck7eOfTobonvcZ5hczALBs/qbqES8P/wkgGNNus1HG3jE6PKU5tBNPCGuoJRZuLpTr1o
nRyl0zmyKRBvYKHjq+2tjGt1KOh50Rmk8baywnhTlf09CdNEnHaIdJxsdDZeon9owlIMZJJHTFng
VsQ7Hr+XfWmwBo3PTVvUA6vZ6VadKklV7Oja141lNuFZhIUj2VmnFloHNL/4WsEkLOb/cGv/xZD9
TcOKRYyN5PT/blivsOV++RL37beua79vW//8k39FpIk/oP67KAAc6BmkO9M1/W/b6tDEOQ7iFLit
bx3tX22r+UajxTOPMLTFJ5PK+6+MNOMP01qEX1Sv9AAopf4Jw/aHWpgrQE9HokCNz69ber7vajdh
UVtmUpN78ltfY2ZTO2yiCcL0kc5+93R+0rr+7Eomonv8CWBo/qAozUsM1pb5yp6MSSQvunyWJbUM
ge79b7qIn12JawjExx72NP7yz7+7p6jTwrmRmcRiMuuDsNcv7VCkaCnnh398S0sHgVENl9O51t8v
NMBzF1Uzy/0EAJXl2WuoJa8p//vvXMZBQopo9Ue2LocFvm2OkgxRSWcVPvt9SzMeZCr5Nx4daxVG
P45WcL7fC+0jqRc2SQWSPLuiOSu9By+vTIYW5T9uLX2UvhDe0EtaABrvFZPeUED6FKPcx+OYQSSd
bqdIPRBy8SCHwf9N17/0qX/vULiYhY0M1mdLh7L0ud+tCM1wKr7NSu7hxsBKAfvcp34driotedF9
2tiEFJ6VMZFB9c9fnftm3vkmSXr/eblNxfgWus2eWXl11+OUvXJIWn/Ac/J30NCy2H64R3owdgX0
XXzVf7/HuU/7CUM5ifsTAXtFL6k9TT28+zdu6LurLMP4757kIgkYNFioe00o8pQa9TAUY3ksm3/v
0X13pXc705gVMfHDXCnO+2ntqvSFhFIahN9/XvqPGwYgoL/0rp6w8QF8tzwqTlK/qGSBnsWs1pR7
WraaJGD0bBfTRsATXxuiMbbEdjl7vVHVOs0tAfhul0eI/NgnjAzMiIGL6Axgjn554z15aWgdltjI
be9lrxPg5CGajeFKem0ImX5u3ZUpIEVUkn9lisNiw1zahM9NfoSn6oIORJiPmWdWBydMw+ehAFEf
C+XsQ4/4uWoiU2hMWc+Zp0iia6ceRjYsESg3NcOQrsMEqs/ycoPMqrwjesU+kg8xfqlDdnmjc/nt
hFjcTKldnUa/HegCPT+uNpOd659Tgm+wtuH3aAiAXoqQm86GTm4ronIvME8JhsVVkQLHCsN0ZfS5
wHfb6sSOoGi5rXXom2kNcKY1UqOp4e7mgo2rwLg9gNBlwvhnc4mjBHiQoAIycZSxRZ5ZdcGAJcHR
Lph7YJ1SnQy9Q2lZgM/7otACL9fNxygenJOKjPQ58qv8wR2hQNStJZ/oDczHkHuXK29kmC8Lu5/5
TQM9TOxJ0QWWNfGtK9cGU9EYPj60I5UdUyICcbWkew55NCSi1PLi9umrbvBOe5IBHsm2elXtGN51
7lwdxmVrjNu2Ok2k10MuYD4S8W2LPCb8zVW3OLDaB3b0joodhjf9o7WiDEiWNLe+PCYRRrUru4dY
G1lSXFI3Kl9dUievDdIZd26fI843tRGU8W3Z5y1ZfIS/+WfygcmbT3gIuEAQJGjHU1BQtN/7M0EZ
+Gcn2bMgtmdVEFe+poGloYXgWs1kNjVuvkugtcorAyKEWLtxOHyKQ6mJDQxbUsHLKkvmlcuI+4zR
+fzoY4l/Dx2xeDW9uDpyj9OGJJBwhcKl3oNTiYcKm+t7i/DQNHAYKRE1gp6DhjCOB0JVFCyYBgMv
PAqAiVZdqDKH9EEZVSuyZjTccWiGW9r3tbT1WQuIkxaYJgmf8ZxckivIUIgfcJKiPiY1OX0BT9O2
ouQ7wrmVtiERA0HFdPgMesTwaW7mbIfVb4fVhtaYyTaVljNvZtQm9appo5Fka5UZn2ch26/mzLdF
0PlkrPPRaT8OHqB5lNrOyZty9lCYGw6qRc06op5KYK2OiRYYGW/CiaPsuY7M8qhCUncgW5pB1qSv
TMwEQhPXOvJDjC1ZcNNam1pajBi+/TWpZLCao3yJqOENEZEOgEG2SBD7jIyJeA3v0qHpM9JBVfyt
lMLZl5kLAcSN3flsG/0n2U7DDg8Owp5Ez0KYR78kFCJ5bdHNrGqNXJzWyHdETn3r+sZbx626K2sT
PvzwuY+n5FiULryGULonjkLvJu75KGFHqw0z7+GKtlcsaJTcYp4EziO97NE35HwiFWFbzAyUo1nJ
LijGrM0IWUqTldXlLGp2RfUhzlFBlH0qLhZFJbxSvvqMFn49DIBGVksU6dywuxVjN+yM5dyVNvdt
FulL0mr+xcc56SVXBJpZQ2cgkgZKT+3QOqqeFYU7bvjcC7j+ej5V6wHrlo3TznxG4G8Ct7Ee33Gt
AWCMWvacmPzTG8NtahhQ+YvjsFE2DfsH0W3ezZyQbEcI+rSm/wNFc6zevyGZqoGuguM8jv4sw140
9S7Xi34NlsYmZvbV2h25dAOTZJ8QtgEv3Ri/xHhjyDIvycdpSfTBzHPTJPnFkqQKxaPl8xIKeWnr
pa6uzOqUG5LFxKi0T1aFYWPYwdNJQsHw24UZ8Lbroqp66jLf+KaP7FbDskYcfTauwQ6S69QBJqBX
TNnjqCRWmtY5xKU62xZmYECWihk4FjBz3VUqGGa3+oj+RdCNh+Va6V4T2ARtYqHYsXPnetNgRuiW
94OMwgCUqDyGc1/ctD17jxaxe4yCjz4bCp65qPqtleIjEpVDcm2Fpv5ZGH13ghtAPVr1Fz9r833r
6sMujVHTFyLSrromuViJNXzS0v/H3pktx41kW/ZX+gcgw+CAA9fa+iFmRpAhkqIopl5glDKFeXJM
Dnx9L1BZXVJQV+y8z1VVZsUqiYkIwOF+zj57SNv3k467mzCdP5H5NaK3QDflT3i1itlyD3OQzPCf
muJ9bajwNs/+kA0ZUjCGvzH1wmi9Sz7yPj+qwYwONvaa2zgqmnVnOrjTTJD2ORajPZv7F8Ot+pUt
OfQW6fWVkcT5I+lN5VGV7Dhm4aOwMa16MT+DJfB9kyXGD5U6z2BH7zWuMo8wXM7tco0Ju+4PyPKF
2sPOWtlwh8ZV1wZpCTkrZzNLafIalkgaFGvkZNlVOTZmQECXXOx+VKE209AAyue1kxQwd5vORE8w
Nktoov2xLeziODZOcaxkZ9YQouDXO3kL5GhhCwDK02is7k7T9w4fNo5i/yvkGN43zDBww8pS8tBE
MhTxcUwDh0w2UjwH/4gOhJT10Osd6aypxdFgr2b8tb+1U8qI0h+y4q/aRRliJZG80pCuUMdNgVqo
Ba4JQ0azr0/+ovAlW7PrbktPEqWVCpLroN5FKdr5WAmovr01QFO22s9+ZmZIYHT+gXmARgBneTAj
KK5h59dyGo5lnmabpDa/CL8/1GnKkGxyoB+5qKJtj/eLjWO4c93UuLGc0kA9JQsyBIQ97XlPbeDu
FHpzn/vdwW7watRN+JzFbkaKtJ2RFwr9kZBJ6wl9uT73nNGQ2SJwk1LYvbEOcmc+87pGX6NcIlHI
rNaAM6UDSkvDuEq0a/o7GQH0o6di+xYR1QndkhhXo8ArY1PzhQ8ZFD7IhZM7vDHcey2uXtShPiU8
I27bwYX35wq7nUnd7VszP0ClYL+xx+EGb3dTYhhEnUDEbnKecEFBozVTV2QBmdS88CBbToGcwgre
atSW6c1PfcV3tepilY5R7yu7VxmRbEuKfH5QhfXYg2mqjD11lMlzmff34cQx9/sWY6m2Ly6IQ5LN
lSzqcUTtFzdADG4RwX05DA1FWEkILAcUx3FZxtXJEIS8/f56rx1nAiyZ5DLexPaNbJeLzqlUFDjC
y3Aa9cneXTLeqk3SlgPJ4Kp4Bh8PtlmL/ZXn+uPty7EzEn/p7WN7tHYI1Iw1weXuM2mGw14THvsG
cPLaRoHPx6ia2fsi1H7VlNf4hBMw02eHuCjEsR/a4lvlEKO1GjsQ+2IVCYrtPM95keLU6s6DR61p
ZXzi2qLQRvf3TClTHn0bOv5k03m2SY2eNZ969ySI87suVaqgoLXBthsaCG4dFO5DtDhoO8RLV1sh
i/ADg1Tx7Hh4MawAhoe9b1jyDrEfB3A4aVzPkiT9/HIqliW8hPU4ZwwD3nhWy7O4XBwuFSXCcM9F
BXWxOKIeOSWnV3bosHQj46utQEZxcRkd8dQkRGVBBkdZhexj5yrkl7ir/1Nf2gAOim9DH+CRsEwv
PgGuaKOHTUtyCOi3964RVadajG9tA68QC64CUIGVOWQFTMMuWtI+6ZknllVyYJi4kH3ZuMra69YN
sgvCBzOSOqeU5gHK5vD0+3tsv77HlCjLdHyxlHwd9TBZmRhUPmK01I5QTXKBqMcIw+Bz0VMaM9lz
p/eB4QaPpZges2Bqvhm1O247BtgA+Mwik2W/VUxN89530GDUlJMiUwfqb9jLaJz+bEIr7K6MEI/K
74jLfwhWb+HVlrXIXn6DVydfMR19Ln+Cqr//0t9QtW+/w42APRevB2xgXmhUf0PVgflOIG4PCC6A
AeQKD0uDf0HV/jtMOXET8FBfQBVZluq/oWqIWliFL9AlLw3kq//zv7/q/4r+qm6/v9Ttxf/+0bbg
0uIWZIvkLdhVoIXYSpqXdiqNZkrb5K11KmHqds16iIpEH5QLUIBaoPSY+8YTmZNpZhkjJS/G5Kgz
4hrWcVC7z0S7l7aFdBLbXo2hnjeTCYDXvUhPkd0YBNOHJe9WU7YYH/xwp//+Kj9+9IsjzeZ8BIde
jJfYOFy2jZ+PNL/txxyPLXVCtaDvrRi+k0uZdj0N0oQ5OdEZ//6CHMw/b5RcEo7LcmaD63s8zQts
2khyArL7Kjp5XnBddZLk3XzgbNljmhk1qPbhXx0sZSLIG5ug0eteDFIcAo+NZ+dGZJVehRLDh9U8
EKqwKr0QHMXuPH3rlwn8KMZZNHwLITm3rW7ei7CsTmm7hD2A6XBGWFmovFWjmmJeuwQZQcIdS+61
4Q36HpIafZ81u89dWTOcTRufSwXAEdFWyXBpOlzC1lbEiINKeDwRiuuu7fsd9mvTzeRhuaAsh0Uw
Ohy9Cl7DfsIIVzGFJS1b+eAYawkRJNqiThijLaCOvjVjkaPIjiP7wbIMgI5EQudYkdTZ/GHEk76N
vJGPoe3E11uMseo/7GEkWtJjnBi/13HBJwom17mi6IFtovDwwH2xMdBp2WlstTgMMZE448spjZ0n
J69+smE7x8dOtay/qM1n4DRSEu9nVdoPBNDY+lPtW9r47Ngddy5pyV9BpVvp6krV+FmsB9J9ZtI8
kSzROwz8ad1nfDpy7TnB9dxABzJIeowXdQmIYkWaN2JKRMbJEpvjMtSPwsd+oucZesWvQ9qnoWqw
HccJkX+02TbcpGQSPAVPMOp6irFxqA9iNotiy310+rWbONyWxMjBMbSLnOvDNFc81mFJPjrhhJbH
x3l5JHK5OQEZrDw/IkxPQWOArSR5Z0gm6MN4E0fESRu+iSoagEwfFgmjjy4lsbBcVxMvYY7+ngYD
h2G5qQY732I+EG1yt7EW8a2eHpD1dWdOH3qzIiVUGzJwD/Ew7dwbuALeozFI6zwOdX5LUnr0bAOO
HACOhb9O7FI+l1E2fKodM9Uoaliy8YgkcBiHzl/H6VLTFzkp60dbey6Cp0oGjwZmqN2dncyGt3EH
ybIZlOT2jknhqfdmp12stdwI5sy6gI2ysByFH88OqIEw7K8gtjw7qHpi/DZBTKj/4McCzpke9X1S
mEAcEF/IbYpYIy0E835N52w9YKTC48kzo/FWRjjybFEt5cCosqr/4M7wckmYDPM+q6sx3LVQKNqn
NnT1vc8Wr7bGLLnBiV3b3j6DqH1ysQuoV6Fu6feHFMwyDSEyMrxoDtC3Jn3twIuIVrLquQogWTpj
Gt8CDeKFw32RwaJi7cmBP5VxZquHbJ4N49Ho4WRcd7Yy1O2kEWLvctqT8eNc0EZ+TIRZZPfhkKLO
QxPdAIYy+5+HpYicp4J7SU/JvdTmSNkZBBE3ghmUOoS5jzGNYFchbrvBS2f9spAzbfDgKoTkauMN
y0vRKZj5Kz2iSWMzr+yHpDewGWH6FHtPOvd7+30aop5A7WJl1VfpjNY59nyKRz8vuKaRRak+yDBS
6WdlKRRvK8Lhuz+d0O+yT4odworxkZhd9b6CwuP51DZGGGxlHhlqa0MIgATEcjq2jeSZd9Bcz2k3
O/qT34dN9pcrS9sGg5qgkMFaGWz7fcH5MzfQ5hGtXYWl7RfIdCvPNK9i2wEjIHMGfN/AvhjfkhkB
BeSdc4nL2JM79CEwrvVB4oO9UIKq/iPOM8YWmWi8YWG0a6eP4isnD0JMZcjLXRUJBoOWY03uJpaF
ewD58RbbYBhGCTA6reZOAACUKXOIKSzZZKqruvbNx9at7bVTmJ8NoB6YeXCtsqkkrD4etX8gpzr6
kreh/EtH5FOWlirfk8t63Y+qmbaw/PQdSYfRZ9cZyi0sRqw7y9a5Z+hWfrZEXOzs0gRuknNBJmkn
1W0QTRn+9BndCUwiqFd1lH+001auArPtdrPRAQEMGj9mhQaMoVP9fsjn4toF4dj2SKXu2Nbrz2nQ
xx8Gkd+O0tTpXjWkJjcT4bYmdece+l/yIWq9/CNm9220U7CTr4nzAP/NmvmYGwEEXgecYiA5aFFS
gd4kg1M9cOjUT6Vb1PEmndty5ydm9Sn2oLZZHD3gPJ7bl2tP9vpce9pZRSAxZLvL9luipNrkCIoP
9pKFMCIJPBM0L8UmNt2SeO6JcmDTKnsAkC2qvZ830zLlcqorGWt7F7nWXRpW9d7Exm5DWG/9hCII
9AkTFu+qpP8atlMh+3PTifBDUMfe3mjnbOcauFwSvTX7eOh53tmIu+bEhj0dMI+drkbDCjCCzMbt
1CqC59Fvrpt+ShF8td7DkAzzn6aZp6fAD+aTKlXwVlbsBaxAfQJXnn+/9PhQAi/aqKYqHD9dKKy6
q4FTygXWHR0OIWEACeOkUJ1C3vLD7+uiiyHpy1UXhzz4xaTHwjH+uRAT4Qw5bXSDYwOj6g8sdtgY
oBdRY/z+OhcTxZfroEiHxUy1t7Aefr7OEFde3wYRZCVwcvZUU7FnLzJKV4dsGP/8YsvIl9sJXZvh
/c8Xs3iHDeh9wRFWc7CtFrnbCz/ASPpg+/tLvS5kwUhQYlKLm3hLXg7SmyiQtQHP7Oh4k3UuFxmV
i4EsSGBXnVoJ8vaPr7fIOSyWienhPXYBzViQs6syL9zjrOPw8fsRVBJMm6zdcpmqtAkhnG/czuV2
/QAx8Oz4cj5muFDDeXiXxfpURKILVCeOiBSprgiEpfhhQ+UELjWoKrAgv7U2ioGfTTBt/Y8XKYNA
l/tsYvtru+bFl65K0Zg6R4bd98kS/YkSS1vjW1lHr18FroIvZUC4jovd3cWqyUN7LMOk9Y4RvMXD
lCBTkP6bPrC/ugoNJZS8hXfxCq/xOsduXIPv8sK88BImSCgm/wfLxCUDBss+uh3azYs7ljVMh2v8
TY52CEcR91AWxTDhnLeF0mGdu1oP8xst3ev9iz2dPYyvRXoDl/35pSuTIZzG3BNHowq9JwutJOPZ
gVKkx218WyJRhfbeziyR378Rr3cWTD6hzBAER4jKqzeC7KjEnGvXxi6Otzus2Cc7D8LMnCIK/v2l
fvEVWRxQm6jBMdS93CwlVlBcqrARNC4SusKqTnPLhDQXCwC+dHB6WTW/v+ivvh/+3j7ENheIz7nY
oQdk1k4ceNYx96CxlAWsidz04z2Nzptv+guK9vOrHoBO4IosZCD912/aMnY12U+Y1rbQalOrcEmM
kGZ+Xw+zOlc40DE8mSiT9Uhdx+xvas9Dg+XQDhBS0FxUDCwRxf+Jc7ZD1TmXzP/9zKvfijp6vfHi
g+CgV2NHgvV3STUrE3dM8NlhhRdA2OskRDWbaoPzkpQqlloaUNb//klYr9/dJaaKuhIoEp7bJS0m
ysFLQs64o+Eb1Lrad+gfiHPGDkhZHJlxHS7rPU2sc9PnzR8oR2dr46CRum9aG0lEE/Vzs6NKQvOF
IUL8jw8HhgMwJ+GpIRU0X3DMH7hIiBcQGvu89cXsU3SbbvrZihjWk1RYJkhRzbdgnFdrE1Lh8jYA
5bBEcTP7+Z1vknYp+qf5OIhQPLeYTqSrqSlZpnrB039/+391MXAj8h5Jv3sdqA2bIyBcJ5iOmgCV
27TErg7zDLoc16zpkn5/sVePmm+2qMks01lOvMv4jSIzrLoNzenoQYL2KF87VhYvIl3i7y9kX7i1
QIVlu1yKB/iMHOmXlVFODqP2ajlSQai4vTXp4fq1gWaSDA6iDNpTnQ4gISJCdx+PMYO/vJaOAkte
jsGq0fdxkoETGCPNEvNGvCBmyQjbNDygLFAvZ2eSVEl73mQ0xyPTq9uuxBus+Kcb8UuOG3MZzjXI
n5elUFJiXyiLtj3aMyPskaHRCfOJZB+Z0z+uurgUa0AwCgDSezWgwrXI7gaNukBBJ0blnvL9m6oJ
toQkVidR6jfxw+X0+mFjFBxrUCV59RkCQEC+fErlXDhWo1xx9Bot/iLSazgqEQaPL4DIIuOwNs2c
ux8rre03DgD7comIhaQJWdPhysvQ6yX554f3WuRwHKDapEcLk8ZixlfN90jtmbB1cqDP69D/gv9O
JjZDxbz5HESwMUpHRcnB7ibIHLadTvdmX4AiztmC1zTkSdNY9IqfX4TtqvDaFIM2K7mV3WSU/JPG
xD0EUJKYVGe+U925aQvNYFleucFhsJ86ZdVHZJZ1u0JJp2/dUQONtSHz41MGcASFo0GEh9E4U+gb
1zRQ4ZpWVtyNoA1n5XXGXovEuyUF1Jj3lSyZLw8d1ommxNHvGljaLNetdPtgFQtVX3eZQDUhc8KU
NhVe+jTQc3LEisZa41Ph9rjIWHGDoWSPiqMD+0aEUj07c7qwqnOCaWeceqzc+nNUfgYobmBbsw50
vYCh+NfFt8Ok+VkaDXQ2rwKihDUUkKdBQiFdUdnM/OncoCh+KT6HLAR5CfKlrmlq3rW4zF28fBFo
jOvMihZq66R0kF1FvqHvaz0X8S1Epby6zqJm6O5a+D/FBkYRb3dlFXV2X80wWjaq76xmx0RY32fE
4F4jEamye3gI7Z+aMfgMwpu681+OV/biRjXWAkWNOY8ZRxZ+ka/uPrs4i80faojNjGrtVFwPixcf
iAaWiWTkdpneeTW2QRtwEJCrbo4Bwv1i8pwt/EX+iT1MOEhho1NeNTrtjQ+6Srh0k82cWoEJc6BZ
xbnT2u/LcXC7eysx4naTsVziW/pVjGWsSeKQB4NQXA2DamW26bvBWM91iQrTs9nC3TliBZXlQCNh
yzGR12IIrfEqxosl5Fy1YNRUKgfT8hH8zXud08OuGM+CMkIA0OrBKl2VY4/jssCIEfDss5EozoaX
OgDMntWHzwxQQ+wxhTvimYbzVAgQ4qPHmir9Lejm8BYXKZitLxCcm/d8GCfW1oNIbfc5CeM43LZ9
Cy/7+2vlLaw9czGDGCWWzc8lkXYKcJ4oW0tbMVNQTsVmbXdwK9bKc1lFje8tfLfc5b7a7YKZO2nb
f4GcPA47DTfy9vtohvD359B1lkIiEtR2fiUhmlrpgsQq4PlVTazdQVsmCPzL8Se9HpAxBruS165k
HoEQMtHpDqs5sz1BNeI1LWqDSUM+CW6swC/c2aWBHSV3bdnwQSwT7GRX53Z7X85Woz/3WjoG3pXS
zbJ7vyK/8sbVufXgpWkpECqFyfSXbzDJ2MIXt8XdZNWgwPFEbUyeuzXKgvOYMUBcrWLgCtaKYJoD
M1R0jvxEYZ51TKlVhwvfKk+GGiPQMIS3sWYLd9NjrlrQ+ikHlMSupZx9IAkIb8fCNDVQGwh55wOQ
zf2Qjv+Zk/7/6Xqkt8zC/vs56X1c/fnX/7pqX/nmf//Fv2el0npn2SRWc1AROML8k4L9X7Ie6x0g
jDDxSPg+8/x/k1L7Hb9B9Yj9H5WPZ1Py/XtSagnXZMDqLEb7F1PR301J8Rq+OLup4wAwhMNn4HPR
M1xUqSrqVREEhDNiqExIWFxhYWZ3yTaCP71NbPdpLIbhhmMtWaV9/URGn3FljvJsg/xn62KOFwsV
UdwFQ1HeElD2iCgTalGdN7xrggyXGUrslbLo5cVkyF3KQbL4MZ3rHJom1lbsSKN6Zl5w4435DdOA
fdhhCdopN1j3Iws6H3psm1XyrTf75FxwH9eNrDnKSvjwpuED6Lv2uKLTPVWBeetZLQRiNT5XzEyQ
zik46gTuqQ7a68IlK0iOW+J1ztLRezbWel3Dpg6y8ma0hvtQ41gkkn4n2Db7ab4V6XQyI/6WSo2V
jpNnuP7Vpmrmr26XHZmSfoVr99RM7a7KgSVJIHCIAML8WfneajRhyVRtOK9IEz9bnfOUDfmz5CQj
gWu8N1V2s9yBroD7LrL8W1oz7G2jLt05C2vVgTmLvy0ObMycHiJnvPdL7a2piKIrlQdfxzCDnB8L
AnSxE+vhJ8/LcMgYW26Maa6FmxztuLfXOtMPXjzdj7V4ip3sGOn8WTUpLCT3LGOHIh4241bwhRZ2
cNVNtyLnWU1Oh4yhhjMqMkIO4VbpLi5WpU0rY1fcKNzliU9ky1oFtkkUXwZlvjcWlAHS6vbF/Qn4
/rm3gIrMiTlFt7gbLdeqoUhvqSZuISXddva4Z6p0emH54i97qmUFuzuLvzk5f821kpsMH2Sbh3Ng
38VvjWNkVUEomUOIx3nn5ZskcIxN1nKhIfHTTQzr6FqxaxKh96gEJPTY1Q+F6W70VI4ku6luA2Xp
GZeiYMtk9atfzSDeEZttrJJz1sgnXNy++I3zPhipojw23cnuDswPFam5w8PcuAdiJDsWqnOICp6R
YeJUknVDt+r7+YS7erwdR54n+IxzDCQrQc8dPBea8lXdmo9lZH0NHKTxhVblqovyoyWHh0b1D0Ln
3wozndYmpdamL/SDE1oxDGqo1ggI4Lx7RrymIE3WL/fdKr0zyNMTeuUUN0j3XANG7brl9/ieRLtI
lqLjPSVSTQeP+RRmSswebIMRSEjUikzjCUsyeJQgtdUm1wxbpka46ynA7LpZaJhN5Q5XbeH5i7Df
eJ/FU75twHvel0Y97cw4H45F3LR4aufO1w5i5zQo79ryM3jCK+qjhowdSGbpBk8GZ4NJ3vgcygpL
gKi284Vn0JSP4PqPhTa8fjOLNoDubDPri8OzKLPPysFhJdP5VsfetJ7xXKzxf9nioh5TFSLmSlcJ
gbpHv8JGxZPNOTfi27IS1XY0xGNlWGheetfdDr37rMtJfS2ZnfJWLgFAXrPy5ZSu6jnwdkUChdue
qvDW6lDSRsSKr+bU/lqhCFu1DdFB8WBiwW1bO0fCluVTMOicWYbQlMyNtoX/Xpiy32vMgldTJp+k
4Z17uxmvwkF9M0Z1gj74Bs3sAvBBjkS6+tL08eoTHHlJAEtST/TpmFUH9FbZyumJvAt9fU7c5oZI
Y++fNbMvVwNVgr5Dr4dW7gLZCMTYlx7OjIeIVx3Pi+xo06nj28GG/sNh+gsqzGVnyfciEMuXXAzO
EGOLn0+nUeJlnxITRK+WPQchu+GyHafWiHlJi23EFT+Zb4AOkJN+6mZfrokDlIdNcbD898/XjJwy
iP02LMlbcWM0A8NDpXmxiWs4jAtxffm+ec6cq2UD/P3XdZxfXZsYe7B8SJyvopLrDMZDOvlLyK+C
ElAV/u2ExnzZLk5plWYHlBVfR2jWO9T9wzEdWt7boHRwo5i+xkTZRtjA9NGC8KKcCBYFVNozePbH
0+ixfdMF1OtMsFar9Kb01K6AXqKL6NF042LjaXHufRiqS4DH3nUZemEfiO+5z/bw+296gVctSwho
DLtOC3bm68Q3O08w0LZFeYhtRsqVeYvY7LaY4Qq/cZ1f3dGXIHYJhMRSukDeIbD4Gq4ZazXImXTR
WU1WIrZmziYMtz/FtziDMo20LR8m+nuzYDTMGSrm6FszsC8vpUqaUUBYtj7hoodVxNg/MC89O2og
tp3t3q0xVYwihqmNtvVT5MI9L5i9bnUyJaeerJT7MtOPehH59HYijh2pC9vRYwomyuRbmLgMizJo
uEr71R7Swrewmh/9qN/NHVIhBFGHeHIPcVwm66iYEcfU+pRJVB52P9/KaZmC4xm0w0rls3KzaS2t
N3nFv9hhIHdCBrGWWderSQJASNUIwyETcCQpg3JCs7Mx9IduMjpvYMkX+OLL4kDrzgSPnGtmosuf
/wDpKHti8iOILHWz4V60yJCqtzbMl4nLj5gVC1B6IOOAV4ByjPF+vkYSNxkuhWZ5qIKh3rWJttfM
e78uOz1WztO+I/4ms6G4GfZ5DIN4K8v8aOjwU5umX3xvKJFMEGTu56lzoN/ikA3YneqpuLGs6Bsy
EWcrYVQccseb0XsgECFhp73OE287+PVHH10gEx8SK8SUTGvAEcgBUNTWsOvqna3gQju4pOx79FMr
006+Mf0n9DfJbgadHTM3mhDfpBSoFrN916rX8N2T9WB291Vpx1vhzG+kcIpfvLE8C+bFwHzwEy9B
39JG4kpOU3mwchqFIaYtTTpkjRhK851j7kBCubXJJ/9cuF69DltlrmareN+lrOUwK7cGoMxuDNHz
d55VbfrYfBoR3G2YbNKcD9457KW3hkx+jgM73YBeGGvYStVGptOjaY9f59aEhJd80A7VYdDwhRXR
PliOPk4UYgRPxfXeycd9UI/3kev1WJSwPkXNxoeT7LgKDJFuyAAI9rY7PwY1spjf7za/eEk4M5Z/
Lc5k9ota44eFO0aNzLuRlGJ0dhtKHI3kio8jzH4V1tEbT4RM+9enBRGlkFxdy1oiSy9Ox0Y4kwMV
g7Rduy23lteifA3TY8hJFVg8HxxSM6AcGqTBZptKUyrAKL/xMgrAnkEkTlBBvU6KodkG3kyQIvmD
mPn4X3AuuTYG/30eFO06Dqj2dVk5G6cmkiKdcSufTsiJOIxZZpGTPYfjUqUi/01n86bpsQ7SFRLH
pNsOZB7sOh7pS3s5C+1sGE7Z60BlR8/o+I0anKcO+26VY4mDpgiEammCQpywN2OXVUeUeg9JRyPp
Y7GynpEwkaYwPiiAbrhzeBA7wwPMqlsoSkfHoVqzZL9JymzaLD8YRGGQ6rQsyLofdpZArLS8Rq12
z5UcH7xoaSBcxKW+hw4wb6iWzDC90Q02WLLmbyvDfWpSl1esC5vrwNVfVddtxn7BZfLkJnFQJgaa
Uhxy8FMaD/eoC7y1U+EfVhZHY0iPL1pmBWVp1XX5kaZ4X4ScLAlxDyRpzI/e2N3klvs5bhHHZ5Z7
xv51g23LBNNmJKmBKfWI6PWEN+U578STrVAEvrFyf/F6U+u4i88hQ6tXXpHQ8FIgK5cYUDl9Ldvh
vjU59wbarBBt1Wapv15a7aoLUF7jXYgXHe98GWNdOLaY26T8WlM4m6wr021AIpA/KEciJo4A/Gy/
3AKXTYd80U8NAPWIAkWyxeIs+gqbOripVYCvasS5CN6KxoS9HFtZ52wb7DFpNz0ODuWWqZx67Zk4
Weiow9rWp7KOaAw5D2On4oFElNky7R+6gR1U2d298mlJgz6/Gfr+XriYPJFip7cJ/ribZsQzLx4f
0pCk1wKgHcen6StzeNyF6+5e0h0cssQ7DxwiNJn9gwMcuVTznfzX+fofJcJbSgRk/+xr/z3C9l79
FVU/6xC+/8rf2Bos9HfQDcDPaBAYFi4Sm7+xNY73d6xmEC6UCKgAftQheO/sJf0XE4cldvIlr/Lf
6Bob+EI4o5+CyWAG/whhsy8OBfQPixaLUKBlPuW/GjxnbQ/Fuw+S2xQb5zRYkzyrUZdHmfc+CGsh
7gTchZZliY5+h3AG2G81Dom3zkIGTfrcOBjMrWS2RJR3jCec+5gaPdefXJ9mj1YUweiqHsrsEM2l
Od52eWP+iWPOaI4rML3EXysr9k0YpFaFY3iF75s/EBYjoi0de3pczJW/ORhhV6ugbfwvBm6Ka2rm
6Cgz0cA1jea17mR+j6At3EdzNW8cTMgwGEuqJS/Z63swDVVw1OS1An92hPFRmsYXCu94U7ig2KUT
yLMXD8lVMs/ptcZm/EoObv95TEkjEGYNpIPSNr5XxJ0Q41fp6RaH3DDY1PZYqK1T841XPl22T6Bd
XjNkieNTE6ISGBJURNHofUlgZX9sBy9Oz/iFG5C9avk+USZKzCkBt8OZcPFklTFiyDDAfXWFe3wy
fZBu15UbnsT0FE7084YZ4CQwodT/AN0hxJ+2AqNfI6ofrhIvjE8c6/pJJGRv7z2hcSrEpp3zk6zh
NaEsBXJgPHhg8UHi/sSMS9EZNGm79jGxORptaeJl4DKzWRfhjIgd9n+/cnLBkkiJhkSkreN23qRu
20JaJgzgj66fGu+Wb2KbaxthtcYCLtabxOydbWsC3RWAGN+kyomMjqg420RQZkUO/PMmQRNcxfKu
4eRFlgHTCWijq+4wkFfHqaIRxOvMuoMgjwP/UHjHUEgi9ZRyvT/HmiwzzUtzlmgvgD2minTVVYTd
AuYmwD7XIgKjujFL9Kb1ETfB0a/RvpaY3W65EaJeF0Qg1rc498cgk2ViiZXpoLIoV7GfeFh7Fq24
BsMkq2AVlxjYUkDjxCo2eAckzl3fRjwrTFDkh6Iu0S1L3CfrR9TMsmGnbgk2g/uDO4oZV8SHai1b
ZmdRWx1TUtkIrqyj+M8C9KrmoJaZ5LiYCuN6cEmuWeCR6oyNQHI9lF188sJyfCYUy8PMux37LfmB
xXSlI6zeyAjFIHKFAZwZY7wH/naAfZMTim6RkIZwcYk1MlUhd3iJJoyrJmtex82A4L5SYcGbHfpy
6dmmpNso8txH/OiwLbqe56RvsO0QzrqKeZqbGtMWa01wnaJlwGg0wj3YTMjdKvpC3jAjHc9565p7
lVHYxBE4NitOGHi+SUhyALbJ2agID90NYZjHMMNNT22K3B+f7KSt9l2gm+gozPZ+1hTld0FvfDXm
oOSdMjy0/76Ld9y5q5x23nUNzpW7qJ+qJwyjTbHypz5+mGffrhDv1Krc83/CTQ3Ize4O7ETTB4G7
fHVFxDfz4CTPERLkJqJXjmOcbZyqVt9A4j66PcwzByfB+cOQ2UhHxmxRDylEoRu/NqyT07YmoFVq
3xEysKjRRZCSwBSxm7kYxEMrb9L9rB3/mBLtkG380dD6+mXqLJ22ZPJdq2zvE2K2za0oxJeGZ1Xt
CBWkisEl9A680hx2Th+Tjhak9qnyStx5/BTtgpHUix5mmXDWs0g2JpobnnMmovSLamT6nJqd8REj
3uGP1sRFeYulv+BdE5oEr3R2toVFUXulokisc6dP260Xt5E68RdEv7KMGioGKs56QpTpM/I+itZw
bdhyQrq1yfQlFwNRpl7MKNQzmQV6Cj9LBDbDAXtcp9qGXTFG3aoihYgIu7JmMOJDhn5gRu88DuP8
SbCE6cRazYg0IC7l4PmjvCM4wtpQ6E6bzo6bKxmU0tzi9EkyqIFPPvJ71CVl2IozSSz9sCoUQb43
I84VN6See+nebyrnqenANrQeCDn1EmbxVoLuYj3QdLYrZo66vyGI0jrPk9XeF6BV5KdwfkV3pC+H
CtKZyKd5OhSO7KSb4ioRwniGcT/6Z+Fnf+vC/1NPvVVPLTyY39VTN0nbLv+p6+RncefL7/1L3IlM
E2gXyoDjLm5/i0f+v8Sd1jtIAd8nj/+aVTr/nk065jsmmTCwAxviN3WP/0+qJ8+/qJ6gxGODZCEL
9xxmlECFFziNTBo3q9vsihU138iIdB2iU6APzAV7ntvhRto1S740ukL6VIuIEbEalsRmsP/p40z2
JDVMtIQQVpmHhXZgTRAwskXNpBLyLTjvIIXVmZptmrGEyU2YyKnflm2NNShixZtAkh7Fp4R3McVC
Z+eXYF9iBWH0NAmxXv+XvfPYkttIt+6r/C8ALXgzTaSvyvKWE6xikYQJmIiAx9P/G+wrtZp9r7p7
3gMNtCQSVZlA4DPn7KMzJ8KViJTtAQtbwKaQHI1wHBFOrGlAEtzoIUAFeG68CaWCXxMIw49JJlcy
1vLDieplz9iFyIx1VTpjrLA2fuYakODKWbKgfbSArBjncMpGC/wwE7pvA8e/vx+jwLBfzCFJ811F
J6QL4KCG957BfG6wSI4R77amg8PvbEa4T+OdsoM+2wRpOKY3S2RkIczt2UofxtT00cLRmLk0phVU
C7sdOnML7tXxTrxl+D9T4oWCt0kLWR98ZaL8I0zM2/hzpgUg/BbrnTWGixOCPQLSmpNK5CcmvZOq
06/VMqe3QzA3uwYGfb6hz1RyY6UqfFv6qTN2tTVOO6Q5pL76y7bj31aVEpEfhRpugrAw21iYqXMs
0YKB5IG9NiYAqXR5j+2kPFS6MonKDJG8RHtGO2EBTtVXV7oa98pV8k7hQ+OGkQFxjn3exMYcJfeD
P0/PQnrizczoz4OyzmIHiyDwfuF9N+qpeEBtCKyMd+e2jgz44VQrp47x9js1mtgQmAT/IdD1KY/q
7uwmgCEsq3zIWDXfDxOWITwBaRBDeCGEevTPbVPD/p+fCCRifmhEUfvVW1OEKpLBthMpMyeRgiw2
x666Qlvc7loMgDHW0fK5GYgvUoaVHdKpiT79VKx480QXdwO2w490YKfAtHg2byKGPtmmKyzjTPYW
f2o2a/Net5B9RwXZ0rHLp8KQ9rtP5l4aE1n3mcNRePFDHir8oO6epEx3hXAPkDAnosSc8XuStOHH
Ag9rF8nGnJkBpt2HXtodhas+Mg5wN0KOV4MLj7eE7LN3hgVSiw8a4qgR7ZwwKvoXAmyt98nuWYcH
NXm69tidooJABPgALPxxlj61OJFvndEDhu5UzhXB19MNDr/lWKXSu4eoYt0AJCveVJ0V73yj5WGa
eueqb5by2Nc1sXWLW37KtPOTONFpcM61s9wprxuuqw4hepVLa2AiFwYPc9EhyjEMh2OFgPVLOGvn
PlpM1okjj8SxnHRibGSY5+eaZM7bPuzbawYb+StyM8J0nHk0L1IM+aXLhHrqRT8+5rkvz7hJmXgS
Ev/OmroAQeR3V53XRMZu6oPibC7BYu+tKqvu8HYkJwmD7dAtZop+MQr3Wg3eD2+AKMXoYX6dClDS
aWScaiErguOSCxZNYu8YoW5GJlI7q05PdiSvZs+c4yRivyzc/ltfj8ipRF0eTd7bm9qToAmtFnZw
Xgd7kNPTdpl89ZU8yf7KVGO+Z+qex37tjvdF45F9K8L52AAqvse+ML/1QN4+cVoP93wgye2EYu51
CWYLitVYbXlOum1TTQUBwW5xkG7BXrXqG/Esc4RofO08Lcao9lEg5DfH8LvDElZTu5kS09lNLJ+I
LtPdXWChJI8H9HZxYQ8ZCxjP/rHYWWRsTHzl3MqsqCNc1GSRDRdIiHdy6CL0KHb6Zoc8/4sXqf1E
NPiA5iA3L34uzEvUiYjquLLv52noeVG0M073ZqWfldNtqXoJtpwHFRtNCqCIELgqZqw5nXLkimfZ
kDKIa4qJc+/UF/arG4YRHDWAvPCoIzOwlWs9+nPl2TE1YhK3ymcjV4yT5pcOdb7pWRwc27lVX4Uf
QN8uxJl3CaYM1dhfCrxRJ2p7VPB0lk+WLtqHlDrpBo0qTkYCGBFwzkI9t3Uf3UxesFyGVhofsulN
3mjW+FDmjUo3PD3BdT2OxAUYZM7FiCmBwtXeeDbSajgkrTXcDAgWWNjaqy9RqZcR2NkdQPdkOxMz
fHDole95s8l3P+qbr2FXBz9mpg7lxu9gR2O6/TaKqVgTrqINQp39CH7qap5ab8vqqIsN8OgijozW
OIWWKJB9tOXwISFolTjA8d+Tt2qgZctc9ZL0dbdrAjykoVfl4Nz9QvyoXXSabTSo1zCtfX/nNmn1
1UnT8FCrKbn0VhJeDWENhYnB6CmLQtAqApTXbPN+25RuV950yK1ui7BqL4IWbdeHtISqMQCJdejx
Cld4N2MZYIUf6v6VoSoKSxkNbdy6xhRuWmfs72XahteLEc3fTacv+xWfx+saAGd6VY6d8ZRlnv8O
7IajRxiNu2lao6jXQ1tCzFqSZNeZYUMcWu3c5Ca75L4GxynCcrY2ReKFh6Brft4TYw5oKzLgFZDV
wN41CD8ENpq9mTsfOPWai5HW3mOYpuQjmJNzPXaRyzE423eIfM2YPNrL+gXiUHSswwJWfJjrfEsQ
sH2B2FacUhv2C9EPIDZS23kOwm7YTWwO9wpBBxj7osZIjbAVzbSNrTVvt0bjSJAFZnsfkFn+2WW6
7DZWJ5dtPw7Ro+UVcl/j2EDzoa0nWKOZG1eGdO9Eogj5socpui9TstuRtzfxaDrXYUIER+xXLrsB
07p0rj+do85mSJAb6jtcO7uD6TVGx6RTwRH2hIzbsp3jOpnbO8lQ6U7MUh2h9NjHyfHqmEAvIx7H
JVoOCbl1r9QC9tPkRAWcL4/s1rAy+veKeKV9IuSbp8pgZxTRPRP1tuD3MzvqDhim8MDGPGW4XIBB
k9o4+bXdAoJwfRQdq9L5M5eaQXVLnPXZ7idifXi9zSJMuTXddl8VwrtLqE33Vs7Luic9r9iPoQ6K
raMW6g/mXP2Nk9Lkw6x8qZkR3KLjYi6SLKZ74H1X7wdITczISTEzcis42k0Z3gZWgP7XDPJ3CjS/
xZcbUoDMxDjJIokJ9ojsTWBpS5y8MrVi7mwMzI0csli7U+HhH20oX5EG7IQhxgdf62wzLs548s0Z
3zUBbTwnGCq4OaLgG4Uv+0JX2AfBHu7C8pdieqJSRdpim+PjYJbpsyma8tm1qQHdtF1cgheUupWi
i64W4VOtpF5yYgjUg5cCmAIvpOENBi8uOYEm0ssW23dxLrooUjikrbynxERyWCmmNd8dKK9thF8c
108oN6RAXycDiQGoWfXZKzN1D9bDubiunm8ipa1tJH7O/NR0zupx2aUU/m+LH14Vrv+U+syJ2LHf
4IGy+C3dcyUC60uOWWKjge/FKvFRwQcVLrxlsE8oEllmjhnLgJ6EPOksH0gpvsKGug+lS5Ii+Xvb
EoAH0h8yFpuuHg+mY4BhRAky0SJc5aVV7coifeZrcfY99LM4aqN+yyIyYWiUk/qYO5fWc9+tlnnb
NHQE3QtRboUINdnvJR9MNUZkoAIWDFlgbVA21+c0U86+7sM9KTXzOcyH22x27RdHY62PmV1VaMOY
FzMVJwDGmKB+CCZISzMzHXArzJlsKJa8cN5nw54ORb4wjYOTGiVecMtcVsTSr9GFc/t9GG2wYzWU
PMFM8Y8SwunZsxnCZFWZE2UyuvESal5zbcb8VgZYxNtuiXEAoQ9z+3Ejmy69qeF97CNRzLfEe5Xb
Iix3+dJV9AlSd7EvSXn9U9f6b0iDIppSz3FggcP4QcO6No5/2rVmiTuXeR/mp6JqaeuMKUjOegk5
pT1CiR9ds1afklqq5pVNbMdfX/zXbdl6cZ9EqdVDyvh9ZSn9+eJECGl/XmR+sqZGIxrQhDLmZcY4
NxIPf32pVYjwZ6EClyJkmX/W7vefTdS5QtwFTIZLSZucep6RGXbFnDbf//o6P5fTv16IfUdE0w+8
yf8160w08+wyWUxPvUzmPWZH9+T3pJ6Vdd7dEc6EpWyIMjPnS68+5Er641Qh89NIsrW5TjJ+ur/+
kX5Vf8FJxLwKDSqwVof1r9rk3uzCjKSmFJdFvVwAfcwHp1iZO24Z4Sky00x/Anvle7ZQa/y89n/n
R/96frTeGf/3Pm6dHzWYn34ZHq1/6PfhUfQbOEo2aPZKBePR+X1y5P2GnIelG3fx34Fg5m9ACi0e
JiipPE/r3/M/izjH/w0Wgs2AwEJ0hOXQ/U9GSeAn//FJQrfCu4uHCFkR8APvVw+7tnwY4yqFPuSt
GzhIrD6qCBewzbyRvju8kxIUAAvymodczvXNMtJyqBDoTlxHfbGzgtx8LDpBTpO2J3GbUWARRmBA
Q4kCfZii3DnDFSbUbMil2nrhxNSlSSKXhRNrHqjtXnY1lGNzbaasMzeNXV5DBxV3QeOEh8qMskMS
JMEBIbjbIfQykm3LUXZY8kyfBNMlcg4p0xfyHQzILXjMSH0mEx2muP+ao/7uYwK9KDvg08RO1kPV
NVAsD3WTPCDeYhGWG+N06s2vQizNRyDK8LIIJ/mpO+uoAbBwjYM/7UUy+bdjMoWYv3xWfQR+NeZp
ZbKSTmYbnyNv9x+BzKNbp6jDE0R8driTnShyyKV1l2eyB8jtaLRb7nguBAtYhLDFzJKmsL8XJhFS
hQcwiMRaB205HKab1KzTq1YuxidtNpJlWLv4lRZVn+ZcvQ1MXx6KcWUTIbh7zmTXPUZRRwp1aSz6
6wp9etMGJ1Tce+68YahR9JuljpC5hDWOcHx9G9vMaRe8SATIESz9ofAh9Ew+xleOeptPui6/ljnL
DCL3OnQief65mH15nZv61lhS7yx0J886WZYrmZQsPr2g3QdT2Npb7ecz2oS5tzVfaireohx1Etsf
1fO3VUbLLM0pr2YrSCD+Vz6/KDFqG/Bn/bWVe8ax8MzsAJi2fALnkL2KLucFzWjQsVlENs2uosO0
thi6TdZwtiOg/HADnpR2+0vvRktLBrfpEENggWPLlpVAkc7My8a2zqheHCo6EFjjj7ywe2qOaXU8
1yWuMVlk9V3ue9PGVXNwnWqWu94yw0LWYXWRxABc24Zj0UhWI1GBjDKCmdWbTF9IFUBbFdEsf1XT
6LI2gwt0CIjtWyMKquMiFwxmQOLSLYHtbAUqL7pPkzmLx9DYyawi9Hketr72bvIyGj5JqRcnU+MO
GwvDyLZD288Hl6S6q2Xp/BZjVlc/R02RvBmVnxrnRNkKnUkdWN8ULot+k5lj/zAsY5PshllY7x3z
2jpOa9XfW32tvpBWhexIjtaH0Cg3aZS6+aEFBRQeXUeQP4dSpIGARcpeVDkMI5Iug03ZJ5bz4gwm
62aAcF975p71hnHonMaBZt6EdyT8UiAyuAiPLDdGeyJ6WgaBQm0ugmTNSSdYaks/2ezDrK4+cN5F
z0yevxrmKLe+1A54fX/+7kk902tYVlPvkjCp34q0b6241EUX8GXV+r0LXFRDxCHKU5jgC6iMgYKb
tMLoOrOnDkG8vmcAGjFHycNuB15fAWPW7i7EFgptmkHsMvTtdnJlzpIr6uHBd+osGis4e2YLdM3J
CoLtQqY3Td9zrCG6D2IjkkRvkSX/YA+Gd2hyU0xbI+oSd+cG2ny3RYYhYV1gD2QFkDRYVzm5V4zl
TunsqBvkxthPo8ZZxTi5ywcbVMUrNHg1bxSWmJETLelPSTrVIfnbo/zClBjKj4vP+wgWG/8AU632
1m218dl4ATD7lrRGGuDZ4HBBLUQySxGBuHfdYW+EmfoCpHv8rspsfJ/d2ro4dHDoisY2nDeOh14/
jhJHUVBHCftDW6J8zsYEnpaBMs0y5WMqWoncLBqvtK9zIG9Cbf06OLty7kDJ14ycs7akNs6TUyE4
NhvLVYfJrJ7o1vtDqyn91/h1NAYapBPYsLmOsVL4O2VOy7cFpFe1GyxfbRunZ9bbZAPAPjMsbicT
sH5/5ZYEW3axq0eZvy5GWqJGpysQ5hsrT1r1TaZZTXRvfT+3xW0yMaO0o8K/tQqQaqSH6ge/Ks0H
3wrSO47FiX5ALCdq+RfPresHhb3/obfahNS+vEheRuA1bw7WVBwRDGXPGZbflxD2P4fUyGMVQgC+
M4lnuENOw3QmrdZ0W+HipkYgSBKhvSuIQ+PY5pUXT9WcY3iI+r0KA0Uz3FbVTRGZ/Li+MPZWW2Z8
MDjKeNTZIm0s3frXEPv8W/bS9sXzavSJGkfFoxtq/1TkYnwCaRtiqh2S7LuzGDOuk7SvDp2hGrzQ
c3ITNVI+Ltzjp5Rf/FPmajmNs/YOQED7/ZSo5Qvd+QTAXRmkoVrlvC/c2d5MVtfvVJf0QNE8zqM+
t5Yru1uCU5YzkKnG4g4uLZQ1ZTu3SVO2LoesICd8SU6NX9gXTVBkE9eLu8Lf++YuRbpwWD/PJ91M
1jWp94zGXSM4FEpjmxHD4Oxse/Tuy2jJviUdvMF8MgBJazXBHvXMbj7PDFXvbaGRjs5RdBqsvn3R
SVPdMeAfjjxP/ryBIKDRFARRxVeECgad52xuu4I8+7hHOnw/OmbFlqVwonhVde8yjxDGQpXubS+q
5LIE0XRqeTFi1bPHG0LdP80mjz4xz9nNxms99Zb3ZfbFRJ9xahsSFwE8GCS/Dxw13H6rr8gtHS/G
chjs86EQd0nUjF9kEIxoAC3/3W7y8Naea568bD00IT/Z+WEZRxI2tLbt5rGeozcwi6DuhizM5JVq
Vb/qH0I7Y/47Ru+5kYhHaAetuvM1W82jEwCJ3Cy+Lzx4jpYyr22fwPoDUpXaVLAws5w0egIqrOvG
XuZHrdLtFDnhvHcyP9ijMwriDC5fglJwvF8IoS6uOl221bHvjAw9u+PlHzbqbtIybWF6Oz0S+A5M
kfjHxUfazfq7OzQpiSr9mVvWRsYaDDUDig+VLO/UvtOrEEb9WQyT/RJ1ffBkqVSeYVY+qTqYd5Wj
qlOgWhkHPQT8oJke/HJ55wD84ebZR9H570E/9l9hm1FBuNoDOOr17wR7Fkc/CMs7ZZW70UXGwpeD
95vkMpYCnfrhLB6a9E4qwZRdOSEouj4Hw85A4N7xRkwBfe9maiN1lKZPoY8rpFrs5T5jigawD0xz
ZWz+20LVXd7N/7KFwifxly0U0fUf9cc/dlA//8zvmkbTxfzr+KuryzRXn+8fTdQqdzRdKPvgky2A
Ozb90u9sZfou0+Q/2T4ELZehyB+tlOv+BmsdTjMtFo4deHb/SSvlOr8oz9EIg5Zn8LGas1YE2i/u
Cbk0wk4o5m4DyaMXlwYaNFahthd7yhczYa/CqfcAQrOCG9GRl9RGzF/mCLLaJFwaFtAVTiTQrkRf
Zouqaibogf+5aDvakYEeuhu3kvN1Qzp9+Zovrrpu2sX8VjjpFG2sXkz9xvSsYF6LoME55AiYnoOu
C+xTqyKcUZOT6/GiGXLtMoAOlE12OaMd8sVFMmmJrT7BtzMb12Y/42wGn5vGVlEv9lbN+stAJc8p
nZUnd5jYqM0F2Sq4tnpvMwOhxWjDzGPH8p7AX9fP8kuJUvPEniA4GrrXp6GpCrlhyzbdD8o42Kgc
t40dvY715Bwyo+wAx6bN+lPNS/E6eRwHTu/IbQ9XNYsstqnFwoDX2o4C8jkSvrJgTwbYBkMikH7E
Dg0wAOZ+iVisDd88n7K59LRedu6d3WJp71o5Fv7VaAXeJ58I7uA2KhL9tPhyOXUa3ZF7Feh0EkQO
Wxtos/4kDzqUWbmzJ3u8NKh1EE4dAzYWFpG5Pqs6tGmjm2WdcyxYEgHXiVshhz64Yn8P83GJif3F
JLUbM9Gjg99EqQY7ebIqYUUDa5OIqCswBbSU4U/uRxBI9J0MRgfHth7aFqRyqSJj+kZVL4sfUWG1
P+YE4wcq8Lr1KuuRYAFrz4G/AlpAgwRvcgSWydowGq5HhqpnHCYQVwItkiyey7445S7uuJ0uxT2F
td6ZOdVjkonxtiXvleInJ6qnnESznfHegVu2rHNYiGaXpuayX/JcHEST3Vq5nB46v0cSlhiljdeY
lQpegQ6/aUhZHrsOn3ZsF2FyZNE+dLvSmb1TNZl6z/nafjS2LD/tTlkOM9LWJydKrfv5MAnLDW5v
jcirjaxz63TEXzs4gQtqaOvo1v2XrHCHDiuH690ZfIIeTZhMv6TaNa8In6r2RLwZh8Fx623A5S6o
IyRZw9Z0XzeddchGQVXpWklAwlc4EmBCCPoVI35FQAkKD6pcvz4No0kbRsAPBVFXutcwaJYzVRgG
nsJkb9XzZtJOgUgFeWtfpmh5mUxse9e/xskIBHoSyRdqgmgP6Hmgq3TcHXrl+txbgXyGjXPj1YF3
v97Zt+hEzC0TAZLclHVZChpKXtpdHDrSYyMp6aFdR5o/Gms2bxtPpG+pzHFbKhcQ7SDICyoRac65
nx6KYhAHqIRY0NUa0DXC/ZG+jh5T10CWAgb9OhTBy2KbtzX2hjgwEv9aLIPHsFbRdRftSFh8M2ab
guDv6yl37PfKm1mVY/xvGG+WpvPg47Bhv946P4wghGzX8WnsxVJ0J2LDPiF/RbHOUUZsDXS60epj
ch+lM05o+IKh+XTDOX3yCqSy6I+097WryMmoo7bl75DGCVkD3FxHMmjqh/I0Yvg+i0kRFkPSzQ4U
8rR36jQ8Th5C11HWQ7jpSTfcd15qcaP3XX5lRRl+h1WCU/L5PLWTuue2bh5Ce76ORkZFnkgi8A6Z
RCzoqOAcagMIbeSW4bfJr7O7qAzz45A09TcGXNG2NCl9NhKqiL9DIozJxrROiV88ECccnmZ6l63g
7n60DEIQWaTNNhtYJ4nHbnkOTeYU8+SlwSYIFNlTUOE27KidL02ZEjKX9cZ2Gi1sWGBBvXcU5dHW
ITHsoWF6FtNOjq8iw17mOUVzsUvJpGMIpk9jqofdYDvdj1SMBrsXteyaMmthJNnOmw2A6naxGEcN
U7jczbXX7K0y7e5sreUV4VzmI+uyRcRs4YTaN02b7tpGmR+osPXWnfrmgZQQogRn9kBxBtBn47JT
+jEtCEDqoQ7eHToCY7twa+0Wjpw4I73C34RpNm5rNI6ncGTsEYSDf7EVsdQ8kQ6LMst+Bskmr8LR
y85NpCXFWzZsO2XSCM5RNn/PZ909ekOqiljZCcJ3cy7pcqwW7cEEyduyWFEtep77GKbQ96rKnR0b
h4gu1m4uUyHJh3eUvgZNPt6XgbFj9x5d1GB7+SaY8yw5OQT2XjLTIgidecmXsh3sp6It5SWQ4fxo
jlaLvMDPogc3mhgVhggeminJWWgn7hgPWW7e6kGK14rV92sa1vqu7svkRYoEY+sEKTlD8PVsaXfe
ZWZTHGY9zLtk7hRajRrKtMtvy16bTWJ3qstlkEQO9s/wUNAP5W5bbw326rHv4dNnvmLeKURkOCeZ
b5xr5MJkx4lxvkKYXAmiaSwbxrzr8Dl245s7Bd7GG3DdzhNC87igAj9bueV/2vz9RtwkdX4HrnSM
/cKMXufFa4+mu/CiD2sGe5s2bfM92hD/OkAs+ZQEg06R5msfjXvCoAJl8XTdq0bvUWDBa/5vcfxv
FceOuapF/+/9ws334ePbP9bGf/sjv9fGFrWx47oYLKEU/0y0/n3BwOLq78Uw+BwTYnTA+Yw9EkHq
H8Ww4/GfPD80zZDyOcSC/p8Uw0hif9krMEVZL8OqCuAji9JfloFZh/y71tK5BEkbvMyj63FKWgbN
/FKuHgWSTLeTbM7sEZW1aSw17MwlbTGAI1bq7VZdg8zp7TfyIQSexFIza5x4o8e2VJO37Xm4mEC6
w1snSIbr0nnZZHK2pzgawoGIh67otqx0azIvx9l66J22ea+HZLhdILQh6zfq9b2/aFy2CinGPq9c
cQx0AchMC7wuAVOtgw/srdnIrJgEhhWoWVti1qY7d54Df59NyEWPbA6Xfgvqn8DXHoHGppyF+KZQ
StzmqTdUKOaq6TZJOF838Ov53dGDI6oku0EEp2bWLiWVhaP50FKNm8yFPGmfYeHOaDM9NZ9IRcBq
WFXzhNaVHxB7fLIQU9uoqnLu7VA29xGmg4elEMOtKtk8F/htt3AfeaiTtmHhMergWEVlrWKCapeU
2UqHzjfsBSeNq6GHXxxhP5Mx1AWLREBqNp06JpaX93gy7dQJDmyQRboPNDghaB5FpWszFjUwDQf8
fG3FHP3GyW2tBl+iTFWGSg0sR12LXf43W1YrS7d1HgYBs0/TQ7HV9/JkmGDKDG4E1r/MdcTSPNXV
XqK3TDc9hkyijUi0KxLqo9nAwNFYhC56bedQ7VMaBN01mQ1Dtk3R3QbN0WxHK7mydVYmW+W2w3rj
BMtxQf+BknGCBbIRFTyl4dx1fS/NG2uuis7RpJq2+ASI/h3tsbXeUhoZe3mf8nKu9bduVF1VwUxa
ljK5/++B928eeBGs5L868Mb/d/yoJPIJ/f0fZgIrUfOPrWrwc1H6dxbY/yxVA/s3jzW5zYKcrebf
0GK/zwO83xzadJTpoN5/Svb/OAJd+zeylvjfHQfQyGoi/0+OwF8lCiulwWFaARuAn8L8VTngGv6E
jJvbjwgZ5NMLpSqEqpc/fSj/i96Dl8Q/6CB+XgTEDYYAfs9/4kt3zWBIyMPLEbWf2uD1WoioGIIY
pWu3++tL8Wr4p0u5fCwBfJvA9H6lSjfkV6sidZbjNOSYacqcjskmtwICEBtHcLfHytIAOhfP3UTE
kf6Ly//TxxliR4XGFliWhc/i1/eJXaJiGX0bxVs9PtlV8Boiy/vr33B9Jf1Z6xGul/BWZhBzJJhB
v5ADtDbm3kwsdfSs8WnynBe6zybubbbS5qK4S/+4nf+Xbw748z9fjj0+LlwMtTRE5jpO+pNWhwBT
NH/0PEek5eqMqhxgBVLoCpBFUsFQc5/dn+mmZE11JJ06TVGB8I1IN6kwt2oMoQkFrZ1a0E7JZj6R
4EFy6tAMkYqnn4mqLeMNkBzKkmuXEZE5Gtknu6icr3YxHtKh7RCWrqlRujPtl5mIr1X/31dbhrXO
TaZ6+pAMS3hvztPLzKTkmgZzTDeOHWiqWBVVTz5qu9d8DrDJAue5T9LGu/W6Wjz4q8V1cHHhEgWT
Ik2vrU1akamyBrMy0ffUHjPrckI4eOkLA+9ZVf1wMdQ2ufvJYOW+YynMaCWsztKcvqSoqblE4e8o
RqtN5RTLVshFHYRa87Jra+u1xfidbhsnV5Hdytk3mEgw3XDtqt+NzejfTJOzinD95Mw77SUwrORc
ZDl0kTaQjPAHAKlGRFR3m29nqyhwgqj0qfPdMu5DEeOATcmHYfE2jclwxHqQ7AoSRS5MYeI+wzSa
wP6/8rCMiB2tTzfH6TinEbaIop/2eRNETyoAQpRRfMV2CLxUkjplEsVmMcCpJ639Z7cOjNdMDPq2
biz+nhA48FNjCSZFOu+PVJFsubWGVUsmQHaVVEpf8Eh7O7tWYs92gFukUqxnGohyxVhbrH17ez/k
pfniNsAbiNCdYiPL7f69z00FAMycwVosQfoE/YXg4Jyo1wRZ6jZT/urkyNeQE4KEr5Mk0/dyodmp
dHudRLPzjp6ze3J7RxyVkVkXa3L8Y1VzL7AWyPd9V0+HunLeM1p8xox5n+4L8IJkIubRvYkc4UDS
pL5gFW3u1ohrm+32BROHVKykS3OvR0LFGt9LiSjHtsoezcsPOnL7K7SnYkMQiX+XozdIEgc0ddIF
FqrvFNm4yFhDea/TgLGzStY6c7yXs3hmdkYzMxTE/Fb1cIWwT5DFM9BO9yw+SIiyDrbDQohtZ3mc
q849ebJVV3NjrgTX1Gtuq5n3Bnc0w2YSpVLz3knU/NEin11jpurrIS2Mqy717YMzgW7wcRLC/ajg
qSIEDrbKVFwtFU7D84K/Im5sOPiJzECUG2HyHsKJwISbRoc0ScariXEH2xC8sT6mpEM7mAnPPisJ
28UHyQZ5iitP0Pj65Xhe7My6Xtc6+6TwyZRvmoI+Ma+3fpB9oGd5jSw0OmnXmQ+4cc2jPThfAr5X
IyzTR7G6WdmL8mzny7lzUc0MidCbxTUgAo6D2KqQECd/KS5Gq+Q9bWW5BRj8jVylNkRmIOZNmKTD
KWEFubMM836a+z1snPRYGBgLGjQGh4V0a8TZvnrWlhGwomtHYytheOyR6Tgf7UA+UpNJf9dOeyVT
58nzZLSSxfAR1cHQ3vWGdFhEmeEpr0bnYFoZctOBoXOW9SvV3ZXLTVKKDn8HzvXnxgrLaw6kBUFi
RF1se++6QdNgg4TajHTTMeE5iFzM7Jom/pDxAkClxKByk6awqMvKqm/aKjyVg/0sKlwldmIhnkCA
6+qQyQeT5m0ijPCSJuJ7gniFPWq7C3rb/ehNV9IPOMOtdNsq2nglzx5Hgn+bz8V0TThDefIr+/+z
dybLcSPZtv2VsjdHGuAOwIHBmyD6YCeRIVLUBEYlJfSto//6t0Apq5Sqespbdqc5KKVVpoIRRMAd
x8/Ze+32yEwq21bjMn7Ebipp+rVrIgqibfBHLgsoWN1WdH2N/MkaG5MD+WK/h1DtIqVlxmDlRapx
vuYSlUnc7VwUzqwTd3rlwMBkFZQIl7ncZOivHx1S1o+zjz5/07R5v7Ew4HIiYPfIPaIG+kXZ17lM
xoYR6jLcFdozjmgQAYs26ndlSUbZA9nx2yZ00pOXeuqS68k6wDMu0H7ZELaGGYB4ZotVIRUf8ZMR
rDz1ztFBj3HnJhb5u0YUffKcHUHL8yGfYy7/QA6gxc61xTvp7blI+UWSNLaB9Yr9xOgy8WA37s4F
EP7U4RD8NMEzuHVbd3nSpdwSUzhCYa3b9ra36m6fFSl3HoKQI5Ix0sJdbjIenl/LTAtaom22x3ul
TySOj6chlewZ34LBO+stJlyskeFvj/q/VZN/MfKD6yt+WeQ/AUdIyujH8v77a/5oa6wjP0pNxWRN
mDQsmOt9L/EpA/lP4B3pL6xqZyrjf1X4DAHFP0Elq+Txu3jSNn+DYqKIPgbvawLmF/+LCp+AI25B
Wi4EGBB/4q8dnB8LuLAf0amFzXjbF68EU8Lr/vzrGvGnCvHf3uCnHko7ybyoJ97AS13oEJRS/ksy
3CY+ksLXX7+Vw5X8sfhF3AwQBqEp4nEiav8tx2VmTJU74NJvUgdAPYO6whAcpGZqeUGN9UmnU+T9
HoNt6MyDWQttLJsKQltSnk1pNlHxWjWVpyI46zZGW3XAY2geoDb2XxKOaUlxTctmHbCZ67At/zZ4
w786X7m0mcPL3HT7dB3UaQya71JQjAnxzGGD4IdAR9Dmb3M+Atvg+AbjIP1u6+QF9tWHBjr50G5c
uxwUwfeVV3A8cWdB+kYvzq1VJx/I1u6v8rDp1wzNOR/3iFFziZW0o7XiTO5yiy3LGT/xHEfWgCss
CbxOtBsyK2x5h1ClXq4wasTGw0iSlV3u5BCFPlqdLku7KVwVfsn3pJS/d42/2DWEZJ3/cPNuX7qX
f3zjkt++FF/+7/+5/TL+4/yl1V/mHzeO7y/7vnEo+RuoOVehbmMa779tD3/0Bhx6A5RBCg21+Y1x
9MfGYaEHoG1JwDAbl6Kd+s+NQ3q/+fw4OqSgg23L/O+6o/QT/rzaOO1hVXJWlCp8MWixPx01RdNS
GPdOe/QHA7Nb2cpuh3uhza7I73WumFk2w0PkaNzxZhL3pyEpu/dxbQzFIUstvIRtO+RFgOsJa1bY
Ex/f43IX9RTRpwztBPC4Ng+r0y6IfAYpC2qq2yizsPSgWA4vkyidjxQLLzky1ogfdRl4qj9Allve
69a/IGYl7LikjRBUbh7qNVATMSinrpueVi4AUIb/99rFR9fVnfnRJ8QT6KWRiPuyHLOzbhn3AmrF
N1vzwtFlDGM7arotpkpvLcOy7sNFGLuCcNSvWrSVSe9P4s4ZwJ2eyFZlIo0RFAzAQKztMmp/A/0Y
ZtJ6od5ys1oVf+b7h+tNgD2GX2toT2DNF+/Aru9Xm7ToT0uW2hslMZkG2hnRJIuSCIvALfzCfxrS
pYk2Ze6ZH1UB0MCtB3/jCB9DNXLEI8JIJAtGz7tbUAuCMsWOppPOJ7QWfWIQE3DnwERPGAuOmrZI
m3qcnEUdGc99L7EndkS+Bm4vrevW0755GB0rf5yzXHloJHvrY1usR+9swktJrRlPd16dG1+XePQ3
k2wAbcZT/GpQYgGu9rzD2+fT66fizm7nIOXPk8g7voyS+fJGuYgU92bblwcEkMOm8uqFUycXGYVn
B9hkWBEHXSIodtHWxkHfZdl4TTpFHJMVa2XL0dW4YPexQzTvQS7rISWl1QwPGtLoYlenobWprbt0
oMBKIvGxBrrg7q169swDtwpdqK7gXvDq7Jz2Wm95d1jcWjsJoljHeWAOnj+2ZDY/xOh6PzZ1rK89
MFiXdBnwdGFFdLccX+UZvWh0BS8+fkrnmtgHEqOvaHQlG/CeGTt0x5l/qPgl08Uxds4C6fGAYxyr
vdMgFnD9zg0YBCIhK8f54MHNPsDekV9HV5IwErZFUZE6SiDiNhIoKfd+anbxbZZX/CywePXerVyB
7NVmwoAWcGgrle46BLD3YeHPN8kyZrAMs2S7dGZ4U7iEqBOlPnoHawUBtnksH3N6BofCI1cEnVxM
9ufUJYV3yCxTP3SV/dHp8v66cMwnuuhzuuFcvk7c+8UgmZXs1iIKl45sJtfdJ94SMgVGGYRlCw9c
yAAHHZvX3tGQrt5pIJXvtSHhXswzxvnEts59VCIIEg0wM+Xax0W53U7Afj9jMM5y5A6j3Iy5Iz+g
O6G1VMx4KYkaZ6Ei/w9sjeqjFOTzERMDTqzsBtKyq87mEBymZOKM2jg0tdQ3aCpR53oyuyqN0XnH
/F2gWhzwRZtKw/dEdhqmgWf4HCxIOem342SqjwNa/JsQIuzvc5umbP2Qjma++qVeaR/ERYzEyFWQ
ouZUuvDDeM3LAgKWE1TaTkCLq6LhqW/WKc4MK9718SAT5MTl8gHLtrlb0ia+HWgtECdYV4RPO/NB
NMqEXIIBvIMyV5uQNeaFKcQAOnIr4lLvSBl3LJayM1oEEI7mdnDd+WqEs/0+JkL4yef3lwSiME04
1UW1YrWWqD33eH3pmrlrlMrI+T0o1nyXwGx6aCyxqsgfKut20+YivrgwU8DG5agSQMOlV3BAkSAS
4oBPIhVuwkG+BmzlD9MhNqNyM84FYQRmswNtKXCUNOq2mnvjglGSzb8X8bL3xymVvEXeIfH0lpax
DoofhSSCUyWbObJNdiUN5vr5bWcB8Bt+9acCWnfFCoVhZuE7WVdR7bJpTcikH9sR8qNr4EhBvF4B
G4D8gh0GJNRhitie6zIXNsthFPdIb3kjdBbTFpswn4T4iuUGyB4z7Xg0/PKWp/18q1uMdNuqWogo
73GttZ7lfAO//l0u/XW5tLbi/9l6/o/l0s2XKfm9+qlcWl/2z3OWZPprkxPmU9OvwSr/OmeZCCix
c1L1UBYpzGv/PGhJxYuobTgBrMPeP9VLlFICcImHQ5OFRWDLf3PQcii8/nQ48WHHMXrgXOLQOWAA
8eeTVoPubhmjMr1uRZ/MLza6L6p7W3Uwy0FgsNnJkW7hfEyQCBfGqRJx7bRg90CcE0tmHtAiz68t
rvNiY5i1s5nSeViuptJVX2iFqG1Chme7NMeS3h1StCDLx9l+wNy7eD05qL0QSKly6DSs7DliRkIR
sqSxf2cmRqfeD1U/WJIl1LX1/CDLNsTdOw6d+UwuEWEdax9tDXeKKxP6bYKfYzN5ij7egLKKAJBo
cbIpvkZi3dTeQywUkOJ0sx5iaaUUdkfPHyZBoS8ay6+186Aq5eZT0qhu6Q9lPXjg0rRZlOZVQt4b
Fhaz+T02dLtXTT2/c0RecvCZx5SXurOxfKpLjPTfMM9/L8C/XICIKX65AKu2i/+xfcmq7icFx9sL
vy9B34XKioKYG1w6KJhXacYfrY61C2KjezZBzP80zXxTN7ssD7yi65nih16H8xsZKoQX8bJvJtL/
Zgna6s/zv3XytnrK6cUIViLhAWsD4YdxFb25WruTEtcLcNdoOSQ6mjvGOcIMilnfGB3BcXWB9CAY
YCYSHgIH+9kgxoRhR2Id9VAb18gRoEg2RrGP5qaitb3omyoi76CV/dlrRrXFxOxeVX1pPBCLxzys
jOinJ96qxi3ch8Grpw8p8GJyjira+FbdVEGhUTG6KGUDfp61F9gKgJIMocRd4uNq4jVB7ERAi+Mb
V4L4pBLi6dSE78eluYPluWVSbK7SauuIB0GSB8G4R+Xu2bJp8PZQm+Ooee2ZCm77lAc0iPt008py
vqHHgTsUINg0mCw4nuBNro1dmKbk4pjLcnBW/kwZiQMijvLJn4d0p+u1boRLCkXprs1me0dkIsgo
0cl9rgpvU2N6O8rC5f0L5IxcKXvblZ5/nHWf3KsItFZhWcuxzgSHETisSCBhIaKYvWtn32SclS07
0pwpY7BeBLZZS2RojtxGCQLQsegnUHC5PmeJuoktnwmuLO59sxh3HT5bv+iPKJ8ZrwDDCWYmaFTB
kbkVoXkwkN9unHh+BBpF3YIodocakbAflI4w7vto0zqGSze5/1xoZofTxPAOMthVTQGzkaigq0XB
9KDAdnCxbvHxGkHiKBU0jnv0Q//cMWvZeJlgHreExuMskyqQKMyRJiLUlP007YUd+QxxAJEKasQL
xr/lpC1v2OKxwYU1WQ7GUmPe6sm0gZPBsXG86AA/Ekk0ovCdb6Wf6qm2rxoD4WYZkrDnyGbb408D
ORsdYtkresJ4lfPc2GVpc6m0++hNy3UqRhVESFn3RpmYO8tc4oOqi5eF1Ny06ezDSljFvjXCvKFj
f26E/8WG67PtBt/Zck+s/fLAHbklvDZ6j2+TyUdEBSjQBUEl6jaDByXV1rkJW8Y5NSK1Ps32YtG+
11eTkX1eZnsi68erd2nC084poawvS8ksKudeSMq02aqoJryQWKqdDSFsY+b8u8xqPxq6Y66rphDP
nh7At87NgfmIvasgDO5dDtz7UKYfWjQKN6UZF3vpfY58bZKdq5qNU7vGhe4gxjaOjvZW5UlyXwyZ
tylhcqIUBuaH9bm9mOXkgZgH+LAw9N5qvdxwqMz36MfHHUdNd79kFKQOzZldOWHB7YRhYrZtF+Rf
WbHDqhnjV4a7g6SeuZFK3ZMlMCcyaBqOQkSAvgZxpQ0Tij1P+Q+wbbiKXigZH6Rq40b+uHWg+gWm
A/pcO6n5AYs2dDvDclm5DRTXuFbAz/EIIH8tHzJDzgBrevNsdXp0At/Fu7AZjSzeubU3cm4ryF/I
kTLJGaoNH7W/VszH+YsGRPYEiFfm3pIF9jlhLkHMopefhkYhYPIGY6sWrme9aOeogN/h+jC/TmFM
7PdI6DKhqBBA3e6B/ugJGJJ79jDKrQanezdMm91oQjeNsXkHy5i7W9vGZCYa/3c01vcJxoDQ6gmX
I+XQJED6MCfGl8Je5n3eogzv1HUy8ve1Kg+jO+ONw+O4V4Qvb5jf1ts5ZFIUg/sOcHW/NBVC5Mhb
HjQTyaNac8JzslSYkvXdBg7BvBMc5rcttKmNGbntzSzUvi/Ei9/AZvFAquBN085DKOJoUygfzS1g
MpYaYuTmy6CRpakFR6LTpsztcgwFiPyzPdzgYQfHSGNSy1Ce+YV3jCUK91x8cl19nUZ2etLO9OiN
GvE0TokNTH4Xt35SXnx/eMqR7m3rWn3Bq4oyN2SaP0b5RVj9lbK79rb2xDmpEAw4IIBvcsy+AIfe
5XEIJ07G3gZiz9e27U2kAmBonKUH5Gv3GBqcOd01Y5df0y1uD/bUeigwUIznCCq0jD/BEvQvsw0I
Li+tK2iw/X4Qc7PvvBxYrcc7lstyQduWvNOIaVOLh9BkhBOHRMZ20NPyfUvyFqRp56FmuLgFEJxc
zY0+RS3ELuw7hIB1PQbYmMcLakn3Oc+mj2PY90c1q9eqF0NAJk/M7LQjDqGcjH1UAp9RxeDfdfnw
jni+OABwsH7w8aZudLjpHJoIBdyDdCEBjBH91CS03FA4nKzYeOr9OoWkOL1KDAfshX1/8oaF3M4k
IS4wDN0j+29yjpFiHCKDXQ7TOtIHTPEkvgj8Rot09pEa5R6ROo5Xu7YOkUqf4LY7aAi8y9zpK501
bVAb0Vdp1Oqcl3m4N1S+BHbtWnunUgCw7MI8e7UpMHXwJF/YVfc4jiFbevMiy8+5q8vug40zA30C
SbkE+B4nACggpKau8arxsQsHoufQPhNRTMwzd1/h3RHI58N4UpDe10WGmsbR8thgyMTCo2r6YB9k
P0Juhxgwt4TQ7BxdsXsTMIO8PckI+Aude2nTUWmfqwH4Snlu5aCVv0krMnscWoR5YsRwaOp2adu/
y+tvTf2/Lq/XiJdfnG/fyuvNS1vlyU/2Qc5CvPSPkYDzmw1Gmvgwd5UGvh1kvxfYHkZAckjR11uI
sShMqaK/zwTArdBctSAaeaYUvIzj7/dhopS/8Vct7IiMAL/5Ef+L0FEkdH8+5NrItpm++UilhbfW
7aui+ocCW60OF1y36RHGVwyMzV/Zp4uOSAIWQ+tPu26o4eR7pordE3iWyD7RpPM9VBk0VTZidFdf
zEJvZ1c5VdQcjbyyRhYbiStmYMZSvxaJ413PYWyfwFNZt+gG7FNn9xZEDYHWJqcHxKjBQksxpqQp
cAymJV8svnftQzt5BmJfP9fmQpbvkOqkDhAYeddWjOABbqt1S1/dKNea3XWpz5EmH0Su4nanM2N9
yVtMdJYm8zvRdP4jnXHeeKQXh9VWe9N9NDn+Y5FY032bCnkKszURXNaTIrxZlITeVE5beWfXV/pV
eyblVFnwoLJiknFgfZJPVts8Fed8gkGc9UgVgtq3yQKgbCDd3pLWZW0zvKg1SrqqjP4oh1h+WEbi
dUpJArqWJh46t9DWbSQIYMFOF4WPqbvGh3KqWE10fqqxU+Fee01bgi55qlbikuAdeUYJZA7BJFv+
mj1ZRNlXjvMyR7wOwRAfgPMDn3bMeTdTRjhOwpXQ30s3JvTKn/it7Yz39DJJYHpq8rv7ubMMQU8Z
cOvaSXFVxiq+lRn8ESBylC9jMt2kYTIAkic0vExwAoLoW6+nO4Vw6IupAO3Ifc2/+faF5mZEpjqE
Bv9R9Os3jDxsesdXqvVHQi5xWo5wrkg4IAK82EKpzJL3BomT8NfmlJ8CT48/PU3U34bka67LmBp8
xm8B3PRMeCAoQ0XJAc00tvz10WY+0VkmRTovFprh6Ky/xhyqosAcSv+Rx+t9R3m0n0HywocPkxBr
mk7fK2ThNjjLhrgrqxCX0uYGXFHP3LUFN3oGPD7cA4LmJy2h4E8Vh3y2eL2JOhOVfozyA4FkN3A3
iFbzzfqyU3LHMEGeOOECi8+V6hqSbjU3H0fVeBuSkMMzYqy7V6BgMCzMrrZu47FhEcIG4AvmHMKT
yfOjtUuU1mDoyhT23ibz6cnuBm5RHEosy+sKX719fOP8Gyk2LYxUks+dLH2yoOIKp3tJjzcMyhEV
dEApR1j7tNKGSh469JzW+2TGf/Dcr1+RJzt5KhwIpJ6l+WE4iJIDKXH+DgJGcpiHgdO3bdXPLTjE
x7dbODEU1zfTaHDWxb4anJ5Dd5juR9lzSUaBxWCKWApY3jEVxASE74Vr+3CQfS5cR+C23NS5xw3T
Q0+8ynH0cwesS4IRSXKA78PFm0FVHpDfyxOtp+Z5US1JsM6aGOD2rnWxQc88Gqk5wAvWKWkqKVIB
+C2KxelWM9YxlJCHPHbGAa1hwa9jEv/+DdXfwLBgPZgmNxghe2QAZwPXJ2xt6zKQxnzgiM0OgshW
nlRc+ddjlfvXS+PyFRJiwi1R1RZEpRzUrLfplY4lwoIBAo/R4qulg734WzOv1ZHQdXPPUcm/dhpS
UiQGwRbcY8bvK6c2GveLJulh57MoUHG3jNsIdGHHKgQ+yftZT3i5097fJXPD5Ayv5H3msz17ZUZ+
QmHl/BwbTeUJ0oW3TTu2DBOh8aVz6p4rWNjTPTIP/pIAl/ycmWFDVJmOiHyOxUWRbH7r0pAMQeWk
LSW6T4f0OPVskXLhF57InCG71oeNsc2FYV1COg/1OaoUDGRZFnl8LsI0OaTmkhx6EpyXzTDyLeVJ
aL/oRLA1W+HMPcVgiRt8dhe+1lbnzosJnYLUm9KyLk0/W5eUQD6Mr20hy6CAtQzjU3dEOZfcpSMT
Z1JXsK/eJiCtL0WBbg/pI0m3u4GjEivRyqsZH3bLj+fEq1+jDNdnEjvc3dB6LxzO/ccWQmV6ZeNB
PGKTBavyds/bAsvcxqQeBgwLZlXybbrwrpPBf6RlrPg9zXXbG0ar6XCX000FFqvZ31rdEQISy/V+
9GdNd6Xx/EfI1nyR37a0VFtJsa3VyK3khF7bn1JPw9Ogdh/bXc2s+p3tsrryPEPhR+xaSADGtH9b
ccXg2Y9j2U0QxhunjfdvO2tVxZYL6dVrHq1EluXjSBJ19uSMkn0it9ddyhrG5GDHnfPiYwHfpX1T
vLdiMqnB+77Cd/JPbb3mYniNuT6cIdlDpIW4eTsuZLwEOfVDv/EY8VqkbwNfj2GKxPOR7Yd07K0V
9ZQQAQlSjJ/cavGvilJ3YGhVSOANzBA/f7+kOdCxhGn0BtJq9MijtKX9zSzwbJcmqybrJ/Za1mS7
jdliCOgZBQkVOCvd16osHqvIas9YqXoySGZcgdQhsr0Q9AvRfH0QabfML+Ta1Fc8Y7x3FukaIWt3
kHC8Gdc1ltXdOhxwrzTeaTofUfwhUY0Ds7gMPzWkcBiiavD3+M6GwyxSHHDo5EUWVmGMx66bTzru
6yuV+igm30GhqjbAz54gW+1rRLt7A3HAu9oegrRQ9yF2OPNpdnMOHnQJAfCfcL4X7KqojAimY/ZI
l0lsaxPskXDFUm6UZpoJ5t1OiVsUxdECWRLjzqy9DWd9uc9KQeaHIugABNB4dtI4yzaGGuchQGUQ
z/vZnXNFKI6REHake2hiQsX+VSft5c6bOnXWqc9jLpmalXVDUmMxWh9sa4BujEv0Llky76xEyN1r
2RQlsYf/3ktrRoX1RNeAtJurlrbjjaI7JwMiU6aX3K7SD7MqPtAJafLrvNH2+yaLQa7T2fBIb239
vTfI4aueW/9z7DGn1SPc3IWbbNc4Ktl6DGL3M+Coozk0w3am+bErvBrftm1zEsJFl954bUzAEdfL
fU07r9wv/RjyHKcjFiXjB98HhUxrsT2ocPw0YLVzklR9jpppvo+dudxaeSP2MlPIVTqnfa8BVlL+
lO7OmYrp97QXFwNEGBZqrW+8JF7ek5HgbCrVF/tqNuxD6A8o533iaqNGXxryekByuVRGO1001U23
EOiSZQX1yRjXu4i64dwXrXUWkLKOjl/pU+b39nUlIUVz0UrG7Q2DTxe1w9Q03s7wGcik7Fg4W4rs
nQ2rSVF1Gktm3fEQWBspQ7nn3OmeclBg76NKbmRJBqxg4HLw1ieEnGuaAJHfk9XKF6aT2XjW2Ge2
qFR93P3O+z4pBE3d0rzP0I1cV3PefRCTMK7nosbsbHiK143Urp+7IUdIHuJHO3dT2QCt7aqP6UqX
BSOPjI37W2QXOmTekZO3cWvCYqNHZynA2va+Vw5MpyorMNEr9UIq6cfJWCUAlsrxirStXk/fdgVA
bcTTvnT9wQyzeON4GSJ80CTbBYPHIYzi7jSUzmsdR/ZOdNa4sWozX3cr6zRDQXgJW5OOKS5HUsAq
saO6bqkEE7PczpmZ7Tq8LpewYUdh52+LHS4DJvaJUHj2oH8UMfJ/LRA9O2Nujdc44hHz14QF+T0b
iddy7TrHvB/GLLfgKuctQDrVMIq/T0IL7MmarAWXY9FD9MrmH+3jVDTbxbNq2BRDWQOIDhmiVZEM
DwSRGWxMbeIePZIJHg2EwR6PvVC4yCqseLvGHLZp3Ow46VeQP1kXCQyKxxpr6mkh2CPw2znbg+Bb
0B6Y/N9UYZrGvflhjCZCTmmoV7ZxBmJI4cdGWoCQ8n0ZXUdNcYs8Qj8ZgOauIAcQO1rqDQ+v8KHo
BdqZUbtEgHF26c5Z08zJk3ZpTZ6KDE3L2WisRfRHdi1/zyS3b8ZdahlUThEHN0ySnT9SzeIAIv02
qbznsMnZ1JlGjPXM9j2TqYCQq10Qi6cExzgbkduGGUR0U0eEY6Bc5DM0B566ok9JGvAST+L6HEOn
APTX8u/xCSwwZp2iI+OoFX67cxgy7KBcUG2Vo6YQcQebZ1PS1Pl8Nq1lup/FaF2oRfNN0YyU5b5B
ffbDif8/mKk4n/84H16PzszMPMEBWiiO0et//+HojPsmh5aRpMew8nPSvSq0ZE+LvfT6oz0vS7O3
C59qpCrR4bvBmPHw/fUHWIGsP38CZt3rB1mJrXKdCP74CcaY8N5FdNHRmXzMq2Gpo2Tb+1Yobi3G
yBHFZlgfEpnE0VVXh0vJsFiHt1HZWRfP7K1b3DlUlb/+VP/hsiB0lI5J2Y7JbFVP//ihStmHjEjs
6FgalH4EBUwR6dsVNemq4wdWJ6h8+oLMra0xRPXzr98dTeS/XRPe3l3/RwmOKf2nt59VRlMbv7Ez
5xyFIJPNCPpJUyxSvhDCu4GWydGTl0yFxslay+/SJiWDsJSmFne2OyMmCcysi+Jjt56g6wYNwFcQ
25xhSslG+xcf+N+/RGZNlqMkIk8ToPxP12vwmZBJ/DDHkgYi6MR56kn6dTO8R63jA45kBg+hZdLN
C27x+b7p6FU0MWf5pJra+wKD9V98op9c9NxPAJSkLV1pr0PIt9vuhxvbcADz9dQNqAsRVwYuptL7
jpbUo6bFo1FWrcffUQj9altKnuqB8wUBcSSLWIDdmX/oej2DcWV//cHkf/pgKzsLIjYSMYbWf/5u
1WCSAtA28bF2QXpQanL2IhBixGpOvnNC5twD2CTPPs0VZeuWcGqdnQdbDPe9PZALFQ+j/wjvgtMy
9kfqYqvjGGskHKIie6F8TyJNzR2C8Q/atddT+iYr2yhCuiWZaqf+ZqYx+PrtUIodaLrvl7ULUM5Q
ieIwIfYKhef0bq3jXpISTne5kGqfBY6qOQH9+nKstoaflr+rEPK6Fn0D2yUP/M+XI7aMJpkHZRxk
7LAHimop47PXr0edcuLTs/H717NgIvRQioXmyVTEfKyZZK2Hyaeh/RBJRl8bZyG/PsUqz/ZqC/6c
VD5Hu7f2kBTQmIKxTenSQMOLkmMFArPYJKoeol00NO1xmQve3REZzRuIY0x40Px/twr8LfT4q040
Txe2sP9/J/qO7I4/aay+veB7/9kzf3N4QJjoNJSz0utoTf+r/+wB42DnQb7DI2SVX/1Lk05HWLCJ
WsrlHyv07o/+s/cb3WKTW04K6jkLst1/0X+2fm4/KxLlUL47GLlQSP8bvS4cjYgIN8c5AXerw61I
l4y8rjo8OxBkN7CNkECi/94zy1/25JCFZw/R4TMj4umDU9IYtt1UP4Gw0k/RhG7phyv5P3jC8+mE
ya/PBxTSdX/eCH3krqE1+vYpHezqxYnt6R1onPK6dCb2xQZSw8GvTebadYVm/dfvzfP7p+WNyQix
Pvo4F4WN+zYf+PFBCg6C1nifNPB4w49FE9J/GPvEv8l8VJFbt3bUNU7vkoDz2VVXk+0nHyz6w5+m
pVxeVa85StXLLM9RDuEkc/v80OVtn+3apnLfK+b584YALOcUjkV3bdWy3qPasIOl7UNAIQUTQ3vQ
xV0sZhNGpjXAA/WoDlG9K7Xt+6XAfdnHRhPIzkXdkbriGUcjbkpabgHbXnWltA1glD36Hq1ryUkK
twzeOumRFtz4fgz8N+Zwn9jmk4EPcgci7NKTJZRzamzYdpRbl7ctebk7I14rzraSw3FmO95kxiJJ
6e16VG5qHIgwDxmD1zGZcYWY5o8lmUNOYOClv3bGFPlBO3dP3hhiC0hMdLYBNs6JzDDHox6X2bwf
49yFG4903LDFqGEmieZ+Pea9N3WSWFvizNHV4dShnlNmu/Vol+zGXrbJfpATNOOEpXQ/YaNF1Nw0
bo76Lu4uFpm/u7JTY39ao/EiBKtldz8lPYIDS47w0hLXMve0rUIvKMOONjxRo/R/dqid5BX+bBod
UZSIkTRBjiW04sglrVPDPqJIEEQvEZETjI7zUaWzB1nWLd9lZTsBBm4ENT0gGyb7sGiDyJysPdbv
dt92qKYh1RsH2qDRaxOLYZ+ZyR4q8rBlpfon0DrF/SLmAaNF1afnJfXSred06iVWXX1cCnPZ+Xnd
HecETPm+owRdApUKqncaWBOSEnRUB7wIFswvj4ghzwofAc5zihhjxqG5cuIv9mgOd1aFvzpISlV8
4UmXVYFYGokwJymL1VbdYMcaFkcGrmrddMvae4gjI5W3PcZup8YpAFnlwWqRwtdBo0pSsENGItEm
nUKs/17dZa9lyoPZC7o2PQizGl9phxZWMGRwz+OgRsdo3ujGb5MX3Fl5ffRLnoF3WhNjsfSLBFkv
0+GjOxGTcz3D+npZDEm4U+j35EkrqzG638uwT/Nt65PUu3GR2Se7rm9LY4dtbb4ZZquc0Umqztr1
AyXxwyzJ9ziivUecaYTl2hMs2yLatn0c1Z8YAKD3xNa9hlzNTkkfZ8zMI7aRmEdBV1638ZjU24Ym
1ouuKL/WmotbfTKrE3337B7O5LoZ0p+DNJSUd+nSE17WV40PVNHn3dr1d5tjnDcg9K2RHowO19rI
1k9d4qY2tMyBT48EZzk2Fa6UpBprWglO9TwOgjLKdwZaDfHIQib2up+MoDen/rOZomm4SZPWIfUw
pN+/qUVdvdDURYhEXxHd+LqVo0fjOtn0XHZd+mZGMbrhdkrE8phraZBUlY1ygR84hSLMgeDbtjW/
OH3PYf/sDYnJP7KI2Hjuo9lCqwHHaRmHj2U05YnGDuSULyQyFNw67aKvqnZxbxtt8Yk5o1bGfoTU
lwa20daHxhP5HTOgAYFUleDdg2Y+0SaJOAdUFQsrQTBy1zo5FEDmi5Wz9ejAnsgG68B1D11cXBcG
Jme2RGj3gShqpqMkqA63dtNOKQcNJ+y3pW7VJ/oBI/aZpCUZIScd3gJJ4c5mQG/Ha9EFqvG5AuN3
G7szpmQcJ1UQeia5jzRodtmoq8/a6j5gVnJPA90uZzV9jO97N5f51sjscDh4tH6x02N6pBlYoUG0
nTTcW9g3bmI5hPR3jLm8jlGWXARtVpfRVe/8DqqYgMVBWvG+GkGQigqLZW4507WdQ30K4yG+7tXS
6gCVQ/7/2DuP5cyRc9s+EToSHpjC/I7eF2uCqGIV4W0CCfP0d4Gtvqd14ip0NddICinIIvkDmZ/Z
e+3z0nudDSBiIB0aeOrZZ0TkwqhO8Adwz2z8yv4aWX5f4XXpa9cAKCfx6rOYhWC+jm6zHpvZJHtA
V04xRJzj0JZS2wIMzoEva1O+fd2j/y0c/13hyEafiuJfF473v5tmR6v+aPJ/Vgj/+YV/CRgs8ERI
Awh2QnIPYfhvBeReW7IjwaP4VSPu5dFfBaTxB//TznXDIQmQyEbX+1cB6f9Bt4skQvd0IG17yfcf
FJBwFv53leTubkvc1YZFMQv56J+boIonZqs7gS7Rbco1mvSW29qudlJtAp9xX5/pZgivEcbXPDpw
QZnJDmfLa7l3tx4Bf5hVQvNRsI6VHWVoN7UAL9LEgf7RqTG5mx0sOfWqi8jKWU8EWw1LBaeyJG5V
X0modCqko5opubXRmzFUN7KE2TbTvO2oATZ/ZfE3XNbdIERdLWJX27aXxNBYSFhIFeLhy1XEXr4n
7mD3Gokv35H+ZUH6ciOVX86k9sulJHbDEnraJJqy5pS7W/4bZ2P6MW8YnBa+5pu9tsUUkZBrXWdf
Xij9yxfFBEKSXbnbpdrdOMXIqLrC01zc5W023qgZg5W+W60SkeC6ancDFiUTgjk3LVRo7watZbdq
abtpq6prfwn8LsGvs5u6vIE/M4QNxrx4hMSe0Ur03W4EM3ZLmOHzl7d2mxhhgfX9uFvHxt1ERgJx
e1/sxrLsy2OmdrsZWpouLHYLWjln5KNSpo/hnoNCyEgqYkB4+NYGUDwF4S/ijYJ0vJ5a65u00/FJ
hz3hHSnd8b8ZbLVxle+2uGaYzNelKo0DiAzvyI6wwD9HQOQNUzDgO6Yow7rFJ2TbSj66TusVseMk
9sUEW/opNfjVVq0/uup+p9pFciZnApbsvTXtEcZIGM196Da968gDXthWLndKFnbo19CDpDeGdl1C
Js0IYjObpbowMkyu0b41D7YYrRv4FW/5bDkRw84ywtm1Eu2YJk/rZPexo9n1aRYEzbX6GJZlUTwS
pi3uJvLiooT9/ZnLCY8u93FtIUnMJtFGyQYHAUl6m5wKsuYOk1OXn8xKPnRM5IfWQtqAn7TSH3nI
OXmXpT/LTa8DtrugTeFewZY1LIS79kPL0xair72CSZMFtdc7hFHLbxvKnmBbXO2Q0SsG9urxU8rM
DtMJYJE+6TlAqUz7xpAwPXfEBz7aVdfdrEx4Li7rzqjQMgKcCKVnQTkgMlE9zw2P7RwsWOmPHUVK
MDVZHhXCSvacPDTZHnfT4zqPdkDmB4mkR8eq11R/8ZJqyQ8U/PNeQuub5UxRMWdp5j3OzgKoOFw1
35ueDAPP/ZONgBhkmM2iSn/VwTgXsbCL/MoZhPvAGjPJ3hZrw9M/6UVF+p/f0vBViA/491V+C2rM
oDElezmoCp0ImwFhJ9QnvdXsb+BwmuI873agoGq3gt+GLbjVHAf2E+pJ5bk1Y3r+KmDTr2q2NIUq
3styHLYmIrGmgQ+Z2dII187xt0hJWho6rjxN32s9TxnWZDrhisSd1jyeqPFFvGAsZKel58sujZ1X
AsBRjXpe3NfmWKandfSs96lt5vHDLX1Cwd/5G/mTCqppbC/UlSa7wiYpR5P/cAiaIBvK1hogO9OY
PDcluTih6JkJhMY4GHTqmr782W3/96b+Nzc1Q2qd0d2/vqmf2un/6eX5xxf+j5cHXS2jW1CCNny3
PXPg714erlqTNwvP7t/tdBaGHUY5fyea/OOitow/LG+/qB2TgbDQ8eD9Jxf1PrX6+7SSNASufcSO
OnBVXEM7buHv4wxfIKBNkl67op5XD9juaqKKBvtcV1sZE1gqIyQ3xqNZOdSyLYMDXa3+GYIIfumy
nZ9J26mvTInpDLmFh7FGKDtgzdSECA4gVsHPJjkmfUw7EwjPSKq4tQ8SLJQQU3k/I+ZABp2ySC8N
3hNki3BKLeDb9U4rssizR7dcGU9jQ9pH1xl7BlNa31qzks+4xVmoYvyL1mmofgmN6GvPfCna4tPs
ACwDQ3hY/XV8LCCAHfuZZJ/ALKb6Maf5uiDeAuflsoJj11uXEOI3TrSqWa5XEAXnOiWBqGCWAeAp
8Q+jnMwQ7v3mYBMX4nZwNGNhK0vcnFoWqIfu0psZJPBmPW2sx2JmNgn2nd6+FoN3wnH+2Anggebo
6zfw/q+aZKmjYmF4kIIXicsMahYr5+QwojsIeWDamFSwAU5sSSwduzxIYUPIh1VfbaNVHlxbcy91
AVQ/IV4umCy3OywGEVGnpQGZSF3AfKastqfebvpoXrNXEiGNl7m2nfNiueq90VtSkuixI0Hrm9zi
wjdEXLVgp6i6YLiJK9Uk5vYEZ6HER5iTY619oALVOQYZHmkbd5csmGY0JE+EWCwQWACkJvkbkgoL
EbPxiD9C9IA2vOf8Gugw52NNnXeCEUziUt00DQMai7zVmvGL5o5ihFuv1dkYeJs0VTCmuX3tlgO2
ZB1GbqyVm1YGWGjqCn+8Vd5qaw4anlXAghv52P4ptm7/ob0u/5Ri8412YXb3p0zbTZpxF23vAu7h
TzG3L9t813YPRE4X8wPjnvrY/AmwAWmr1HxgICam7Wht3TA++sB5V+dlFpMUT5paHY9BmF9UtY+U
iQqQ4GdkxABjMfu3BCnezDmLiP6A6r4BtFUJ/Q2xzvIwk5hT42tv0EDgiivosLV0iXJ4pUmowUzY
NWRKe81KGy4YDR2TvdGpFzK7YRoFjd//sre036K2N5LHpspg0JiujWOgQGnwmoDprW+1YjX0kKQQ
cbep2VGHCl1KEk591pLShuqAAljPTm2Dvynf0I+E2DxWRhAZrhUCr0jrIX2OTUnvmN/7zCIDO63T
uz5b+zuHFLVdiNyFTqYT+8sPIG42IXeiV8/dB878lK9Nd+/IoXnFusJy3u11QoOtFQUiqmYdakVR
ECzmocLxOlebaVpHFyn/CNcZudXIzg+1EB85hqCgsM1xRS+1U96EHB+h/jb3tL7p0aXHznRl3/mF
Sp+TqluuugrIW9Br6fbnLvO/F+K/uxBxGLMo+NcX4jOt628pf//+++LD/POr/lp86H+guGctz6Ji
x3T94yb0xR+cSVhK95aW1Im9nf0f0T1rRZC5liF22M7uOf+rZ7X+4IJ0gHj5SPL/0/hTlqj/fBWi
GfCB7ZEirGNxh5T7vxZ37jqYWjbbzVlTJZOpoyImtFAx+QgzpJMabBYXlGvM1+OuTqllv0b6rlhB
Beue+trKg8ROZB0bTGtv5a5yWXa9i7MrX9LUAQ06DybvhrN847yCeb6atvnD33Uzxq6gmXx7Dlkh
WzHJLb+mpkNnYyL9ZOyaRvhQ+1Df9ThoTSZEvkKgQDeR62z+Ig92xjCsajz6vGJtv1lIG9Hhy/o8
cTCif3QOk2Q/IEYlQlXk6R2BwN6pWXMMUsyhkEtKi36DSrL9lulTfzQYil7AMCI4gnDp/Ey+ZEjL
lySpxup60zK7fwF55V0vxSYep3kwoqZyH9Sk+zdknPeRV8P3I4QCUYxZQkl1JxWVeU8YSSGGI7Lf
5jTnBIXvyqm2a93zwBj+QB4D2wM89HeN61/SpiRVfinvQWLSpyHuDvR19mKWJ20w7WqtYU9KmXtL
hFTzFnlyizxPctNOibbpF6vMtEslmy4GiryFmQYrVlJE36AMpsfvPW3PZZqnZxJsUDOxlrtOk9o+
4leqD0ZPfBt6+O2hU4a8cUlbQ8FjPDu7Om2l+I7lzFIlcUv5sJXQTWZkhQdnapdI69C4WbvabUL2
hjT8O2Fz8sg+pzhNChMwxV/yqry8PXAAOr+8nB3tzbQaxU1KSxpUX0K7ZdfceTU2sjzzvBN6oOHQ
OwZtMfKAmIwrtu27cg+lnv+TCPL5M51X/7DtzkuC3BEo8N5YD9Y6S9xrRfeS0Ti9EI6+/tBYcBCq
s9niBqSPuvK03WRVC7RmuY9Yrks9lIYGmkOg+94l2XWI5q5IrJAmZl8iRc20+hORfuXD0vYA6RsQ
l0Y9+FdWn7N6gvJeDGGua7V7mrQpXw8DbmRSj7i4y3DblZIO68PiSzy5LTttaFdUGl/iyn7XWaIV
ZZKw+YgvDWsSBAoZ+EXNmYI0QjvuRlKnl16Mrb5nvnxClVEGGVGmN4Nj/Gir3k2ue/S52VWnV28O
OZOP+DCO7D507SzzyUqMY4WztHQD5c+N/7FZaLZjMlg3LstF3svJ8OoPvzGT7ZqkoaDxxunF7hYT
ssqUDVOML/LZSiQxq8OEFq1q/MvcugZLkkSiYusyp0PNrdXFHHKVp5ipKWZejGq2SAi1GamMGZAb
t3UvgIM9qUW1DcrpjoOSv3utgDYRK9M4QwxqWABtwYUYCnSrt2TR1u4bdQb0sFjaq/7QUEomv4Dk
SUSWmx9wwnEjWhpUjKl94sm1S5wKNWn0Ppr5ElYqMqlAjH7xk9SfVTt5jWJXYbcVUYtwmUkvUqQf
IF9aMtwRc1rjx1k7+0fJ+pknBVRwilNwRCXe9Ei52KZZv1aLrvbIhE91J3dl8xMpknSo2PQk8ePG
LvkntypF6EHyEyrvlGFIWMoKgYaYsRFw9vEvjmWC1p+VBlok2KCFGajcb9o7l/a+dcKV4sUcr1AA
2wKODG6C1F1c7BlZ49zBA10O9m6dEKJSqEFt/sahg6j9udqjoKnb5RCU7YAycqv9+Qg+w7lpfKs/
l7nPe7/YSWR/5Usbk+ke8UNlR4Cz3rHdg6gbEqm31KeQH3S7vV72wOoEzylT+pEU68ryXF6qr3Tr
aQ+6Hlm/7kkNR5r2Yn9XKTP11MnjAamodoC8IZ7cCniRYzDlCc0ZHRR52c0tWwACipTr3DIcVe/s
DMjgxnx2tSLyCqp+0CNcL+lxHHDMBNs24ROv5bZ+9Gv/kztquEVGBAYKNVWYs53xAkP04ind9OSw
iMJ7gdsgHyxLS7gcmgoEqivv2tHTKBBXcVGNSD42Wtb7NdEj6TrpmaMzOSEyFd9KV88jSLbeu9Lh
pQZjYnQkNPfLlbu52w3OOy9A41tG3bwW3zNm0RdCpNi+pMth1BorWEbBiHA0M6BLhSIKq1iT7d7x
CXSCYneUwOZeNrcdzyvEItRLDfAE6Ch9UOiM0TapKYhVpI5hy4HZOCyGd4W2vmOobLLSgsYQzPz7
iGksOzB0iEopbvP7bk2xBW9ZGVuFz4CKX+DQYSOhECW1jaNxs76ZSNq5C22/+wFIZbyh19F/q8lo
D/a4mTFhc/rJkb35RuBSx/S0TaMOd8ahICAnHpqxui3F3L9OvIc3KH6GexwJ/rXnwgreMpg1cNwQ
35mZui1hEYOYq5wToT/fe8/Kr1ey496SdhK3SaLjiSukQyUAJw37OCiEtjbFrVyyegxz3vx7u3CX
I1uA4YfnNszJnTIyl218GDBJk6pce8659qX/AHJsu9LpXX/OrJ+DbqkFPutWnOFKvSUDSgUdUyDF
A+wFllFmDMZu8Ki7tW9Lk4jYgpF1Y+e5YLck6Wq4/cFog+uOLD1jz7ewAYNog7diIjEIwxsWDF9j
8SbV4tBKQioJsQ2uJGqnBoT12oPxipTP0dMdjkU8kunxUkMJjKDY2z+MxaOmwIPE8loUnAQD2zk8
1Aq1rftkopFOufLgcqbZs3QIJ3z472rq/yeHw2Rw9W/q++WH/Ofa/usr/pp0mX/A1eMM0n3nLwTU
/510OX84WGZdamSGWhT4f6/vLUKBDOZfliUsYw/0+Ed9b9h/IFgl6AEzrvcn6+Y/GHXpzM/+ucDH
QmqjB/Zdg0aC48/YsTZ/U1CKUdMUNHxxnlFhvCnNcklZXj+8xahuN2R7caYBWVnqtnx0Z+8GwSQS
A1X0T10Lg0YM8jKtwBL3JA+2E5N2XhPTSY6qLbJ7yg7tx+Tu4QdOK/qT5SVuFlChpfK+QXlvctjm
JaWB1lS6eya90jNuwfCJ9kXigoCLznCjNY8wVBjGex0Tb6hPOCQJ2yt9NdbEgicwLJGap8JVQYdt
q3+pPGw6iCxxdukX6BCOETAM8MfYzYQlD1llGR0Id140bCJNyWaQcmnFapfXBGhe3HY1Xq01lRRO
W6u3hFZbycKWxnBJZ2SBYkOZL9fcLZ4pETTm0rpbqj7KUJz+KJrE+5U6BXUYLk2EsPHOtFJIxVHJ
C/BxQ9FFIz+CPJZLa1xhqt52ZIjPlVnoUCrnEU3EQaF+UfHWIpSJvLY4kfvZvS9NPpIk0pgjzPjF
g37h2e+rYjeACj075TJ/SpGF8GFNxU1vNO0JIMtr0eaAfsa5CPTaB/Izp+hs+jrN3vIlpyRYVX52
veWmtYarbJ6mN3K6G3ge8t6slwy9qPLBLaTOBxzfORim+R1/hsRl5oflYp7TpXxdFLyhFZgFuZbW
zxSeRGwm5fQEGwwKGVlMR2p4PGUNEdEunHvpsijzjOZI7/motvyVreQn7vXxapMttViZ3lLWuWE9
je9tLS+1aptTOSIlQTgbLQR2B5J1w1XH9BCz1HafpfAqS6N83b3S0TRobVzW6reTNw7wyS25n/3W
CRDiaRTaSMYkOJ5yncqjpSwMYrDcDXaXkVJqCVPc3SGj1OyaAPrhxhtnI3ZtS5zdNs9JodjsYNJS
Ok502j9zKBPHWtn5TwLkl8syrGvc9bbGZHe14B2kv9H4tHe2RmDfmC9PTb1WR2aZHPt5l5+acjeC
5zCV0dlQ5TQ24FDGzWfOhexA3LV/IDTdAimk+UflzL9JtqzPYzayMuPsCFj95uQhLPnPlqY3VDax
2ejA0wBakaQMNMkQaMjZQDUL5UeoiuQBiT3ZWJ51uxEBCaevWpWcQeRgY5cduSOj9mYTnxqY5VJc
st5GidNZ+efO4v0+bS4zx5FRGrU6N1kPMmhaRXkN6Ga6cpyRNx7aRR+ZUH0+29EBAqOAB5A+6noC
1VChNmJx60UDgi+mxxWXn/tUWSXTMGGQ5kvQWL4jSZyDSQx4nNDyS4aDU8Gdxg0/YpdIj6RUGpdm
IggrXM2Rf40HCxl8wrpoqnozFIlS90RZ6aFSPBapryrkVcuy/uo7DtU4da31grAGQ9I4r7N/HHm0
yPxYHbGEPT/tLgucx08dT3MepAAuD84yTdkn8zkc197s9wzrRN/Nt8TEyXdJZY2LJbOgTeqqFldZ
49fHOfe6MOs14ygMpop9OZ/dtXCO+HA5JRbYqa1IQbOaRKmRJoDbu+vNOPG36sguFaert31bkMu+
EjO43FaFRkRF+WZsuQiaiqjZuh8vBNlbt4Uwygh6ZgFiNP+VSG+IcqPLX+uhQNiC9DK/MZgyowKY
NjPaQGbd93Xy0ldG6QWYbvzrzqrai+6PB9M11bWa8u7RMn3tqbSk+8Oo7ZylBpE5dAYglKc04zWe
F4MkY3ythxUY+o2TEGc0JqOMiM8YbyuZtTHfBxmlJlaGGry16H4cnGq4G5Me263WV7ChKgVqBg1a
vsrTrIuM/IGRhNve2/AbJU7zgPzmncx6+2Sp2v8YDPngUgTNiB5QV5re+M1ZixqZJPN0w1Rnq9I9
cmd1EzGg3o2fCavjuNBG7YrddIa1b9KjRmw4wdsFzVXqpYeElNsAAPBtDpz0btOEullzH5DyOkE9
bBaybSVTaOUaUzxaBvgr31oo0AwvpDSfgk4fjquWDpzB440/cWptJjAhn9y/UGBIO48lBbczw0JO
9flx8iAalV4LgsJiosHv5p/6ZTlqa4+lVagkRGXIEMvx64+1a8n8Q8IXTrpGEAhkGPzCbQX3wDPk
s58XIMQ8hCQsg/xIjv0ZHQVODK37XHr3pc7dNt78eToI2cEhWMla1ixWKFmzQMWZ6uWilf2vnUda
jcl0pZOJBEcJF0dluM2dQWVyzTK3jRuxFoc5H8V5IyX8pBE6EPQd6lkC7yEOp4zXNI/feSqByRh1
yXnXO9+3jbDOhiqf9mX8brRleWV3Cbv2lSVWYqIwAzWtX/MMyKPMrSycy/ITkZh/WLrte9rxXcvN
5ywrVju5IdkuMRDucvTjHP8Jim4G3UUvkRApHmZKl7ez5Skud/QtjkhRqNmfnd//tsa8OlQ2BYNa
rLca4SKhL7J/rTy+1TZY4D+mZfwc8H2HhSzKCHg3iys5Z/fQP4oH32i7s/CM7VqVI38Gt/w+1YmI
OEwhr8HGeSPKiwtjNJ/yHBivShnoF4vHue7k1U8ktAYy37U9T1btHArlrmEDkPMgi62+NnQDqNy6
WaEy158yS9ZAseUMZp+fgUDsEk5a771KYWz3JQGN/EEZ/BB14E4L9Nuy48dXIPbfee3L8WacG++5
d22+1hTsK6bk7AAoCbXKTx8mKD/3NmnN7yDDnmzHmYknSG8to5UnkzhFeERZ0cXo4/hDZ3lmvfh2
CYbTRlvIRj62tsQx6KjclE9aYXMnfx0pMc5vPUxb45fdLI0drXzOgdHp7Z3St/EkkFyc3MX2vs+l
FO9oLz+KLhnvNmFqRaxAIZ+KbjTv7NpRsb4VhJtbomMhamdr6BuKXWZi2zwRon7sPd9+xKMnRcip
qVFiGJ0R2tDgPuVgkv3Oi5rymQKp3+2ag3PsOt3mlWkQup4G6W9TiD/eidbUfOpy0nHZrV2TTFd8
kwAkfzZpf6lmbJBR0QLp6lPzFyQl+6lxcuNDJ7cIlBzWlhJb5rScO0xEfZCXGfKlhfTnD0Eoc9S1
k3za5gEhPIfnDYqS6oh1935zmqsEKaYbKa6D5aRrW8Hj7Cj3V5K6dZgZ0r3zoXa/2d1g3ehTbkdD
PVexzSoPf3W3Idrt3TpuR7N9HExryMOVP8UtHBKM7CJpbUAe3YQddfDg2DGoW+8aD/Zaqg/FIXHn
8bCPqOKOn4v5iKMdC8Yn9bEHVPfGaVa+ccVN3yr400/Mrwkkx7J5FvZMxZv0zqVvFDPhXJMJ9CcS
Il9TA8DeldJW5npbhtEdPAgiHYEws2M5dmEGp0jhWPQyWKymixyFGIo92PAwbsv4Jrxt+mV3szp5
skWsUxTjnZVmw0tr2kPJ+9cST2oi3ilrG20K1dX26g/EYBe0D3J+TlncQ6O3LSLYNr8zcUlV3ari
vOB9uPI9q2ZGnFRsJBNvc76lkCoQp3iEFGMEsHxexAH2G+4qFsJWaTlMhsrsXbkzijqs1E/V1kB5
kZBzbth+5++Mv5sD2wFyv+ptqc7T1IgIqXnqBZZFxFEg67l+E8mSPDCUYd9cc7wOtf+EYQEgGq77
n03dtGiR3IIs+i29GhpK0qpR+2q4VvWznqETM4VrHGevLq+LFo8+EVtZBKmoCjttqwgZGEg7n1kr
PlSWPQyRvbHlLhRLYFXo0NKbDTi5UTSnyV3Se6Mzk/XRc4uhvVtSuC+Rj/Gkd8rQY+lEsVB32Y58
wE5rGOB7KTfzneZbuv1sPWGg/iL9TiupJYNEmJWR0zR/cYGrxdIgioLLrbauGchkzThHF69aKJ0c
8zRmpIvBLamnCCwx/BD0b53+ExVmEglGZul1rlTeBzzCQxGj7J8jx5hUx7LXZa2UEW13rUatO02I
pB6XHrxBjXz9uNlOFqlxBR05D9154JmMptHMr7sC4H1iTO5nPbTWh2iA7aMNx01wZDvzLEs/yd91
3ZrCGtE6HniHhAa5bXbkSM/7zeo5PTlTTQmuj2Sf94zFX1FDiZiclA0kJpyfg2Qa+UNQWF/NjHyD
iv64dTtxbPm2lw1i00PX5d23bLHqx3nW7cvW5XNo1FYX2ZmO1EnPajNOSzkyKMYhI/pdOF7iVRkI
rb21rJ4xPj/ji6SKjMdlIdKh0Ys45a6jOO/XeDGGMZ4q96wR6R61NO6PiAH8w1AK44dtLdYJRkUX
kEvWo+aCB+qiljzmqamioQVsZea1w8crs/ln5WvqCKX8zlwy/5dohjvFT8K2XxhhZxjrqQdDQCk1
pdclLe3CXtqaY56b/tD5ix335EyRe0BUMdbyPIvnpAb/UnGNJ3A4vyNSgYjku/VJyyFPajiKw2Z2
AHHiiZIgprUVWb1pHggMZ4rlu9rdaG7rYzdnMPTA+y84YxFbN+ZABa5VMUlY2e+uc6ybJMlzDto+
xcuM9aSUHPwTkeZrRdgZfhyitlDUcOnM6wOTeP9WLSli8QY3e+nkBAFWGNKFbFGSCf3e85CgSykX
ciy79AcwyIJwdmCLFHa9d1tq/YAVkYWlXiVWUKA3fP+adOOHwVlY51n9rnXyvTfZz2cMxC170QVY
HfVLLFysXi628wq1jL8fojiGqOMULKC4whXFYoBaFXfUVv0gjyWLFZ8WbIzlGwSlqywli3DrsYRU
32SBfIg1j2hjMgNxniymGaNoBn6Y+2Q05pINhFzIvksJI6Nm1iE3EItWxQO+jSm1lv66ZWfC0yLd
oy5KNzQGZqtVmpb3zB+EiCYC7b1Y4RC7lSP1NkAiI+r38c/iye7s931FyojaTmnhid9zQ4tWkHNx
gr1NaIHWGw/FiJ6k7IaPMVvGi1tjXBCYpC7MtaIsWzukDE7PBayVFyw7it1gloKD6X/Sr1GKrU2O
GH8r6nMzdYo0aSXXNwXCEPPCfGNiZn6llHrOtb4PXXgnV5ljshheNgrHNsMYtvUYQyZtiBo1fff1
/mbWV5PgT+O10TjysMVZh86BczTbpveWLchHmWs3kS88FRpTYj9vbUk0/FYaV82aXeda8z52roQq
nD0Njv5pcpIe5pXqqEk7zD2t8c6wvjqbqrF+SZALkUgHE/dI/brgY/zsuho5UNp4zhgw9aD4XjoS
RjanfiRvBA1XmxZ6NHZe8l2JqYRJoBQBe/46P8J+2VrWnUnC2Gmc54MtrRUhFswgepzFPpaT6T82
HFgjEAib/U+hEneCmpuNGm9CHTuihOOMSGTecmxea5pEfFSde1MWdncH0ZLCWkeUiYmpBIQM0aUC
9OFVuownkXW3BvL1M/+F/6tsvE8jNR6touXwgDhywUhYXlabyxVf2EdSdqzGS63EO+9MVuC6mGvt
arlsuQvxReivA1cSRo0RzpuxzwK7Jg2JUQVYqjtqfyeo8lD4HA2bSjiVBkeCswxqPhUtME/Vfwe8
ell44EPWc+JcptpN4ktqnQrBcdG7l05X4wGXtBu7pVNdOpvxH/kXMiTTDjYvXVyYWP31kKoH+HS/
2DrzxCerHftL89BbXRMxmHHPjVUa8OHG7EjvwgBxq7U7xHhvyLHk1ZhoAFgHJw/TyiQMUXQplI5a
Py04z6PBnuQZOL5gcjG2DPJBgcyJ/zCREnEqkjkPs3b9XqY6k7NxNQ+sPCGTjObPxFb60+zZZeQs
6zyExdTOv23pqifOPiNwHDD9YJ6my9AzjBKoB/VEA8w2wPWMTNJ14kGU5cl3mhtrrGSYbKY1RUY+
+1PspnrtBoXIysseAqv7Wwt5Zu1+kEPevgMxN/ck2237QGbIQp7YJO1H69TDnSsq7VRw4Q2B6boL
GJBiQHJGi4TqpMgiHGaXQbPS2KzX9Sd1Fq9WCugZ/LV3185mcrON2fSh5c5nOiAyD0gGk+CePf9h
W5AA2rk7N2GXi5m9uz3dG0ZmbbfD4rUgE926PTIFrVFIjOxTts0nQgenhItjO1+izsgxmuWYFw5Q
WDP6hUS71XFyIfvnMjgRmv68pvYLFYL91JO3i39zHU+8B2vsDJIEE997nT0oplgwjacUvlkI+OzO
02Xyo16gqEGo8ZCQG0gKKpp07Wo2KGquWcDJoB9VdkUNMS4HKL9tOBS5MwGE4vwJnFF0xTFN5mUf
ElXwaZiFUdPUCM4bmhvKu7klWwG9/vA6dFZ/hbbRgw1I8i3uKowdxxU4XbhyLrw7Ldrs2zm3xbPi
GziR10/b21Sy5eE1ThgaMaBmides8sacOpDLPD0gwLp5PM59k19vXdfBO2PAE4zDlFIxoUSHvDei
FB9gWoY1p8w73BT3O4J2kBzlVIynzgNBB+K2p2j1CKgPUq1SIXLd5cmeOmKWG1F2EEJW4fFJaP5r
ZUiIMlla4BdNE6R6zNTWx7VUCwlAvGjxBtgItpmk8V4MrmhK0LqLlNl9or9vYlYED4TOYEBD5n7p
SofYum6Cn5sn/cOSKuOt2PWnWOt2vf9g6/ey39k4Va+8R2kP3KecZe19tWnqTcP1cjGznrnMDuW8
GVZtfCs7TdyKeibjpvN0n+ZVmg8oC9xHnx1/zdI68a80LTN+AoQoL5A2Fcp7k2HoYky8pW3DsRrU
tteANZRZFuUkKfNSzhY31sQ2Vwbm4KfFLRP+kfvEH8zqqtCN1cY1Mtt80nURJ+OQFlAj5f2WSvaD
rOiMGFH+8iyIFr4UaCCI2srWz6qr9fdElxRqm8P6kEnHcJv5fp4GaZH3b5Njt4dZ49ZNW4vLjEcq
otnJY5HK4thpswevZqivhmRxz2oWY9yxBL3udBxWVPa6uG7JznjBZjviJFzgm2BXtkJnAOVv5qP2
0JV9dwvHzjvVmZ7GUm3dcZbCCs2OKGoMNfN442Fl+sb0FlgYfstn8X/YO7Pluo00W79KR9/DgTEB
nIi+2fNAUtwURYm6QdCihHlMTImn7y+37HMs2kfq6uuqinC5ZJPYG0jk8P9rfYv93U1XtxORxuz+
KWf6VGkMwH8JZhxQkMCe6GWs40aWt0MffjFGC2WIVUYHkXj9xsAQcBuOvBoYb5Nt2jpHCHHBfTWL
+TgpbzwJw1+IrSJb1cWpy6AJIZkTJnKSOI1v8TXmN3BWficqikDnSJm7LFAvsSqTte3CzoiCjLKi
FZXUyjr1RKJctPM7kpEamwa2wUDfJ2MjIfYQIwQQkppNnVfKptBGXrwzWxuEQQguvZq9rLl0z2lB
mitHheWgOtIRWcjkcB/4NXVgC87lpvLssXiYPfwgKmGxyby8zqlnjfmN4aM89mjfUGNF8azqZGfl
wbIK6+XOyxf+3Iwu0pnVuwniBwko+VMo7U9OzGSNYGKbEhuxoVLyElZIRsKYhseEd2QDzM/ckI5d
72wrdw+TW2L5yR6WADcpcTC4ewZzwZ+9vHOSFLVE1n4EA5fd431CFWYf2Fj1+xHL9mdjpg1iO8Yn
x8R3Zi7skDV8cY/5JlnNwfBShll7mYb2glWyUCuzDljaLX0QTArjHaJEhS/LTo5tZdo37mi8uoY/
3NZ21UGUn91VShuMQk/ofuonT4dgzTdj08zHrmj/7aj8H0GhHRZv5KL/f1nqxxeZoJDs6+qH3vX3
H/ujd4394bfQcigF/uHToAv9Z+/adn/zHbrXtK5pj/9ppdRhK9SFQ5Mfct0rweNPhwahkq5nAd2y
MMfDgLH+FYcGl/iLPwOrB5UChNBwQOhZ2whnf+xZL/XS4icbaCiQzLisq3QeLpChdajd1MrPf7kx
vyRrXC8G+QOQCPl4cDW8N9Cj2Ju187F3L4mhmucrz1ihtn/KU+po7JzN5pnms/sSjll3+F9cGriZ
GQTa26Jlvn/tzadGbs099YULclYuHXaaTKUmtCS+ZsdCWEV1Js0O3qeM8FT+guuhf30NLqeujq//
9Z/6m6MKsEkvgPfAg3t7eaLe4woNv3MpSoNZNDDG75BR4KlprS83l6hSfv6VbYbp3y/KUIHHhP3G
fxujUzUgCuImtC8esbbYWQLnaNPDbXc+3eKnpqeO4aZ477G7DZ3cJ/3Qv4pGwsg1cBmvW9zx+wYX
6HyQRgdbdVkW90XQMGnX7LVN6zxeAc7poslJ0J/Q08301J31z7+Htgi9vXcCObcnbA/R6Fu2VwC2
a5hh6V+sgV1SPgASJ2MXblNAAssjkVf1ec49+frzq2qxxt+uGvJ60E/lwuGbAUMmnZ/NXmddMhgo
j9+pZn6VfDOzmW2Whs15LrxmOjiIAK5k4p9f/+8vpu9YASdhlJSMm7fvCnb/Km/z2bpcQVypfmE4
6M338Qj29ueXsv5hoGDY5s0KTC6Ie4R78RfhSqT8vjLNwbq4aTg/GOzm8913NnvkgHKfc9d9GQlT
5u00y3Ld+BMvC+jM+Z40FuMXj/ufvriDFt/BLObRJ30zSdhENIetGZmXAa9Pu3bBN9c37LXNEWII
bK2ff/d/ekm0X4D3kv+CP3rjJLcayLSGM9ro2tgjUq6AmIWSsD4PGkRN69elLAHYGig7o/wKxiX2
gvBbWm74SYA+12dDgLqOacZiiTLt4KbPgfhavYBAmGBK4rdmvGVse9Ekh1h9it3Pv8Qb/N11evFh
PWEtYKkIGbE/PsCsiKMhQDZyidC+t7srGfs6bhB4w+nuSmNdBOA8KsUNLDlSwU9dNLNNhe2hURpt
n+ZuW+yXaaH6YkWmfA06c374+ef8h1lQR/chuHL5sJ755mManAJGQZv44i0+N+R6m62ma54tjahu
i+5XI1uvoD+8xfh5GdV4I3F2IA57e8WyJ3TVzJW8TA34X68vvZeIoit/cQCfD6Yz33eOgCYNDB44
NYbcBHUnDd73KbCZZkXyVv/qEMFxf0VamwYvQeq4TJx6TFxvkWTVgMOeJuGNJBX8rIBe3UDQQ3rC
xvhuUUP9PX/yy/x/4q/1/fdJ6D8oOd3XadXL//pPvsHbr8U34Tk7jFzb9f+GP1iCPPShwMUXombo
7jVqgX/tG9k79Oic0Cu6gdM680c6P7ZnFAKNLjS7XZggd14V/G5zreYGQ1lGKI5Z9v4OdqLRHxIh
B2tdWTH1PiTdNPAQVdEIN5PJ+EA5Lu43pl/XsIdihePbDf0EA6dt8mZkchq2LAGigVVP/8oNmuoy
oI4+B7LMbuwyqO/GLGLLHtQdea2NXRifLLiN0IBU8cXMpbVBt8T50AajiW97HpNX5dVKnHqVVJu0
Z/0+gWguIQU5WXMPkwt1NzV3Ea3cWppAjGChrEbfN5qnoSqyaeNEvv8+DNvEXLVZDI6zs8d25AAa
d5wSgHQT5d7bwe/kL1DNrErZ54cFjSsqt2FwMY9BRTWOUWC5N3Y80Dxrxuhk4hh6r6bRouvpjnF3
MSaUj5jH+sqjqWtjoSlB+jT3PpG0lLxDN4k2QQaDME4Glt2cMULKKa+c0FD6tkyQjrE1gEePH41P
V5PlgDyGbUIVgOFmC4hIdWzAMUL35ceUL3V8gKbUB5KCEQrZrPBvqBDnIN4ji/MeAa3VYPrNCWAz
AGXhgLc2ZoBMhOHVZULBJp2DI7o9wmvzsP8SIJ9C32Mn5t5MAbSEThnfdbYLNirk2N4imZtg43+C
G5iebJp/sGoCTvl9XVOBauXeD+1oxwmw/owm2PuE+BxvnGiSVwbK/DUmubZfLUlcbcyBx7NOoh5j
fNx4xMv545qBVZJTAcp0npGroBJeBXX/6rbU4MHLxs2j4QVpjmE0kLl7qqoiLB/9MapN8quTQtX+
piTOTns3FdBUClJYomHsIoa3J9ujcOSmhoXzRCFNgrOTW2HzyUhGPIfAWjNOW6pVZbAzoH7tiwXU
AL137nRljPXZjAM2Q8zg7ksbTIQ60P2HcUtqcvFhNiRPTEVkHlC+g300ktqBZqyGgZoqRuUqCSwW
UxcTprNG1w/EDpcKUeXWwkNFf2WsTbMLiKOCIE01nPYDknGm7NRFZ+AHBDMvSrgvkTdBBEtN9qu9
TmvIysl7maMlfJpsiJxySdyjGAQTj8s85MOg3ZZdQh2/5Q0NAKE4/HrVenw4Thz1mW1d9DQIEJ65
KutzXuX2Y2vq/jASjPCm7zFWIEvzUZkUbgimCoQ6fxIvtGKwS7DxsVEKpUgEOI3vAo+b09k6aKEv
wG+uusTK7qhHMcUgsgg0jDi8Cf16frA9waKeGsyo1zmSPVxwE3kson4GVTKqA/nahvpWah/Jo8QX
DVFKf9qSDlpGo8Gd72tyQ2yYJqm6B6HE3+ZAX7t3V658HJMOMyw8kdFlZ6jsyXpEQBFuQRGphyvG
3ykyHYliszz3czOBjWb3qGzuvVUqvhSvJFfKk1G+IlGdHzL9dxQ0KFrGADOPZj56L4GG6QPBka9N
oXMowrh9zvKS3e+cSvVw3SgseUtoB90j8V11fs3FQGUZ0n8MsleSVcm7S32HIk2rK2v0yGHoR8jw
kRPWNwwjnp2tP21Vtyw8siY4JuITmZnJJryG7rX1rJysjUHnxqjcNrptRObkiwCPE5G9SNDKsZUd
nxwdLDuoup5AerZGR8vtusGhWxISMJv1r98PP47e+ihw8eWm8JSLHAdlU0bXhX7E7QTsA7iM50KE
c7piz7LDB2xsHHqrwKimbEvJLfq9MBIuXl1fISvySCIZ505vg1h5+k03XQJ3kq9FSPYNJ4iAzR3/
N0Qt2m0r12Nuq/VRBVRburcUaQ1MA85R8KTvKun4R75OfUa2Ih5QniCWIgeLT4tIrjvAhLXuULey
L0cGfWciNUH7RHoLyWIj21U3yNRw20yxkVCTizgDWqJi1A6E7zrbgP/cYNxmAGOB5571FvjbeUz9
xywPaNv1Ognle2QJLVLvJSkn7in2fL7/dRLICwdMSUp40Zo4m/BGKPJf2pA3rBH68uXUB2t42GzH
UNU9Ez1en8OYp8p2vz0Ae+SpQiQDxM9Czn2Y2IKGFTk1IFPm+1nF4gVRCu+rCYiHnDzEqJvY443v
OsknuY5Ed84sGus64MSz2KNvLSSNDnvaFql4CF5tOga1fkBZ6zI12WR9H4DWh08pchIq3BxH5ZaC
KZsiO0DBuLIxZ71XZua9OBnBkrYRcAagbsXSNAfW4+R03GTHpoi5Yp4PSVVIw+ZZxDAS1q01zffX
b8hKxB5ZoucG6NiliAm42ctkNM+LTksaY46oKVO3uZo40j4OLX9INZ/H0utd2gKTqPi+Y7wum2ox
GVFNYZBMEiR898Vr4O7agYFz3y433TBwktF3rWvGOQQKY0GV6/THSQTfIteJJA2KB2ddJUD+irzi
tVoUcmbfWRzsrAggcYvHTEdpzstluzopK5EdXMKEIY9dTwfrJGkkHLLh/RYsoke70AuHwnuYu4nW
SoW4l2ZlZ3ov7qxnFv7t8OlK6S2KgYyWtkZfjVV4KlBmC366GBK7fW+Z9sQQ0alU60UvLml2nftm
myBawjCY5NmKxPpITqcK22nJmLjegO9zkT64j5nNvKAn1i72WXGuY5euAsva3JP6Ovup+r1jGbpc
x6dL33afUQjYEwzt5rf+EDBEApNwFNfLx1MSK0w73wcE+pzgW0Ny40i+49gdjKyCn6zNezE41cfr
qBBzroM97IhAGZ0aZLUVuUCerjbkUuP+RFVZFXXgipmIXGpj7bc2RYgOHs+ySvUXMqaS0Uc7qlh3
5KPIvWIj1G2Y76074D1gHvTk4CWiJoakiHmzfLD/D7ZP9NmORKH5fshqIoac1HoHWmq5cFJnUJvA
uYZ1r2NprjMg1JC8xBrkc7PpTOrlGxsdXmX0MxSDWIBQ5MeOmkA89EwKddyN0Y5EV4j01aA/bTb0
vGZOq7guavX5oVRuJ1YNRzWwBIqNn0dtGX33SEdhAklibDK3gynWsRda3o/Q++ZDP4xV8s7S5uEj
7G/rDgkrn8ILeq6AEYDRbloECzz23sAmJDZyoNba1FhhGOX7+uF079IUfj8Ec/kOp9qXxIiMNUEy
8gDKECFsx8xOLFj2LUb/uPJtnNIOuv58PdYOL/DM8ojPjBVJpbTYe0qeITsUJZ7yjEAeL214oLWH
Y2RvDJmzMyuwiBjx6h65xlwesahlt44rLWvNqlkeOdnPh4patlrDf6rQnTr1t3Au2C8InYrmssnU
WEobReQ8y948tXryP6FpohAZJgl7qsGtOcGQ3Hg0aluDudEOr9sCgPD7OKOztO7Khr+2ocVNcjwY
3FQAJwTEU3fAycW81I7scUq9pWuTgKykmCyna9LX0E68Mz6jIC+YZScn5FUNk5aYLLPj40ULkVY5
ktVp40YTn3S+LiYRpsLnhciDHAeBjn3Lw4ZQHb2GW8ixnqJAp6FdD4YxmVvNqSgyzXTvmdNqMq2j
M/W07nDNkEp1cNPUhETAzSSJWUYvX+0FnwoKOhiQDCcYVMJm/aQ3ymgtY2arBQ3l45Wpf503wyxn
coSL7xB2XfFOFHq/2UTk6JH5QE8qaihfTQRkPl8T9uqeea9reYV6HayVRohIjNrbCe20weiJVm7N
2S452HRcvrqjMCViY0ID2P+hkvHyNrwBKKp3GC01EoOVuUTW4B59fzH9Iwe2uT9IzjeIA4duXwO2
2eESQuMdSOjoZr5Yj/gYKNl5OsqMOg+3xM8Mlg3UspwkrrFOAuzJY0LFGmkssNMGKdBdt8R6Orhu
mT2z/CaAZKK6x1u4i/OSME+henvHlZNHvNPzhzkRy02C2OMDYs58I3lDmJ057Sw7FkQtmRAlEi3l
NsZ9Z9AkpuEfVsHW6Zz5YMee8WVoHO+VWJDlK/KeEVvNLNluTwWtOkBlZ6uR5o3FpmxfUFz5pE1h
xJfhLUZ235KPvAWj2p48Z07v4KYHmzgT6cey6eP3gj3+vB5KPNy59My9Cjx1FzpN9CEBpfelbhW/
CVdJKtkpV2F8v1QGJ1YS9SbyQ3uUfqsuHMW/wSP/sw4PjQUKLD/p8HyV/X88pV2cvoFmOt9/8o8m
j+//hlNICOr7lmeTpMAv/aPJE9hwSXAm0vW49lps6lR/dnpMrIt0//zADwXxFToJ4k8Aif+bFQaC
fAhE09gJRfivdHpE8GMxDKOjo/mbxJeAzGR2fRukECt3KjBSJUdZ+sO5Diq2MhVy1bNDLhwCjZ6N
L3Io60FaxkqVMe5ZjG0biELTIU86ZOZRNPi7rg+799QSEFg5BdtGCBFYOWhgO0QqkAA4e+0O7GAP
BCBPvCPtFL/bDdkQYUg23IlOa+DBLnZzD59YqABwNOXM5peDPSE58L4VHpC4DOIPViWJkRk9MrlD
kZFYMz1ZsohQKEdSfVig9mAvK9QuHQ1z0wMXvsRTbZ1o1WHKniupY+a16GIxIiiEwBdu+BFyejA/
jntMl5c0ajK5SeZsOnQOiU7LpCrE7475cem68Zyh/X+MGkRGqpPJPcgA0aLR1t+ckG65pZtCXg/V
l53wQequkkmV7+MEmb3tzKAsJf8YxZF1Zn36UGPJ1hb98TZwFQaaol8bLcTGGEAxJMbU7d/nTebf
489wLpHrmCiA0RJYu1oNWpMdGMsGBkO4CvwRlAjTOtKHtkAWzC10ZO+u3Rofs23gs45mB4FL3hwo
S1INgKpoDck7tF+YoAG7u8XGh3IEK3hCegrA173pgRTi3kHgvwrE0q+isj8Areg/uFJlGfWixdoa
o92hNVV44TpZeTwPb7hZAvvQZ+ZzmtneZuC7bPOof4oqXP4wrT+oXLnrEG7ZZ5ir6mQljb8qFXQ3
L1foFnoPYGEcP0iXWKsN5dPillir9q6oyKHmLpeJv2rKWryLBykwbhiR1n2Pz1EX2RfV1tnWiwVI
taX52tsOfopKLWIbtSlz5pTJ08y60mWC2KzAmm8KkVPPsAQQ1cqILpbTf4LzgjoWJtQxEV0Un6ce
rsNl5sjSvoChkZ/NqR2+oYWnEVM23hkivPM+F262gTg93HhStmLdjyW3bGrK7nawzc+stsOdgaZn
a0/mV7cqP/vTVMs1avb2OGbugNiU5HEy2yy5KTsVPJNINzwuxlBr9WGxFW1UDLjEcBYdTHfwsB0I
EFp46KfpcwLVwtxYiqPZVhqtxL+bdfBpecpbzwfowvFzNC9jvRTr3EzMm6alkryeLYWgvrHvJ896
XmT4bHbDqqPKvO18ZETI3lKqNa6ftN0ewai9N2NbfCSl8JE0oa8mxwNA1rAkth1dJHaU7KveYb6l
aBUGKWhKYR9i5pwHfgMIf2TsIIrScyDC6TgDAGDfjBGTRS+Wk30rQ4n9MIgIvFwPXfNcpkYzPHS9
8vlIcpcZQ3Q/An5bdW0OOpQcuY3U5I3BRNjlOgnplsvYXmxQ9uVhiCzYaMGgsjNIzSzfprLBGAUa
3buVJKlvfQdZKydea9s2PdoXH5WhRcLWR7crlbfql3Nl+sYh7mWyzwOWd+w5xs6L2N6Gppp2lUt0
H5zx/NPsOWpTZu10DlKfqh4mYt0CZbODTHuVd8StUZTGtyEQoUKrLdfBmLukg5ftKctRm9TDAPjJ
lel6tMr4dho90rCGTOe3F6Z39Pqgu50xkpPjuEmG4jyYebwpC0mYURrXbJQNp9xlzVmo+RMcFHIJ
2EAf5yVath7/1rnwzPrWKhwQ+p5rzPD9oLdRGh/otB1z6n3MVF17cVBWPQYecQRCsDNJPCwTa9Us
CnoN5hri2PIcczL0QHf2pzOKMfzj3fi5yIOM3f6QzNiPw25HNe9q+r0rllh9o4qCBI8C/C7xYljC
+C0HeO7yC4bFdiP8BMdPIjQE3TaHIxKighJW1N2kxfCZhQWcCGHyh2ppJ95SJOkL+rxpEhrj3H+x
K1abre/68sYtISaOsfU+pjVycAyMolRGm3VXBdm+8I1ylSwUytB+r+BYB/CIayRGFHMPdleZR1P5
FiT/PDmKyZ23ugF8Fj3pEKzYwU42KG0G3wrPc+WnFOqKh0jgtfVl7O/ZrGPywFr7baD2pL1Rgbti
S+euJ2ssKJvbLeUeq+RMGGMxNDXKx6rXRo0rHuuwq26TJmY7aMJPykmI1CffcOOB5zupvo2g1Ldn
/C7tFreXfPXqDhN12RC9hhn9hloFO/TBTY7dEv4ehH15jL2OainI5SGffi9Ld9iaVMy26OM/1FaX
HINOxodhKpwNQsy70Yoeelk5d05pY9oYRu+C8q7cdYa8i1X2MJjSuExJdj9zX0/RDP6pM4s7XFXL
bhZ5yNKYktxG7JoUO2+R3cbFQVitvHGA00yF44ObU4+bBu7rQwu4VpAh0VNwUyQv1lublbNb2VdW
LTUdBbiWyF4otpgZFnObRCGHYfTEofFpurJvU58CuNYI2pAKrnjcObeKAn5Zb1nqgB/3vYc5LQOe
u7CVkWB1aGdQ7lrX6GdWoP/g6ZvkRHxV18AJGIvtO7u2jWTTEKnx0cGv+LGszfnk69CKoSW+olUG
EKSx9Ge4JWgvaffkE1N/UXEPxoTwCx2DYZXMmEFuiBelQzLYz2Wn0QwHZ+XpEA0cWemp1MZxIOlb
n6P5Tl1DN+zB2EuUWvdSBe0ObqW1c645HWXF9JpT8wIepJA2wE6Jn6B/4tPPtMq0oWgCtNRBlNsh
LNuYC2qvqR7ws7C6Ieir3cY5d82Ad6S3O6AxtNGGMOC8NJpo3lnbVoFK4F1JH/PEknPQVpIk880S
yHFAn66Gc5HkxhHxGjEmnMuGnFaBG76zPEP067pf2nSXe1Sc6yCk3Zg4A5YynY8iCSQldiszs0uQ
dO0DxeOJuAihUhy4MI9kGnGCRWVxWK7xK6gaRqJYVOcTrAjl7WMRhuEmkqS2lNcAlwKv7KeFgJgd
psG9g6MWeyBUOrpCpAhgAE8jyNvYlslQIx/GSCXy6dkA26r0IZYdEDavEhjgEfS4+THScTNxA8Qa
RDUu3x1AARJpZN6ba3xN/Scm72XrcJPOpAn/jn4UY57PEXPFEyVBoci1hD3scrw5/ZApyA2eve7h
mDdrVyTlu6qVAeG3eYKv2UtuG29qdqGO15l00A5xqmTuoL7xLvKaxCOpTe9djd0izcIhuktn9hSV
q14Jkkk+h+y5P0AA9c+RC3JKk718smnZmm2i2IrD29L0iCZW/qde5yYonaAgYrIUCp2qYM+eeexo
oQJzhd767DQurWAJ8OOQIrZgLbHD2yJT6qttRDFVwdR6YT5NT+lkWJQQXPFpBE+owOaVfrQjaywJ
Nr2J1TruS/Jaq955gLbvbD0xVcQa+/mW5lq4D+dy2Hr4LqipjNOdkvH0IJHmgwWZ5jWiTZheYENf
VAuXlKSK2t1ZKVwDzEFNt23tsQfDjpPcifp2a4hE7OzR9F8RLs03SJKWu6BdmvfNhGZkzXyewUSw
MG5XZvEptkwidjyaFqcad8Yp9QvzRK4UOifG69lsY3Fxln5aT2ZTH20Kx1tj0f403222CrY8e3+T
TFhSO9YYS5OcqbmsdpNovH1WGNVxNtmLN6QnP5J259Al7LZ90wLQj+lWZ1k53mW+b5+ZJMYNLyAv
i4/lR5JFfOtgTlgnRgsfsMzEViG9hsM6qhYWnuRd74ggbNDQbguiMNlA9cWXJBfecvCLZEK+O4hv
Y098DVzWhE5LEc63o23Pzm7q3Pq7iuTf4NFfgUcJFkT185Pzfyq/1JVMfxR4fv+pP87+gfjtKhPj
4I/cPQh1rNofZ//Q/o2ClkBSR0UAsYbW/v159vd/M4nwhN/NP7F9tDH/9+zvwuEOHR89g3ApT1A6
+JfO/m/0IsS0o6VCUOrw2yzhaGHOXwReCBOTHGyD+N5s6kprvvcsqoWLUlQ9+47W519u0D9IVPQv
/Kt6Tl+QYgg6T627EdYbVVXOt27spvTODrS2DXCSdL9o9ZooAoY5K88vJGw/ljaQb+nruYL7hbwS
ANQbZVGYCY40yGXPfp2Il0y3Fq/NKumNv8pffau94VI8aiSBCBJN33TffLUOc3E85JZ7znUPPsUT
fADeRmlS2DFVVUw2T36eUa/Ujdqf39V/+JbfUe9Y6ZHRvi3gTC0zh2l07lnayNIIwtMyPALxYDnG
tFF+fjHrrSqQL8oIxP3NJh45h35H/jpo5rqgTjSn7nmqEfPSAqYjgWvZpBk29j4LbYUMJznBmqXd
qTqa5NRAa9qWJDIha2DD/gut3t+/PrWwQAiEXL7w3bfRu4Ck6XPHkXsOJg7VZGy06d5ETgsX5n91
LUsLEHHjap31mwEVU/rBQ6LcsyMn9ASuIV85W88Pg26r/fxG6/v447si0O1Rl/N8uHrmW6VnSjeO
8vPgnsco+YZTLNzSwPxXVZWgh00mIev6v8xSbx4mwjbX7+3CPZOxVZ+zYKSZGQhOIBa9t1+pnS19
d95+JR2PbINB4xa+FZQGkWONi2E558xOaa5dBZSY7ei+FZ1snoM2pyMqFC+pFpyqpId+NUbO8ec3
9h9GsDAplJE7wKuqmww/juDItuwoErl7nmHgn5y8onLX6tZIY0hGKI3PcpvnNr06tQxACq4vr6cV
0Mwgv1Kg/9PoJbQoxIzBk0YD/+OHyYsQri+ckbMkqf7h2qeagNac6WSG259/8X+6lKCYjIKWpcV+
O6LmJqDF7rfOOfW4vWEY88oaxcxUHwie/s8v9uNUz/QNvSY0/dBlZeGo/PZiDQitom0b44RZiA6h
YVDPqZyCLtmEUGnEVRf8amb6cQrWl8T165sOtXb9gN+q6QnVdW0E7+HJ5Ci+x1tHo092cn4QkzE/
pDLiuV67gRx4UBXEvFIl6sGzb1S082Aht4dFN8uuM8h3qYdaUFOsogSoMxVdZBk/v0nedYn9f6+E
x8IPLluL2LF00De4Jlr9ZQnGT5W5Mwe4kyzMEisQiKs6FcYutmQ+gDEoFZpimoVdDbgoa5TYWvyy
S4e4otyqTMPoopLscaT3cf+6OGX/Ots5Q/d7V9tGw5hs6AyhwvAs2rxwYOnSXZuehUBZZWb8WKeV
NL7i56BU285xsrP2udeq1SB2nVOXcQNXin7vPUg/tETYVsInOFIGcVlh1FoHS3r8aqhz3bQpwwQ3
eNGBJVjFQ+qIfVG1XEMLVIRM0Ga1GggIGA5vKdVKoOVJzQhpXFqoaPZ6crJouYnTVZsr+7hEh9dZ
pBlzOu1fUZG2z35Dg+JE/I16sKjg3ht2b6D1IJ04/WypkEfmL47gwDahD3kif46x1+fiJQcySnOA
mvSLskIEchZACQoXCLdKZFJfmiWyD2Prtw+dIJvJm2h7+2lMxATzL4iAKYRdRAEAgYFBY+CMpgHN
b4RMwZnd+aFALvykXDvdXwXyV+n4tUPdX4OhQyJHH6SMlyd7RFrWhFoOQGYlPd65k695Gdv4kcnq
2C4yIkArgK/9NDQ6oRofpXMMo4q7XOq2+9Jz34BT05a9rnJ44AOwsiQA0qFJuuwQk7yJ5MbHF79x
E+GiTKQG7p+go2hlBqqjq/jOzGy636hp5y25Z8iGrgKpNgUeRuITAhUfSzAqpgyIEIKAQMFfMiNf
nK6tZAN9C2wpd0Qibs/aAOJ4fg4fomddFDVsHkZwTHp0uQTWXWIgfN0or0SSgaAP5YIPe7b5A7xs
VQ5jeaTl+yRNeNJ7qNeBBr7O942lkyF7qvGahsa6vEJTS3+/geR8u/gUGddWioR7rFvvRaCmxbJT
dQR+QajuiLVe7MMCJcXf2LFwP1fjWD0GmJVvcbgWGyrltbVCE2AFHD3N7pQW9XiMSZPktxTzvJ6q
BcCCKSPxWBRLOq1IDQDN5XuZugtMioSlm+CqLvMwXFOUoqROO2utqkU95qHpbQl9bQipNDWJljEJ
n4BD+wXJCN7fLBpKBANd/y1wFzDYtj/chcKDzKHmDMP4kDMzrRet6uKUilW2x/DxSRR5J3fwt8WX
efGB6BCocYPUuYt32sgB33Fo0g3RHhWQ0KG+C2lTQAdZZPI51gpcv+6pnnOY3qNDjM4WSYztPpCT
eG5Q2HCYBw8maJmdHLekdzJP7vK5Ktqcs7C9rCUlTSJvsfoQPjZVnzO6Uz1MCCTfudn5e70ZpYIz
o3neaIvBtmUPuIJmXO5g8PZ6YkIFCKDlYaB6dcTO0hyzLpE75Q3qK3byCSBqapChU5ef0nx01wXl
hVVTpTnaNOCKlA9eiN/h/UDotolsPKjD2Fm7kmN8hmsf/RmCZdqeUQ2zsgMhQZEZ/Slhabrl4a06
artxrZ98M92w0w0OwKKVt6nScaKHGHEhtwijjQuKD1FcI5HlyWSz1IrWTVkPHzBRYzsfK7kb6Feh
FDO/FACVPoVFasOxt0jcNYCyDAWfI4z68sKqtMA6ZXq/EW47rZrY5In6uBBu0B9U92Y/NPfY6xjU
hmBH9nKVDRp2xishtbRzWzc9AEIxaxkJXUQ0dMy2/WvcmUxI9RJaj8pcGLJmj3Gu8wc8J8FA0Web
pwnMr75uTTTkSHGXNdL/GgM0gtmr4sVXRXfoab2gxRg88E1Aa2jXdoX+bdbcwFG9+vBwSrAxw1B9
b8ycoyQoNyLeaZw+jo3Lqz8kHvzZ2cUXdhWfNg3DVtc8dPsYrc6zXbcx+7kEGLzl1HYNsiWRTfmZ
OmHQfFPN6GppcU/Rw+/ltsrc6SueFPJ7vdzwPqLnh9+XhPJQUM5JVtUcp3TMrCz5XY79S4asauu5
pKKtI8X08Qm7+mC8T5emdg6BnVDmRi2zFhjQt8k0tQBexbJTgWZ+hzEQh9B3pw/0lMsHJIrf7AI4
JEDfd3lvI1wRhV+s7RD2vjs09mvcJ/HrkqbT+3jweXK88dm2RZdFqmHsAyoYk1QHKxXSPwkPKchm
nrCdr6VgHl/nAKunQx/O5tlta3XbSopnYplTY9WVsBVXgqeQ0XNDZWpU5AdtYV0D7Ok6992CP+dd
Cw/poUyDdt3VFm2UEXwPhVjn9zoU47kXDWU5L7JTgKyBk67p0UNKGJYpXJVtwXRBACCkk8A9YVf4
PcLR/n7q4xwf3WDedpTyP+eTIN6xKxI6f1kFCwANWww2WKW3Hb2ukxFOIYy8MZYvcDCac+nTL6xS
D8ShMA18F70sOzA4Kt0ZbGYxp1u2Tbq1G/nUsPECPgpwVYexIuepSZPoxlTDcukTsHLhGE/PQ9G3
9CykdNPTnM6zt4ZEDmA1iEBI3okZgds+TAYJKbEybjJ/qT+YKXAt4rwGIKdUes0cXVQw3U2s8N+s
sZW3Q9OM+5mF8FxlsoRvFCYR3UeL40XC5LYHn2mlSMobxNbx6I+X2B6pKldZRLQ0iSTdcz73DiqE
wrshn5hpFBVACFi8Icx3Y8M9jGjE1vZt7ysItjiorGAbFL7LhGjBlbXFEO1CowVY06Dvct0WPEEh
loMc/PRBQt/6MFhKPgWFcrfjvJBVkVH4zAnNhMCB7A2Kbvbf7J1Zc9vKtYX/iivvYGEeHpKqS5Ga
LFmWjm3ZeWFREg2AAAEQAzH8+vs1APmQkGwfH7gqrFSQPKQiuYVudO/ew1prWzMtKS2ERhaNh8hK
zj2UyzV9riX6VdORFIDariFOoQeSlZ4YCJvfwA+rPsppKSGmnlMp8rWtdmpLWmpNYYIap+gN0v8l
Vn0nOyvYu18BKlX3ia3lj6VBQ5jSzE3/VAbonZ0AfgV1uY5DK50ubHB7jUj/z1IPNtO5lSdfDQ9V
tGwNrWDa+Fl+qZUVahdxTC8wJOhpF6+DrKP1AmpYUgguXJXNRY5ommi50tRISELeEfrVhZ7bb4MC
fUvUsnef6YMcQ6txm/UNuDBLni6o5N5E6ADkIFUqCeKwxlcLSSCh0JWUYVV8qpALRlCq9df/lwv9
SS4Ukjpx6fdToTM+Zuo/5m/ir28QtSw2D4dthLt//wyIgvQug1pC9OEbv71PioKVIruCVroIhlpI
1LekqGZPSJUCegYtQNLJMgk4nwFRNllWiqj8kDZPKmCrX0mKik7Fe1kKA3K9bBA+imwI8ZomZr6f
4KJFe6CAEJfP0Q8/2bhfQ1e6qerFxdqGCFpG59QiL3FR586i+IzC03StZbO9xXvfhX/7TD5nEMm2
r0AYi4wuc1Yd0RFy/xViFAMS23blc9od0ZdB/1w7CTTCYB5tQDUiwCpjIGdOQpVVDxfXCS1Lz2Ca
05FI/aLvVLo+zCIatlzLjTT1Y/s0p8Se0B5q6wlWnIGgegJSZcc1KiePxJ/8ErFY5KEG/29UiZD/
oKmgjuHx649ZE5/5ADUyaV4bzjnQW6GKE5hXeBQRPZPkPBZdgDNNm8lBgWJ09Km2aWvHnjivTHu6
wejoqvbWLUqLumNzy+1AkimkCGljlIy1TXtCLZtnwZUuFbehFxU0cRP1Oie/NZ0viibNKbIvm4w3
2KwVSojQFkwEC2kijGHEwQ6R49ycpEVwV0mLD+Aw0nlARyxw2f8mGJDPQBK8dzMLzZjooXFBea8D
aOxleIYynD0tcyIlLYoeN5Uu0zjXrqe1XD5GujtzsXpXAMYQh5NRCTXR7oqbUz/QbtzN2u3yF/8z
Lj8xLvQ9E6ma71uX82W59P19GY3+n/QGRTF0DAA2A+cdejiCAN+qLPgbE1U3hRyGQDjKGtnsvsqi
qhPcejQNDEjHOmVf55tBUbA1lFjQ90MOVOEnv6alcXiadcgoKMpTsSG7g+WCln14mmGGhij6u+of
tHZIoLg2mwwZYoX3FKGdkAeHLur5YfqYWIH6waPefkeL7Pos0gn3kGSzjZMwq1DUlBdhOZNM5SR3
JJSEKyiBaAsyjim5KtJBu9h/v06rBAld/GE0fqrgtCADOk+UtXOlSjI0Fwd3xV8H9Vms1sFds9aa
cy5gKImKVKzoJdCkKK2X+o1U+d4N3RTpluIBTlg6blIvLc1DJs/1WLYTzxVswDRIm1NKq0Caayl5
oN33epnTD+w9DdWUGXy2+kudUnbGWKGKqNVNvtqlrjJVEyhzriort65n3goaIYzSMFM/FrSTCX5i
UAc9ONpPQGEOlS+MOxhU0elv36BuGl1fS4vM/KNJNefCQGwfZaJKpMli1DShKW1zjJO6cd6jOKpe
RSXqrVOwYPSm8AN5d9Z463puWUZ8gcjx7rpZGN47FRrCk+IH0n20NbI7r5aqueGv19eFkcMqtb08
/BSGCAyiupvAHNLiG9tOP0KFNM4R5r2y3FKlDZ6KYr3ztN6a24e9Q/LaLTJQyOCClS2xgSkLUY8C
6Hs46YScEA28UFLU483iiyK+vhvHymdFJfbDR04virWWXtAnLJ+DKUAjciMBg8+0dXNdFZX8kAQK
y0B/wOrGRbqPLmOa8cei5n9tNVVdqUmsvHUltbzxClO50uh+9N6wF5/IPalnDiKin4Ko3J2YMCnO
fW5OWnWmEu6wUIiOEVpt5A17WqOZ11u50Z4is7gqU1WB87IwzmtASjnRuDbzqzqYVwZdImSc9lPD
/xImzvoSofXy0fdilJZyRBITum6TwySWTXOSnQskFmDm0O3BL6s7DmXwztpBMQ6h2Z4HmlAoXKfo
XaUmaYt1Y7y1dXdz4iPEWsx8P9uiUbx2zlCiUk9Un0SUFUEEqyK+Esknf3298bTtVW2H6n2dR8nK
DrebdBpBR6INhAFpTyRmTiMvy84RlvHfhnkuXy8E74z2urtr+BJMTtUKkrhbr1kjcuWtUaPVXfVO
gtJ+kwFlutJU3z31G7s5Lw1xNmnVgh5Pmd3rXrZ9cNzAvdL11DmR3ar6WeH00GYZFNQAliOroiko
Cqmqox3uHZW6y4IwSLrzQHnc5k4RnUmArD/VVWnPyC8QGTpi76Rx84hUP2khbnUkZ2n5+7QmSfAu
oYvf5TaXt/fWFoFeiJHyGU1TaYiuBzMADJuPmy2jBDuIXCgsI/gY8u2vYmA5eDduM88Mt5rDQlbv
KjlFC5dGmQ4Nm6T6GuY86AlFqk93uqEKgxoHl6mR5Mqc7hrq3JeLLWMisvUupXfybbttkzX9VHzf
rK/TraFcKUm8gLphy59taZPdO5Aj71Fz2b6jyQs8CoSbka3RtMh/QI/vbBunEszYykFeVCsK80wH
oWfNA9uzb2yZIP4nlRr1sFImlh8ZJ9sSZU3VADogjvZeWaDcKhktZNPFHaAtU5rlSPmgpb2V/lg3
DjNQ1qp8Ym4z6cO69ncETKg2JGQIIq86s+GH1FONM1hM1XC7uLRhji+DnZnSNGFbJu4JgneLL6kO
JWYqQwy62PqFdPpj2/PaBHDqhMKQyr2sGoP9E1FPRP7Nte4IcfM53NPq3TZxXfpIQtYjPYudWYD5
eW+oJiYm8gwJvd0oWYIwM94qpbn4ytnTBH80XmqVpVyZZRVcempCFL1Ft/UDHGnYVx5Kv3YX5H1X
R2NIiBCLr4MYpXGTikABQcBg8TfoWjd6adzFhWGg+0EG7iu7mc6lKQzsTwpJmOt1lVU3obWLznIU
BlCRiyITAV5/dxlvAD6XjppehEaZXsTWVvqQmxuwUCWtEk7SbRHdgK7zr+iXV70vNw5NkvKszL7u
uCb4RL7+kC1KsHdNg25usIW9VuhlEJ1ZO2J6dLgbZBPRn87ps3Ovwqg/l2zJvsx8Egq0SzVPw0xz
TxOi+C+pSQ+7tNwtLvzaS+dNZEX2SQ5QaKW4ZGhoJaHT1C5LVGXeaIlzqsXBg7IBI+tp0ZYGNUly
Eeq7xZfI4qjjE8DOE0dvAavjKV2glDCnisrrQXm9bKpUvUOrsi5AQms7egtsSVEkGa02ZW/xhZ23
W+nhRlgQsTRra3FJ/xI6WhGjoPlC7eMu8VN5Wqub4IOMbCBRw9b0P1ub9aMWb+CrI7B+EZRqdpKm
KuIQ9Ge/8qoyQ+AjrN7R2om75MebGCeRL71XncNXAMooE39hs4U7OHAbsNWbAlLW9s5DXNc6ga8A
xLm1zej4b89INHonFoRxKLzIWJziiiVLU82b2wZ54WDubrILUF4Wqn3r8HLrh1lJeUb24VZKa3+D
VmB0miNSznFVLPmhLuXwI+Y/f1BLfbcqfEuXZpQDNrQc9WzIuzSACK939N6abyy5Zh9AjwinoRYu
6MChoHsBC2VTnNuuVCFtnVi0XN98rOC+aLxlBq5aojTlbE3pVuNglbOskIunLZqIt+wvDwnzbXxe
KU12povEFI0LhMspvmtCc5L7rArODYn0/qyiKIrIQX2vJCj7arGtTXkfj15Iaw4E9EU261rNEL20
betRQ3dilgIfvIyVtXzeOGFNu0mt2Z41W9WLr1XyNDRKLwLvE/eA/ymTwDVTzCs1exrTMewenVQH
mluwNd1zmHBydbIhsUR/JA8lEQlAzJ20K4WDA5X1UrYrrqpsY87SRjBlNa/I5zn9C2WmG2Dywjhj
obKSRiU0wyk4BrWnNgtRA9ehOzVK9MEF83+xkGlbMG2UtfbgaQu/pm+VmQRvpTwX7o9T38IZjaU5
vdDlhw0VRoGa3CApjmUX4uCNcuUaJSrObAQaU5bUjiW99hBGIer/rCAFAjoG6PEtLOlFAepwXd2l
+Jbn9KpEWidDO/8rUiX2hV00EgRwdGRBZiwUlDrSppzrux3kBphEYPXTBSrUKboZUzRXNMTL3XSW
01tEmtIPRp75WhN+tazyjiIAhWKSa/FiWgZ0bwxLerVbCAG/VzcW7V7UEJnczKmb2/Yg/ddEtv1E
Zst8OW97Ft4Wq7S+W2UkmrPn5n/ip6300gca8uR+Xv/qL/14oDd/iZTIbWRihA5i5fal2pf50Rjh
kncunlbIDmoTwHAmyTckidrnH2/COHL7H8Nzlyf4HAr6Cvuf+Ufz//HUuoX88e8cvPpjXES5+AAQ
2A/QlaqA1f2VyQ9G+HPymkO7SKrQNIIHS8PD5b4/eQeFTfT1TAHIaZ/uD+7tkO/tgR/P75fXYPm0
8ZGv6vKq+7kPriIyFX9lEQZD7C2CNVENHZgM6n7tw4feXwToLxNKkiC1dJBh4vkPbYTBDLojIqQz
lfbDjVsEdUISmeSHinO9P3sB2tWJfFSZjHL7HN3swYqN3QL6hKAO7BuU3/YZLIKiKBNWB4FLMHLi
+U/Zgu9uAeRah1nDX7WEbU0B3w4QYDtHMcn9naDIQlQXUJmJlWCzHZEVgCHTfZEurPlmnH/hHtDI
mlIyISeKRREPOYD92YNQB5cInAzPt326PXdEi0B6Vht9EJwJSEGhpSxA4i9XQWg0m4YBbkak0XiO
7iAgzyxqWKOMoW5OiHQUvnf/rQcnwdGF5gDLrXZ/6Yg2ATw5Nu642SsTiBCKAe2u/cRDO2BxVWi0
j0ab+tjsgE04MXL2uESkPGhIpvV2gNt+3w5YxkTHW6QiirkQz9EtgkKicuwJUO0JMT5K0vDU24cB
91cBrQ7dhoqjcgra5/iuBC6xv+geDy7VPc8QRRKdnY4t6GY5sAO2NtFBq0N86Ffp+FYB0snoE2Hz
rXVKgwKPL57BKjj2RINqw9XZnxicpyNzD0hfdp/m7/sHus4sgfADc+vO/cA/UBSdmxH0Ouj+Y5s/
dYvxLrKC3YOBRyT8+i7AcyBKYJP0cUJ3DR3R1Qh96IWE0a/6yLo8oR7Iahqv+0e2M+HPmJph/3l7
HNdZAEjzgsj5y6vAVgeLAx6oX4XBHckqIFzH/YGkePscn11E73zsHYmnQMrAEWX0/hnckeYEJwka
JJiK9jm65AnRrt0Z6xF2UZ2AGAFpBsPp+VvvewqORopJFp1T+p93YeoR2QWMo4CUjfOZdaJDGLxw
1rq9MEwgyCBvaNjgKObR7QKoq+ro21EmeiaF1vtBL3wEoIzgfoAytuRjlujobgc6z7xAdf6yXZQn
ULkNYsfX06l4zcyfy0FQTNvn2DwFtqfoizHqLGjWBGoOjH1z4CLZBgaRHQC+rJv90R0FeNz22KOg
yRMwVVg8ZAyfP/KBQVQ4KopNsrG/N45wFcj4jtwEukEKRaRM94KC/VUwnQkaC4pocXKke0El9h17
OYqUqjgLxsBBskwMgULK+bmucnQOkiqqAWP3AElzFeQU7dy6Z2APLBJNAo4nEuvtc3yrgP7n2PAZ
kRK+M6oilFBec5BIKIEKkqlk9ifh6BwkpAH0sVaRVaCERqoEDGb7DJII7AXaEFFn6s/cEfmHKgXA
sbUVsgc2c6fr1OvZA65GFoZYQkQU4jm+TYBGzeiICf8HnR7rW3A8MIvEjRTYMLxqf1SObhW409Sx
e4G4UeMkkGLu48JBbrUtNlo4CIK6c2SZNPg/fdb/70eMmkFFmSQR8P/OFAzmT8UZXWjBU+hqrQKU
cFw5FFUxRteYcA1QmqaYiOR5+wxWQdQbEbsSqaSjtQhw08a6CIh7UWdCp+n17IEiYxJoZSI0co5u
F6gI846dPy4QwBJhDV7fBc6EWEKkVPuzcnS5ZaJmZ6ybDAYLIXbipeeKIyd+P1gQjqKwly1hRaxT
dxEdk4+AnP3oVSC3rDFFtKBe3QsWWVeuTkhAnUFwju9EkAIb6y5zO9DyBRGgZwTCIJNmkWG3ASDQ
Q6BbpaO7IwH6j66/gkZBKUq0rvzzDtw/EbTJmNDwlu0iyFtHdjui3DQ6dLSorNLyAWWufrMfWgRO
COUoAdl6PgxHtwq4OGODJnEWYF+QXe+2+ovKK5k2NgG9L/qsc3cdHZFdFLn1sakkDYSuTKaEOKxb
hsHtYIvcMyV4/OYj9ZS41nqk0N/3mokgZTov85/B9IHjQItC5A1r0D5H5yKArBao0lFJZZFFISpG
sa7PFQ1ySThJwLQVkGvQVNrn2AxC3wdn1CoQNIDRNcgi9EX2weXIUUAmAX0ZeuW0T2eBjskgUDQe
ezmIAoPgoRM/dZ96sBcsVgl/GSXh3iAc34kwbMGuGrUXdK5IWAlshu+UHFvigqjn9BHmLzgKf2HD
fGOCnMDFf2o5IP4qe40F8r1feKYIvPx5T38Q0HbBcTj4RSGf0P3tPyki/zpAcLXA5L0fPgOV27/T
//N+gi//9MHfep7V8/957q/SZfro1e0P6v413y038Ej+L1w+LDfLfW4CZ5Dz9+eb/PMfB++59/1/
MnAWDMYV5ZnR46Z+E0eHA7dI+vEDB8soW2bPr9gyFFqA9tiRT5ah/zVOBw3GOgrI6LHjME6XT/H+
W3eg+vEjR9HqMfcfi/xg8BapO3bw2SpEDyRd7Y/coWBHj/zXVIxa8pc4VX9vd5+y6v7T4S7s8Ktj
3/9sFdOM7nDkDhM6duTvK7CMXIyLp6V3sAGVDrg49oUvaGwdxf7hiezQcKOHjp785cCKdNiq0SPH
5eHH68BKY4d9+9I2dRjZ0QMzQPEY1PsnsYdTjB36Ki4QWhguc4dVGDv29dKPDqwHzIbfcb1cLxH/
W0ZP+8vRl9THv3KWLR9RNFzl+cGe7guVo8f3Hz3fXR5yLbsi4PihuQuyOD/Y2T1lZfzYWebz3yTx
Dxa9K9z9jtHjIh0OLeogo4eOo3ywuYVKOsmMsSO/Wz2ky4H3BPBGpO3HD71bHt5bPf9q/MDlm/Pl
Jsk8//Ba7zPtv2P8y1WarernRWj97C6B/TsGv15V/uPBNdZnRH/H4F/iNBi8t0BojB4ahSXvzcky
jbkpDw9nl9P+PX9gtgyGZ79Llo4d/sbzD1e8QzOOHjYI8UgOoxqAkiKxOXrodOUO6ewtm3/swO9X
UYR6x245CBN6mOvY4e+8+Gn15iJ7cbd1gKmxw/8RF9/ZiH0q9ff8gZcbsUdBjx3+A6u/yrLVgUvR
owbGj10dRpU9r2XsuB/zpfe8oYUt7EEeY4f9tEo33GwHI3eJ4NEjv9Zmu0usjR36fsm9E7l0fz58
7zZfNXrw1U96hI+Mn+5/1INs7Nh1jASFe7AqXV77x6vyWqbpG3f+Zf7pWRnjtX92mFwTv/EYrpbp
v/4fAAD//w==</cx:binary>
              </cx:geoCache>
            </cx:geography>
          </cx:layoutPr>
          <cx:valueColors>
            <cx:minColor>
              <a:srgbClr val="269999"/>
            </cx:minColor>
            <cx:midColor>
              <a:schemeClr val="accent3">
                <a:lumMod val="40000"/>
                <a:lumOff val="60000"/>
              </a:schemeClr>
            </cx:midColor>
            <cx:maxColor>
              <a:srgbClr val="FF505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4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137161</xdr:colOff>
      <xdr:row>0</xdr:row>
      <xdr:rowOff>160021</xdr:rowOff>
    </xdr:from>
    <xdr:to>
      <xdr:col>12</xdr:col>
      <xdr:colOff>291566</xdr:colOff>
      <xdr:row>2</xdr:row>
      <xdr:rowOff>173256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48E626-A573-6EF5-B590-4B377DD546E4}"/>
            </a:ext>
          </a:extLst>
        </xdr:cNvPr>
        <xdr:cNvSpPr txBox="1"/>
      </xdr:nvSpPr>
      <xdr:spPr>
        <a:xfrm>
          <a:off x="137161" y="160021"/>
          <a:ext cx="9824185" cy="4704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What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</a:rPr>
            <a:t> do </a:t>
          </a:r>
          <a:r>
            <a:rPr lang="en-US" sz="2800" b="1" baseline="0">
              <a:solidFill>
                <a:srgbClr val="269999"/>
              </a:solidFill>
            </a:rPr>
            <a:t>wage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</a:rPr>
            <a:t> and </a:t>
          </a:r>
          <a:r>
            <a:rPr lang="en-US" sz="2800" b="1" baseline="0">
              <a:solidFill>
                <a:srgbClr val="FF5050"/>
              </a:solidFill>
            </a:rPr>
            <a:t>employment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</a:rPr>
            <a:t> figures look like by industry?</a:t>
          </a:r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68581</xdr:colOff>
      <xdr:row>7</xdr:row>
      <xdr:rowOff>97465</xdr:rowOff>
    </xdr:from>
    <xdr:to>
      <xdr:col>3</xdr:col>
      <xdr:colOff>685801</xdr:colOff>
      <xdr:row>27</xdr:row>
      <xdr:rowOff>94648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E99073-0754-4C59-8CD3-21E8DFE8E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745026</xdr:colOff>
      <xdr:row>5</xdr:row>
      <xdr:rowOff>88232</xdr:rowOff>
    </xdr:from>
    <xdr:to>
      <xdr:col>6</xdr:col>
      <xdr:colOff>165615</xdr:colOff>
      <xdr:row>13</xdr:row>
      <xdr:rowOff>118309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D99E230-7DD2-4B8E-B9E1-B69164D1F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735176</xdr:colOff>
      <xdr:row>20</xdr:row>
      <xdr:rowOff>213360</xdr:rowOff>
    </xdr:from>
    <xdr:to>
      <xdr:col>6</xdr:col>
      <xdr:colOff>278576</xdr:colOff>
      <xdr:row>27</xdr:row>
      <xdr:rowOff>165470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B0C901D-9B12-E6C2-3418-AD9ABD683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734556</xdr:colOff>
      <xdr:row>15</xdr:row>
      <xdr:rowOff>44298</xdr:rowOff>
    </xdr:from>
    <xdr:to>
      <xdr:col>6</xdr:col>
      <xdr:colOff>279196</xdr:colOff>
      <xdr:row>20</xdr:row>
      <xdr:rowOff>213728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188DAB6-6E9B-D475-5A65-C612A32A0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</xdr:col>
      <xdr:colOff>251461</xdr:colOff>
      <xdr:row>7</xdr:row>
      <xdr:rowOff>0</xdr:rowOff>
    </xdr:from>
    <xdr:to>
      <xdr:col>17</xdr:col>
      <xdr:colOff>137161</xdr:colOff>
      <xdr:row>27</xdr:row>
      <xdr:rowOff>159616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AD88C808-F05B-4A93-8715-71788B46D1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4241" y="1699260"/>
              <a:ext cx="6858000" cy="4731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256426</xdr:colOff>
      <xdr:row>7</xdr:row>
      <xdr:rowOff>184484</xdr:rowOff>
    </xdr:from>
    <xdr:to>
      <xdr:col>6</xdr:col>
      <xdr:colOff>285892</xdr:colOff>
      <xdr:row>12</xdr:row>
      <xdr:rowOff>106325</xdr:rowOff>
    </xdr:to>
    <xdr:sp macro="" textlink="'Data Prep'!I19">
      <xdr:nvSpPr>
        <xdr:cNvPr id="20" name="TextBox 19">
          <a:extLst>
            <a:ext uri="{FF2B5EF4-FFF2-40B4-BE49-F238E27FC236}">
              <a16:creationId xmlns:a16="http://schemas.microsoft.com/office/drawing/2014/main" id="{54654EBE-4551-F243-663C-E4EABEF60B73}"/>
            </a:ext>
          </a:extLst>
        </xdr:cNvPr>
        <xdr:cNvSpPr txBox="1"/>
      </xdr:nvSpPr>
      <xdr:spPr>
        <a:xfrm>
          <a:off x="6040006" y="1883744"/>
          <a:ext cx="1248666" cy="10648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FDA59C3C-F806-45F2-B7FA-6418E786F777}" type="TxLink">
            <a:rPr lang="en-US" sz="4400" b="1" i="0" u="none" strike="noStrike">
              <a:solidFill>
                <a:srgbClr val="FF5050"/>
              </a:solidFill>
              <a:latin typeface="Calibri"/>
              <a:ea typeface="Calibri"/>
              <a:cs typeface="Calibri"/>
            </a:rPr>
            <a:pPr algn="l"/>
            <a:t>19%</a:t>
          </a:fld>
          <a:endParaRPr lang="en-US" sz="4400" b="1">
            <a:solidFill>
              <a:srgbClr val="FF505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15424</xdr:colOff>
          <xdr:row>4</xdr:row>
          <xdr:rowOff>8858</xdr:rowOff>
        </xdr:from>
        <xdr:to>
          <xdr:col>2</xdr:col>
          <xdr:colOff>365944</xdr:colOff>
          <xdr:row>5</xdr:row>
          <xdr:rowOff>1060</xdr:rowOff>
        </xdr:to>
        <xdr:sp macro="" textlink="">
          <xdr:nvSpPr>
            <xdr:cNvPr id="4103" name="Spinner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96224</xdr:colOff>
          <xdr:row>5</xdr:row>
          <xdr:rowOff>164627</xdr:rowOff>
        </xdr:from>
        <xdr:to>
          <xdr:col>12</xdr:col>
          <xdr:colOff>1559441</xdr:colOff>
          <xdr:row>6</xdr:row>
          <xdr:rowOff>157007</xdr:rowOff>
        </xdr:to>
        <xdr:sp macro="" textlink="">
          <xdr:nvSpPr>
            <xdr:cNvPr id="4105" name="Option Butto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1254462</xdr:colOff>
          <xdr:row>5</xdr:row>
          <xdr:rowOff>167817</xdr:rowOff>
        </xdr:from>
        <xdr:to>
          <xdr:col>14</xdr:col>
          <xdr:colOff>324646</xdr:colOff>
          <xdr:row>6</xdr:row>
          <xdr:rowOff>167817</xdr:rowOff>
        </xdr:to>
        <xdr:sp macro="" textlink="">
          <xdr:nvSpPr>
            <xdr:cNvPr id="4106" name="Option Butto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Emplotees per 1,000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772072</xdr:colOff>
      <xdr:row>5</xdr:row>
      <xdr:rowOff>106326</xdr:rowOff>
    </xdr:from>
    <xdr:to>
      <xdr:col>6</xdr:col>
      <xdr:colOff>138569</xdr:colOff>
      <xdr:row>7</xdr:row>
      <xdr:rowOff>26582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E9A34F4-E2D3-2C73-A518-215F018B5228}"/>
            </a:ext>
          </a:extLst>
        </xdr:cNvPr>
        <xdr:cNvSpPr txBox="1"/>
      </xdr:nvSpPr>
      <xdr:spPr>
        <a:xfrm>
          <a:off x="4399192" y="1348386"/>
          <a:ext cx="2742157" cy="377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Share</a:t>
          </a:r>
          <a:r>
            <a:rPr lang="en-US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of </a:t>
          </a:r>
          <a:r>
            <a:rPr lang="en-US" sz="1400" b="1" baseline="0">
              <a:solidFill>
                <a:srgbClr val="FF5050"/>
              </a:solidFill>
            </a:rPr>
            <a:t>Employees</a:t>
          </a:r>
          <a:endParaRPr lang="en-US" sz="1400" b="1">
            <a:solidFill>
              <a:srgbClr val="FF5050"/>
            </a:solidFill>
          </a:endParaRPr>
        </a:p>
      </xdr:txBody>
    </xdr:sp>
    <xdr:clientData/>
  </xdr:twoCellAnchor>
  <xdr:twoCellAnchor>
    <xdr:from>
      <xdr:col>12</xdr:col>
      <xdr:colOff>1453116</xdr:colOff>
      <xdr:row>5</xdr:row>
      <xdr:rowOff>97467</xdr:rowOff>
    </xdr:from>
    <xdr:to>
      <xdr:col>14</xdr:col>
      <xdr:colOff>327837</xdr:colOff>
      <xdr:row>7</xdr:row>
      <xdr:rowOff>17723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B1A076-F62F-390E-9321-EDBD429775F6}"/>
            </a:ext>
          </a:extLst>
        </xdr:cNvPr>
        <xdr:cNvSpPr txBox="1"/>
      </xdr:nvSpPr>
      <xdr:spPr>
        <a:xfrm>
          <a:off x="11128744" y="1346793"/>
          <a:ext cx="1798674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="1">
              <a:solidFill>
                <a:srgbClr val="FF5050"/>
              </a:solidFill>
            </a:rPr>
            <a:t>Employees</a:t>
          </a:r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  <xdr:twoCellAnchor>
    <xdr:from>
      <xdr:col>1</xdr:col>
      <xdr:colOff>62024</xdr:colOff>
      <xdr:row>5</xdr:row>
      <xdr:rowOff>97465</xdr:rowOff>
    </xdr:from>
    <xdr:to>
      <xdr:col>3</xdr:col>
      <xdr:colOff>779721</xdr:colOff>
      <xdr:row>7</xdr:row>
      <xdr:rowOff>17721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08A0DE2-6DE0-63A5-E2C7-D0DDF5BD99F4}"/>
            </a:ext>
          </a:extLst>
        </xdr:cNvPr>
        <xdr:cNvSpPr txBox="1"/>
      </xdr:nvSpPr>
      <xdr:spPr>
        <a:xfrm>
          <a:off x="318977" y="1346791"/>
          <a:ext cx="4084674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Avg. Annual </a:t>
          </a:r>
          <a:r>
            <a:rPr lang="en-US" sz="1400" b="1">
              <a:solidFill>
                <a:srgbClr val="269999"/>
              </a:solidFill>
            </a:rPr>
            <a:t>Wages</a:t>
          </a:r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 by Industry</a:t>
          </a:r>
        </a:p>
      </xdr:txBody>
    </xdr:sp>
    <xdr:clientData/>
  </xdr:twoCellAnchor>
  <xdr:twoCellAnchor>
    <xdr:from>
      <xdr:col>3</xdr:col>
      <xdr:colOff>856371</xdr:colOff>
      <xdr:row>12</xdr:row>
      <xdr:rowOff>203792</xdr:rowOff>
    </xdr:from>
    <xdr:to>
      <xdr:col>6</xdr:col>
      <xdr:colOff>157382</xdr:colOff>
      <xdr:row>14</xdr:row>
      <xdr:rowOff>124048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A1F6C4A-59D8-DB39-5D49-B8A057055CA3}"/>
            </a:ext>
          </a:extLst>
        </xdr:cNvPr>
        <xdr:cNvSpPr txBox="1"/>
      </xdr:nvSpPr>
      <xdr:spPr>
        <a:xfrm>
          <a:off x="4483491" y="3046052"/>
          <a:ext cx="2676671" cy="377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269999"/>
              </a:solidFill>
            </a:rPr>
            <a:t>Wages</a:t>
          </a:r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US" sz="1400" b="1">
              <a:solidFill>
                <a:srgbClr val="FF5050"/>
              </a:solidFill>
            </a:rPr>
            <a:t>Employees</a:t>
          </a:r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10</xdr:col>
      <xdr:colOff>35446</xdr:colOff>
      <xdr:row>5</xdr:row>
      <xdr:rowOff>88605</xdr:rowOff>
    </xdr:from>
    <xdr:to>
      <xdr:col>12</xdr:col>
      <xdr:colOff>1267050</xdr:colOff>
      <xdr:row>7</xdr:row>
      <xdr:rowOff>8861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22E0731-7EDE-323A-31B6-7C0248A08B93}"/>
            </a:ext>
          </a:extLst>
        </xdr:cNvPr>
        <xdr:cNvSpPr txBox="1"/>
      </xdr:nvSpPr>
      <xdr:spPr>
        <a:xfrm>
          <a:off x="9144004" y="1337931"/>
          <a:ext cx="1798674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Average </a:t>
          </a:r>
          <a:r>
            <a:rPr lang="en-US" sz="14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 editAs="oneCell">
    <xdr:from>
      <xdr:col>12</xdr:col>
      <xdr:colOff>2242038</xdr:colOff>
      <xdr:row>0</xdr:row>
      <xdr:rowOff>152401</xdr:rowOff>
    </xdr:from>
    <xdr:to>
      <xdr:col>17</xdr:col>
      <xdr:colOff>152400</xdr:colOff>
      <xdr:row>4</xdr:row>
      <xdr:rowOff>91441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0A98682-01D2-21D7-2AA5-F63F1D7A5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1818" y="152401"/>
          <a:ext cx="2215662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5157699</fb>
    <v>0</v>
  </rv>
  <rv s="0">
    <fb>7582384</fb>
    <v>0</v>
  </rv>
  <rv s="0">
    <fb>3088354</fb>
    <v>0</v>
  </rv>
  <rv s="0">
    <fb>39431263</fb>
    <v>0</v>
  </rv>
  <rv s="0">
    <fb>5957493</fb>
    <v>0</v>
  </rv>
  <rv s="0">
    <fb>3675069</fb>
    <v>0</v>
  </rv>
  <rv s="0">
    <fb>1051917</fb>
    <v>0</v>
  </rv>
  <rv s="0">
    <fb>23372215</fb>
    <v>0</v>
  </rv>
  <rv s="0">
    <fb>11180878</fb>
    <v>0</v>
  </rv>
  <rv s="0">
    <fb>2001619</fb>
    <v>0</v>
  </rv>
  <rv s="0">
    <fb>12710158</fb>
    <v>0</v>
  </rv>
  <rv s="0">
    <fb>6924275</fb>
    <v>0</v>
  </rv>
  <rv s="0">
    <fb>3241488</fb>
    <v>0</v>
  </rv>
  <rv s="0">
    <fb>2970606</fb>
    <v>0</v>
  </rv>
  <rv s="0">
    <fb>4588372</fb>
    <v>0</v>
  </rv>
  <rv s="0">
    <fb>4597740</fb>
    <v>0</v>
  </rv>
  <rv s="0">
    <fb>1405012</fb>
    <v>0</v>
  </rv>
  <rv s="0">
    <fb>6263220</fb>
    <v>0</v>
  </rv>
  <rv s="0">
    <fb>7136171</fb>
    <v>0</v>
  </rv>
  <rv s="0">
    <fb>10140459</fb>
    <v>0</v>
  </rv>
  <rv s="0">
    <fb>5793151</fb>
    <v>0</v>
  </rv>
  <rv s="0">
    <fb>2943045</fb>
    <v>0</v>
  </rv>
  <rv s="0">
    <fb>6245466</fb>
    <v>0</v>
  </rv>
  <rv s="0">
    <fb>1137233</fb>
    <v>0</v>
  </rv>
  <rv s="0">
    <fb>2005465</fb>
    <v>0</v>
  </rv>
  <rv s="0">
    <fb>3267467</fb>
    <v>0</v>
  </rv>
  <rv s="0">
    <fb>1409032</fb>
    <v>0</v>
  </rv>
  <rv s="0">
    <fb>9288994</fb>
    <v>0</v>
  </rv>
  <rv s="0">
    <fb>2130256</fb>
    <v>0</v>
  </rv>
  <rv s="0">
    <fb>20201249</fb>
    <v>0</v>
  </rv>
  <rv s="0">
    <fb>11046024</fb>
    <v>0</v>
  </rv>
  <rv s="0">
    <fb>796568</fb>
    <v>0</v>
  </rv>
  <rv s="0">
    <fb>11883304</fb>
    <v>0</v>
  </rv>
  <rv s="0">
    <fb>3959353</fb>
    <v>0</v>
  </rv>
  <rv s="0">
    <fb>4272371</fb>
    <v>0</v>
  </rv>
  <rv s="0">
    <fb>13078751</fb>
    <v>0</v>
  </rv>
  <rv s="0">
    <fb>1112308</fb>
    <v>0</v>
  </rv>
  <rv s="0">
    <fb>5478831</fb>
    <v>0</v>
  </rv>
  <rv s="0">
    <fb>924669</fb>
    <v>0</v>
  </rv>
  <rv s="0">
    <fb>7227750</fb>
    <v>0</v>
  </rv>
  <rv s="0">
    <fb>31290831</fb>
    <v>0</v>
  </rv>
  <rv s="0">
    <fb>3503613</fb>
    <v>0</v>
  </rv>
  <rv s="0">
    <fb>648493</fb>
    <v>0</v>
  </rv>
  <rv s="0">
    <fb>8811195</fb>
    <v>0</v>
  </rv>
  <rv s="0">
    <fb>7958180</fb>
    <v>0</v>
  </rv>
  <rv s="0">
    <fb>1769979</fb>
    <v>0</v>
  </rv>
  <rv s="0">
    <fb>5960975</fb>
    <v>0</v>
  </rv>
  <rv s="0">
    <fb>587618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731E-9D4B-4E9B-8FE6-3F20E01A06C0}">
  <dimension ref="A1:U50"/>
  <sheetViews>
    <sheetView topLeftCell="B1" zoomScale="86" workbookViewId="0"/>
  </sheetViews>
  <sheetFormatPr defaultRowHeight="14.4" x14ac:dyDescent="0.3"/>
  <cols>
    <col min="1" max="1" width="20.21875" bestFit="1" customWidth="1"/>
    <col min="2" max="2" width="16.77734375" customWidth="1"/>
    <col min="4" max="4" width="20.21875" bestFit="1" customWidth="1"/>
    <col min="5" max="5" width="16.5546875" bestFit="1" customWidth="1"/>
    <col min="6" max="6" width="16.5546875" customWidth="1"/>
    <col min="8" max="9" width="19.21875" customWidth="1"/>
    <col min="12" max="12" width="9.44140625" bestFit="1" customWidth="1"/>
    <col min="13" max="13" width="10.109375" bestFit="1" customWidth="1"/>
    <col min="15" max="15" width="21.44140625" bestFit="1" customWidth="1"/>
    <col min="16" max="16" width="11.77734375" style="1" customWidth="1"/>
    <col min="17" max="17" width="10.33203125" bestFit="1" customWidth="1"/>
    <col min="18" max="18" width="19.44140625" bestFit="1" customWidth="1"/>
    <col min="19" max="19" width="10.21875" bestFit="1" customWidth="1"/>
    <col min="20" max="20" width="24.109375" bestFit="1" customWidth="1"/>
    <col min="21" max="21" width="9.88671875" bestFit="1" customWidth="1"/>
  </cols>
  <sheetData>
    <row r="1" spans="1:21" s="12" customFormat="1" x14ac:dyDescent="0.3">
      <c r="A1" s="11" t="s">
        <v>64</v>
      </c>
      <c r="B1" s="11"/>
      <c r="D1" s="13" t="s">
        <v>68</v>
      </c>
      <c r="E1" s="13"/>
      <c r="F1" s="13"/>
      <c r="H1" s="13" t="s">
        <v>70</v>
      </c>
      <c r="I1" s="13"/>
      <c r="K1" s="13" t="s">
        <v>73</v>
      </c>
      <c r="L1" s="13"/>
      <c r="M1" s="14"/>
      <c r="O1" s="19" t="s">
        <v>75</v>
      </c>
      <c r="P1" s="20"/>
      <c r="Q1" s="19"/>
      <c r="R1" s="19"/>
    </row>
    <row r="2" spans="1:21" x14ac:dyDescent="0.3">
      <c r="A2" s="8" t="s">
        <v>49</v>
      </c>
      <c r="B2" s="8" t="s">
        <v>65</v>
      </c>
      <c r="D2" s="7" t="s">
        <v>49</v>
      </c>
      <c r="E2" s="6" t="s">
        <v>69</v>
      </c>
      <c r="F2" s="6" t="s">
        <v>65</v>
      </c>
      <c r="H2" s="15" t="s">
        <v>49</v>
      </c>
      <c r="I2" s="15" t="s">
        <v>62</v>
      </c>
      <c r="K2" s="15" t="s">
        <v>50</v>
      </c>
      <c r="L2" s="15" t="s">
        <v>74</v>
      </c>
      <c r="M2" s="15" t="s">
        <v>62</v>
      </c>
      <c r="O2" s="15" t="s">
        <v>0</v>
      </c>
      <c r="P2" s="16" t="s">
        <v>62</v>
      </c>
      <c r="Q2" s="15" t="s">
        <v>76</v>
      </c>
      <c r="R2" s="15" t="s">
        <v>77</v>
      </c>
      <c r="S2" s="15" t="s">
        <v>78</v>
      </c>
      <c r="T2" s="15" t="str">
        <f>B18</f>
        <v>Employees per 1000 Capita</v>
      </c>
    </row>
    <row r="3" spans="1:21" x14ac:dyDescent="0.3">
      <c r="A3" t="str" cm="1">
        <f t="array" ref="A3:A12">_xlfn._xlws.SORT(_xlfn.UNIQUE(Data!$B$2:$B$1919))</f>
        <v>Business Services</v>
      </c>
      <c r="B3" t="str">
        <f>dashboard!$B$5</f>
        <v>Education &amp; Health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47654.729166666664</v>
      </c>
      <c r="M3" s="1">
        <f>SUMIFS(Data!E:E,Data!B:B,'Data Prep'!$B$3,Data!A:A,'Data Prep'!K3)</f>
        <v>21899196</v>
      </c>
      <c r="O3" t="s">
        <v>1</v>
      </c>
      <c r="P3" s="1">
        <f>SUMIFS(Data!E:E,Data!B:B,'Data Prep'!$B$3,Data!A:A,'Data Prep'!$B$15,Data!C:C,'Data Prep'!O3)</f>
        <v>228486</v>
      </c>
      <c r="Q3" vm="1">
        <v>5157699</v>
      </c>
      <c r="R3" s="18">
        <f>P3/Q3*1000</f>
        <v>44.299987261761494</v>
      </c>
      <c r="S3" s="2">
        <f>AVERAGEIFS(Data!F:F,Data!B:B,'Data Prep'!$B$3,Data!A:A,'Data Prep'!$B$15,Data!C:C,'Data Prep'!O3)</f>
        <v>51193</v>
      </c>
      <c r="T3" s="21">
        <f>IF($T$2=$S$2,-S3,R3)</f>
        <v>44.299987261761494</v>
      </c>
    </row>
    <row r="4" spans="1:21" x14ac:dyDescent="0.3">
      <c r="A4" t="str">
        <v>Construction</v>
      </c>
      <c r="D4" t="s">
        <v>56</v>
      </c>
      <c r="E4" s="2">
        <f>AVERAGEIFS(Data!F:F,Data!B:B,D4,Data!A:A,$B$15)</f>
        <v>90040.666666666672</v>
      </c>
      <c r="F4" s="2">
        <f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48817.958333333336</v>
      </c>
      <c r="M4" s="1">
        <f>SUMIFS(Data!E:E,Data!B:B,'Data Prep'!$B$3,Data!A:A,'Data Prep'!K4)</f>
        <v>22380791</v>
      </c>
      <c r="O4" t="s">
        <v>2</v>
      </c>
      <c r="P4" s="1">
        <f>SUMIFS(Data!E:E,Data!B:B,'Data Prep'!$B$3,Data!A:A,'Data Prep'!$B$15,Data!C:C,'Data Prep'!O4)</f>
        <v>455356</v>
      </c>
      <c r="Q4" vm="2">
        <v>7582384</v>
      </c>
      <c r="R4" s="18">
        <f t="shared" ref="R4:R50" si="0">P4/Q4*1000</f>
        <v>60.054463081795916</v>
      </c>
      <c r="S4" s="2">
        <f>AVERAGEIFS(Data!F:F,Data!B:B,'Data Prep'!$B$3,Data!A:A,'Data Prep'!$B$15,Data!C:C,'Data Prep'!O4)</f>
        <v>56159</v>
      </c>
      <c r="T4" s="21">
        <f t="shared" ref="T4:T50" si="1">IF($T$2=$S$2,-S4,R4)</f>
        <v>60.054463081795916</v>
      </c>
    </row>
    <row r="5" spans="1:21" x14ac:dyDescent="0.3">
      <c r="A5" t="str">
        <v>Education &amp; Health</v>
      </c>
      <c r="D5" t="s">
        <v>57</v>
      </c>
      <c r="E5" s="2">
        <f>AVERAGEIFS(Data!F:F,Data!B:B,D5,Data!A:A,$B$15)</f>
        <v>74713.0625</v>
      </c>
      <c r="F5" s="2">
        <f>IF(D5=$B$3,E5,0)</f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50279.708333333336</v>
      </c>
      <c r="M5" s="1">
        <f>SUMIFS(Data!E:E,Data!B:B,'Data Prep'!$B$3,Data!A:A,'Data Prep'!K5)</f>
        <v>22867558</v>
      </c>
      <c r="O5" t="s">
        <v>3</v>
      </c>
      <c r="P5" s="1">
        <f>SUMIFS(Data!E:E,Data!B:B,'Data Prep'!$B$3,Data!A:A,'Data Prep'!$B$15,Data!C:C,'Data Prep'!O5)</f>
        <v>181169</v>
      </c>
      <c r="Q5" vm="3">
        <v>3088354</v>
      </c>
      <c r="R5" s="18">
        <f t="shared" si="0"/>
        <v>58.661992763782905</v>
      </c>
      <c r="S5" s="2">
        <f>AVERAGEIFS(Data!F:F,Data!B:B,'Data Prep'!$B$3,Data!A:A,'Data Prep'!$B$15,Data!C:C,'Data Prep'!O5)</f>
        <v>47435</v>
      </c>
      <c r="T5" s="21">
        <f t="shared" si="1"/>
        <v>58.661992763782905</v>
      </c>
    </row>
    <row r="6" spans="1:21" x14ac:dyDescent="0.3">
      <c r="A6" t="str">
        <v>Finance</v>
      </c>
      <c r="D6" t="s">
        <v>52</v>
      </c>
      <c r="E6" s="2">
        <f>AVERAGEIFS(Data!F:F,Data!B:B,D6,Data!A:A,$B$15)</f>
        <v>68427.875</v>
      </c>
      <c r="F6" s="2">
        <f>IF(D6=$B$3,E6,0)</f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53607.208333333336</v>
      </c>
      <c r="M6" s="1">
        <f>SUMIFS(Data!E:E,Data!B:B,'Data Prep'!$B$3,Data!A:A,'Data Prep'!K6)</f>
        <v>22035033</v>
      </c>
      <c r="O6" t="s">
        <v>4</v>
      </c>
      <c r="P6" s="1">
        <f>SUMIFS(Data!E:E,Data!B:B,'Data Prep'!$B$3,Data!A:A,'Data Prep'!$B$15,Data!C:C,'Data Prep'!O6)</f>
        <v>2651781</v>
      </c>
      <c r="Q6" vm="4">
        <v>39431263</v>
      </c>
      <c r="R6" s="18">
        <f t="shared" si="0"/>
        <v>67.25072438080413</v>
      </c>
      <c r="S6" s="2">
        <f>AVERAGEIFS(Data!F:F,Data!B:B,'Data Prep'!$B$3,Data!A:A,'Data Prep'!$B$15,Data!C:C,'Data Prep'!O6)</f>
        <v>57668</v>
      </c>
      <c r="T6" s="21">
        <f t="shared" si="1"/>
        <v>67.25072438080413</v>
      </c>
    </row>
    <row r="7" spans="1:21" x14ac:dyDescent="0.3">
      <c r="A7" t="str">
        <v>Information</v>
      </c>
      <c r="D7" t="s">
        <v>51</v>
      </c>
      <c r="E7" s="2">
        <f>AVERAGEIFS(Data!F:F,Data!B:B,D7,Data!A:A,$B$15)</f>
        <v>63896.895833333336</v>
      </c>
      <c r="F7" s="2">
        <f>IF(D7=$B$3,E7,0)</f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332209</v>
      </c>
      <c r="Q7" vm="5">
        <v>5957493</v>
      </c>
      <c r="R7" s="18">
        <f t="shared" si="0"/>
        <v>55.763221207309854</v>
      </c>
      <c r="S7" s="2">
        <f>AVERAGEIFS(Data!F:F,Data!B:B,'Data Prep'!$B$3,Data!A:A,'Data Prep'!$B$15,Data!C:C,'Data Prep'!O7)</f>
        <v>55198</v>
      </c>
      <c r="T7" s="21">
        <f t="shared" si="1"/>
        <v>55.763221207309854</v>
      </c>
    </row>
    <row r="8" spans="1:21" x14ac:dyDescent="0.3">
      <c r="A8" t="str">
        <v>Leisure &amp; Hospitality</v>
      </c>
      <c r="D8" t="s">
        <v>55</v>
      </c>
      <c r="E8" s="2">
        <f>AVERAGEIFS(Data!F:F,Data!B:B,D8,Data!A:A,$B$15)</f>
        <v>55605.9375</v>
      </c>
      <c r="F8" s="2">
        <f>IF(D8=$B$3,E8,0)</f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319881</v>
      </c>
      <c r="Q8" vm="6">
        <v>3675069</v>
      </c>
      <c r="R8" s="18">
        <f t="shared" si="0"/>
        <v>87.040814743886443</v>
      </c>
      <c r="S8" s="2">
        <f>AVERAGEIFS(Data!F:F,Data!B:B,'Data Prep'!$B$3,Data!A:A,'Data Prep'!$B$15,Data!C:C,'Data Prep'!O8)</f>
        <v>61215</v>
      </c>
      <c r="T8" s="21">
        <f t="shared" si="1"/>
        <v>87.040814743886443</v>
      </c>
    </row>
    <row r="9" spans="1:21" x14ac:dyDescent="0.3">
      <c r="A9" t="str">
        <v>Manufacturing</v>
      </c>
      <c r="D9" t="s">
        <v>58</v>
      </c>
      <c r="E9" s="2">
        <f>AVERAGEIFS(Data!F:F,Data!B:B,D9,Data!A:A,$B$15)</f>
        <v>53607.208333333336</v>
      </c>
      <c r="F9" s="2">
        <f>IF(D9=$B$3,E9,0)</f>
        <v>53607.208333333336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74184</v>
      </c>
      <c r="Q9" vm="7">
        <v>1051917</v>
      </c>
      <c r="R9" s="18">
        <f t="shared" si="0"/>
        <v>70.522674317460414</v>
      </c>
      <c r="S9" s="2">
        <f>AVERAGEIFS(Data!F:F,Data!B:B,'Data Prep'!$B$3,Data!A:A,'Data Prep'!$B$15,Data!C:C,'Data Prep'!O9)</f>
        <v>57470</v>
      </c>
      <c r="T9" s="21">
        <f t="shared" si="1"/>
        <v>70.522674317460414</v>
      </c>
    </row>
    <row r="10" spans="1:21" x14ac:dyDescent="0.3">
      <c r="A10" t="str">
        <v>Natural Resources</v>
      </c>
      <c r="D10" t="s">
        <v>54</v>
      </c>
      <c r="E10" s="2">
        <f>AVERAGEIFS(Data!F:F,Data!B:B,D10,Data!A:A,$B$15)</f>
        <v>49366.8125</v>
      </c>
      <c r="F10" s="2">
        <f>IF(D10=$B$3,E10,0)</f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1293582</v>
      </c>
      <c r="Q10" vm="8">
        <v>23372215</v>
      </c>
      <c r="R10" s="18">
        <f t="shared" si="0"/>
        <v>55.347000701473952</v>
      </c>
      <c r="S10" s="2">
        <f>AVERAGEIFS(Data!F:F,Data!B:B,'Data Prep'!$B$3,Data!A:A,'Data Prep'!$B$15,Data!C:C,'Data Prep'!O10)</f>
        <v>55114</v>
      </c>
      <c r="T10" s="21">
        <f t="shared" si="1"/>
        <v>55.347000701473952</v>
      </c>
    </row>
    <row r="11" spans="1:21" x14ac:dyDescent="0.3">
      <c r="A11" t="str">
        <v>Other Services</v>
      </c>
      <c r="D11" t="s">
        <v>60</v>
      </c>
      <c r="E11" s="2">
        <f>AVERAGEIFS(Data!F:F,Data!B:B,D11,Data!A:A,$B$15)</f>
        <v>40790.1875</v>
      </c>
      <c r="F11" s="2">
        <f>IF(D11=$B$3,E11,0)</f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561390</v>
      </c>
      <c r="Q11" vm="9">
        <v>11180878</v>
      </c>
      <c r="R11" s="18">
        <f t="shared" si="0"/>
        <v>50.209831464040654</v>
      </c>
      <c r="S11" s="2">
        <f>AVERAGEIFS(Data!F:F,Data!B:B,'Data Prep'!$B$3,Data!A:A,'Data Prep'!$B$15,Data!C:C,'Data Prep'!O11)</f>
        <v>57141</v>
      </c>
      <c r="T11" s="21">
        <f t="shared" si="1"/>
        <v>50.209831464040654</v>
      </c>
    </row>
    <row r="12" spans="1:21" x14ac:dyDescent="0.3">
      <c r="A12" t="str">
        <v>Trade &amp; Transportation</v>
      </c>
      <c r="D12" t="s">
        <v>59</v>
      </c>
      <c r="E12" s="2">
        <f>AVERAGEIFS(Data!F:F,Data!B:B,D12,Data!A:A,$B$15)</f>
        <v>23286.416666666668</v>
      </c>
      <c r="F12" s="2">
        <f>IF(D12=$B$3,E12,0)</f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106752</v>
      </c>
      <c r="Q12" vm="10">
        <v>2001619</v>
      </c>
      <c r="R12" s="18">
        <f t="shared" si="0"/>
        <v>53.332827076481593</v>
      </c>
      <c r="S12" s="2">
        <f>AVERAGEIFS(Data!F:F,Data!B:B,'Data Prep'!$B$3,Data!A:A,'Data Prep'!$B$15,Data!C:C,'Data Prep'!O12)</f>
        <v>45479</v>
      </c>
      <c r="T12" s="21">
        <f t="shared" si="1"/>
        <v>53.332827076481593</v>
      </c>
    </row>
    <row r="13" spans="1:21" x14ac:dyDescent="0.3">
      <c r="O13" t="s">
        <v>11</v>
      </c>
      <c r="P13" s="1">
        <f>SUMIFS(Data!E:E,Data!B:B,'Data Prep'!$B$3,Data!A:A,'Data Prep'!$B$15,Data!C:C,'Data Prep'!O13)</f>
        <v>882088</v>
      </c>
      <c r="Q13" vm="11">
        <v>12710158</v>
      </c>
      <c r="R13" s="18">
        <f t="shared" si="0"/>
        <v>69.400238769651807</v>
      </c>
      <c r="S13" s="2">
        <f>AVERAGEIFS(Data!F:F,Data!B:B,'Data Prep'!$B$3,Data!A:A,'Data Prep'!$B$15,Data!C:C,'Data Prep'!O13)</f>
        <v>55678</v>
      </c>
      <c r="T13" s="21">
        <f t="shared" si="1"/>
        <v>69.400238769651807</v>
      </c>
    </row>
    <row r="14" spans="1:21" s="4" customFormat="1" x14ac:dyDescent="0.3">
      <c r="A14" s="10" t="s">
        <v>66</v>
      </c>
      <c r="B14" s="10"/>
      <c r="H14" s="13" t="s">
        <v>71</v>
      </c>
      <c r="I14" s="13"/>
      <c r="O14" s="17" t="s">
        <v>12</v>
      </c>
      <c r="P14" s="1">
        <f>SUMIFS(Data!E:E,Data!B:B,'Data Prep'!$B$3,Data!A:A,'Data Prep'!$B$15,Data!C:C,'Data Prep'!O14)</f>
        <v>451743</v>
      </c>
      <c r="Q14" s="17" vm="12">
        <v>6924275</v>
      </c>
      <c r="R14" s="18">
        <f t="shared" si="0"/>
        <v>65.240476439771669</v>
      </c>
      <c r="S14" s="2">
        <f>AVERAGEIFS(Data!F:F,Data!B:B,'Data Prep'!$B$3,Data!A:A,'Data Prep'!$B$15,Data!C:C,'Data Prep'!O14)</f>
        <v>52802</v>
      </c>
      <c r="T14" s="21">
        <f t="shared" si="1"/>
        <v>65.240476439771669</v>
      </c>
      <c r="U14" s="17"/>
    </row>
    <row r="15" spans="1:21" x14ac:dyDescent="0.3">
      <c r="A15" s="5" t="s">
        <v>67</v>
      </c>
      <c r="B15">
        <v>2020</v>
      </c>
      <c r="D15" t="str">
        <f>INDEX(D3:D12,1)</f>
        <v>Information</v>
      </c>
      <c r="H15" s="15" t="s">
        <v>49</v>
      </c>
      <c r="I15" s="15" t="s">
        <v>62</v>
      </c>
      <c r="O15" t="s">
        <v>13</v>
      </c>
      <c r="P15" s="1">
        <f>SUMIFS(Data!E:E,Data!B:B,'Data Prep'!$B$3,Data!A:A,'Data Prep'!$B$15,Data!C:C,'Data Prep'!O15)</f>
        <v>209301</v>
      </c>
      <c r="Q15" vm="13">
        <v>3241488</v>
      </c>
      <c r="R15" s="18">
        <f t="shared" si="0"/>
        <v>64.569419970087807</v>
      </c>
      <c r="S15" s="2">
        <f>AVERAGEIFS(Data!F:F,Data!B:B,'Data Prep'!$B$3,Data!A:A,'Data Prep'!$B$15,Data!C:C,'Data Prep'!O15)</f>
        <v>47222</v>
      </c>
      <c r="T15" s="21">
        <f t="shared" si="1"/>
        <v>64.569419970087807</v>
      </c>
    </row>
    <row r="16" spans="1:21" x14ac:dyDescent="0.3">
      <c r="H16" t="str">
        <f>B3</f>
        <v>Education &amp; Health</v>
      </c>
      <c r="I16" s="1">
        <f>VLOOKUP(B3,H3:I12,2,0)</f>
        <v>22035033</v>
      </c>
      <c r="O16" t="s">
        <v>14</v>
      </c>
      <c r="P16" s="1">
        <f>SUMIFS(Data!E:E,Data!B:B,'Data Prep'!$B$3,Data!A:A,'Data Prep'!$B$15,Data!C:C,'Data Prep'!O16)</f>
        <v>194569</v>
      </c>
      <c r="Q16" vm="14">
        <v>2970606</v>
      </c>
      <c r="R16" s="18">
        <f t="shared" si="0"/>
        <v>65.49808355601516</v>
      </c>
      <c r="S16" s="2">
        <f>AVERAGEIFS(Data!F:F,Data!B:B,'Data Prep'!$B$3,Data!A:A,'Data Prep'!$B$15,Data!C:C,'Data Prep'!O16)</f>
        <v>48486</v>
      </c>
      <c r="T16" s="21">
        <f t="shared" si="1"/>
        <v>65.49808355601516</v>
      </c>
    </row>
    <row r="17" spans="1:20" x14ac:dyDescent="0.3">
      <c r="A17" s="10" t="s">
        <v>79</v>
      </c>
      <c r="B17" s="9"/>
      <c r="H17" t="s">
        <v>72</v>
      </c>
      <c r="I17" s="1">
        <f>SUM(I3:I12)-I16</f>
        <v>94614306</v>
      </c>
      <c r="O17" t="s">
        <v>15</v>
      </c>
      <c r="P17" s="1">
        <f>SUMIFS(Data!E:E,Data!B:B,'Data Prep'!$B$3,Data!A:A,'Data Prep'!$B$15,Data!C:C,'Data Prep'!O17)</f>
        <v>263195</v>
      </c>
      <c r="Q17" vm="15">
        <v>4588372</v>
      </c>
      <c r="R17" s="18">
        <f t="shared" si="0"/>
        <v>57.361303747821665</v>
      </c>
      <c r="S17" s="2">
        <f>AVERAGEIFS(Data!F:F,Data!B:B,'Data Prep'!$B$3,Data!A:A,'Data Prep'!$B$15,Data!C:C,'Data Prep'!O17)</f>
        <v>52098</v>
      </c>
      <c r="T17" s="21">
        <f t="shared" si="1"/>
        <v>57.361303747821665</v>
      </c>
    </row>
    <row r="18" spans="1:20" x14ac:dyDescent="0.3">
      <c r="A18" s="4" t="s">
        <v>80</v>
      </c>
      <c r="B18" t="str">
        <f>IF(dashboard!A2=1,'Data Prep'!S2,'Data Prep'!R2)</f>
        <v>Employees per 1000 Capita</v>
      </c>
      <c r="O18" t="s">
        <v>16</v>
      </c>
      <c r="P18" s="1">
        <f>SUMIFS(Data!E:E,Data!B:B,'Data Prep'!$B$3,Data!A:A,'Data Prep'!$B$15,Data!C:C,'Data Prep'!O18)</f>
        <v>296324</v>
      </c>
      <c r="Q18" vm="16">
        <v>4597740</v>
      </c>
      <c r="R18" s="18">
        <f t="shared" si="0"/>
        <v>64.449925398130375</v>
      </c>
      <c r="S18" s="2">
        <f>AVERAGEIFS(Data!F:F,Data!B:B,'Data Prep'!$B$3,Data!A:A,'Data Prep'!$B$15,Data!C:C,'Data Prep'!O18)</f>
        <v>48222</v>
      </c>
      <c r="T18" s="21">
        <f t="shared" si="1"/>
        <v>64.449925398130375</v>
      </c>
    </row>
    <row r="19" spans="1:20" x14ac:dyDescent="0.3">
      <c r="H19" s="5" t="s">
        <v>82</v>
      </c>
      <c r="I19" s="24">
        <f>I16/SUM(I16:I17)</f>
        <v>0.18889976736173361</v>
      </c>
      <c r="O19" t="s">
        <v>17</v>
      </c>
      <c r="P19" s="1">
        <f>SUMIFS(Data!E:E,Data!B:B,'Data Prep'!$B$3,Data!A:A,'Data Prep'!$B$15,Data!C:C,'Data Prep'!O19)</f>
        <v>115511</v>
      </c>
      <c r="Q19" vm="17">
        <v>1405012</v>
      </c>
      <c r="R19" s="18">
        <f t="shared" si="0"/>
        <v>82.213532695806151</v>
      </c>
      <c r="S19" s="2">
        <f>AVERAGEIFS(Data!F:F,Data!B:B,'Data Prep'!$B$3,Data!A:A,'Data Prep'!$B$15,Data!C:C,'Data Prep'!O19)</f>
        <v>53739</v>
      </c>
      <c r="T19" s="21">
        <f t="shared" si="1"/>
        <v>82.213532695806151</v>
      </c>
    </row>
    <row r="20" spans="1:20" x14ac:dyDescent="0.3">
      <c r="O20" t="s">
        <v>18</v>
      </c>
      <c r="P20" s="1">
        <f>SUMIFS(Data!E:E,Data!B:B,'Data Prep'!$B$3,Data!A:A,'Data Prep'!$B$15,Data!C:C,'Data Prep'!O20)</f>
        <v>420463</v>
      </c>
      <c r="Q20" vm="18">
        <v>6263220</v>
      </c>
      <c r="R20" s="18">
        <f t="shared" si="0"/>
        <v>67.132082219688911</v>
      </c>
      <c r="S20" s="2">
        <f>AVERAGEIFS(Data!F:F,Data!B:B,'Data Prep'!$B$3,Data!A:A,'Data Prep'!$B$15,Data!C:C,'Data Prep'!O20)</f>
        <v>59854</v>
      </c>
      <c r="T20" s="21">
        <f t="shared" si="1"/>
        <v>67.132082219688911</v>
      </c>
    </row>
    <row r="21" spans="1:20" x14ac:dyDescent="0.3">
      <c r="O21" t="s">
        <v>19</v>
      </c>
      <c r="P21" s="1">
        <f>SUMIFS(Data!E:E,Data!B:B,'Data Prep'!$B$3,Data!A:A,'Data Prep'!$B$15,Data!C:C,'Data Prep'!O21)</f>
        <v>742606</v>
      </c>
      <c r="Q21" vm="19">
        <v>7136171</v>
      </c>
      <c r="R21" s="18">
        <f t="shared" si="0"/>
        <v>104.06224850833871</v>
      </c>
      <c r="S21" s="2">
        <f>AVERAGEIFS(Data!F:F,Data!B:B,'Data Prep'!$B$3,Data!A:A,'Data Prep'!$B$15,Data!C:C,'Data Prep'!O21)</f>
        <v>64556</v>
      </c>
      <c r="T21" s="21">
        <f t="shared" si="1"/>
        <v>104.06224850833871</v>
      </c>
    </row>
    <row r="22" spans="1:20" x14ac:dyDescent="0.3">
      <c r="O22" t="s">
        <v>20</v>
      </c>
      <c r="P22" s="1">
        <f>SUMIFS(Data!E:E,Data!B:B,'Data Prep'!$B$3,Data!A:A,'Data Prep'!$B$15,Data!C:C,'Data Prep'!O22)</f>
        <v>622119</v>
      </c>
      <c r="Q22" vm="20">
        <v>10140459</v>
      </c>
      <c r="R22" s="18">
        <f t="shared" si="0"/>
        <v>61.350181485867651</v>
      </c>
      <c r="S22" s="2">
        <f>AVERAGEIFS(Data!F:F,Data!B:B,'Data Prep'!$B$3,Data!A:A,'Data Prep'!$B$15,Data!C:C,'Data Prep'!O22)</f>
        <v>54163</v>
      </c>
      <c r="T22" s="21">
        <f t="shared" si="1"/>
        <v>61.350181485867651</v>
      </c>
    </row>
    <row r="23" spans="1:20" x14ac:dyDescent="0.3">
      <c r="O23" t="s">
        <v>21</v>
      </c>
      <c r="P23" s="1">
        <f>SUMIFS(Data!E:E,Data!B:B,'Data Prep'!$B$3,Data!A:A,'Data Prep'!$B$15,Data!C:C,'Data Prep'!O23)</f>
        <v>513228</v>
      </c>
      <c r="Q23" vm="21">
        <v>5793151</v>
      </c>
      <c r="R23" s="18">
        <f t="shared" si="0"/>
        <v>88.592201377108935</v>
      </c>
      <c r="S23" s="2">
        <f>AVERAGEIFS(Data!F:F,Data!B:B,'Data Prep'!$B$3,Data!A:A,'Data Prep'!$B$15,Data!C:C,'Data Prep'!O23)</f>
        <v>55127</v>
      </c>
      <c r="T23" s="21">
        <f t="shared" si="1"/>
        <v>88.592201377108935</v>
      </c>
    </row>
    <row r="24" spans="1:20" x14ac:dyDescent="0.3">
      <c r="O24" t="s">
        <v>22</v>
      </c>
      <c r="P24" s="1">
        <f>SUMIFS(Data!E:E,Data!B:B,'Data Prep'!$B$3,Data!A:A,'Data Prep'!$B$15,Data!C:C,'Data Prep'!O24)</f>
        <v>138876</v>
      </c>
      <c r="Q24" vm="22">
        <v>2943045</v>
      </c>
      <c r="R24" s="18">
        <f t="shared" si="0"/>
        <v>47.187861551556296</v>
      </c>
      <c r="S24" s="2">
        <f>AVERAGEIFS(Data!F:F,Data!B:B,'Data Prep'!$B$3,Data!A:A,'Data Prep'!$B$15,Data!C:C,'Data Prep'!O24)</f>
        <v>45670</v>
      </c>
      <c r="T24" s="21">
        <f t="shared" si="1"/>
        <v>47.187861551556296</v>
      </c>
    </row>
    <row r="25" spans="1:20" x14ac:dyDescent="0.3">
      <c r="O25" t="s">
        <v>23</v>
      </c>
      <c r="P25" s="1">
        <f>SUMIFS(Data!E:E,Data!B:B,'Data Prep'!$B$3,Data!A:A,'Data Prep'!$B$15,Data!C:C,'Data Prep'!O25)</f>
        <v>448355</v>
      </c>
      <c r="Q25" vm="23">
        <v>6245466</v>
      </c>
      <c r="R25" s="18">
        <f t="shared" si="0"/>
        <v>71.788878524036477</v>
      </c>
      <c r="S25" s="2">
        <f>AVERAGEIFS(Data!F:F,Data!B:B,'Data Prep'!$B$3,Data!A:A,'Data Prep'!$B$15,Data!C:C,'Data Prep'!O25)</f>
        <v>50460</v>
      </c>
      <c r="T25" s="21">
        <f t="shared" si="1"/>
        <v>71.788878524036477</v>
      </c>
    </row>
    <row r="26" spans="1:20" x14ac:dyDescent="0.3">
      <c r="O26" t="s">
        <v>24</v>
      </c>
      <c r="P26" s="1">
        <f>SUMIFS(Data!E:E,Data!B:B,'Data Prep'!$B$3,Data!A:A,'Data Prep'!$B$15,Data!C:C,'Data Prep'!O26)</f>
        <v>73374</v>
      </c>
      <c r="Q26" vm="24">
        <v>1137233</v>
      </c>
      <c r="R26" s="18">
        <f t="shared" si="0"/>
        <v>64.519759802960351</v>
      </c>
      <c r="S26" s="2">
        <f>AVERAGEIFS(Data!F:F,Data!B:B,'Data Prep'!$B$3,Data!A:A,'Data Prep'!$B$15,Data!C:C,'Data Prep'!O26)</f>
        <v>52612</v>
      </c>
      <c r="T26" s="21">
        <f t="shared" si="1"/>
        <v>64.519759802960351</v>
      </c>
    </row>
    <row r="27" spans="1:20" x14ac:dyDescent="0.3">
      <c r="O27" t="s">
        <v>25</v>
      </c>
      <c r="P27" s="1">
        <f>SUMIFS(Data!E:E,Data!B:B,'Data Prep'!$B$3,Data!A:A,'Data Prep'!$B$15,Data!C:C,'Data Prep'!O27)</f>
        <v>135205</v>
      </c>
      <c r="Q27" vm="25">
        <v>2005465</v>
      </c>
      <c r="R27" s="18">
        <f t="shared" si="0"/>
        <v>67.418279551126545</v>
      </c>
      <c r="S27" s="2">
        <f>AVERAGEIFS(Data!F:F,Data!B:B,'Data Prep'!$B$3,Data!A:A,'Data Prep'!$B$15,Data!C:C,'Data Prep'!O27)</f>
        <v>51740</v>
      </c>
      <c r="T27" s="21">
        <f t="shared" si="1"/>
        <v>67.418279551126545</v>
      </c>
    </row>
    <row r="28" spans="1:20" x14ac:dyDescent="0.3">
      <c r="O28" t="s">
        <v>26</v>
      </c>
      <c r="P28" s="1">
        <f>SUMIFS(Data!E:E,Data!B:B,'Data Prep'!$B$3,Data!A:A,'Data Prep'!$B$15,Data!C:C,'Data Prep'!O28)</f>
        <v>139696</v>
      </c>
      <c r="Q28" vm="26">
        <v>3267467</v>
      </c>
      <c r="R28" s="18">
        <f t="shared" si="0"/>
        <v>42.753606998938324</v>
      </c>
      <c r="S28" s="2">
        <f>AVERAGEIFS(Data!F:F,Data!B:B,'Data Prep'!$B$3,Data!A:A,'Data Prep'!$B$15,Data!C:C,'Data Prep'!O28)</f>
        <v>58047</v>
      </c>
      <c r="T28" s="21">
        <f t="shared" si="1"/>
        <v>42.753606998938324</v>
      </c>
    </row>
    <row r="29" spans="1:20" x14ac:dyDescent="0.3">
      <c r="O29" t="s">
        <v>27</v>
      </c>
      <c r="P29" s="1">
        <f>SUMIFS(Data!E:E,Data!B:B,'Data Prep'!$B$3,Data!A:A,'Data Prep'!$B$15,Data!C:C,'Data Prep'!O29)</f>
        <v>108757</v>
      </c>
      <c r="Q29" vm="27">
        <v>1409032</v>
      </c>
      <c r="R29" s="18">
        <f t="shared" si="0"/>
        <v>77.185613953409145</v>
      </c>
      <c r="S29" s="2">
        <f>AVERAGEIFS(Data!F:F,Data!B:B,'Data Prep'!$B$3,Data!A:A,'Data Prep'!$B$15,Data!C:C,'Data Prep'!O29)</f>
        <v>63675</v>
      </c>
      <c r="T29" s="21">
        <f t="shared" si="1"/>
        <v>77.185613953409145</v>
      </c>
    </row>
    <row r="30" spans="1:20" x14ac:dyDescent="0.3">
      <c r="O30" t="s">
        <v>28</v>
      </c>
      <c r="P30" s="1">
        <f>SUMIFS(Data!E:E,Data!B:B,'Data Prep'!$B$3,Data!A:A,'Data Prep'!$B$15,Data!C:C,'Data Prep'!O30)</f>
        <v>622420</v>
      </c>
      <c r="Q30" vm="28">
        <v>9288994</v>
      </c>
      <c r="R30" s="18">
        <f t="shared" si="0"/>
        <v>67.006179571221594</v>
      </c>
      <c r="S30" s="2">
        <f>AVERAGEIFS(Data!F:F,Data!B:B,'Data Prep'!$B$3,Data!A:A,'Data Prep'!$B$15,Data!C:C,'Data Prep'!O30)</f>
        <v>60044</v>
      </c>
      <c r="T30" s="21">
        <f t="shared" si="1"/>
        <v>67.006179571221594</v>
      </c>
    </row>
    <row r="31" spans="1:20" x14ac:dyDescent="0.3">
      <c r="O31" t="s">
        <v>29</v>
      </c>
      <c r="P31" s="1">
        <f>SUMIFS(Data!E:E,Data!B:B,'Data Prep'!$B$3,Data!A:A,'Data Prep'!$B$15,Data!C:C,'Data Prep'!O31)</f>
        <v>126459</v>
      </c>
      <c r="Q31" vm="29">
        <v>2130256</v>
      </c>
      <c r="R31" s="18">
        <f t="shared" si="0"/>
        <v>59.363287792640882</v>
      </c>
      <c r="S31" s="2">
        <f>AVERAGEIFS(Data!F:F,Data!B:B,'Data Prep'!$B$3,Data!A:A,'Data Prep'!$B$15,Data!C:C,'Data Prep'!O31)</f>
        <v>45191</v>
      </c>
      <c r="T31" s="21">
        <f t="shared" si="1"/>
        <v>59.363287792640882</v>
      </c>
    </row>
    <row r="32" spans="1:20" x14ac:dyDescent="0.3">
      <c r="O32" t="s">
        <v>30</v>
      </c>
      <c r="P32" s="1">
        <f>SUMIFS(Data!E:E,Data!B:B,'Data Prep'!$B$3,Data!A:A,'Data Prep'!$B$15,Data!C:C,'Data Prep'!O32)</f>
        <v>1872526</v>
      </c>
      <c r="Q32" vm="30">
        <v>20201249</v>
      </c>
      <c r="R32" s="18">
        <f t="shared" si="0"/>
        <v>92.693575530899096</v>
      </c>
      <c r="S32" s="2">
        <f>AVERAGEIFS(Data!F:F,Data!B:B,'Data Prep'!$B$3,Data!A:A,'Data Prep'!$B$15,Data!C:C,'Data Prep'!O32)</f>
        <v>58936</v>
      </c>
      <c r="T32" s="21">
        <f t="shared" si="1"/>
        <v>92.693575530899096</v>
      </c>
    </row>
    <row r="33" spans="15:20" x14ac:dyDescent="0.3">
      <c r="O33" t="s">
        <v>31</v>
      </c>
      <c r="P33" s="1">
        <f>SUMIFS(Data!E:E,Data!B:B,'Data Prep'!$B$3,Data!A:A,'Data Prep'!$B$15,Data!C:C,'Data Prep'!O33)</f>
        <v>584896</v>
      </c>
      <c r="Q33" vm="31">
        <v>11046024</v>
      </c>
      <c r="R33" s="18">
        <f t="shared" si="0"/>
        <v>52.950817416293866</v>
      </c>
      <c r="S33" s="2">
        <f>AVERAGEIFS(Data!F:F,Data!B:B,'Data Prep'!$B$3,Data!A:A,'Data Prep'!$B$15,Data!C:C,'Data Prep'!O33)</f>
        <v>53252</v>
      </c>
      <c r="T33" s="21">
        <f t="shared" si="1"/>
        <v>52.950817416293866</v>
      </c>
    </row>
    <row r="34" spans="15:20" x14ac:dyDescent="0.3">
      <c r="O34" t="s">
        <v>32</v>
      </c>
      <c r="P34" s="1">
        <f>SUMIFS(Data!E:E,Data!B:B,'Data Prep'!$B$3,Data!A:A,'Data Prep'!$B$15,Data!C:C,'Data Prep'!O34)</f>
        <v>64418</v>
      </c>
      <c r="Q34" vm="32">
        <v>796568</v>
      </c>
      <c r="R34" s="18">
        <f t="shared" si="0"/>
        <v>80.869429854073971</v>
      </c>
      <c r="S34" s="2">
        <f>AVERAGEIFS(Data!F:F,Data!B:B,'Data Prep'!$B$3,Data!A:A,'Data Prep'!$B$15,Data!C:C,'Data Prep'!O34)</f>
        <v>55234</v>
      </c>
      <c r="T34" s="21">
        <f t="shared" si="1"/>
        <v>80.869429854073971</v>
      </c>
    </row>
    <row r="35" spans="15:20" x14ac:dyDescent="0.3">
      <c r="O35" t="s">
        <v>33</v>
      </c>
      <c r="P35" s="1">
        <f>SUMIFS(Data!E:E,Data!B:B,'Data Prep'!$B$3,Data!A:A,'Data Prep'!$B$15,Data!C:C,'Data Prep'!O35)</f>
        <v>868191</v>
      </c>
      <c r="Q35" vm="33">
        <v>11883304</v>
      </c>
      <c r="R35" s="18">
        <f t="shared" si="0"/>
        <v>73.059731535943214</v>
      </c>
      <c r="S35" s="2">
        <f>AVERAGEIFS(Data!F:F,Data!B:B,'Data Prep'!$B$3,Data!A:A,'Data Prep'!$B$15,Data!C:C,'Data Prep'!O35)</f>
        <v>51366</v>
      </c>
      <c r="T35" s="21">
        <f t="shared" si="1"/>
        <v>73.059731535943214</v>
      </c>
    </row>
    <row r="36" spans="15:20" x14ac:dyDescent="0.3">
      <c r="O36" t="s">
        <v>34</v>
      </c>
      <c r="P36" s="1">
        <f>SUMIFS(Data!E:E,Data!B:B,'Data Prep'!$B$3,Data!A:A,'Data Prep'!$B$15,Data!C:C,'Data Prep'!O36)</f>
        <v>209679</v>
      </c>
      <c r="Q36" vm="34">
        <v>3959353</v>
      </c>
      <c r="R36" s="18">
        <f t="shared" si="0"/>
        <v>52.957894888382022</v>
      </c>
      <c r="S36" s="2">
        <f>AVERAGEIFS(Data!F:F,Data!B:B,'Data Prep'!$B$3,Data!A:A,'Data Prep'!$B$15,Data!C:C,'Data Prep'!O36)</f>
        <v>49095</v>
      </c>
      <c r="T36" s="21">
        <f t="shared" si="1"/>
        <v>52.957894888382022</v>
      </c>
    </row>
    <row r="37" spans="15:20" x14ac:dyDescent="0.3">
      <c r="O37" t="s">
        <v>35</v>
      </c>
      <c r="P37" s="1">
        <f>SUMIFS(Data!E:E,Data!B:B,'Data Prep'!$B$3,Data!A:A,'Data Prep'!$B$15,Data!C:C,'Data Prep'!O37)</f>
        <v>292631</v>
      </c>
      <c r="Q37" vm="35">
        <v>4272371</v>
      </c>
      <c r="R37" s="18">
        <f t="shared" si="0"/>
        <v>68.493817601514479</v>
      </c>
      <c r="S37" s="2">
        <f>AVERAGEIFS(Data!F:F,Data!B:B,'Data Prep'!$B$3,Data!A:A,'Data Prep'!$B$15,Data!C:C,'Data Prep'!O37)</f>
        <v>54216</v>
      </c>
      <c r="T37" s="21">
        <f t="shared" si="1"/>
        <v>68.493817601514479</v>
      </c>
    </row>
    <row r="38" spans="15:20" x14ac:dyDescent="0.3">
      <c r="O38" t="s">
        <v>36</v>
      </c>
      <c r="P38" s="1">
        <f>SUMIFS(Data!E:E,Data!B:B,'Data Prep'!$B$3,Data!A:A,'Data Prep'!$B$15,Data!C:C,'Data Prep'!O38)</f>
        <v>1179840</v>
      </c>
      <c r="Q38" vm="36">
        <v>13078751</v>
      </c>
      <c r="R38" s="18">
        <f t="shared" si="0"/>
        <v>90.210448994709054</v>
      </c>
      <c r="S38" s="2">
        <f>AVERAGEIFS(Data!F:F,Data!B:B,'Data Prep'!$B$3,Data!A:A,'Data Prep'!$B$15,Data!C:C,'Data Prep'!O38)</f>
        <v>57087</v>
      </c>
      <c r="T38" s="21">
        <f t="shared" si="1"/>
        <v>90.210448994709054</v>
      </c>
    </row>
    <row r="39" spans="15:20" x14ac:dyDescent="0.3">
      <c r="O39" t="s">
        <v>37</v>
      </c>
      <c r="P39" s="1">
        <f>SUMIFS(Data!E:E,Data!B:B,'Data Prep'!$B$3,Data!A:A,'Data Prep'!$B$15,Data!C:C,'Data Prep'!O39)</f>
        <v>95079</v>
      </c>
      <c r="Q39" vm="37">
        <v>1112308</v>
      </c>
      <c r="R39" s="18">
        <f t="shared" si="0"/>
        <v>85.47902199750429</v>
      </c>
      <c r="S39" s="2">
        <f>AVERAGEIFS(Data!F:F,Data!B:B,'Data Prep'!$B$3,Data!A:A,'Data Prep'!$B$15,Data!C:C,'Data Prep'!O39)</f>
        <v>54510</v>
      </c>
      <c r="T39" s="21">
        <f t="shared" si="1"/>
        <v>85.47902199750429</v>
      </c>
    </row>
    <row r="40" spans="15:20" x14ac:dyDescent="0.3">
      <c r="O40" t="s">
        <v>38</v>
      </c>
      <c r="P40" s="1">
        <f>SUMIFS(Data!E:E,Data!B:B,'Data Prep'!$B$3,Data!A:A,'Data Prep'!$B$15,Data!C:C,'Data Prep'!O40)</f>
        <v>231072</v>
      </c>
      <c r="Q40" vm="38">
        <v>5478831</v>
      </c>
      <c r="R40" s="18">
        <f t="shared" si="0"/>
        <v>42.175420267571681</v>
      </c>
      <c r="S40" s="2">
        <f>AVERAGEIFS(Data!F:F,Data!B:B,'Data Prep'!$B$3,Data!A:A,'Data Prep'!$B$15,Data!C:C,'Data Prep'!O40)</f>
        <v>50055</v>
      </c>
      <c r="T40" s="21">
        <f t="shared" si="1"/>
        <v>42.175420267571681</v>
      </c>
    </row>
    <row r="41" spans="15:20" x14ac:dyDescent="0.3">
      <c r="O41" t="s">
        <v>39</v>
      </c>
      <c r="P41" s="1">
        <f>SUMIFS(Data!E:E,Data!B:B,'Data Prep'!$B$3,Data!A:A,'Data Prep'!$B$15,Data!C:C,'Data Prep'!O41)</f>
        <v>68990</v>
      </c>
      <c r="Q41" vm="39">
        <v>924669</v>
      </c>
      <c r="R41" s="18">
        <f t="shared" si="0"/>
        <v>74.610482237427661</v>
      </c>
      <c r="S41" s="2">
        <f>AVERAGEIFS(Data!F:F,Data!B:B,'Data Prep'!$B$3,Data!A:A,'Data Prep'!$B$15,Data!C:C,'Data Prep'!O41)</f>
        <v>57054</v>
      </c>
      <c r="T41" s="21">
        <f t="shared" si="1"/>
        <v>74.610482237427661</v>
      </c>
    </row>
    <row r="42" spans="15:20" x14ac:dyDescent="0.3">
      <c r="O42" t="s">
        <v>40</v>
      </c>
      <c r="P42" s="1">
        <f>SUMIFS(Data!E:E,Data!B:B,'Data Prep'!$B$3,Data!A:A,'Data Prep'!$B$15,Data!C:C,'Data Prep'!O42)</f>
        <v>421097</v>
      </c>
      <c r="Q42" vm="40">
        <v>7227750</v>
      </c>
      <c r="R42" s="18">
        <f t="shared" si="0"/>
        <v>58.261146276503752</v>
      </c>
      <c r="S42" s="2">
        <f>AVERAGEIFS(Data!F:F,Data!B:B,'Data Prep'!$B$3,Data!A:A,'Data Prep'!$B$15,Data!C:C,'Data Prep'!O42)</f>
        <v>56401</v>
      </c>
      <c r="T42" s="21">
        <f t="shared" si="1"/>
        <v>58.261146276503752</v>
      </c>
    </row>
    <row r="43" spans="15:20" x14ac:dyDescent="0.3">
      <c r="O43" t="s">
        <v>41</v>
      </c>
      <c r="P43" s="1">
        <f>SUMIFS(Data!E:E,Data!B:B,'Data Prep'!$B$3,Data!A:A,'Data Prep'!$B$15,Data!C:C,'Data Prep'!O43)</f>
        <v>1646144</v>
      </c>
      <c r="Q43" vm="41">
        <v>31290831</v>
      </c>
      <c r="R43" s="18">
        <f t="shared" si="0"/>
        <v>52.607870976644882</v>
      </c>
      <c r="S43" s="2">
        <f>AVERAGEIFS(Data!F:F,Data!B:B,'Data Prep'!$B$3,Data!A:A,'Data Prep'!$B$15,Data!C:C,'Data Prep'!O43)</f>
        <v>51856</v>
      </c>
      <c r="T43" s="21">
        <f t="shared" si="1"/>
        <v>52.607870976644882</v>
      </c>
    </row>
    <row r="44" spans="15:20" x14ac:dyDescent="0.3">
      <c r="O44" t="s">
        <v>42</v>
      </c>
      <c r="P44" s="1">
        <f>SUMIFS(Data!E:E,Data!B:B,'Data Prep'!$B$3,Data!A:A,'Data Prep'!$B$15,Data!C:C,'Data Prep'!O44)</f>
        <v>193157</v>
      </c>
      <c r="Q44" vm="42">
        <v>3503613</v>
      </c>
      <c r="R44" s="18">
        <f t="shared" si="0"/>
        <v>55.130803544797899</v>
      </c>
      <c r="S44" s="2">
        <f>AVERAGEIFS(Data!F:F,Data!B:B,'Data Prep'!$B$3,Data!A:A,'Data Prep'!$B$15,Data!C:C,'Data Prep'!O44)</f>
        <v>48260</v>
      </c>
      <c r="T44" s="21">
        <f t="shared" si="1"/>
        <v>55.130803544797899</v>
      </c>
    </row>
    <row r="45" spans="15:20" x14ac:dyDescent="0.3">
      <c r="O45" t="s">
        <v>43</v>
      </c>
      <c r="P45" s="1">
        <f>SUMIFS(Data!E:E,Data!B:B,'Data Prep'!$B$3,Data!A:A,'Data Prep'!$B$15,Data!C:C,'Data Prep'!O45)</f>
        <v>58443</v>
      </c>
      <c r="Q45" vm="43">
        <v>648493</v>
      </c>
      <c r="R45" s="18">
        <f t="shared" si="0"/>
        <v>90.121250345030717</v>
      </c>
      <c r="S45" s="2">
        <f>AVERAGEIFS(Data!F:F,Data!B:B,'Data Prep'!$B$3,Data!A:A,'Data Prep'!$B$15,Data!C:C,'Data Prep'!O45)</f>
        <v>52779</v>
      </c>
      <c r="T45" s="21">
        <f t="shared" si="1"/>
        <v>90.121250345030717</v>
      </c>
    </row>
    <row r="46" spans="15:20" x14ac:dyDescent="0.3">
      <c r="O46" t="s">
        <v>44</v>
      </c>
      <c r="P46" s="1">
        <f>SUMIFS(Data!E:E,Data!B:B,'Data Prep'!$B$3,Data!A:A,'Data Prep'!$B$15,Data!C:C,'Data Prep'!O46)</f>
        <v>492598</v>
      </c>
      <c r="Q46" vm="44">
        <v>8811195</v>
      </c>
      <c r="R46" s="18">
        <f t="shared" si="0"/>
        <v>55.905924224807187</v>
      </c>
      <c r="S46" s="2">
        <f>AVERAGEIFS(Data!F:F,Data!B:B,'Data Prep'!$B$3,Data!A:A,'Data Prep'!$B$15,Data!C:C,'Data Prep'!O46)</f>
        <v>54119</v>
      </c>
      <c r="T46" s="21">
        <f t="shared" si="1"/>
        <v>55.905924224807187</v>
      </c>
    </row>
    <row r="47" spans="15:20" x14ac:dyDescent="0.3">
      <c r="O47" t="s">
        <v>45</v>
      </c>
      <c r="P47" s="1">
        <f>SUMIFS(Data!E:E,Data!B:B,'Data Prep'!$B$3,Data!A:A,'Data Prep'!$B$15,Data!C:C,'Data Prep'!O47)</f>
        <v>468495</v>
      </c>
      <c r="Q47" vm="45">
        <v>7958180</v>
      </c>
      <c r="R47" s="18">
        <f t="shared" si="0"/>
        <v>58.869615917207199</v>
      </c>
      <c r="S47" s="2">
        <f>AVERAGEIFS(Data!F:F,Data!B:B,'Data Prep'!$B$3,Data!A:A,'Data Prep'!$B$15,Data!C:C,'Data Prep'!O47)</f>
        <v>55544</v>
      </c>
      <c r="T47" s="21">
        <f t="shared" si="1"/>
        <v>58.869615917207199</v>
      </c>
    </row>
    <row r="48" spans="15:20" x14ac:dyDescent="0.3">
      <c r="O48" t="s">
        <v>46</v>
      </c>
      <c r="P48" s="1">
        <f>SUMIFS(Data!E:E,Data!B:B,'Data Prep'!$B$3,Data!A:A,'Data Prep'!$B$15,Data!C:C,'Data Prep'!O48)</f>
        <v>124604</v>
      </c>
      <c r="Q48" vm="46">
        <v>1769979</v>
      </c>
      <c r="R48" s="18">
        <f t="shared" si="0"/>
        <v>70.398575350329025</v>
      </c>
      <c r="S48" s="2">
        <f>AVERAGEIFS(Data!F:F,Data!B:B,'Data Prep'!$B$3,Data!A:A,'Data Prep'!$B$15,Data!C:C,'Data Prep'!O48)</f>
        <v>50597</v>
      </c>
      <c r="T48" s="21">
        <f t="shared" si="1"/>
        <v>70.398575350329025</v>
      </c>
    </row>
    <row r="49" spans="15:20" x14ac:dyDescent="0.3">
      <c r="O49" t="s">
        <v>47</v>
      </c>
      <c r="P49" s="1">
        <f>SUMIFS(Data!E:E,Data!B:B,'Data Prep'!$B$3,Data!A:A,'Data Prep'!$B$15,Data!C:C,'Data Prep'!O49)</f>
        <v>427152</v>
      </c>
      <c r="Q49" vm="47">
        <v>5960975</v>
      </c>
      <c r="R49" s="18">
        <f t="shared" si="0"/>
        <v>71.658076069770473</v>
      </c>
      <c r="S49" s="2">
        <f>AVERAGEIFS(Data!F:F,Data!B:B,'Data Prep'!$B$3,Data!A:A,'Data Prep'!$B$15,Data!C:C,'Data Prep'!O49)</f>
        <v>52993</v>
      </c>
      <c r="T49" s="21">
        <f t="shared" si="1"/>
        <v>71.658076069770473</v>
      </c>
    </row>
    <row r="50" spans="15:20" x14ac:dyDescent="0.3">
      <c r="O50" t="s">
        <v>48</v>
      </c>
      <c r="P50" s="1">
        <f>SUMIFS(Data!E:E,Data!B:B,'Data Prep'!$B$3,Data!A:A,'Data Prep'!$B$15,Data!C:C,'Data Prep'!O50)</f>
        <v>26942</v>
      </c>
      <c r="Q50" vm="48">
        <v>587618</v>
      </c>
      <c r="R50" s="18">
        <f t="shared" si="0"/>
        <v>45.849514480495834</v>
      </c>
      <c r="S50" s="2">
        <f>AVERAGEIFS(Data!F:F,Data!B:B,'Data Prep'!$B$3,Data!A:A,'Data Prep'!$B$15,Data!C:C,'Data Prep'!O50)</f>
        <v>46334</v>
      </c>
      <c r="T50" s="21">
        <f t="shared" si="1"/>
        <v>45.849514480495834</v>
      </c>
    </row>
  </sheetData>
  <autoFilter ref="D2:F2" xr:uid="{98BE731E-9D4B-4E9B-8FE6-3F20E01A06C0}">
    <sortState xmlns:xlrd2="http://schemas.microsoft.com/office/spreadsheetml/2017/richdata2" ref="D3:F12">
      <sortCondition descending="1" ref="E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FC0F-654D-4E45-A3EF-C9AFB3ACEB7E}">
  <dimension ref="A1:M31"/>
  <sheetViews>
    <sheetView showGridLines="0" showRowColHeaders="0" tabSelected="1" zoomScaleNormal="100" workbookViewId="0">
      <selection activeCell="B2" sqref="B2"/>
    </sheetView>
  </sheetViews>
  <sheetFormatPr defaultColWidth="0" defaultRowHeight="18" zeroHeight="1" x14ac:dyDescent="0.35"/>
  <cols>
    <col min="1" max="1" width="3.77734375" customWidth="1"/>
    <col min="2" max="2" width="40.21875" style="22" customWidth="1"/>
    <col min="3" max="3" width="8.88671875" customWidth="1"/>
    <col min="4" max="4" width="31.44140625" bestFit="1" customWidth="1"/>
    <col min="5" max="9" width="8.88671875" customWidth="1"/>
    <col min="10" max="10" width="4" customWidth="1"/>
    <col min="11" max="11" width="3.5546875" customWidth="1"/>
    <col min="12" max="12" width="4.6640625" customWidth="1"/>
    <col min="13" max="13" width="33.6640625" customWidth="1"/>
    <col min="14" max="15" width="8.88671875" customWidth="1"/>
    <col min="16" max="17" width="5.6640625" customWidth="1"/>
    <col min="18" max="18" width="4.6640625" customWidth="1"/>
    <col min="19" max="16384" width="8.88671875" hidden="1"/>
  </cols>
  <sheetData>
    <row r="1" spans="1:13" x14ac:dyDescent="0.35">
      <c r="A1" s="26">
        <v>4</v>
      </c>
    </row>
    <row r="2" spans="1:13" x14ac:dyDescent="0.35">
      <c r="A2" s="26">
        <v>2</v>
      </c>
    </row>
    <row r="3" spans="1:13" x14ac:dyDescent="0.35"/>
    <row r="4" spans="1:13" x14ac:dyDescent="0.35">
      <c r="B4" s="22" t="s">
        <v>81</v>
      </c>
      <c r="C4" s="23"/>
      <c r="M4" s="22"/>
    </row>
    <row r="5" spans="1:13" ht="25.8" x14ac:dyDescent="0.5">
      <c r="B5" s="25" t="str" cm="1">
        <f t="array" ref="B5">INDEX('Data Prep'!D3:D12,11-dashboard!A1)</f>
        <v>Education &amp; Health</v>
      </c>
    </row>
    <row r="6" spans="1:13" x14ac:dyDescent="0.35"/>
    <row r="7" spans="1:13" x14ac:dyDescent="0.35"/>
    <row r="8" spans="1:13" x14ac:dyDescent="0.35"/>
    <row r="9" spans="1:13" x14ac:dyDescent="0.35"/>
    <row r="10" spans="1:13" x14ac:dyDescent="0.35"/>
    <row r="11" spans="1:13" x14ac:dyDescent="0.35"/>
    <row r="12" spans="1:13" x14ac:dyDescent="0.35"/>
    <row r="13" spans="1:13" x14ac:dyDescent="0.35"/>
    <row r="14" spans="1:13" x14ac:dyDescent="0.35"/>
    <row r="15" spans="1:13" x14ac:dyDescent="0.35"/>
    <row r="16" spans="1:13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3" r:id="rId3" name="Spinner 7">
              <controlPr defaultSize="0" autoPict="0">
                <anchor moveWithCells="1" sizeWithCells="1">
                  <from>
                    <xdr:col>2</xdr:col>
                    <xdr:colOff>15240</xdr:colOff>
                    <xdr:row>4</xdr:row>
                    <xdr:rowOff>7620</xdr:rowOff>
                  </from>
                  <to>
                    <xdr:col>2</xdr:col>
                    <xdr:colOff>365760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4" name="Option Button 9">
              <controlPr defaultSize="0" autoFill="0" autoLine="0" autoPict="0">
                <anchor moveWithCells="1">
                  <from>
                    <xdr:col>9</xdr:col>
                    <xdr:colOff>99060</xdr:colOff>
                    <xdr:row>5</xdr:row>
                    <xdr:rowOff>167640</xdr:rowOff>
                  </from>
                  <to>
                    <xdr:col>12</xdr:col>
                    <xdr:colOff>1562100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5" name="Option Button 10">
              <controlPr defaultSize="0" autoFill="0" autoLine="0" autoPict="0">
                <anchor moveWithCells="1">
                  <from>
                    <xdr:col>12</xdr:col>
                    <xdr:colOff>1257300</xdr:colOff>
                    <xdr:row>5</xdr:row>
                    <xdr:rowOff>167640</xdr:rowOff>
                  </from>
                  <to>
                    <xdr:col>14</xdr:col>
                    <xdr:colOff>327660</xdr:colOff>
                    <xdr:row>6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Andini Safitri</cp:lastModifiedBy>
  <dcterms:created xsi:type="dcterms:W3CDTF">2021-09-21T20:47:02Z</dcterms:created>
  <dcterms:modified xsi:type="dcterms:W3CDTF">2025-06-18T04:51:58Z</dcterms:modified>
</cp:coreProperties>
</file>