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zhang/UT Google Drive/UofT Junior Year 2020/Num Methods MIE334 /Assigntmns/4/"/>
    </mc:Choice>
  </mc:AlternateContent>
  <xr:revisionPtr revIDLastSave="0" documentId="13_ncr:1_{C8B55E1C-36F9-234C-B2A0-2A8D7C88EF5C}" xr6:coauthVersionLast="46" xr6:coauthVersionMax="46" xr10:uidLastSave="{00000000-0000-0000-0000-000000000000}"/>
  <bookViews>
    <workbookView xWindow="10800" yWindow="460" windowWidth="16600" windowHeight="16540" xr2:uid="{0466BC95-2A82-894E-AC95-69AB780B7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C3" i="1" s="1"/>
  <c r="B8" i="1"/>
  <c r="E8" i="1"/>
  <c r="B9" i="1"/>
  <c r="E9" i="1" s="1"/>
  <c r="B4" i="1"/>
  <c r="B5" i="1" s="1"/>
  <c r="B6" i="1" s="1"/>
  <c r="B7" i="1" s="1"/>
  <c r="B3" i="1"/>
  <c r="K2" i="1"/>
  <c r="B10" i="1" l="1"/>
  <c r="I3" i="1"/>
  <c r="L3" i="1" s="1"/>
  <c r="L2" i="1"/>
  <c r="M2" i="1" s="1"/>
  <c r="E10" i="1" l="1"/>
  <c r="I4" i="1"/>
  <c r="K3" i="1"/>
  <c r="J3" i="1"/>
  <c r="M3" i="1" s="1"/>
  <c r="E2" i="1"/>
  <c r="F2" i="1" s="1"/>
  <c r="J4" i="1" l="1"/>
  <c r="L4" i="1"/>
  <c r="K4" i="1"/>
  <c r="I5" i="1"/>
  <c r="M4" i="1" l="1"/>
  <c r="J5" i="1"/>
  <c r="L5" i="1"/>
  <c r="K5" i="1"/>
  <c r="I6" i="1"/>
  <c r="M5" i="1" l="1"/>
  <c r="J6" i="1"/>
  <c r="L6" i="1"/>
  <c r="I7" i="1"/>
  <c r="K6" i="1"/>
  <c r="E3" i="1"/>
  <c r="M6" i="1" l="1"/>
  <c r="J7" i="1"/>
  <c r="L7" i="1"/>
  <c r="I8" i="1"/>
  <c r="K7" i="1"/>
  <c r="F3" i="1"/>
  <c r="C4" i="1"/>
  <c r="E5" i="1"/>
  <c r="E4" i="1"/>
  <c r="M7" i="1" l="1"/>
  <c r="J8" i="1"/>
  <c r="L8" i="1"/>
  <c r="I9" i="1"/>
  <c r="K8" i="1"/>
  <c r="C5" i="1"/>
  <c r="F4" i="1"/>
  <c r="E6" i="1"/>
  <c r="F5" i="1" l="1"/>
  <c r="D5" i="1"/>
  <c r="C6" i="1" s="1"/>
  <c r="M8" i="1"/>
  <c r="J9" i="1"/>
  <c r="L9" i="1"/>
  <c r="K9" i="1"/>
  <c r="I10" i="1"/>
  <c r="E7" i="1"/>
  <c r="D6" i="1" l="1"/>
  <c r="C7" i="1" s="1"/>
  <c r="F6" i="1"/>
  <c r="J10" i="1"/>
  <c r="M9" i="1"/>
  <c r="K10" i="1"/>
  <c r="L10" i="1"/>
  <c r="I11" i="1"/>
  <c r="D7" i="1" l="1"/>
  <c r="C8" i="1" s="1"/>
  <c r="F7" i="1"/>
  <c r="M10" i="1"/>
  <c r="J11" i="1"/>
  <c r="L11" i="1"/>
  <c r="I12" i="1"/>
  <c r="K11" i="1"/>
  <c r="D8" i="1" l="1"/>
  <c r="C9" i="1"/>
  <c r="F8" i="1"/>
  <c r="M11" i="1"/>
  <c r="L12" i="1"/>
  <c r="I13" i="1"/>
  <c r="K12" i="1"/>
  <c r="J12" i="1"/>
  <c r="D9" i="1" l="1"/>
  <c r="C10" i="1" s="1"/>
  <c r="F9" i="1"/>
  <c r="M12" i="1"/>
  <c r="L13" i="1"/>
  <c r="K13" i="1"/>
  <c r="I14" i="1"/>
  <c r="J13" i="1"/>
  <c r="F10" i="1" l="1"/>
  <c r="D10" i="1"/>
  <c r="M13" i="1"/>
  <c r="I15" i="1"/>
  <c r="K14" i="1"/>
  <c r="L14" i="1"/>
  <c r="J14" i="1"/>
  <c r="J15" i="1" l="1"/>
  <c r="M14" i="1"/>
  <c r="K15" i="1"/>
  <c r="I16" i="1"/>
  <c r="L15" i="1"/>
  <c r="M15" i="1" l="1"/>
  <c r="J16" i="1"/>
  <c r="K16" i="1"/>
  <c r="I17" i="1"/>
  <c r="L16" i="1"/>
  <c r="M16" i="1" l="1"/>
  <c r="J17" i="1"/>
  <c r="I18" i="1"/>
  <c r="K17" i="1"/>
  <c r="L17" i="1"/>
  <c r="M17" i="1" l="1"/>
  <c r="J18" i="1"/>
  <c r="K18" i="1"/>
  <c r="L18" i="1"/>
  <c r="M18" i="1" l="1"/>
</calcChain>
</file>

<file path=xl/sharedStrings.xml><?xml version="1.0" encoding="utf-8"?>
<sst xmlns="http://schemas.openxmlformats.org/spreadsheetml/2006/main" count="27" uniqueCount="21">
  <si>
    <t>i</t>
  </si>
  <si>
    <t>y_true</t>
  </si>
  <si>
    <t>eps_t</t>
  </si>
  <si>
    <t>slope</t>
  </si>
  <si>
    <t>x</t>
  </si>
  <si>
    <t>y</t>
  </si>
  <si>
    <t>Constants:</t>
  </si>
  <si>
    <t>v</t>
  </si>
  <si>
    <t>m/s</t>
  </si>
  <si>
    <t>units</t>
  </si>
  <si>
    <t>h</t>
  </si>
  <si>
    <t>W/m^2C</t>
  </si>
  <si>
    <t>p</t>
  </si>
  <si>
    <t>kg/m^3</t>
  </si>
  <si>
    <t>Cp</t>
  </si>
  <si>
    <t>J/kgC</t>
  </si>
  <si>
    <t>D</t>
  </si>
  <si>
    <t>m</t>
  </si>
  <si>
    <t>Ts</t>
  </si>
  <si>
    <t>C</t>
  </si>
  <si>
    <t>Euler's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</si>
</sst>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3" applyNumberFormat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9" fontId="0" fillId="0" borderId="0" xfId="0" applyNumberForma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 applyBorder="1"/>
    <xf numFmtId="0" fontId="2" fillId="3" borderId="3" xfId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3" borderId="3" xfId="1" applyNumberFormat="1" applyAlignment="1">
      <alignment horizontal="center"/>
    </xf>
    <xf numFmtId="165" fontId="0" fillId="0" borderId="0" xfId="0" applyNumberFormat="1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18929756771752E-2"/>
          <c:y val="1.9509042534066802E-2"/>
          <c:w val="0.91067790506409196"/>
          <c:h val="0.91775896163664472"/>
        </c:manualLayout>
      </c:layout>
      <c:scatterChart>
        <c:scatterStyle val="lineMarker"/>
        <c:varyColors val="0"/>
        <c:ser>
          <c:idx val="3"/>
          <c:order val="0"/>
          <c:tx>
            <c:v>h = 0.5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8"/>
            <c:spPr>
              <a:solidFill>
                <a:srgbClr val="C00000"/>
              </a:solidFill>
              <a:ln w="6350">
                <a:solidFill>
                  <a:srgbClr val="C00000"/>
                </a:solidFill>
              </a:ln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Sheet1!$C$2:$C$10</c:f>
              <c:numCache>
                <c:formatCode>0.00000</c:formatCode>
                <c:ptCount val="9"/>
                <c:pt idx="0">
                  <c:v>24</c:v>
                </c:pt>
                <c:pt idx="1">
                  <c:v>35.132612902524407</c:v>
                </c:pt>
                <c:pt idx="2">
                  <c:v>44.974235492158677</c:v>
                </c:pt>
                <c:pt idx="3">
                  <c:v>53.674577096135259</c:v>
                </c:pt>
                <c:pt idx="4">
                  <c:v>61.365986041811844</c:v>
                </c:pt>
                <c:pt idx="5">
                  <c:v>68.165462920121442</c:v>
                </c:pt>
                <c:pt idx="6">
                  <c:v>74.176440381494729</c:v>
                </c:pt>
                <c:pt idx="7">
                  <c:v>79.490356538250651</c:v>
                </c:pt>
                <c:pt idx="8">
                  <c:v>84.188045907822882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A8-1346-9F71-06548521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99503"/>
        <c:axId val="1191301151"/>
      </c:scatterChart>
      <c:valAx>
        <c:axId val="119129950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01151"/>
        <c:crosses val="autoZero"/>
        <c:crossBetween val="midCat"/>
      </c:valAx>
      <c:valAx>
        <c:axId val="11913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995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675211195187473"/>
          <c:y val="5.4287963970374289E-2"/>
          <c:w val="0.30428878421095085"/>
          <c:h val="0.1508555795035997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13</xdr:row>
      <xdr:rowOff>132079</xdr:rowOff>
    </xdr:from>
    <xdr:to>
      <xdr:col>9</xdr:col>
      <xdr:colOff>599440</xdr:colOff>
      <xdr:row>31</xdr:row>
      <xdr:rowOff>100384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F87FC-152E-9A42-A7CA-EB3F79AE3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E045-B68E-644B-B185-183CD58C15B2}">
  <dimension ref="A1:U18"/>
  <sheetViews>
    <sheetView tabSelected="1" zoomScale="125" zoomScaleNormal="125" workbookViewId="0">
      <selection activeCell="G5" sqref="G5"/>
    </sheetView>
  </sheetViews>
  <sheetFormatPr baseColWidth="10" defaultRowHeight="16" x14ac:dyDescent="0.2"/>
  <cols>
    <col min="1" max="1" width="3.1640625" style="2" bestFit="1" customWidth="1"/>
    <col min="2" max="2" width="4.1640625" style="2" bestFit="1" customWidth="1"/>
    <col min="3" max="3" width="8.6640625" style="2" bestFit="1" customWidth="1"/>
    <col min="4" max="4" width="8.6640625" style="14" bestFit="1" customWidth="1"/>
    <col min="5" max="5" width="8.1640625" style="2" bestFit="1" customWidth="1"/>
    <col min="6" max="6" width="6.33203125" style="6" bestFit="1" customWidth="1"/>
    <col min="7" max="7" width="21.83203125" style="5" customWidth="1"/>
    <col min="8" max="8" width="3.1640625" style="2" customWidth="1"/>
    <col min="9" max="9" width="5.1640625" style="2" bestFit="1" customWidth="1"/>
    <col min="10" max="10" width="10.1640625" style="2" bestFit="1" customWidth="1"/>
    <col min="11" max="11" width="8.83203125" style="8" bestFit="1" customWidth="1"/>
    <col min="12" max="12" width="12.1640625" style="2" bestFit="1" customWidth="1"/>
    <col min="13" max="13" width="5.6640625" style="6" bestFit="1" customWidth="1"/>
    <col min="14" max="14" width="10.83203125" style="5"/>
    <col min="15" max="15" width="3.1640625" style="5" bestFit="1" customWidth="1"/>
    <col min="16" max="16" width="22.1640625" style="5" customWidth="1"/>
    <col min="17" max="17" width="20.5" style="5" customWidth="1"/>
    <col min="18" max="18" width="11.83203125" style="5" bestFit="1" customWidth="1"/>
    <col min="19" max="19" width="12.1640625" style="5" bestFit="1" customWidth="1"/>
    <col min="20" max="20" width="5.6640625" style="5" bestFit="1" customWidth="1"/>
    <col min="21" max="16384" width="10.83203125" style="5"/>
  </cols>
  <sheetData>
    <row r="1" spans="1:21" s="4" customFormat="1" ht="17" thickBot="1" x14ac:dyDescent="0.25">
      <c r="A1" s="3" t="s">
        <v>0</v>
      </c>
      <c r="B1" s="3" t="s">
        <v>4</v>
      </c>
      <c r="C1" s="3" t="s">
        <v>5</v>
      </c>
      <c r="D1" s="13" t="s">
        <v>3</v>
      </c>
      <c r="E1" s="3" t="s">
        <v>1</v>
      </c>
      <c r="F1" s="7" t="s">
        <v>2</v>
      </c>
      <c r="G1" s="4" t="s">
        <v>20</v>
      </c>
      <c r="H1" s="3" t="s">
        <v>0</v>
      </c>
      <c r="I1" s="3" t="s">
        <v>4</v>
      </c>
      <c r="J1" s="3" t="s">
        <v>5</v>
      </c>
      <c r="K1" s="3" t="s">
        <v>3</v>
      </c>
      <c r="L1" s="3" t="s">
        <v>1</v>
      </c>
      <c r="M1" s="7" t="s">
        <v>2</v>
      </c>
      <c r="O1" s="5"/>
      <c r="P1" s="5" t="s">
        <v>6</v>
      </c>
      <c r="Q1" s="5"/>
      <c r="R1" s="5" t="s">
        <v>9</v>
      </c>
      <c r="S1" s="5"/>
      <c r="T1" s="5"/>
      <c r="U1" s="5"/>
    </row>
    <row r="2" spans="1:21" ht="17" thickBot="1" x14ac:dyDescent="0.25">
      <c r="A2" s="2">
        <v>0</v>
      </c>
      <c r="B2" s="9">
        <v>0</v>
      </c>
      <c r="C2" s="15">
        <v>24</v>
      </c>
      <c r="D2" s="18">
        <f>4*$Q$3/($Q$4*$Q$5*$Q$6*$Q$2)*($Q$7-C2)</f>
        <v>2.7831532256311018</v>
      </c>
      <c r="E2" s="2">
        <f t="shared" ref="E2" si="0">-0.5*B2^4+4*B2^3-10*B2^2+8.5*B2+1</f>
        <v>1</v>
      </c>
      <c r="F2" s="6">
        <f t="shared" ref="F2:F10" si="1">(E2-C2)/E2</f>
        <v>-23</v>
      </c>
      <c r="H2" s="2">
        <v>0</v>
      </c>
      <c r="I2" s="9">
        <v>0</v>
      </c>
      <c r="J2" s="1">
        <v>1</v>
      </c>
      <c r="K2" s="8">
        <f t="shared" ref="K2:K18" si="2">-2*I2^3+12*I2^2-20*I2+8.5</f>
        <v>8.5</v>
      </c>
      <c r="L2" s="2">
        <f t="shared" ref="L2:L18" si="3">-0.5*I2^4+4*I2^3-10*I2^2+8.5*I2+1</f>
        <v>1</v>
      </c>
      <c r="M2" s="6">
        <f t="shared" ref="M2:M18" si="4">(L2-J2)/L2</f>
        <v>0</v>
      </c>
      <c r="P2" s="5" t="s">
        <v>7</v>
      </c>
      <c r="Q2" s="5">
        <v>1.5</v>
      </c>
      <c r="R2" s="5" t="s">
        <v>8</v>
      </c>
    </row>
    <row r="3" spans="1:21" x14ac:dyDescent="0.2">
      <c r="A3" s="2">
        <v>1</v>
      </c>
      <c r="B3" s="2">
        <f>B2+4</f>
        <v>4</v>
      </c>
      <c r="C3" s="16">
        <f>C2+D2*(B3-B2)</f>
        <v>35.132612902524407</v>
      </c>
      <c r="D3" s="14">
        <f t="shared" ref="D3:D10" si="5">4*$Q$3/($Q$4*$Q$5*$Q$6*$Q$2)*($Q$7-C3)</f>
        <v>2.4604056474085678</v>
      </c>
      <c r="E3" s="2">
        <f t="shared" ref="E3:E10" si="6">-0.5*B3^4+4*B3^3-10*B3^2+8.5*B3+1</f>
        <v>3</v>
      </c>
      <c r="F3" s="6">
        <f t="shared" si="1"/>
        <v>-10.710870967508136</v>
      </c>
      <c r="H3" s="2">
        <v>1</v>
      </c>
      <c r="I3" s="2">
        <f t="shared" ref="I3:I18" si="7">I2+0.25</f>
        <v>0.25</v>
      </c>
      <c r="J3" s="2">
        <f t="shared" ref="J3:J18" si="8">J2+K2*(I3-I2)</f>
        <v>3.125</v>
      </c>
      <c r="K3" s="8">
        <f t="shared" si="2"/>
        <v>4.21875</v>
      </c>
      <c r="L3" s="2">
        <f t="shared" si="3"/>
        <v>2.560546875</v>
      </c>
      <c r="M3" s="6">
        <f t="shared" si="4"/>
        <v>-0.2204424103737605</v>
      </c>
      <c r="P3" s="5" t="s">
        <v>10</v>
      </c>
      <c r="Q3" s="5">
        <v>1000</v>
      </c>
      <c r="R3" s="5" t="s">
        <v>11</v>
      </c>
    </row>
    <row r="4" spans="1:21" x14ac:dyDescent="0.2">
      <c r="A4" s="2">
        <v>2</v>
      </c>
      <c r="B4" s="2">
        <f t="shared" ref="B4:B10" si="9">B3+4</f>
        <v>8</v>
      </c>
      <c r="C4" s="16">
        <f t="shared" ref="C4:C10" si="10">C3+D3*(B4-B3)</f>
        <v>44.974235492158677</v>
      </c>
      <c r="D4" s="14">
        <f>4*$Q$3/($Q$4*$Q$5*$Q$6*$Q$2)*($Q$7-C4)</f>
        <v>2.175085400994146</v>
      </c>
      <c r="E4" s="2">
        <f t="shared" si="6"/>
        <v>-571</v>
      </c>
      <c r="F4" s="6">
        <f t="shared" si="1"/>
        <v>1.0787639851001027</v>
      </c>
      <c r="H4" s="2">
        <v>2</v>
      </c>
      <c r="I4" s="2">
        <f t="shared" si="7"/>
        <v>0.5</v>
      </c>
      <c r="J4" s="2">
        <f t="shared" si="8"/>
        <v>4.1796875</v>
      </c>
      <c r="K4" s="8">
        <f t="shared" si="2"/>
        <v>1.25</v>
      </c>
      <c r="L4" s="2">
        <f t="shared" si="3"/>
        <v>3.21875</v>
      </c>
      <c r="M4" s="6">
        <f t="shared" si="4"/>
        <v>-0.29854368932038833</v>
      </c>
      <c r="P4" s="10" t="s">
        <v>12</v>
      </c>
      <c r="Q4" s="5">
        <v>1000</v>
      </c>
      <c r="R4" s="10" t="s">
        <v>13</v>
      </c>
    </row>
    <row r="5" spans="1:21" x14ac:dyDescent="0.2">
      <c r="A5" s="2">
        <v>3</v>
      </c>
      <c r="B5" s="2">
        <f t="shared" si="9"/>
        <v>12</v>
      </c>
      <c r="C5" s="16">
        <f t="shared" si="10"/>
        <v>53.674577096135259</v>
      </c>
      <c r="D5" s="14">
        <f t="shared" si="5"/>
        <v>1.9228522364191467</v>
      </c>
      <c r="E5" s="2">
        <f t="shared" si="6"/>
        <v>-4793</v>
      </c>
      <c r="F5" s="6">
        <f t="shared" si="1"/>
        <v>1.0111985347582173</v>
      </c>
      <c r="H5" s="2">
        <v>3</v>
      </c>
      <c r="I5" s="2">
        <f t="shared" si="7"/>
        <v>0.75</v>
      </c>
      <c r="J5" s="2">
        <f t="shared" si="8"/>
        <v>4.4921875</v>
      </c>
      <c r="K5" s="8">
        <f t="shared" si="2"/>
        <v>-0.59375</v>
      </c>
      <c r="L5" s="2">
        <f t="shared" si="3"/>
        <v>3.279296875</v>
      </c>
      <c r="M5" s="6">
        <f t="shared" si="4"/>
        <v>-0.36986301369863012</v>
      </c>
      <c r="P5" s="10" t="s">
        <v>14</v>
      </c>
      <c r="Q5" s="10">
        <v>4181</v>
      </c>
      <c r="R5" s="10" t="s">
        <v>15</v>
      </c>
    </row>
    <row r="6" spans="1:21" x14ac:dyDescent="0.2">
      <c r="A6" s="2">
        <v>4</v>
      </c>
      <c r="B6" s="2">
        <f t="shared" si="9"/>
        <v>16</v>
      </c>
      <c r="C6" s="16">
        <f t="shared" si="10"/>
        <v>61.365986041811844</v>
      </c>
      <c r="D6" s="14">
        <f t="shared" si="5"/>
        <v>1.6998692195774001</v>
      </c>
      <c r="E6" s="2">
        <f t="shared" si="6"/>
        <v>-18807</v>
      </c>
      <c r="F6" s="6">
        <f t="shared" si="1"/>
        <v>1.0032629332717504</v>
      </c>
      <c r="H6" s="2">
        <v>4</v>
      </c>
      <c r="I6" s="2">
        <f t="shared" si="7"/>
        <v>1</v>
      </c>
      <c r="J6" s="2">
        <f t="shared" si="8"/>
        <v>4.34375</v>
      </c>
      <c r="K6" s="8">
        <f t="shared" si="2"/>
        <v>-1.5</v>
      </c>
      <c r="L6" s="2">
        <f t="shared" si="3"/>
        <v>3</v>
      </c>
      <c r="M6" s="6">
        <f t="shared" si="4"/>
        <v>-0.44791666666666669</v>
      </c>
      <c r="P6" s="10" t="s">
        <v>16</v>
      </c>
      <c r="Q6" s="11">
        <v>2.1999999999999999E-2</v>
      </c>
      <c r="R6" s="10" t="s">
        <v>17</v>
      </c>
    </row>
    <row r="7" spans="1:21" x14ac:dyDescent="0.2">
      <c r="A7" s="2">
        <v>5</v>
      </c>
      <c r="B7" s="12">
        <f t="shared" si="9"/>
        <v>20</v>
      </c>
      <c r="C7" s="17">
        <f t="shared" si="10"/>
        <v>68.165462920121442</v>
      </c>
      <c r="D7" s="14">
        <f t="shared" si="5"/>
        <v>1.5027443653433226</v>
      </c>
      <c r="E7" s="2">
        <f t="shared" si="6"/>
        <v>-51829</v>
      </c>
      <c r="F7" s="6">
        <f t="shared" si="1"/>
        <v>1.0013151992691374</v>
      </c>
      <c r="H7" s="2">
        <v>5</v>
      </c>
      <c r="I7" s="2">
        <f t="shared" si="7"/>
        <v>1.25</v>
      </c>
      <c r="J7" s="2">
        <f t="shared" si="8"/>
        <v>3.96875</v>
      </c>
      <c r="K7" s="8">
        <f t="shared" si="2"/>
        <v>-1.65625</v>
      </c>
      <c r="L7" s="2">
        <f t="shared" si="3"/>
        <v>2.591796875</v>
      </c>
      <c r="M7" s="6">
        <f t="shared" si="4"/>
        <v>-0.53127354935945748</v>
      </c>
      <c r="P7" s="10" t="s">
        <v>18</v>
      </c>
      <c r="Q7" s="10">
        <v>120</v>
      </c>
      <c r="R7" s="10" t="s">
        <v>19</v>
      </c>
    </row>
    <row r="8" spans="1:21" x14ac:dyDescent="0.2">
      <c r="A8" s="2">
        <v>6</v>
      </c>
      <c r="B8" s="2">
        <f t="shared" si="9"/>
        <v>24</v>
      </c>
      <c r="C8" s="16">
        <f t="shared" si="10"/>
        <v>74.176440381494729</v>
      </c>
      <c r="D8" s="14">
        <f t="shared" si="5"/>
        <v>1.3284790391889796</v>
      </c>
      <c r="E8" s="2">
        <f t="shared" si="6"/>
        <v>-116147</v>
      </c>
      <c r="F8" s="6">
        <f t="shared" si="1"/>
        <v>1.000638642757725</v>
      </c>
      <c r="H8" s="2">
        <v>6</v>
      </c>
      <c r="I8" s="2">
        <f t="shared" si="7"/>
        <v>1.5</v>
      </c>
      <c r="J8" s="2">
        <f t="shared" si="8"/>
        <v>3.5546875</v>
      </c>
      <c r="K8" s="8">
        <f t="shared" si="2"/>
        <v>-1.25</v>
      </c>
      <c r="L8" s="2">
        <f t="shared" si="3"/>
        <v>2.21875</v>
      </c>
      <c r="M8" s="6">
        <f t="shared" si="4"/>
        <v>-0.602112676056338</v>
      </c>
    </row>
    <row r="9" spans="1:21" x14ac:dyDescent="0.2">
      <c r="A9" s="2">
        <v>7</v>
      </c>
      <c r="B9" s="2">
        <f t="shared" si="9"/>
        <v>28</v>
      </c>
      <c r="C9" s="16">
        <f t="shared" si="10"/>
        <v>79.490356538250651</v>
      </c>
      <c r="D9" s="14">
        <f t="shared" si="5"/>
        <v>1.174422342393058</v>
      </c>
      <c r="E9" s="2">
        <f t="shared" si="6"/>
        <v>-227121</v>
      </c>
      <c r="F9" s="6">
        <f t="shared" si="1"/>
        <v>1.0003499912229086</v>
      </c>
      <c r="H9" s="2">
        <v>7</v>
      </c>
      <c r="I9" s="2">
        <f t="shared" si="7"/>
        <v>1.75</v>
      </c>
      <c r="J9" s="2">
        <f t="shared" si="8"/>
        <v>3.2421875</v>
      </c>
      <c r="K9" s="8">
        <f t="shared" si="2"/>
        <v>-0.46875</v>
      </c>
      <c r="L9" s="2">
        <f t="shared" si="3"/>
        <v>1.998046875</v>
      </c>
      <c r="M9" s="6">
        <f t="shared" si="4"/>
        <v>-0.62267839687194526</v>
      </c>
    </row>
    <row r="10" spans="1:21" x14ac:dyDescent="0.2">
      <c r="A10" s="2">
        <v>8</v>
      </c>
      <c r="B10" s="2">
        <f t="shared" si="9"/>
        <v>32</v>
      </c>
      <c r="C10" s="16">
        <f t="shared" si="10"/>
        <v>84.188045907822882</v>
      </c>
      <c r="D10" s="14">
        <f t="shared" si="5"/>
        <v>1.0382307869562051</v>
      </c>
      <c r="E10" s="2">
        <f t="shared" si="6"/>
        <v>-403183</v>
      </c>
      <c r="F10" s="6">
        <f t="shared" si="1"/>
        <v>1.0002088085209639</v>
      </c>
      <c r="H10" s="2">
        <v>8</v>
      </c>
      <c r="I10" s="2">
        <f t="shared" si="7"/>
        <v>2</v>
      </c>
      <c r="J10" s="2">
        <f t="shared" si="8"/>
        <v>3.125</v>
      </c>
      <c r="K10" s="8">
        <f t="shared" si="2"/>
        <v>0.5</v>
      </c>
      <c r="L10" s="2">
        <f t="shared" si="3"/>
        <v>2</v>
      </c>
      <c r="M10" s="6">
        <f t="shared" si="4"/>
        <v>-0.5625</v>
      </c>
    </row>
    <row r="11" spans="1:21" x14ac:dyDescent="0.2">
      <c r="H11" s="2">
        <v>9</v>
      </c>
      <c r="I11" s="2">
        <f t="shared" si="7"/>
        <v>2.25</v>
      </c>
      <c r="J11" s="2">
        <f t="shared" si="8"/>
        <v>3.25</v>
      </c>
      <c r="K11" s="8">
        <f t="shared" si="2"/>
        <v>1.46875</v>
      </c>
      <c r="L11" s="2">
        <f t="shared" si="3"/>
        <v>2.248046875</v>
      </c>
      <c r="M11" s="6">
        <f t="shared" si="4"/>
        <v>-0.44569939183318852</v>
      </c>
    </row>
    <row r="12" spans="1:21" x14ac:dyDescent="0.2">
      <c r="H12" s="2">
        <v>10</v>
      </c>
      <c r="I12" s="2">
        <f t="shared" si="7"/>
        <v>2.5</v>
      </c>
      <c r="J12" s="2">
        <f t="shared" si="8"/>
        <v>3.6171875</v>
      </c>
      <c r="K12" s="8">
        <f t="shared" si="2"/>
        <v>2.25</v>
      </c>
      <c r="L12" s="2">
        <f t="shared" si="3"/>
        <v>2.71875</v>
      </c>
      <c r="M12" s="6">
        <f t="shared" si="4"/>
        <v>-0.33045977011494254</v>
      </c>
    </row>
    <row r="13" spans="1:21" x14ac:dyDescent="0.2">
      <c r="H13" s="2">
        <v>11</v>
      </c>
      <c r="I13" s="2">
        <f t="shared" si="7"/>
        <v>2.75</v>
      </c>
      <c r="J13" s="2">
        <f t="shared" si="8"/>
        <v>4.1796875</v>
      </c>
      <c r="K13" s="8">
        <f t="shared" si="2"/>
        <v>2.65625</v>
      </c>
      <c r="L13" s="2">
        <f t="shared" si="3"/>
        <v>3.341796875</v>
      </c>
      <c r="M13" s="6">
        <f t="shared" si="4"/>
        <v>-0.25073056691992984</v>
      </c>
    </row>
    <row r="14" spans="1:21" x14ac:dyDescent="0.2">
      <c r="H14" s="2">
        <v>12</v>
      </c>
      <c r="I14" s="2">
        <f t="shared" si="7"/>
        <v>3</v>
      </c>
      <c r="J14" s="2">
        <f t="shared" si="8"/>
        <v>4.84375</v>
      </c>
      <c r="K14" s="8">
        <f t="shared" si="2"/>
        <v>2.5</v>
      </c>
      <c r="L14" s="2">
        <f t="shared" si="3"/>
        <v>4</v>
      </c>
      <c r="M14" s="6">
        <f t="shared" si="4"/>
        <v>-0.2109375</v>
      </c>
    </row>
    <row r="15" spans="1:21" x14ac:dyDescent="0.2">
      <c r="H15" s="2">
        <v>13</v>
      </c>
      <c r="I15" s="2">
        <f t="shared" si="7"/>
        <v>3.25</v>
      </c>
      <c r="J15" s="2">
        <f t="shared" si="8"/>
        <v>5.46875</v>
      </c>
      <c r="K15" s="8">
        <f t="shared" si="2"/>
        <v>1.59375</v>
      </c>
      <c r="L15" s="2">
        <f t="shared" si="3"/>
        <v>4.529296875</v>
      </c>
      <c r="M15" s="6">
        <f t="shared" si="4"/>
        <v>-0.20741699008193187</v>
      </c>
    </row>
    <row r="16" spans="1:21" x14ac:dyDescent="0.2">
      <c r="H16" s="2">
        <v>14</v>
      </c>
      <c r="I16" s="2">
        <f t="shared" si="7"/>
        <v>3.5</v>
      </c>
      <c r="J16" s="2">
        <f t="shared" si="8"/>
        <v>5.8671875</v>
      </c>
      <c r="K16" s="8">
        <f t="shared" si="2"/>
        <v>-0.25</v>
      </c>
      <c r="L16" s="2">
        <f t="shared" si="3"/>
        <v>4.71875</v>
      </c>
      <c r="M16" s="6">
        <f t="shared" si="4"/>
        <v>-0.2433774834437086</v>
      </c>
    </row>
    <row r="17" spans="8:13" x14ac:dyDescent="0.2">
      <c r="H17" s="2">
        <v>15</v>
      </c>
      <c r="I17" s="2">
        <f t="shared" si="7"/>
        <v>3.75</v>
      </c>
      <c r="J17" s="2">
        <f t="shared" si="8"/>
        <v>5.8046875</v>
      </c>
      <c r="K17" s="8">
        <f t="shared" si="2"/>
        <v>-3.21875</v>
      </c>
      <c r="L17" s="2">
        <f t="shared" si="3"/>
        <v>4.310546875</v>
      </c>
      <c r="M17" s="6">
        <f t="shared" si="4"/>
        <v>-0.34662437698232895</v>
      </c>
    </row>
    <row r="18" spans="8:13" x14ac:dyDescent="0.2">
      <c r="H18" s="2">
        <v>16</v>
      </c>
      <c r="I18" s="2">
        <f t="shared" si="7"/>
        <v>4</v>
      </c>
      <c r="J18" s="2">
        <f t="shared" si="8"/>
        <v>5</v>
      </c>
      <c r="K18" s="8">
        <f t="shared" si="2"/>
        <v>-7.5</v>
      </c>
      <c r="L18" s="2">
        <f t="shared" si="3"/>
        <v>3</v>
      </c>
      <c r="M18" s="6">
        <f t="shared" si="4"/>
        <v>-0.66666666666666663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Steinman</dc:creator>
  <cp:lastModifiedBy>Andrew Zhang</cp:lastModifiedBy>
  <dcterms:created xsi:type="dcterms:W3CDTF">2021-03-31T01:29:28Z</dcterms:created>
  <dcterms:modified xsi:type="dcterms:W3CDTF">2021-04-20T22:34:30Z</dcterms:modified>
</cp:coreProperties>
</file>