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ales Division\DS Institution\Onshore &amp; Offshore Mandate Info\政府基金資訊整理\"/>
    </mc:Choice>
  </mc:AlternateContent>
  <bookViews>
    <workbookView xWindow="120" yWindow="0" windowWidth="13995" windowHeight="2640" tabRatio="844" firstSheet="4" activeTab="8"/>
  </bookViews>
  <sheets>
    <sheet name="Government Fund Info (Raw Data)" sheetId="2" r:id="rId1"/>
    <sheet name="Onshore (Raw data)" sheetId="1" r:id="rId2"/>
    <sheet name="Offshore (Raw data)" sheetId="5" r:id="rId3"/>
    <sheet name="Account Summary&amp; Breakdown" sheetId="6" r:id="rId4"/>
    <sheet name="Onshore Mandate" sheetId="8" r:id="rId5"/>
    <sheet name="Offshore Mandate" sheetId="9" r:id="rId6"/>
    <sheet name="Offshore Mandate Performance" sheetId="11" r:id="rId7"/>
    <sheet name="Onshore Difference" sheetId="12" r:id="rId8"/>
    <sheet name="Offshore Difference" sheetId="13" r:id="rId9"/>
  </sheets>
  <definedNames>
    <definedName name="_xlnm._FilterDatabase" localSheetId="2" hidden="1">'Offshore (Raw data)'!$A$2:$N$184</definedName>
    <definedName name="_xlnm._FilterDatabase" localSheetId="5" hidden="1">'Offshore Mandate'!$B$34:$H$34</definedName>
    <definedName name="_xlnm._FilterDatabase" localSheetId="1" hidden="1">'Onshore (Raw data)'!$A$2:$L$96</definedName>
    <definedName name="_xlnm.Print_Area" localSheetId="6">'Offshore Mandate Performance'!$A$1:$AV$44</definedName>
  </definedNames>
  <calcPr calcId="162913"/>
</workbook>
</file>

<file path=xl/calcChain.xml><?xml version="1.0" encoding="utf-8"?>
<calcChain xmlns="http://schemas.openxmlformats.org/spreadsheetml/2006/main">
  <c r="M96" i="12" l="1"/>
  <c r="E96" i="12"/>
  <c r="U5" i="13"/>
  <c r="U3" i="13"/>
  <c r="Q184" i="13"/>
  <c r="G184" i="13"/>
  <c r="DV83" i="11"/>
  <c r="DS83" i="11"/>
  <c r="DP83" i="11"/>
  <c r="DM83" i="11"/>
  <c r="CQ83" i="11"/>
  <c r="CN83" i="11"/>
  <c r="CK83" i="11"/>
  <c r="CH83" i="11"/>
  <c r="CC83" i="11"/>
  <c r="BZ83" i="11"/>
  <c r="BW83" i="11"/>
  <c r="BT83" i="11"/>
  <c r="BQ83" i="11"/>
  <c r="BL83" i="11"/>
  <c r="BI83" i="11"/>
  <c r="BF83" i="11"/>
  <c r="BC83" i="11"/>
  <c r="AZ83" i="11"/>
  <c r="AU83" i="11"/>
  <c r="AR83" i="11"/>
  <c r="AO83" i="11"/>
  <c r="AL83" i="11"/>
  <c r="AG83" i="11"/>
  <c r="AD83" i="11"/>
  <c r="AA83" i="11"/>
  <c r="X83" i="11"/>
  <c r="H83" i="11"/>
  <c r="E83" i="11"/>
  <c r="L41" i="9"/>
  <c r="D17" i="9" s="1"/>
  <c r="J4" i="2" l="1"/>
  <c r="DV81" i="11" l="1"/>
  <c r="DV82" i="11"/>
  <c r="DS81" i="11"/>
  <c r="DS82" i="11"/>
  <c r="DP81" i="11"/>
  <c r="DP82" i="11"/>
  <c r="DM81" i="11"/>
  <c r="DM82" i="11"/>
  <c r="CQ82" i="11"/>
  <c r="CN82" i="11"/>
  <c r="CK82" i="11"/>
  <c r="CH82" i="11"/>
  <c r="CC82" i="11"/>
  <c r="BZ82" i="11"/>
  <c r="BW82" i="11"/>
  <c r="BT82" i="11"/>
  <c r="BQ82" i="11"/>
  <c r="BL82" i="11"/>
  <c r="BI82" i="11"/>
  <c r="BF82" i="11"/>
  <c r="BC82" i="11"/>
  <c r="AZ82" i="11"/>
  <c r="AU82" i="11"/>
  <c r="AR82" i="11"/>
  <c r="AO82" i="11"/>
  <c r="AL82" i="11"/>
  <c r="AG82" i="11"/>
  <c r="AD82" i="11"/>
  <c r="AA82" i="11"/>
  <c r="X82" i="11"/>
  <c r="H82" i="11"/>
  <c r="E82" i="11"/>
  <c r="C24" i="2" l="1"/>
  <c r="Q56" i="12" l="1"/>
  <c r="DH81" i="11"/>
  <c r="DH82" i="11"/>
  <c r="DH83" i="11"/>
  <c r="DH84" i="11"/>
  <c r="DH85" i="11"/>
  <c r="DH86" i="11"/>
  <c r="DH87" i="11"/>
  <c r="DH88" i="11"/>
  <c r="DH89" i="11"/>
  <c r="DH90" i="11"/>
  <c r="DH91" i="11"/>
  <c r="DH92" i="11"/>
  <c r="DH93" i="11"/>
  <c r="DE81" i="11"/>
  <c r="DE82" i="11"/>
  <c r="DE83" i="11"/>
  <c r="DE84" i="11"/>
  <c r="DE85" i="11"/>
  <c r="DE86" i="11"/>
  <c r="DE87" i="11"/>
  <c r="DE88" i="11"/>
  <c r="DE89" i="11"/>
  <c r="DE90" i="11"/>
  <c r="DE91" i="11"/>
  <c r="DE92" i="11"/>
  <c r="DE93" i="11"/>
  <c r="DB81" i="11"/>
  <c r="DB82" i="11"/>
  <c r="DB83" i="11"/>
  <c r="DB84" i="11"/>
  <c r="DB85" i="11"/>
  <c r="DB86" i="11"/>
  <c r="DB87" i="11"/>
  <c r="DB88" i="11"/>
  <c r="DB89" i="11"/>
  <c r="DB90" i="11"/>
  <c r="DB91" i="11"/>
  <c r="DB92" i="11"/>
  <c r="DB93" i="11"/>
  <c r="CY81" i="11"/>
  <c r="CY82" i="11"/>
  <c r="CY83" i="11"/>
  <c r="CY84" i="11"/>
  <c r="CY85" i="11"/>
  <c r="CY86" i="11"/>
  <c r="CY87" i="11"/>
  <c r="CY88" i="11"/>
  <c r="CY89" i="11"/>
  <c r="CY90" i="11"/>
  <c r="CY91" i="11"/>
  <c r="CY92" i="11"/>
  <c r="CY93" i="11"/>
  <c r="CV81" i="11"/>
  <c r="CV82" i="11"/>
  <c r="CV83" i="11"/>
  <c r="CV84" i="11"/>
  <c r="CV85" i="11"/>
  <c r="CV86" i="11"/>
  <c r="CV87" i="11"/>
  <c r="CV88" i="11"/>
  <c r="CV89" i="11"/>
  <c r="CV90" i="11"/>
  <c r="CV91" i="11"/>
  <c r="CV92" i="11"/>
  <c r="CV93" i="11"/>
  <c r="CQ81" i="11"/>
  <c r="CN81" i="11"/>
  <c r="CK81" i="11"/>
  <c r="CH81" i="11"/>
  <c r="CC81" i="11"/>
  <c r="BZ81" i="11"/>
  <c r="BW81" i="11"/>
  <c r="BT81" i="11"/>
  <c r="BQ81" i="11"/>
  <c r="BL81" i="11"/>
  <c r="BI81" i="11"/>
  <c r="BF81" i="11"/>
  <c r="BC81" i="11"/>
  <c r="AZ81" i="11"/>
  <c r="AU81" i="11"/>
  <c r="AR81" i="11"/>
  <c r="AO81" i="11"/>
  <c r="AL81" i="11"/>
  <c r="AG81" i="11"/>
  <c r="AD81" i="11"/>
  <c r="AA81" i="11"/>
  <c r="X81" i="11"/>
  <c r="H81" i="11"/>
  <c r="E81" i="11"/>
  <c r="L35" i="2" l="1"/>
  <c r="L34" i="2"/>
  <c r="L33" i="2"/>
  <c r="L32" i="2"/>
  <c r="J32" i="2"/>
  <c r="L31" i="2"/>
  <c r="J31" i="2"/>
  <c r="L30" i="2"/>
  <c r="J30" i="2"/>
  <c r="L29" i="2"/>
  <c r="J29" i="2"/>
  <c r="L20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1" i="2"/>
  <c r="L22" i="2"/>
  <c r="L23" i="2"/>
  <c r="L4" i="2"/>
  <c r="L24" i="2" l="1"/>
  <c r="M35" i="2" s="1"/>
  <c r="DV78" i="11"/>
  <c r="DS78" i="11"/>
  <c r="DP78" i="11"/>
  <c r="DM78" i="11"/>
  <c r="M13" i="2" l="1"/>
  <c r="M19" i="2"/>
  <c r="M14" i="2"/>
  <c r="M20" i="2"/>
  <c r="M21" i="2"/>
  <c r="M6" i="2"/>
  <c r="M24" i="2"/>
  <c r="M9" i="2"/>
  <c r="M4" i="2"/>
  <c r="M15" i="2"/>
  <c r="M10" i="2"/>
  <c r="M33" i="2"/>
  <c r="M16" i="2"/>
  <c r="M23" i="2"/>
  <c r="M5" i="2"/>
  <c r="M32" i="2"/>
  <c r="M11" i="2"/>
  <c r="M17" i="2"/>
  <c r="M29" i="2"/>
  <c r="M12" i="2"/>
  <c r="M18" i="2"/>
  <c r="M7" i="2"/>
  <c r="M8" i="2"/>
  <c r="M22" i="2"/>
  <c r="M34" i="2"/>
  <c r="M31" i="2"/>
  <c r="M30" i="2"/>
  <c r="Q47" i="12"/>
  <c r="Q48" i="12"/>
  <c r="Q49" i="12"/>
  <c r="Q50" i="12"/>
  <c r="Q51" i="12"/>
  <c r="Q52" i="12"/>
  <c r="Q53" i="12"/>
  <c r="Q54" i="12"/>
  <c r="Q55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DV80" i="11" l="1"/>
  <c r="DS80" i="11"/>
  <c r="DP80" i="11"/>
  <c r="DM80" i="11"/>
  <c r="CV80" i="11"/>
  <c r="CY80" i="11"/>
  <c r="DB80" i="11"/>
  <c r="DE80" i="11"/>
  <c r="DH80" i="11"/>
  <c r="CQ80" i="11"/>
  <c r="CN80" i="11"/>
  <c r="CK80" i="11"/>
  <c r="CH80" i="11"/>
  <c r="CC80" i="11"/>
  <c r="BZ80" i="11"/>
  <c r="BW80" i="11"/>
  <c r="BT80" i="11"/>
  <c r="BQ80" i="11"/>
  <c r="BL80" i="11"/>
  <c r="BI80" i="11"/>
  <c r="BF80" i="11"/>
  <c r="BC80" i="11"/>
  <c r="AZ80" i="11"/>
  <c r="AU80" i="11"/>
  <c r="AR80" i="11"/>
  <c r="AO80" i="11"/>
  <c r="AL80" i="11" l="1"/>
  <c r="AG80" i="11"/>
  <c r="AD80" i="11"/>
  <c r="AA80" i="11"/>
  <c r="X80" i="11"/>
  <c r="H80" i="11"/>
  <c r="E80" i="11"/>
  <c r="DV79" i="11"/>
  <c r="DS79" i="11"/>
  <c r="DP79" i="11"/>
  <c r="DM79" i="11"/>
  <c r="DH79" i="11"/>
  <c r="DE79" i="11"/>
  <c r="DB79" i="11"/>
  <c r="CY79" i="11"/>
  <c r="CV79" i="11"/>
  <c r="CQ79" i="11"/>
  <c r="CN79" i="11"/>
  <c r="CK79" i="11"/>
  <c r="CH79" i="11"/>
  <c r="CC79" i="11"/>
  <c r="BZ79" i="11"/>
  <c r="BW79" i="11"/>
  <c r="BT79" i="11"/>
  <c r="BQ79" i="11"/>
  <c r="BL79" i="11"/>
  <c r="BI79" i="11"/>
  <c r="BF79" i="11"/>
  <c r="BC79" i="11"/>
  <c r="AZ79" i="11"/>
  <c r="AU79" i="11"/>
  <c r="AR79" i="11"/>
  <c r="AO79" i="11"/>
  <c r="AL79" i="11"/>
  <c r="AG79" i="11"/>
  <c r="AD79" i="11"/>
  <c r="AA79" i="11"/>
  <c r="X79" i="11"/>
  <c r="H79" i="11"/>
  <c r="E79" i="11"/>
  <c r="F96" i="1" l="1"/>
  <c r="E96" i="1"/>
  <c r="E24" i="2" l="1"/>
  <c r="U183" i="13" l="1"/>
  <c r="U4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Q3" i="12"/>
  <c r="DH78" i="11"/>
  <c r="DE78" i="11"/>
  <c r="DB78" i="11"/>
  <c r="CY78" i="11"/>
  <c r="CV78" i="11"/>
  <c r="CQ77" i="11"/>
  <c r="CN77" i="11"/>
  <c r="CK77" i="11"/>
  <c r="CH77" i="11"/>
  <c r="CQ78" i="11"/>
  <c r="CN78" i="11"/>
  <c r="CK78" i="11"/>
  <c r="CH78" i="11"/>
  <c r="CC78" i="11"/>
  <c r="BZ78" i="11"/>
  <c r="BW78" i="11"/>
  <c r="BT78" i="11"/>
  <c r="BQ78" i="11"/>
  <c r="BL78" i="11"/>
  <c r="BI78" i="11"/>
  <c r="BF78" i="11"/>
  <c r="BC78" i="11"/>
  <c r="AZ78" i="11"/>
  <c r="AU78" i="11"/>
  <c r="AR78" i="11"/>
  <c r="AO78" i="11"/>
  <c r="AL78" i="11"/>
  <c r="AG78" i="11"/>
  <c r="AD78" i="11"/>
  <c r="AA78" i="11"/>
  <c r="X78" i="11"/>
  <c r="H78" i="11"/>
  <c r="E78" i="11"/>
  <c r="DV77" i="11"/>
  <c r="DS77" i="11"/>
  <c r="DP77" i="11"/>
  <c r="DM77" i="11"/>
  <c r="DV76" i="11"/>
  <c r="DS76" i="11"/>
  <c r="DP76" i="11"/>
  <c r="DM76" i="11"/>
  <c r="DV75" i="11"/>
  <c r="DS75" i="11"/>
  <c r="DP75" i="11"/>
  <c r="DM75" i="11"/>
  <c r="DV74" i="11"/>
  <c r="DS74" i="11"/>
  <c r="DP74" i="11"/>
  <c r="DM74" i="11"/>
  <c r="DV73" i="11"/>
  <c r="DS73" i="11"/>
  <c r="DP73" i="11"/>
  <c r="DM73" i="11"/>
  <c r="DV72" i="11"/>
  <c r="DS72" i="11"/>
  <c r="DP72" i="11"/>
  <c r="DM72" i="11"/>
  <c r="DV71" i="11"/>
  <c r="DS71" i="11"/>
  <c r="DP71" i="11"/>
  <c r="DM71" i="11"/>
  <c r="DV70" i="11"/>
  <c r="DS70" i="11"/>
  <c r="DP70" i="11"/>
  <c r="DM70" i="11"/>
  <c r="DV69" i="11"/>
  <c r="DS69" i="11"/>
  <c r="DP69" i="11"/>
  <c r="DM69" i="11"/>
  <c r="DV68" i="11"/>
  <c r="DS68" i="11"/>
  <c r="DP68" i="11"/>
  <c r="DM68" i="11"/>
  <c r="DV67" i="11"/>
  <c r="DS67" i="11"/>
  <c r="DP67" i="11"/>
  <c r="DM67" i="11"/>
  <c r="DV66" i="11"/>
  <c r="DS66" i="11"/>
  <c r="DP66" i="11"/>
  <c r="DM66" i="11"/>
  <c r="DV65" i="11"/>
  <c r="DS65" i="11"/>
  <c r="DP65" i="11"/>
  <c r="DM65" i="11"/>
  <c r="DV64" i="11"/>
  <c r="DS64" i="11"/>
  <c r="DP64" i="11"/>
  <c r="DM64" i="11"/>
  <c r="DV63" i="11"/>
  <c r="DS63" i="11"/>
  <c r="DP63" i="11"/>
  <c r="DM63" i="11"/>
  <c r="DV62" i="11"/>
  <c r="DS62" i="11"/>
  <c r="DP62" i="11"/>
  <c r="DM62" i="11"/>
  <c r="DV61" i="11"/>
  <c r="DS61" i="11"/>
  <c r="DP61" i="11"/>
  <c r="DM61" i="11"/>
  <c r="DV60" i="11"/>
  <c r="DS60" i="11"/>
  <c r="DP60" i="11"/>
  <c r="DM60" i="11"/>
  <c r="DV59" i="11"/>
  <c r="DS59" i="11"/>
  <c r="DP59" i="11"/>
  <c r="DM59" i="11"/>
  <c r="DV58" i="11"/>
  <c r="DS58" i="11"/>
  <c r="DP58" i="11"/>
  <c r="DM58" i="11"/>
  <c r="DV57" i="11"/>
  <c r="DS57" i="11"/>
  <c r="DP57" i="11"/>
  <c r="DM57" i="11"/>
  <c r="DV56" i="11"/>
  <c r="DS56" i="11"/>
  <c r="DP56" i="11"/>
  <c r="DM56" i="11"/>
  <c r="DV55" i="11"/>
  <c r="DS55" i="11"/>
  <c r="DP55" i="11"/>
  <c r="DM55" i="11"/>
  <c r="DV54" i="11"/>
  <c r="DS54" i="11"/>
  <c r="DP54" i="11"/>
  <c r="DM54" i="11"/>
  <c r="DV53" i="11"/>
  <c r="DS53" i="11"/>
  <c r="DP53" i="11"/>
  <c r="DM53" i="11"/>
  <c r="DV52" i="11"/>
  <c r="DS52" i="11"/>
  <c r="DP52" i="11"/>
  <c r="DM52" i="11"/>
  <c r="DV51" i="11"/>
  <c r="DS51" i="11"/>
  <c r="DP51" i="11"/>
  <c r="DM51" i="11"/>
  <c r="DV50" i="11"/>
  <c r="DS50" i="11"/>
  <c r="DP50" i="11"/>
  <c r="DM50" i="11"/>
  <c r="DV49" i="11"/>
  <c r="DS49" i="11"/>
  <c r="DP49" i="11"/>
  <c r="DM49" i="11"/>
  <c r="DV48" i="11"/>
  <c r="DS48" i="11"/>
  <c r="DP48" i="11"/>
  <c r="DM48" i="11"/>
  <c r="DV47" i="11"/>
  <c r="DS47" i="11"/>
  <c r="DP47" i="11"/>
  <c r="DM47" i="11"/>
  <c r="DV46" i="11"/>
  <c r="DS46" i="11"/>
  <c r="DP46" i="11"/>
  <c r="DM46" i="11"/>
  <c r="DV45" i="11"/>
  <c r="DS45" i="11"/>
  <c r="DP45" i="11"/>
  <c r="DM45" i="11"/>
  <c r="DV44" i="11"/>
  <c r="DS44" i="11"/>
  <c r="DP44" i="11"/>
  <c r="DM44" i="11"/>
  <c r="DV43" i="11"/>
  <c r="DS43" i="11"/>
  <c r="DP43" i="11"/>
  <c r="DM43" i="11"/>
  <c r="DV42" i="11"/>
  <c r="DS42" i="11"/>
  <c r="DP42" i="11"/>
  <c r="DM42" i="11"/>
  <c r="DV41" i="11"/>
  <c r="DS41" i="11"/>
  <c r="DP41" i="11"/>
  <c r="DM41" i="11"/>
  <c r="DV40" i="11"/>
  <c r="DS40" i="11"/>
  <c r="DP40" i="11"/>
  <c r="DM40" i="11"/>
  <c r="DV39" i="11"/>
  <c r="DS39" i="11"/>
  <c r="DP39" i="11"/>
  <c r="DM39" i="11"/>
  <c r="DV38" i="11"/>
  <c r="DS38" i="11"/>
  <c r="DP38" i="11"/>
  <c r="DM38" i="11"/>
  <c r="N48" i="9" l="1"/>
  <c r="M47" i="9"/>
  <c r="L47" i="9"/>
  <c r="M16" i="9"/>
  <c r="H184" i="5"/>
  <c r="M50" i="9"/>
  <c r="M51" i="9"/>
  <c r="M52" i="9"/>
  <c r="L52" i="9"/>
  <c r="N52" i="9"/>
  <c r="L50" i="9"/>
  <c r="L51" i="9"/>
  <c r="N51" i="9"/>
  <c r="N50" i="9"/>
  <c r="L49" i="9" l="1"/>
  <c r="G184" i="5" l="1"/>
  <c r="U184" i="13" l="1"/>
  <c r="CC77" i="11" l="1"/>
  <c r="BZ77" i="11"/>
  <c r="BW77" i="11"/>
  <c r="BT77" i="11"/>
  <c r="BQ77" i="11"/>
  <c r="BL77" i="11"/>
  <c r="BI77" i="11"/>
  <c r="BF77" i="11"/>
  <c r="BC77" i="11"/>
  <c r="AZ77" i="11"/>
  <c r="AU77" i="11"/>
  <c r="AR77" i="11"/>
  <c r="AO77" i="11"/>
  <c r="AL77" i="11"/>
  <c r="AG77" i="11"/>
  <c r="AD77" i="11"/>
  <c r="AA77" i="11"/>
  <c r="X77" i="11"/>
  <c r="H77" i="11"/>
  <c r="E77" i="11"/>
  <c r="J20" i="2" l="1"/>
  <c r="J19" i="2"/>
  <c r="J18" i="2"/>
  <c r="J24" i="2" l="1"/>
  <c r="K24" i="2" s="1"/>
  <c r="E76" i="8"/>
  <c r="G76" i="8"/>
  <c r="G82" i="8"/>
  <c r="G88" i="8"/>
  <c r="G94" i="8"/>
  <c r="G100" i="8"/>
  <c r="F101" i="8"/>
  <c r="E101" i="8"/>
  <c r="F100" i="8"/>
  <c r="E100" i="8"/>
  <c r="F95" i="8"/>
  <c r="E95" i="8"/>
  <c r="F94" i="8"/>
  <c r="E94" i="8"/>
  <c r="F89" i="8"/>
  <c r="F88" i="8"/>
  <c r="E89" i="8"/>
  <c r="E88" i="8"/>
  <c r="F83" i="8"/>
  <c r="E83" i="8"/>
  <c r="F77" i="8"/>
  <c r="E77" i="8"/>
  <c r="F82" i="8"/>
  <c r="E82" i="8"/>
  <c r="F76" i="8"/>
  <c r="CC76" i="11"/>
  <c r="BZ76" i="11"/>
  <c r="BW76" i="11"/>
  <c r="BT76" i="11"/>
  <c r="BQ76" i="11"/>
  <c r="BL76" i="11"/>
  <c r="BI76" i="11"/>
  <c r="BF76" i="11"/>
  <c r="BC76" i="11"/>
  <c r="AZ76" i="11"/>
  <c r="AU76" i="11"/>
  <c r="AR76" i="11"/>
  <c r="AO76" i="11"/>
  <c r="AL76" i="11"/>
  <c r="AG76" i="11"/>
  <c r="AD76" i="11"/>
  <c r="AA76" i="11"/>
  <c r="X76" i="11"/>
  <c r="H76" i="11"/>
  <c r="E76" i="11"/>
  <c r="CC75" i="11"/>
  <c r="BZ75" i="11"/>
  <c r="BW75" i="11"/>
  <c r="BT75" i="11"/>
  <c r="BQ75" i="11"/>
  <c r="BL75" i="11"/>
  <c r="BI75" i="11"/>
  <c r="BF75" i="11"/>
  <c r="BC75" i="11"/>
  <c r="AZ75" i="11"/>
  <c r="AU75" i="11"/>
  <c r="AR75" i="11"/>
  <c r="AO75" i="11"/>
  <c r="AL75" i="11"/>
  <c r="AG75" i="11"/>
  <c r="AD75" i="11"/>
  <c r="AA75" i="11"/>
  <c r="X75" i="11"/>
  <c r="H75" i="11"/>
  <c r="E75" i="11"/>
  <c r="CC74" i="11"/>
  <c r="BZ74" i="11"/>
  <c r="BW74" i="11"/>
  <c r="BT74" i="11"/>
  <c r="BQ74" i="11"/>
  <c r="BL74" i="11"/>
  <c r="BI74" i="11"/>
  <c r="BF74" i="11"/>
  <c r="BC74" i="11"/>
  <c r="AZ74" i="11"/>
  <c r="AU74" i="11"/>
  <c r="AR74" i="11"/>
  <c r="AO74" i="11"/>
  <c r="AL74" i="11"/>
  <c r="AG74" i="11"/>
  <c r="AD74" i="11"/>
  <c r="AA74" i="11"/>
  <c r="X74" i="11"/>
  <c r="H74" i="11"/>
  <c r="E74" i="11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Q96" i="12"/>
  <c r="CC73" i="11"/>
  <c r="BZ73" i="11"/>
  <c r="BW73" i="11"/>
  <c r="BT73" i="11"/>
  <c r="BQ73" i="11"/>
  <c r="BL73" i="11"/>
  <c r="BI73" i="11"/>
  <c r="BF73" i="11"/>
  <c r="BC73" i="11"/>
  <c r="AZ73" i="11"/>
  <c r="AU73" i="11"/>
  <c r="AR73" i="11"/>
  <c r="AO73" i="11"/>
  <c r="AL73" i="11"/>
  <c r="AG73" i="11"/>
  <c r="AD73" i="11"/>
  <c r="AA73" i="11"/>
  <c r="X73" i="11"/>
  <c r="H73" i="11"/>
  <c r="E73" i="11"/>
  <c r="CC72" i="11"/>
  <c r="BZ72" i="11"/>
  <c r="BW72" i="11"/>
  <c r="BT72" i="11"/>
  <c r="BQ72" i="11"/>
  <c r="BL72" i="11"/>
  <c r="BI72" i="11"/>
  <c r="BF72" i="11"/>
  <c r="BC72" i="11"/>
  <c r="AZ72" i="11"/>
  <c r="AU72" i="11"/>
  <c r="AR72" i="11"/>
  <c r="AO72" i="11"/>
  <c r="AL72" i="11"/>
  <c r="AG72" i="11"/>
  <c r="AD72" i="11"/>
  <c r="AA72" i="11"/>
  <c r="X72" i="11"/>
  <c r="H72" i="11"/>
  <c r="E72" i="11"/>
  <c r="CC71" i="11"/>
  <c r="BZ71" i="11"/>
  <c r="BW71" i="11"/>
  <c r="BT71" i="11"/>
  <c r="BQ71" i="11"/>
  <c r="BL71" i="11"/>
  <c r="BI71" i="11"/>
  <c r="BF71" i="11"/>
  <c r="BC71" i="11"/>
  <c r="AZ71" i="11"/>
  <c r="AU71" i="11"/>
  <c r="AR71" i="11"/>
  <c r="AO71" i="11"/>
  <c r="AL71" i="11"/>
  <c r="AG71" i="11"/>
  <c r="AD71" i="11"/>
  <c r="AA71" i="11"/>
  <c r="X71" i="11"/>
  <c r="H71" i="11"/>
  <c r="E71" i="11"/>
  <c r="CC70" i="11"/>
  <c r="BZ70" i="11"/>
  <c r="BW70" i="11"/>
  <c r="BT70" i="11"/>
  <c r="BQ70" i="11"/>
  <c r="BL70" i="11"/>
  <c r="BI70" i="11"/>
  <c r="BF70" i="11"/>
  <c r="BC70" i="11"/>
  <c r="AZ70" i="11"/>
  <c r="AU70" i="11"/>
  <c r="AR70" i="11"/>
  <c r="AO70" i="11"/>
  <c r="AL70" i="11"/>
  <c r="AG70" i="11"/>
  <c r="AD70" i="11"/>
  <c r="AA70" i="11"/>
  <c r="X70" i="11"/>
  <c r="H70" i="11"/>
  <c r="E70" i="11"/>
  <c r="N49" i="9"/>
  <c r="M49" i="9"/>
  <c r="M48" i="9"/>
  <c r="L48" i="9"/>
  <c r="CC69" i="11"/>
  <c r="BZ69" i="11"/>
  <c r="BW69" i="11"/>
  <c r="BT69" i="11"/>
  <c r="BQ69" i="11"/>
  <c r="BL69" i="11"/>
  <c r="BI69" i="11"/>
  <c r="BF69" i="11"/>
  <c r="BC69" i="11"/>
  <c r="AZ69" i="11"/>
  <c r="AU69" i="11"/>
  <c r="AR69" i="11"/>
  <c r="AO69" i="11"/>
  <c r="AL69" i="11"/>
  <c r="AG69" i="11"/>
  <c r="AD69" i="11"/>
  <c r="AA69" i="11"/>
  <c r="X69" i="11"/>
  <c r="H69" i="11"/>
  <c r="E69" i="11"/>
  <c r="Y22" i="8"/>
  <c r="X22" i="8"/>
  <c r="CC68" i="11"/>
  <c r="BZ68" i="11"/>
  <c r="BW68" i="11"/>
  <c r="BT68" i="11"/>
  <c r="BQ68" i="11"/>
  <c r="BL68" i="11"/>
  <c r="BI68" i="11"/>
  <c r="BF68" i="11"/>
  <c r="BC68" i="11"/>
  <c r="AZ68" i="11"/>
  <c r="AU68" i="11"/>
  <c r="AR68" i="11"/>
  <c r="AO68" i="11"/>
  <c r="AL68" i="11"/>
  <c r="AG68" i="11"/>
  <c r="AD68" i="11"/>
  <c r="AA68" i="11"/>
  <c r="X68" i="11"/>
  <c r="H68" i="11"/>
  <c r="E68" i="11"/>
  <c r="CC67" i="11"/>
  <c r="BZ67" i="11"/>
  <c r="BW67" i="11"/>
  <c r="BT67" i="11"/>
  <c r="BQ67" i="11"/>
  <c r="BL67" i="11"/>
  <c r="BI67" i="11"/>
  <c r="BF67" i="11"/>
  <c r="BC67" i="11"/>
  <c r="AZ67" i="11"/>
  <c r="AU67" i="11"/>
  <c r="AR67" i="11"/>
  <c r="AO67" i="11"/>
  <c r="AL67" i="11"/>
  <c r="AG67" i="11"/>
  <c r="AD67" i="11"/>
  <c r="AA67" i="11"/>
  <c r="X67" i="11"/>
  <c r="P67" i="11"/>
  <c r="M67" i="11"/>
  <c r="H67" i="11"/>
  <c r="E67" i="11"/>
  <c r="CC66" i="11"/>
  <c r="BZ66" i="11"/>
  <c r="BW66" i="11"/>
  <c r="BT66" i="11"/>
  <c r="BQ66" i="11"/>
  <c r="BL66" i="11"/>
  <c r="BI66" i="11"/>
  <c r="BF66" i="11"/>
  <c r="BC66" i="11"/>
  <c r="AZ66" i="11"/>
  <c r="AU66" i="11"/>
  <c r="AR66" i="11"/>
  <c r="AO66" i="11"/>
  <c r="AL66" i="11"/>
  <c r="AG66" i="11"/>
  <c r="AD66" i="11"/>
  <c r="AA66" i="11"/>
  <c r="X66" i="11"/>
  <c r="S66" i="11"/>
  <c r="P66" i="11"/>
  <c r="M66" i="11"/>
  <c r="H66" i="11"/>
  <c r="E66" i="11"/>
  <c r="CC65" i="11"/>
  <c r="BZ65" i="11"/>
  <c r="BW65" i="11"/>
  <c r="BT65" i="11"/>
  <c r="BQ65" i="11"/>
  <c r="BL65" i="11"/>
  <c r="BI65" i="11"/>
  <c r="BF65" i="11"/>
  <c r="BC65" i="11"/>
  <c r="AZ65" i="11"/>
  <c r="AU65" i="11"/>
  <c r="AR65" i="11"/>
  <c r="AO65" i="11"/>
  <c r="AL65" i="11"/>
  <c r="AG65" i="11"/>
  <c r="AD65" i="11"/>
  <c r="AA65" i="11"/>
  <c r="X65" i="11"/>
  <c r="S65" i="11"/>
  <c r="P65" i="11"/>
  <c r="M65" i="11"/>
  <c r="H65" i="11"/>
  <c r="E65" i="11"/>
  <c r="CC64" i="11"/>
  <c r="BZ64" i="11"/>
  <c r="BW64" i="11"/>
  <c r="BT64" i="11"/>
  <c r="BQ64" i="11"/>
  <c r="BL64" i="11"/>
  <c r="BI64" i="11"/>
  <c r="BF64" i="11"/>
  <c r="BC64" i="11"/>
  <c r="AZ64" i="11"/>
  <c r="AU64" i="11"/>
  <c r="AR64" i="11"/>
  <c r="AO64" i="11"/>
  <c r="AL64" i="11"/>
  <c r="AG64" i="11"/>
  <c r="AD64" i="11"/>
  <c r="AA64" i="11"/>
  <c r="X64" i="11"/>
  <c r="S64" i="11"/>
  <c r="P64" i="11"/>
  <c r="M64" i="11"/>
  <c r="H64" i="11"/>
  <c r="E64" i="11"/>
  <c r="CC63" i="11"/>
  <c r="BZ63" i="11"/>
  <c r="BW63" i="11"/>
  <c r="BT63" i="11"/>
  <c r="BQ63" i="11"/>
  <c r="BL63" i="11"/>
  <c r="BI63" i="11"/>
  <c r="BF63" i="11"/>
  <c r="BC63" i="11"/>
  <c r="AZ63" i="11"/>
  <c r="AU63" i="11"/>
  <c r="AR63" i="11"/>
  <c r="AO63" i="11"/>
  <c r="AL63" i="11"/>
  <c r="AG63" i="11"/>
  <c r="AD63" i="11"/>
  <c r="AA63" i="11"/>
  <c r="X63" i="11"/>
  <c r="S63" i="11"/>
  <c r="P63" i="11"/>
  <c r="M63" i="11"/>
  <c r="H63" i="11"/>
  <c r="E63" i="11"/>
  <c r="CC62" i="11"/>
  <c r="BZ62" i="11"/>
  <c r="BW62" i="11"/>
  <c r="BT62" i="11"/>
  <c r="BQ62" i="11"/>
  <c r="BL62" i="11"/>
  <c r="BI62" i="11"/>
  <c r="BF62" i="11"/>
  <c r="BC62" i="11"/>
  <c r="AZ62" i="11"/>
  <c r="AU62" i="11"/>
  <c r="AR62" i="11"/>
  <c r="AO62" i="11"/>
  <c r="AL62" i="11"/>
  <c r="AG62" i="11"/>
  <c r="AD62" i="11"/>
  <c r="AA62" i="11"/>
  <c r="X62" i="11"/>
  <c r="S62" i="11"/>
  <c r="P62" i="11"/>
  <c r="M62" i="11"/>
  <c r="H62" i="11"/>
  <c r="E62" i="11"/>
  <c r="CC61" i="11"/>
  <c r="BZ61" i="11"/>
  <c r="BW61" i="11"/>
  <c r="BT61" i="11"/>
  <c r="BQ61" i="11"/>
  <c r="BL61" i="11"/>
  <c r="BI61" i="11"/>
  <c r="BF61" i="11"/>
  <c r="BC61" i="11"/>
  <c r="AZ61" i="11"/>
  <c r="AU61" i="11"/>
  <c r="AR61" i="11"/>
  <c r="AO61" i="11"/>
  <c r="AL61" i="11"/>
  <c r="AG61" i="11"/>
  <c r="AD61" i="11"/>
  <c r="AA61" i="11"/>
  <c r="X61" i="11"/>
  <c r="S61" i="11"/>
  <c r="P61" i="11"/>
  <c r="M61" i="11"/>
  <c r="H61" i="11"/>
  <c r="E61" i="11"/>
  <c r="CC60" i="11"/>
  <c r="BZ60" i="11"/>
  <c r="BW60" i="11"/>
  <c r="BT60" i="11"/>
  <c r="BQ60" i="11"/>
  <c r="BL60" i="11"/>
  <c r="BI60" i="11"/>
  <c r="BF60" i="11"/>
  <c r="BC60" i="11"/>
  <c r="AZ60" i="11"/>
  <c r="AU60" i="11"/>
  <c r="AR60" i="11"/>
  <c r="AO60" i="11"/>
  <c r="AL60" i="11"/>
  <c r="AG60" i="11"/>
  <c r="AD60" i="11"/>
  <c r="AA60" i="11"/>
  <c r="X60" i="11"/>
  <c r="S60" i="11"/>
  <c r="P60" i="11"/>
  <c r="M60" i="11"/>
  <c r="H60" i="11"/>
  <c r="E60" i="11"/>
  <c r="CC59" i="11"/>
  <c r="BZ59" i="11"/>
  <c r="BW59" i="11"/>
  <c r="BT59" i="11"/>
  <c r="BQ59" i="11"/>
  <c r="BL59" i="11"/>
  <c r="BI59" i="11"/>
  <c r="BF59" i="11"/>
  <c r="BC59" i="11"/>
  <c r="AZ59" i="11"/>
  <c r="AU59" i="11"/>
  <c r="AR59" i="11"/>
  <c r="AO59" i="11"/>
  <c r="AL59" i="11"/>
  <c r="AG59" i="11"/>
  <c r="AD59" i="11"/>
  <c r="AA59" i="11"/>
  <c r="X59" i="11"/>
  <c r="S59" i="11"/>
  <c r="P59" i="11"/>
  <c r="M59" i="11"/>
  <c r="H59" i="11"/>
  <c r="E59" i="11"/>
  <c r="CC58" i="11"/>
  <c r="BZ58" i="11"/>
  <c r="BW58" i="11"/>
  <c r="BT58" i="11"/>
  <c r="BQ58" i="11"/>
  <c r="BL58" i="11"/>
  <c r="BI58" i="11"/>
  <c r="BF58" i="11"/>
  <c r="BC58" i="11"/>
  <c r="AZ58" i="11"/>
  <c r="AU58" i="11"/>
  <c r="AR58" i="11"/>
  <c r="AO58" i="11"/>
  <c r="AL58" i="11"/>
  <c r="AG58" i="11"/>
  <c r="AD58" i="11"/>
  <c r="AA58" i="11"/>
  <c r="X58" i="11"/>
  <c r="S58" i="11"/>
  <c r="P58" i="11"/>
  <c r="M58" i="11"/>
  <c r="H58" i="11"/>
  <c r="E58" i="11"/>
  <c r="CC57" i="11"/>
  <c r="BZ57" i="11"/>
  <c r="BW57" i="11"/>
  <c r="BT57" i="11"/>
  <c r="BQ57" i="11"/>
  <c r="BL57" i="11"/>
  <c r="BI57" i="11"/>
  <c r="BF57" i="11"/>
  <c r="BC57" i="11"/>
  <c r="AZ57" i="11"/>
  <c r="AU57" i="11"/>
  <c r="AR57" i="11"/>
  <c r="AO57" i="11"/>
  <c r="AL57" i="11"/>
  <c r="AG57" i="11"/>
  <c r="AD57" i="11"/>
  <c r="AA57" i="11"/>
  <c r="X57" i="11"/>
  <c r="S57" i="11"/>
  <c r="P57" i="11"/>
  <c r="M57" i="11"/>
  <c r="H57" i="11"/>
  <c r="E57" i="11"/>
  <c r="CC56" i="11"/>
  <c r="BZ56" i="11"/>
  <c r="BW56" i="11"/>
  <c r="BT56" i="11"/>
  <c r="BQ56" i="11"/>
  <c r="BL56" i="11"/>
  <c r="BI56" i="11"/>
  <c r="BF56" i="11"/>
  <c r="BC56" i="11"/>
  <c r="AZ56" i="11"/>
  <c r="AU56" i="11"/>
  <c r="AR56" i="11"/>
  <c r="AO56" i="11"/>
  <c r="AL56" i="11"/>
  <c r="AG56" i="11"/>
  <c r="AD56" i="11"/>
  <c r="AA56" i="11"/>
  <c r="X56" i="11"/>
  <c r="S56" i="11"/>
  <c r="P56" i="11"/>
  <c r="M56" i="11"/>
  <c r="H56" i="11"/>
  <c r="E56" i="11"/>
  <c r="BL55" i="11"/>
  <c r="BI55" i="11"/>
  <c r="BF55" i="11"/>
  <c r="BC55" i="11"/>
  <c r="AZ55" i="11"/>
  <c r="AU55" i="11"/>
  <c r="AR55" i="11"/>
  <c r="AO55" i="11"/>
  <c r="AL55" i="11"/>
  <c r="AG55" i="11"/>
  <c r="AD55" i="11"/>
  <c r="AA55" i="11"/>
  <c r="X55" i="11"/>
  <c r="S55" i="11"/>
  <c r="P55" i="11"/>
  <c r="M55" i="11"/>
  <c r="H55" i="11"/>
  <c r="E55" i="11"/>
  <c r="BL54" i="11"/>
  <c r="BI54" i="11"/>
  <c r="BF54" i="11"/>
  <c r="BC54" i="11"/>
  <c r="AZ54" i="11"/>
  <c r="AU54" i="11"/>
  <c r="AR54" i="11"/>
  <c r="AO54" i="11"/>
  <c r="AL54" i="11"/>
  <c r="AG54" i="11"/>
  <c r="AD54" i="11"/>
  <c r="AA54" i="11"/>
  <c r="X54" i="11"/>
  <c r="S54" i="11"/>
  <c r="P54" i="11"/>
  <c r="M54" i="11"/>
  <c r="H54" i="11"/>
  <c r="E54" i="11"/>
  <c r="BL53" i="11"/>
  <c r="BI53" i="11"/>
  <c r="BF53" i="11"/>
  <c r="BC53" i="11"/>
  <c r="AZ53" i="11"/>
  <c r="AU53" i="11"/>
  <c r="AR53" i="11"/>
  <c r="AO53" i="11"/>
  <c r="AL53" i="11"/>
  <c r="AG53" i="11"/>
  <c r="AD53" i="11"/>
  <c r="AA53" i="11"/>
  <c r="X53" i="11"/>
  <c r="S53" i="11"/>
  <c r="P53" i="11"/>
  <c r="M53" i="11"/>
  <c r="H53" i="11"/>
  <c r="E53" i="11"/>
  <c r="BL52" i="11"/>
  <c r="BI52" i="11"/>
  <c r="BF52" i="11"/>
  <c r="BC52" i="11"/>
  <c r="AZ52" i="11"/>
  <c r="AU52" i="11"/>
  <c r="AR52" i="11"/>
  <c r="AO52" i="11"/>
  <c r="AL52" i="11"/>
  <c r="AG52" i="11"/>
  <c r="AD52" i="11"/>
  <c r="AA52" i="11"/>
  <c r="X52" i="11"/>
  <c r="S52" i="11"/>
  <c r="P52" i="11"/>
  <c r="M52" i="11"/>
  <c r="H52" i="11"/>
  <c r="E52" i="11"/>
  <c r="BL51" i="11"/>
  <c r="BI51" i="11"/>
  <c r="BF51" i="11"/>
  <c r="BC51" i="11"/>
  <c r="AZ51" i="11"/>
  <c r="AU51" i="11"/>
  <c r="AR51" i="11"/>
  <c r="AO51" i="11"/>
  <c r="AL51" i="11"/>
  <c r="AG51" i="11"/>
  <c r="AD51" i="11"/>
  <c r="AA51" i="11"/>
  <c r="X51" i="11"/>
  <c r="S51" i="11"/>
  <c r="P51" i="11"/>
  <c r="M51" i="11"/>
  <c r="H51" i="11"/>
  <c r="E51" i="11"/>
  <c r="BL50" i="11"/>
  <c r="BI50" i="11"/>
  <c r="BF50" i="11"/>
  <c r="BC50" i="11"/>
  <c r="AZ50" i="11"/>
  <c r="AU50" i="11"/>
  <c r="AR50" i="11"/>
  <c r="AO50" i="11"/>
  <c r="AL50" i="11"/>
  <c r="AG50" i="11"/>
  <c r="AD50" i="11"/>
  <c r="AA50" i="11"/>
  <c r="X50" i="11"/>
  <c r="S50" i="11"/>
  <c r="P50" i="11"/>
  <c r="M50" i="11"/>
  <c r="H50" i="11"/>
  <c r="E50" i="11"/>
  <c r="BL49" i="11"/>
  <c r="BI49" i="11"/>
  <c r="BF49" i="11"/>
  <c r="BC49" i="11"/>
  <c r="AZ49" i="11"/>
  <c r="AU49" i="11"/>
  <c r="AR49" i="11"/>
  <c r="AO49" i="11"/>
  <c r="AL49" i="11"/>
  <c r="AG49" i="11"/>
  <c r="AD49" i="11"/>
  <c r="AA49" i="11"/>
  <c r="X49" i="11"/>
  <c r="S49" i="11"/>
  <c r="P49" i="11"/>
  <c r="M49" i="11"/>
  <c r="H49" i="11"/>
  <c r="E49" i="11"/>
  <c r="BL48" i="11"/>
  <c r="BI48" i="11"/>
  <c r="BF48" i="11"/>
  <c r="BC48" i="11"/>
  <c r="AZ48" i="11"/>
  <c r="AU48" i="11"/>
  <c r="AR48" i="11"/>
  <c r="AO48" i="11"/>
  <c r="AL48" i="11"/>
  <c r="AG48" i="11"/>
  <c r="AD48" i="11"/>
  <c r="AA48" i="11"/>
  <c r="X48" i="11"/>
  <c r="S48" i="11"/>
  <c r="P48" i="11"/>
  <c r="M48" i="11"/>
  <c r="H48" i="11"/>
  <c r="E48" i="11"/>
  <c r="BL47" i="11"/>
  <c r="BI47" i="11"/>
  <c r="BF47" i="11"/>
  <c r="BC47" i="11"/>
  <c r="AZ47" i="11"/>
  <c r="AU47" i="11"/>
  <c r="AR47" i="11"/>
  <c r="AO47" i="11"/>
  <c r="AL47" i="11"/>
  <c r="AG47" i="11"/>
  <c r="AD47" i="11"/>
  <c r="AA47" i="11"/>
  <c r="X47" i="11"/>
  <c r="S47" i="11"/>
  <c r="P47" i="11"/>
  <c r="M47" i="11"/>
  <c r="H47" i="11"/>
  <c r="E47" i="11"/>
  <c r="BL46" i="11"/>
  <c r="BI46" i="11"/>
  <c r="BF46" i="11"/>
  <c r="BC46" i="11"/>
  <c r="AZ46" i="11"/>
  <c r="AU46" i="11"/>
  <c r="AR46" i="11"/>
  <c r="AO46" i="11"/>
  <c r="AL46" i="11"/>
  <c r="AG46" i="11"/>
  <c r="AD46" i="11"/>
  <c r="AA46" i="11"/>
  <c r="X46" i="11"/>
  <c r="S46" i="11"/>
  <c r="P46" i="11"/>
  <c r="M46" i="11"/>
  <c r="H46" i="11"/>
  <c r="E46" i="11"/>
  <c r="BL45" i="11"/>
  <c r="BI45" i="11"/>
  <c r="BF45" i="11"/>
  <c r="BC45" i="11"/>
  <c r="AZ45" i="11"/>
  <c r="AU45" i="11"/>
  <c r="AR45" i="11"/>
  <c r="AO45" i="11"/>
  <c r="AL45" i="11"/>
  <c r="AG45" i="11"/>
  <c r="AD45" i="11"/>
  <c r="AA45" i="11"/>
  <c r="X45" i="11"/>
  <c r="S45" i="11"/>
  <c r="P45" i="11"/>
  <c r="M45" i="11"/>
  <c r="H45" i="11"/>
  <c r="E45" i="11"/>
  <c r="AU44" i="11"/>
  <c r="AR44" i="11"/>
  <c r="AO44" i="11"/>
  <c r="AL44" i="11"/>
  <c r="AG44" i="11"/>
  <c r="AD44" i="11"/>
  <c r="AA44" i="11"/>
  <c r="X44" i="11"/>
  <c r="S44" i="11"/>
  <c r="P44" i="11"/>
  <c r="M44" i="11"/>
  <c r="H44" i="11"/>
  <c r="E44" i="11"/>
  <c r="AU43" i="11"/>
  <c r="AR43" i="11"/>
  <c r="AO43" i="11"/>
  <c r="AL43" i="11"/>
  <c r="AG43" i="11"/>
  <c r="AD43" i="11"/>
  <c r="AA43" i="11"/>
  <c r="X43" i="11"/>
  <c r="S43" i="11"/>
  <c r="P43" i="11"/>
  <c r="M43" i="11"/>
  <c r="H43" i="11"/>
  <c r="E43" i="11"/>
  <c r="AU42" i="11"/>
  <c r="AR42" i="11"/>
  <c r="AO42" i="11"/>
  <c r="AL42" i="11"/>
  <c r="AG42" i="11"/>
  <c r="AD42" i="11"/>
  <c r="AA42" i="11"/>
  <c r="X42" i="11"/>
  <c r="S42" i="11"/>
  <c r="P42" i="11"/>
  <c r="M42" i="11"/>
  <c r="H42" i="11"/>
  <c r="E42" i="11"/>
  <c r="AU41" i="11"/>
  <c r="AR41" i="11"/>
  <c r="AO41" i="11"/>
  <c r="AL41" i="11"/>
  <c r="AG41" i="11"/>
  <c r="AD41" i="11"/>
  <c r="AA41" i="11"/>
  <c r="X41" i="11"/>
  <c r="S41" i="11"/>
  <c r="P41" i="11"/>
  <c r="M41" i="11"/>
  <c r="H41" i="11"/>
  <c r="E41" i="11"/>
  <c r="AU40" i="11"/>
  <c r="AR40" i="11"/>
  <c r="AO40" i="11"/>
  <c r="AL40" i="11"/>
  <c r="AG40" i="11"/>
  <c r="AD40" i="11"/>
  <c r="AA40" i="11"/>
  <c r="X40" i="11"/>
  <c r="S40" i="11"/>
  <c r="P40" i="11"/>
  <c r="M40" i="11"/>
  <c r="H40" i="11"/>
  <c r="E40" i="11"/>
  <c r="AU39" i="11"/>
  <c r="AR39" i="11"/>
  <c r="AO39" i="11"/>
  <c r="AL39" i="11"/>
  <c r="AG39" i="11"/>
  <c r="AD39" i="11"/>
  <c r="AA39" i="11"/>
  <c r="X39" i="11"/>
  <c r="S39" i="11"/>
  <c r="P39" i="11"/>
  <c r="M39" i="11"/>
  <c r="H39" i="11"/>
  <c r="E39" i="11"/>
  <c r="AU38" i="11"/>
  <c r="AR38" i="11"/>
  <c r="AO38" i="11"/>
  <c r="AL38" i="11"/>
  <c r="AG38" i="11"/>
  <c r="AD38" i="11"/>
  <c r="AA38" i="11"/>
  <c r="X38" i="11"/>
  <c r="S38" i="11"/>
  <c r="P38" i="11"/>
  <c r="M38" i="11"/>
  <c r="H38" i="11"/>
  <c r="E38" i="11"/>
  <c r="AU37" i="11"/>
  <c r="AR37" i="11"/>
  <c r="AO37" i="11"/>
  <c r="AL37" i="11"/>
  <c r="AG37" i="11"/>
  <c r="AD37" i="11"/>
  <c r="AA37" i="11"/>
  <c r="X37" i="11"/>
  <c r="S37" i="11"/>
  <c r="P37" i="11"/>
  <c r="M37" i="11"/>
  <c r="H37" i="11"/>
  <c r="E37" i="11"/>
  <c r="AU36" i="11"/>
  <c r="AR36" i="11"/>
  <c r="AO36" i="11"/>
  <c r="AL36" i="11"/>
  <c r="AG36" i="11"/>
  <c r="AD36" i="11"/>
  <c r="AA36" i="11"/>
  <c r="X36" i="11"/>
  <c r="S36" i="11"/>
  <c r="P36" i="11"/>
  <c r="M36" i="11"/>
  <c r="H36" i="11"/>
  <c r="E36" i="11"/>
  <c r="AU35" i="11"/>
  <c r="AR35" i="11"/>
  <c r="AO35" i="11"/>
  <c r="AL35" i="11"/>
  <c r="AG35" i="11"/>
  <c r="AD35" i="11"/>
  <c r="AA35" i="11"/>
  <c r="X35" i="11"/>
  <c r="S35" i="11"/>
  <c r="P35" i="11"/>
  <c r="M35" i="11"/>
  <c r="H35" i="11"/>
  <c r="E35" i="11"/>
  <c r="AU34" i="11"/>
  <c r="AR34" i="11"/>
  <c r="AO34" i="11"/>
  <c r="AL34" i="11"/>
  <c r="AG34" i="11"/>
  <c r="AD34" i="11"/>
  <c r="AA34" i="11"/>
  <c r="X34" i="11"/>
  <c r="S34" i="11"/>
  <c r="P34" i="11"/>
  <c r="M34" i="11"/>
  <c r="H34" i="11"/>
  <c r="E34" i="11"/>
  <c r="AU33" i="11"/>
  <c r="AR33" i="11"/>
  <c r="AO33" i="11"/>
  <c r="AL33" i="11"/>
  <c r="AG33" i="11"/>
  <c r="AD33" i="11"/>
  <c r="AA33" i="11"/>
  <c r="X33" i="11"/>
  <c r="S33" i="11"/>
  <c r="P33" i="11"/>
  <c r="M33" i="11"/>
  <c r="H33" i="11"/>
  <c r="E33" i="11"/>
  <c r="AU32" i="11"/>
  <c r="AR32" i="11"/>
  <c r="AO32" i="11"/>
  <c r="AL32" i="11"/>
  <c r="AG32" i="11"/>
  <c r="AD32" i="11"/>
  <c r="AA32" i="11"/>
  <c r="X32" i="11"/>
  <c r="S32" i="11"/>
  <c r="P32" i="11"/>
  <c r="M32" i="11"/>
  <c r="H32" i="11"/>
  <c r="E32" i="11"/>
  <c r="AU31" i="11"/>
  <c r="AR31" i="11"/>
  <c r="AO31" i="11"/>
  <c r="AL31" i="11"/>
  <c r="AG31" i="11"/>
  <c r="AD31" i="11"/>
  <c r="AA31" i="11"/>
  <c r="X31" i="11"/>
  <c r="S31" i="11"/>
  <c r="P31" i="11"/>
  <c r="M31" i="11"/>
  <c r="H31" i="11"/>
  <c r="E31" i="11"/>
  <c r="AU30" i="11"/>
  <c r="AR30" i="11"/>
  <c r="AO30" i="11"/>
  <c r="AL30" i="11"/>
  <c r="AG30" i="11"/>
  <c r="AD30" i="11"/>
  <c r="AA30" i="11"/>
  <c r="X30" i="11"/>
  <c r="S30" i="11"/>
  <c r="P30" i="11"/>
  <c r="M30" i="11"/>
  <c r="H30" i="11"/>
  <c r="E30" i="11"/>
  <c r="AU29" i="11"/>
  <c r="AR29" i="11"/>
  <c r="AO29" i="11"/>
  <c r="AL29" i="11"/>
  <c r="AG29" i="11"/>
  <c r="AD29" i="11"/>
  <c r="AA29" i="11"/>
  <c r="X29" i="11"/>
  <c r="S29" i="11"/>
  <c r="P29" i="11"/>
  <c r="M29" i="11"/>
  <c r="H29" i="11"/>
  <c r="E29" i="11"/>
  <c r="AU28" i="11"/>
  <c r="AR28" i="11"/>
  <c r="AO28" i="11"/>
  <c r="AL28" i="11"/>
  <c r="AG28" i="11"/>
  <c r="AD28" i="11"/>
  <c r="AA28" i="11"/>
  <c r="X28" i="11"/>
  <c r="S28" i="11"/>
  <c r="P28" i="11"/>
  <c r="M28" i="11"/>
  <c r="H28" i="11"/>
  <c r="E28" i="11"/>
  <c r="AG27" i="11"/>
  <c r="AD27" i="11"/>
  <c r="AA27" i="11"/>
  <c r="X27" i="11"/>
  <c r="S27" i="11"/>
  <c r="P27" i="11"/>
  <c r="M27" i="11"/>
  <c r="H27" i="11"/>
  <c r="E27" i="11"/>
  <c r="AG26" i="11"/>
  <c r="AD26" i="11"/>
  <c r="AA26" i="11"/>
  <c r="X26" i="11"/>
  <c r="S26" i="11"/>
  <c r="P26" i="11"/>
  <c r="M26" i="11"/>
  <c r="H26" i="11"/>
  <c r="E26" i="11"/>
  <c r="AG25" i="11"/>
  <c r="AD25" i="11"/>
  <c r="AA25" i="11"/>
  <c r="X25" i="11"/>
  <c r="S25" i="11"/>
  <c r="P25" i="11"/>
  <c r="M25" i="11"/>
  <c r="H25" i="11"/>
  <c r="E25" i="11"/>
  <c r="AG24" i="11"/>
  <c r="AD24" i="11"/>
  <c r="AA24" i="11"/>
  <c r="X24" i="11"/>
  <c r="S24" i="11"/>
  <c r="P24" i="11"/>
  <c r="M24" i="11"/>
  <c r="H24" i="11"/>
  <c r="E24" i="11"/>
  <c r="S23" i="11"/>
  <c r="P23" i="11"/>
  <c r="M23" i="11"/>
  <c r="H23" i="11"/>
  <c r="E23" i="11"/>
  <c r="S22" i="11"/>
  <c r="P22" i="11"/>
  <c r="M22" i="11"/>
  <c r="H22" i="11"/>
  <c r="E22" i="11"/>
  <c r="S21" i="11"/>
  <c r="P21" i="11"/>
  <c r="M21" i="11"/>
  <c r="H21" i="11"/>
  <c r="E21" i="11"/>
  <c r="S20" i="11"/>
  <c r="P20" i="11"/>
  <c r="M20" i="11"/>
  <c r="H20" i="11"/>
  <c r="E20" i="11"/>
  <c r="S19" i="11"/>
  <c r="P19" i="11"/>
  <c r="M19" i="11"/>
  <c r="H19" i="11"/>
  <c r="E19" i="11"/>
  <c r="S18" i="11"/>
  <c r="P18" i="11"/>
  <c r="M18" i="11"/>
  <c r="H18" i="11"/>
  <c r="E18" i="11"/>
  <c r="S17" i="11"/>
  <c r="P17" i="11"/>
  <c r="M17" i="11"/>
  <c r="H17" i="11"/>
  <c r="E17" i="11"/>
  <c r="S16" i="11"/>
  <c r="P16" i="11"/>
  <c r="M16" i="11"/>
  <c r="H16" i="11"/>
  <c r="E16" i="11"/>
  <c r="S15" i="11"/>
  <c r="P15" i="11"/>
  <c r="M15" i="11"/>
  <c r="H15" i="11"/>
  <c r="E15" i="11"/>
  <c r="S14" i="11"/>
  <c r="P14" i="11"/>
  <c r="M14" i="11"/>
  <c r="H14" i="11"/>
  <c r="E14" i="11"/>
  <c r="S13" i="11"/>
  <c r="P13" i="11"/>
  <c r="M13" i="11"/>
  <c r="H13" i="11"/>
  <c r="E13" i="11"/>
  <c r="S12" i="11"/>
  <c r="P12" i="11"/>
  <c r="M12" i="11"/>
  <c r="H12" i="11"/>
  <c r="E12" i="11"/>
  <c r="S11" i="11"/>
  <c r="P11" i="11"/>
  <c r="M11" i="11"/>
  <c r="H11" i="11"/>
  <c r="E11" i="11"/>
  <c r="S10" i="11"/>
  <c r="P10" i="11"/>
  <c r="M10" i="11"/>
  <c r="H10" i="11"/>
  <c r="E10" i="11"/>
  <c r="S9" i="11"/>
  <c r="P9" i="11"/>
  <c r="M9" i="11"/>
  <c r="H9" i="11"/>
  <c r="E9" i="11"/>
  <c r="S8" i="11"/>
  <c r="P8" i="11"/>
  <c r="M8" i="11"/>
  <c r="H8" i="11"/>
  <c r="E8" i="11"/>
  <c r="S7" i="11"/>
  <c r="P7" i="11"/>
  <c r="M7" i="11"/>
  <c r="H7" i="11"/>
  <c r="E7" i="11"/>
  <c r="H6" i="11"/>
  <c r="E6" i="11"/>
  <c r="H5" i="11"/>
  <c r="E5" i="11"/>
  <c r="N47" i="9"/>
  <c r="N46" i="9"/>
  <c r="M46" i="9"/>
  <c r="L46" i="9"/>
  <c r="N45" i="9"/>
  <c r="M45" i="9"/>
  <c r="L45" i="9"/>
  <c r="N44" i="9"/>
  <c r="M44" i="9"/>
  <c r="L44" i="9"/>
  <c r="N43" i="9"/>
  <c r="M43" i="9"/>
  <c r="L43" i="9"/>
  <c r="N42" i="9"/>
  <c r="M42" i="9"/>
  <c r="L42" i="9"/>
  <c r="N41" i="9"/>
  <c r="M41" i="9"/>
  <c r="N40" i="9"/>
  <c r="M40" i="9"/>
  <c r="L40" i="9"/>
  <c r="N39" i="9"/>
  <c r="M39" i="9"/>
  <c r="L39" i="9"/>
  <c r="N38" i="9"/>
  <c r="M38" i="9"/>
  <c r="L38" i="9"/>
  <c r="N37" i="9"/>
  <c r="M37" i="9"/>
  <c r="L37" i="9"/>
  <c r="N36" i="9"/>
  <c r="M36" i="9"/>
  <c r="L36" i="9"/>
  <c r="N35" i="9"/>
  <c r="M35" i="9"/>
  <c r="L35" i="9"/>
  <c r="N34" i="9"/>
  <c r="M34" i="9"/>
  <c r="L34" i="9"/>
  <c r="N33" i="9"/>
  <c r="M33" i="9"/>
  <c r="L33" i="9"/>
  <c r="N32" i="9"/>
  <c r="M32" i="9"/>
  <c r="L32" i="9"/>
  <c r="N31" i="9"/>
  <c r="M31" i="9"/>
  <c r="L31" i="9"/>
  <c r="N30" i="9"/>
  <c r="M30" i="9"/>
  <c r="L30" i="9"/>
  <c r="N29" i="9"/>
  <c r="M29" i="9"/>
  <c r="L29" i="9"/>
  <c r="N28" i="9"/>
  <c r="M28" i="9"/>
  <c r="L28" i="9"/>
  <c r="N27" i="9"/>
  <c r="M27" i="9"/>
  <c r="L27" i="9"/>
  <c r="N26" i="9"/>
  <c r="M26" i="9"/>
  <c r="L26" i="9"/>
  <c r="N25" i="9"/>
  <c r="M25" i="9"/>
  <c r="L25" i="9"/>
  <c r="N24" i="9"/>
  <c r="M24" i="9"/>
  <c r="L24" i="9"/>
  <c r="N23" i="9"/>
  <c r="M23" i="9"/>
  <c r="L23" i="9"/>
  <c r="N22" i="9"/>
  <c r="M22" i="9"/>
  <c r="L22" i="9"/>
  <c r="N21" i="9"/>
  <c r="M21" i="9"/>
  <c r="L21" i="9"/>
  <c r="N20" i="9"/>
  <c r="M20" i="9"/>
  <c r="L20" i="9"/>
  <c r="N19" i="9"/>
  <c r="M19" i="9"/>
  <c r="L19" i="9"/>
  <c r="N18" i="9"/>
  <c r="M18" i="9"/>
  <c r="L18" i="9"/>
  <c r="N17" i="9"/>
  <c r="M17" i="9"/>
  <c r="L17" i="9"/>
  <c r="N16" i="9"/>
  <c r="L16" i="9"/>
  <c r="N15" i="9"/>
  <c r="M15" i="9"/>
  <c r="L15" i="9"/>
  <c r="N14" i="9"/>
  <c r="M14" i="9"/>
  <c r="L14" i="9"/>
  <c r="N13" i="9"/>
  <c r="M13" i="9"/>
  <c r="L13" i="9"/>
  <c r="N12" i="9"/>
  <c r="M12" i="9"/>
  <c r="L12" i="9"/>
  <c r="N11" i="9"/>
  <c r="M11" i="9"/>
  <c r="L11" i="9"/>
  <c r="N10" i="9"/>
  <c r="M10" i="9"/>
  <c r="L10" i="9"/>
  <c r="N9" i="9"/>
  <c r="M9" i="9"/>
  <c r="L9" i="9"/>
  <c r="N8" i="9"/>
  <c r="M8" i="9"/>
  <c r="L8" i="9"/>
  <c r="N7" i="9"/>
  <c r="M7" i="9"/>
  <c r="L7" i="9"/>
  <c r="N6" i="9"/>
  <c r="M6" i="9"/>
  <c r="L6" i="9"/>
  <c r="N5" i="9"/>
  <c r="M5" i="9"/>
  <c r="L5" i="9"/>
  <c r="N4" i="9"/>
  <c r="M4" i="9"/>
  <c r="L4" i="9"/>
  <c r="Y129" i="8"/>
  <c r="X129" i="8"/>
  <c r="Y128" i="8"/>
  <c r="X128" i="8"/>
  <c r="Y127" i="8"/>
  <c r="X127" i="8"/>
  <c r="Y126" i="8"/>
  <c r="X126" i="8"/>
  <c r="Y125" i="8"/>
  <c r="X125" i="8"/>
  <c r="Y124" i="8"/>
  <c r="X124" i="8"/>
  <c r="Y123" i="8"/>
  <c r="X123" i="8"/>
  <c r="Y122" i="8"/>
  <c r="X122" i="8"/>
  <c r="Y121" i="8"/>
  <c r="X121" i="8"/>
  <c r="Y120" i="8"/>
  <c r="X120" i="8"/>
  <c r="Y119" i="8"/>
  <c r="X119" i="8"/>
  <c r="Y118" i="8"/>
  <c r="X118" i="8"/>
  <c r="Y117" i="8"/>
  <c r="X117" i="8"/>
  <c r="Y116" i="8"/>
  <c r="X116" i="8"/>
  <c r="Y115" i="8"/>
  <c r="X115" i="8"/>
  <c r="Y114" i="8"/>
  <c r="X114" i="8"/>
  <c r="Y113" i="8"/>
  <c r="X113" i="8"/>
  <c r="Y112" i="8"/>
  <c r="X112" i="8"/>
  <c r="Y111" i="8"/>
  <c r="X111" i="8"/>
  <c r="Y110" i="8"/>
  <c r="X110" i="8"/>
  <c r="Y109" i="8"/>
  <c r="X109" i="8"/>
  <c r="Y108" i="8"/>
  <c r="X108" i="8"/>
  <c r="Y107" i="8"/>
  <c r="X107" i="8"/>
  <c r="Y106" i="8"/>
  <c r="X106" i="8"/>
  <c r="Y105" i="8"/>
  <c r="X105" i="8"/>
  <c r="Y104" i="8"/>
  <c r="X104" i="8"/>
  <c r="Y103" i="8"/>
  <c r="X103" i="8"/>
  <c r="Y102" i="8"/>
  <c r="X102" i="8"/>
  <c r="Y101" i="8"/>
  <c r="X101" i="8"/>
  <c r="Y100" i="8"/>
  <c r="X100" i="8"/>
  <c r="Y99" i="8"/>
  <c r="X99" i="8"/>
  <c r="Y98" i="8"/>
  <c r="X98" i="8"/>
  <c r="Y97" i="8"/>
  <c r="X97" i="8"/>
  <c r="Y96" i="8"/>
  <c r="X96" i="8"/>
  <c r="Y95" i="8"/>
  <c r="X95" i="8"/>
  <c r="Y94" i="8"/>
  <c r="X94" i="8"/>
  <c r="Y93" i="8"/>
  <c r="X93" i="8"/>
  <c r="Y92" i="8"/>
  <c r="X92" i="8"/>
  <c r="Y91" i="8"/>
  <c r="X91" i="8"/>
  <c r="Y85" i="8"/>
  <c r="X85" i="8"/>
  <c r="Y84" i="8"/>
  <c r="X84" i="8"/>
  <c r="Y83" i="8"/>
  <c r="X83" i="8"/>
  <c r="Y82" i="8"/>
  <c r="X82" i="8"/>
  <c r="Y81" i="8"/>
  <c r="X81" i="8"/>
  <c r="Y80" i="8"/>
  <c r="X80" i="8"/>
  <c r="Y79" i="8"/>
  <c r="X79" i="8"/>
  <c r="Y78" i="8"/>
  <c r="X78" i="8"/>
  <c r="Y77" i="8"/>
  <c r="X77" i="8"/>
  <c r="Y76" i="8"/>
  <c r="X76" i="8"/>
  <c r="Y75" i="8"/>
  <c r="X75" i="8"/>
  <c r="Y74" i="8"/>
  <c r="X74" i="8"/>
  <c r="Y73" i="8"/>
  <c r="X73" i="8"/>
  <c r="Y72" i="8"/>
  <c r="X72" i="8"/>
  <c r="Y71" i="8"/>
  <c r="X71" i="8"/>
  <c r="Y70" i="8"/>
  <c r="X70" i="8"/>
  <c r="Y69" i="8"/>
  <c r="X69" i="8"/>
  <c r="Y68" i="8"/>
  <c r="X68" i="8"/>
  <c r="Y67" i="8"/>
  <c r="X67" i="8"/>
  <c r="Y66" i="8"/>
  <c r="X66" i="8"/>
  <c r="Y65" i="8"/>
  <c r="X65" i="8"/>
  <c r="Y64" i="8"/>
  <c r="X64" i="8"/>
  <c r="Y63" i="8"/>
  <c r="X63" i="8"/>
  <c r="Y62" i="8"/>
  <c r="X62" i="8"/>
  <c r="Y61" i="8"/>
  <c r="X61" i="8"/>
  <c r="Y60" i="8"/>
  <c r="X60" i="8"/>
  <c r="Y59" i="8"/>
  <c r="X59" i="8"/>
  <c r="Y58" i="8"/>
  <c r="X58" i="8"/>
  <c r="Y57" i="8"/>
  <c r="X57" i="8"/>
  <c r="Y56" i="8"/>
  <c r="X56" i="8"/>
  <c r="Y55" i="8"/>
  <c r="X55" i="8"/>
  <c r="Y54" i="8"/>
  <c r="X54" i="8"/>
  <c r="Y53" i="8"/>
  <c r="X53" i="8"/>
  <c r="Y52" i="8"/>
  <c r="X52" i="8"/>
  <c r="Y51" i="8"/>
  <c r="X51" i="8"/>
  <c r="Y50" i="8"/>
  <c r="X50" i="8"/>
  <c r="Y49" i="8"/>
  <c r="X49" i="8"/>
  <c r="Y48" i="8"/>
  <c r="X48" i="8"/>
  <c r="Y47" i="8"/>
  <c r="X47" i="8"/>
  <c r="G45" i="8"/>
  <c r="Y42" i="8"/>
  <c r="X42" i="8"/>
  <c r="Y41" i="8"/>
  <c r="X41" i="8"/>
  <c r="Y40" i="8"/>
  <c r="X40" i="8"/>
  <c r="Y39" i="8"/>
  <c r="X39" i="8"/>
  <c r="Y38" i="8"/>
  <c r="X38" i="8"/>
  <c r="Y37" i="8"/>
  <c r="X37" i="8"/>
  <c r="Y36" i="8"/>
  <c r="X36" i="8"/>
  <c r="Y35" i="8"/>
  <c r="X35" i="8"/>
  <c r="Y34" i="8"/>
  <c r="X34" i="8"/>
  <c r="Y33" i="8"/>
  <c r="X33" i="8"/>
  <c r="Y32" i="8"/>
  <c r="X32" i="8"/>
  <c r="Y31" i="8"/>
  <c r="X31" i="8"/>
  <c r="Y30" i="8"/>
  <c r="X30" i="8"/>
  <c r="Y29" i="8"/>
  <c r="X29" i="8"/>
  <c r="Y28" i="8"/>
  <c r="X28" i="8"/>
  <c r="Y27" i="8"/>
  <c r="X27" i="8"/>
  <c r="Y26" i="8"/>
  <c r="X26" i="8"/>
  <c r="Y25" i="8"/>
  <c r="X25" i="8"/>
  <c r="Y24" i="8"/>
  <c r="X24" i="8"/>
  <c r="Y23" i="8"/>
  <c r="X23" i="8"/>
  <c r="Y21" i="8"/>
  <c r="X21" i="8"/>
  <c r="Y20" i="8"/>
  <c r="X20" i="8"/>
  <c r="Y19" i="8"/>
  <c r="X19" i="8"/>
  <c r="Y18" i="8"/>
  <c r="X18" i="8"/>
  <c r="Y17" i="8"/>
  <c r="X17" i="8"/>
  <c r="Y16" i="8"/>
  <c r="X16" i="8"/>
  <c r="Y15" i="8"/>
  <c r="X15" i="8"/>
  <c r="Y14" i="8"/>
  <c r="X14" i="8"/>
  <c r="Y13" i="8"/>
  <c r="X13" i="8"/>
  <c r="Y12" i="8"/>
  <c r="X12" i="8"/>
  <c r="Y11" i="8"/>
  <c r="X11" i="8"/>
  <c r="Y10" i="8"/>
  <c r="X10" i="8"/>
  <c r="Y9" i="8"/>
  <c r="X9" i="8"/>
  <c r="Y8" i="8"/>
  <c r="X8" i="8"/>
  <c r="Y7" i="8"/>
  <c r="X7" i="8"/>
  <c r="Y6" i="8"/>
  <c r="X6" i="8"/>
  <c r="Y5" i="8"/>
  <c r="X5" i="8"/>
  <c r="Y4" i="8"/>
  <c r="X4" i="8"/>
  <c r="I51" i="6"/>
  <c r="H51" i="6"/>
  <c r="I50" i="6"/>
  <c r="H50" i="6"/>
  <c r="I49" i="6"/>
  <c r="H49" i="6"/>
  <c r="I48" i="6"/>
  <c r="H48" i="6"/>
  <c r="I30" i="6"/>
  <c r="H30" i="6"/>
  <c r="I29" i="6"/>
  <c r="H29" i="6"/>
  <c r="I28" i="6"/>
  <c r="H28" i="6"/>
  <c r="D28" i="6"/>
  <c r="C28" i="6"/>
  <c r="I27" i="6"/>
  <c r="H27" i="6"/>
  <c r="D27" i="6"/>
  <c r="C27" i="6"/>
  <c r="J20" i="6"/>
  <c r="I20" i="6"/>
  <c r="H20" i="6"/>
  <c r="E20" i="6"/>
  <c r="D20" i="6"/>
  <c r="C20" i="6"/>
  <c r="J19" i="6"/>
  <c r="I19" i="6"/>
  <c r="H19" i="6"/>
  <c r="E19" i="6"/>
  <c r="D19" i="6"/>
  <c r="C19" i="6"/>
  <c r="J18" i="6"/>
  <c r="I18" i="6"/>
  <c r="H18" i="6"/>
  <c r="E18" i="6"/>
  <c r="D18" i="6"/>
  <c r="C18" i="6"/>
  <c r="J17" i="6"/>
  <c r="I17" i="6"/>
  <c r="H17" i="6"/>
  <c r="E17" i="6"/>
  <c r="D17" i="6"/>
  <c r="C17" i="6"/>
  <c r="J16" i="6"/>
  <c r="I16" i="6"/>
  <c r="H16" i="6"/>
  <c r="E16" i="6"/>
  <c r="D16" i="6"/>
  <c r="C16" i="6"/>
  <c r="C6" i="6"/>
  <c r="C5" i="6"/>
  <c r="C4" i="6"/>
  <c r="C10" i="6"/>
  <c r="C9" i="6"/>
  <c r="E17" i="9" l="1"/>
  <c r="F17" i="9"/>
  <c r="N57" i="9"/>
  <c r="F15" i="9" s="1"/>
  <c r="L57" i="9"/>
  <c r="D15" i="9" s="1"/>
  <c r="M57" i="9"/>
  <c r="E15" i="9" s="1"/>
  <c r="J52" i="9"/>
  <c r="J51" i="9"/>
  <c r="J50" i="9"/>
  <c r="H52" i="6"/>
  <c r="H31" i="6"/>
  <c r="C29" i="6"/>
  <c r="C21" i="6"/>
  <c r="H21" i="6"/>
  <c r="I31" i="6"/>
  <c r="J27" i="6" s="1"/>
  <c r="J44" i="9"/>
  <c r="J21" i="6"/>
  <c r="J13" i="9"/>
  <c r="J29" i="9"/>
  <c r="J37" i="9"/>
  <c r="J41" i="9"/>
  <c r="J9" i="9"/>
  <c r="J17" i="9"/>
  <c r="J6" i="9"/>
  <c r="J18" i="9"/>
  <c r="J7" i="9"/>
  <c r="J19" i="9"/>
  <c r="J32" i="9"/>
  <c r="I21" i="6"/>
  <c r="I52" i="6"/>
  <c r="J49" i="6" s="1"/>
  <c r="J20" i="9"/>
  <c r="J36" i="9"/>
  <c r="J42" i="9"/>
  <c r="J34" i="9"/>
  <c r="J38" i="9"/>
  <c r="J39" i="9"/>
  <c r="J10" i="9"/>
  <c r="J14" i="9"/>
  <c r="J5" i="9"/>
  <c r="J4" i="9"/>
  <c r="J8" i="9"/>
  <c r="J22" i="9"/>
  <c r="J45" i="9"/>
  <c r="J27" i="9"/>
  <c r="J26" i="9"/>
  <c r="J35" i="9"/>
  <c r="J30" i="9"/>
  <c r="J49" i="9"/>
  <c r="J47" i="9"/>
  <c r="J43" i="9"/>
  <c r="J15" i="9"/>
  <c r="J24" i="9"/>
  <c r="J48" i="9"/>
  <c r="J31" i="9"/>
  <c r="J33" i="9"/>
  <c r="J12" i="9"/>
  <c r="J11" i="9"/>
  <c r="J21" i="9"/>
  <c r="J46" i="9"/>
  <c r="J25" i="9"/>
  <c r="J40" i="9"/>
  <c r="J28" i="9"/>
  <c r="J23" i="9"/>
  <c r="J16" i="9"/>
  <c r="D29" i="6"/>
  <c r="E28" i="6" s="1"/>
  <c r="H88" i="8"/>
  <c r="E21" i="6"/>
  <c r="D21" i="6"/>
  <c r="X130" i="8"/>
  <c r="H82" i="8"/>
  <c r="H100" i="8"/>
  <c r="H94" i="8"/>
  <c r="H76" i="8"/>
  <c r="I76" i="8"/>
  <c r="X43" i="8"/>
  <c r="X86" i="8"/>
  <c r="U121" i="8"/>
  <c r="I82" i="8"/>
  <c r="U92" i="8"/>
  <c r="U93" i="8"/>
  <c r="U98" i="8"/>
  <c r="I94" i="8"/>
  <c r="I100" i="8"/>
  <c r="U112" i="8"/>
  <c r="U111" i="8"/>
  <c r="U102" i="8"/>
  <c r="U125" i="8"/>
  <c r="U128" i="8"/>
  <c r="U99" i="8"/>
  <c r="U126" i="8"/>
  <c r="U101" i="8"/>
  <c r="U114" i="8"/>
  <c r="U96" i="8"/>
  <c r="Y130" i="8"/>
  <c r="U107" i="8"/>
  <c r="U123" i="8"/>
  <c r="U82" i="8"/>
  <c r="U53" i="8"/>
  <c r="U119" i="8"/>
  <c r="U36" i="8"/>
  <c r="I88" i="8"/>
  <c r="U110" i="8"/>
  <c r="U115" i="8"/>
  <c r="U120" i="8"/>
  <c r="U113" i="8"/>
  <c r="U118" i="8"/>
  <c r="U103" i="8"/>
  <c r="U104" i="8"/>
  <c r="U64" i="8"/>
  <c r="U100" i="8"/>
  <c r="U52" i="8"/>
  <c r="U58" i="8"/>
  <c r="U68" i="8"/>
  <c r="U59" i="8"/>
  <c r="U71" i="8"/>
  <c r="U77" i="8"/>
  <c r="U83" i="8"/>
  <c r="U13" i="8"/>
  <c r="U26" i="8"/>
  <c r="U4" i="8"/>
  <c r="U16" i="8"/>
  <c r="U15" i="8"/>
  <c r="U31" i="8"/>
  <c r="U5" i="8"/>
  <c r="U42" i="8"/>
  <c r="U28" i="8"/>
  <c r="U7" i="8"/>
  <c r="U37" i="8"/>
  <c r="Y43" i="8"/>
  <c r="U9" i="8"/>
  <c r="U22" i="8"/>
  <c r="U35" i="8"/>
  <c r="U30" i="8"/>
  <c r="U6" i="8"/>
  <c r="U40" i="8"/>
  <c r="U20" i="8"/>
  <c r="U14" i="8"/>
  <c r="U33" i="8"/>
  <c r="U41" i="8"/>
  <c r="U34" i="8"/>
  <c r="U10" i="8"/>
  <c r="U18" i="8"/>
  <c r="U29" i="8"/>
  <c r="U76" i="8"/>
  <c r="U25" i="8"/>
  <c r="U11" i="8"/>
  <c r="U19" i="8"/>
  <c r="U55" i="8"/>
  <c r="U72" i="8"/>
  <c r="U60" i="8"/>
  <c r="U78" i="8"/>
  <c r="U65" i="8"/>
  <c r="U27" i="8"/>
  <c r="U50" i="8"/>
  <c r="U8" i="8"/>
  <c r="U24" i="8"/>
  <c r="U32" i="8"/>
  <c r="U49" i="8"/>
  <c r="U73" i="8"/>
  <c r="U79" i="8"/>
  <c r="U39" i="8"/>
  <c r="U75" i="8"/>
  <c r="Y86" i="8"/>
  <c r="U85" i="8"/>
  <c r="U84" i="8"/>
  <c r="U48" i="8"/>
  <c r="U61" i="8"/>
  <c r="U62" i="8"/>
  <c r="U81" i="8"/>
  <c r="U69" i="8"/>
  <c r="U70" i="8"/>
  <c r="U66" i="8"/>
  <c r="U56" i="8"/>
  <c r="U74" i="8"/>
  <c r="U80" i="8"/>
  <c r="U67" i="8"/>
  <c r="U54" i="8"/>
  <c r="U17" i="8"/>
  <c r="U51" i="8"/>
  <c r="U12" i="8"/>
  <c r="U47" i="8"/>
  <c r="U21" i="8"/>
  <c r="U38" i="8"/>
  <c r="U57" i="8"/>
  <c r="U63" i="8"/>
  <c r="U23" i="8"/>
  <c r="U116" i="8"/>
  <c r="U106" i="8"/>
  <c r="U122" i="8"/>
  <c r="U129" i="8"/>
  <c r="U95" i="8"/>
  <c r="U91" i="8"/>
  <c r="U124" i="8"/>
  <c r="U127" i="8"/>
  <c r="U109" i="8"/>
  <c r="U108" i="8"/>
  <c r="U94" i="8"/>
  <c r="U117" i="8"/>
  <c r="U105" i="8"/>
  <c r="U97" i="8"/>
  <c r="C7" i="6"/>
  <c r="C8" i="6"/>
  <c r="F44" i="8" l="1"/>
  <c r="E44" i="8"/>
  <c r="G17" i="9"/>
  <c r="J30" i="6"/>
  <c r="J29" i="6"/>
  <c r="J28" i="6"/>
  <c r="J31" i="6"/>
  <c r="J52" i="6"/>
  <c r="J51" i="6"/>
  <c r="J50" i="6"/>
  <c r="J48" i="6"/>
  <c r="C12" i="9"/>
  <c r="C11" i="9"/>
  <c r="C9" i="9"/>
  <c r="C7" i="9"/>
  <c r="C5" i="9"/>
  <c r="C6" i="9"/>
  <c r="C4" i="9"/>
  <c r="C8" i="9"/>
  <c r="C13" i="9"/>
  <c r="C10" i="9"/>
  <c r="H17" i="9"/>
  <c r="E27" i="6"/>
  <c r="E29" i="6" s="1"/>
  <c r="E62" i="8"/>
  <c r="F61" i="8"/>
  <c r="D63" i="8"/>
  <c r="M63" i="8" s="1"/>
  <c r="D62" i="8"/>
  <c r="M62" i="8" s="1"/>
  <c r="D67" i="8"/>
  <c r="D60" i="8"/>
  <c r="M60" i="8" s="1"/>
  <c r="F65" i="8"/>
  <c r="D61" i="8"/>
  <c r="M61" i="8" s="1"/>
  <c r="F59" i="8"/>
  <c r="D66" i="8"/>
  <c r="F63" i="8"/>
  <c r="C63" i="8"/>
  <c r="C62" i="8"/>
  <c r="C66" i="8"/>
  <c r="G66" i="8" s="1"/>
  <c r="C65" i="8"/>
  <c r="G65" i="8" s="1"/>
  <c r="D59" i="8"/>
  <c r="M59" i="8" s="1"/>
  <c r="E60" i="8"/>
  <c r="F62" i="8"/>
  <c r="E61" i="8"/>
  <c r="E59" i="8"/>
  <c r="C67" i="8"/>
  <c r="G67" i="8" s="1"/>
  <c r="F60" i="8"/>
  <c r="C60" i="8"/>
  <c r="E64" i="8"/>
  <c r="C61" i="8"/>
  <c r="E66" i="8"/>
  <c r="C64" i="8"/>
  <c r="G64" i="8" s="1"/>
  <c r="E63" i="8"/>
  <c r="F64" i="8"/>
  <c r="D65" i="8"/>
  <c r="E65" i="8"/>
  <c r="C59" i="8"/>
  <c r="F66" i="8"/>
  <c r="E67" i="8"/>
  <c r="D64" i="8"/>
  <c r="F67" i="8"/>
  <c r="C6" i="8"/>
  <c r="D14" i="8"/>
  <c r="D10" i="8"/>
  <c r="D16" i="8"/>
  <c r="D5" i="8"/>
  <c r="M5" i="8" s="1"/>
  <c r="D13" i="8"/>
  <c r="D11" i="8"/>
  <c r="C17" i="8"/>
  <c r="D8" i="8"/>
  <c r="M8" i="8" s="1"/>
  <c r="C10" i="8"/>
  <c r="C7" i="8"/>
  <c r="C13" i="8"/>
  <c r="D12" i="8"/>
  <c r="D15" i="8"/>
  <c r="D7" i="8"/>
  <c r="M7" i="8" s="1"/>
  <c r="C8" i="8"/>
  <c r="C14" i="8"/>
  <c r="D4" i="8"/>
  <c r="M4" i="8" s="1"/>
  <c r="C9" i="8"/>
  <c r="C16" i="8"/>
  <c r="D6" i="8"/>
  <c r="M6" i="8" s="1"/>
  <c r="D9" i="8"/>
  <c r="C12" i="8"/>
  <c r="C15" i="8"/>
  <c r="C11" i="8"/>
  <c r="C5" i="8"/>
  <c r="D17" i="8"/>
  <c r="C4" i="8"/>
  <c r="E34" i="8"/>
  <c r="C33" i="8"/>
  <c r="E41" i="8"/>
  <c r="E42" i="8"/>
  <c r="C41" i="8"/>
  <c r="G41" i="8" s="1"/>
  <c r="F35" i="8"/>
  <c r="E43" i="8"/>
  <c r="F31" i="8"/>
  <c r="F34" i="8"/>
  <c r="D38" i="8"/>
  <c r="F37" i="8"/>
  <c r="E38" i="8"/>
  <c r="E31" i="8"/>
  <c r="D31" i="8"/>
  <c r="M31" i="8" s="1"/>
  <c r="D36" i="8"/>
  <c r="C32" i="8"/>
  <c r="D42" i="8"/>
  <c r="E32" i="8"/>
  <c r="F33" i="8"/>
  <c r="E33" i="8"/>
  <c r="E36" i="8"/>
  <c r="D37" i="8"/>
  <c r="F38" i="8"/>
  <c r="D35" i="8"/>
  <c r="M35" i="8" s="1"/>
  <c r="C36" i="8"/>
  <c r="G36" i="8" s="1"/>
  <c r="C31" i="8"/>
  <c r="D41" i="8"/>
  <c r="D43" i="8"/>
  <c r="D32" i="8"/>
  <c r="M32" i="8" s="1"/>
  <c r="F39" i="8"/>
  <c r="E37" i="8"/>
  <c r="C35" i="8"/>
  <c r="D39" i="8"/>
  <c r="D33" i="8"/>
  <c r="M33" i="8" s="1"/>
  <c r="E39" i="8"/>
  <c r="C34" i="8"/>
  <c r="D40" i="8"/>
  <c r="C40" i="8"/>
  <c r="G40" i="8" s="1"/>
  <c r="F40" i="8"/>
  <c r="D44" i="8"/>
  <c r="C38" i="8"/>
  <c r="G38" i="8" s="1"/>
  <c r="E40" i="8"/>
  <c r="C37" i="8"/>
  <c r="G37" i="8" s="1"/>
  <c r="D34" i="8"/>
  <c r="M34" i="8" s="1"/>
  <c r="F42" i="8"/>
  <c r="F43" i="8"/>
  <c r="C44" i="8"/>
  <c r="G44" i="8" s="1"/>
  <c r="E35" i="8"/>
  <c r="C39" i="8"/>
  <c r="G39" i="8" s="1"/>
  <c r="F36" i="8"/>
  <c r="C43" i="8"/>
  <c r="G43" i="8" s="1"/>
  <c r="F41" i="8"/>
  <c r="C42" i="8"/>
  <c r="G42" i="8" s="1"/>
  <c r="F32" i="8"/>
  <c r="C11" i="6"/>
  <c r="D7" i="6" s="1"/>
  <c r="D9" i="9" l="1"/>
  <c r="G9" i="9" s="1"/>
  <c r="E9" i="9"/>
  <c r="H9" i="9" s="1"/>
  <c r="F9" i="9"/>
  <c r="E11" i="9"/>
  <c r="H11" i="9" s="1"/>
  <c r="F11" i="9"/>
  <c r="D11" i="9"/>
  <c r="G11" i="9" s="1"/>
  <c r="F8" i="9"/>
  <c r="E8" i="9"/>
  <c r="H8" i="9" s="1"/>
  <c r="D8" i="9"/>
  <c r="G8" i="9" s="1"/>
  <c r="D5" i="9"/>
  <c r="G5" i="9" s="1"/>
  <c r="E5" i="9"/>
  <c r="H5" i="9" s="1"/>
  <c r="F5" i="9"/>
  <c r="F10" i="9"/>
  <c r="E10" i="9"/>
  <c r="H10" i="9" s="1"/>
  <c r="D10" i="9"/>
  <c r="G10" i="9" s="1"/>
  <c r="F13" i="9"/>
  <c r="D13" i="9"/>
  <c r="G13" i="9" s="1"/>
  <c r="E13" i="9"/>
  <c r="H13" i="9" s="1"/>
  <c r="D4" i="9"/>
  <c r="F4" i="9"/>
  <c r="E4" i="9"/>
  <c r="F6" i="9"/>
  <c r="D6" i="9"/>
  <c r="G6" i="9" s="1"/>
  <c r="E6" i="9"/>
  <c r="H6" i="9" s="1"/>
  <c r="F7" i="9"/>
  <c r="E7" i="9"/>
  <c r="H7" i="9" s="1"/>
  <c r="D7" i="9"/>
  <c r="G7" i="9" s="1"/>
  <c r="F12" i="9"/>
  <c r="D12" i="9"/>
  <c r="G12" i="9" s="1"/>
  <c r="E12" i="9"/>
  <c r="H12" i="9" s="1"/>
  <c r="O61" i="8"/>
  <c r="O34" i="8"/>
  <c r="G11" i="8"/>
  <c r="F11" i="8"/>
  <c r="E11" i="8"/>
  <c r="L61" i="8"/>
  <c r="G61" i="8"/>
  <c r="P61" i="8" s="1"/>
  <c r="L62" i="8"/>
  <c r="G62" i="8"/>
  <c r="P62" i="8" s="1"/>
  <c r="N62" i="8"/>
  <c r="G35" i="8"/>
  <c r="P35" i="8" s="1"/>
  <c r="L35" i="8"/>
  <c r="N33" i="8"/>
  <c r="F46" i="8"/>
  <c r="I31" i="8" s="1"/>
  <c r="O31" i="8"/>
  <c r="E15" i="8"/>
  <c r="G15" i="8"/>
  <c r="F15" i="8"/>
  <c r="G13" i="8"/>
  <c r="F13" i="8"/>
  <c r="E13" i="8"/>
  <c r="G63" i="8"/>
  <c r="P63" i="8" s="1"/>
  <c r="L63" i="8"/>
  <c r="O33" i="8"/>
  <c r="E12" i="8"/>
  <c r="F12" i="8"/>
  <c r="G12" i="8"/>
  <c r="E7" i="8"/>
  <c r="L7" i="8"/>
  <c r="G7" i="8"/>
  <c r="P7" i="8" s="1"/>
  <c r="F7" i="8"/>
  <c r="L60" i="8"/>
  <c r="G60" i="8"/>
  <c r="P60" i="8" s="1"/>
  <c r="O63" i="8"/>
  <c r="O32" i="8"/>
  <c r="N32" i="8"/>
  <c r="O35" i="8"/>
  <c r="F10" i="8"/>
  <c r="G10" i="8"/>
  <c r="E10" i="8"/>
  <c r="O60" i="8"/>
  <c r="O59" i="8"/>
  <c r="F68" i="8"/>
  <c r="O65" i="8" s="1"/>
  <c r="G32" i="8"/>
  <c r="P32" i="8" s="1"/>
  <c r="L32" i="8"/>
  <c r="G16" i="8"/>
  <c r="F16" i="8"/>
  <c r="E16" i="8"/>
  <c r="E17" i="8"/>
  <c r="F17" i="8"/>
  <c r="G17" i="8"/>
  <c r="L59" i="8"/>
  <c r="G59" i="8"/>
  <c r="N59" i="8"/>
  <c r="E68" i="8"/>
  <c r="N65" i="8" s="1"/>
  <c r="F9" i="8"/>
  <c r="E9" i="8"/>
  <c r="G9" i="8"/>
  <c r="N61" i="8"/>
  <c r="L31" i="8"/>
  <c r="G31" i="8"/>
  <c r="L33" i="8"/>
  <c r="G33" i="8"/>
  <c r="P33" i="8" s="1"/>
  <c r="O62" i="8"/>
  <c r="N31" i="8"/>
  <c r="E46" i="8"/>
  <c r="H40" i="8" s="1"/>
  <c r="N34" i="8"/>
  <c r="F14" i="8"/>
  <c r="E14" i="8"/>
  <c r="G14" i="8"/>
  <c r="N60" i="8"/>
  <c r="N35" i="8"/>
  <c r="G34" i="8"/>
  <c r="P34" i="8" s="1"/>
  <c r="L34" i="8"/>
  <c r="E4" i="8"/>
  <c r="F4" i="8"/>
  <c r="L4" i="8"/>
  <c r="G4" i="8"/>
  <c r="G8" i="8"/>
  <c r="P8" i="8" s="1"/>
  <c r="E8" i="8"/>
  <c r="L8" i="8"/>
  <c r="F8" i="8"/>
  <c r="N63" i="8"/>
  <c r="F5" i="8"/>
  <c r="E5" i="8"/>
  <c r="G5" i="8"/>
  <c r="P5" i="8" s="1"/>
  <c r="L5" i="8"/>
  <c r="F6" i="8"/>
  <c r="L6" i="8"/>
  <c r="G6" i="8"/>
  <c r="P6" i="8" s="1"/>
  <c r="E6" i="8"/>
  <c r="D5" i="6"/>
  <c r="D4" i="6"/>
  <c r="D6" i="6"/>
  <c r="D9" i="6"/>
  <c r="D10" i="6"/>
  <c r="D8" i="6"/>
  <c r="I35" i="8" l="1"/>
  <c r="R35" i="8" s="1"/>
  <c r="F14" i="9"/>
  <c r="H4" i="9"/>
  <c r="E14" i="9"/>
  <c r="H14" i="9" s="1"/>
  <c r="G4" i="9"/>
  <c r="D14" i="9"/>
  <c r="G14" i="9" s="1"/>
  <c r="I43" i="8"/>
  <c r="I37" i="8"/>
  <c r="I36" i="8"/>
  <c r="H39" i="8"/>
  <c r="H41" i="8"/>
  <c r="H42" i="8"/>
  <c r="I62" i="8"/>
  <c r="R62" i="8" s="1"/>
  <c r="I40" i="8"/>
  <c r="I39" i="8"/>
  <c r="I64" i="8"/>
  <c r="H63" i="8"/>
  <c r="Q63" i="8" s="1"/>
  <c r="H67" i="8"/>
  <c r="H66" i="8"/>
  <c r="I33" i="8"/>
  <c r="R33" i="8" s="1"/>
  <c r="H59" i="8"/>
  <c r="Q59" i="8" s="1"/>
  <c r="H60" i="8"/>
  <c r="Q60" i="8" s="1"/>
  <c r="I41" i="8"/>
  <c r="I32" i="8"/>
  <c r="R32" i="8" s="1"/>
  <c r="I38" i="8"/>
  <c r="I65" i="8"/>
  <c r="I59" i="8"/>
  <c r="R59" i="8" s="1"/>
  <c r="H65" i="8"/>
  <c r="I63" i="8"/>
  <c r="R63" i="8" s="1"/>
  <c r="I60" i="8"/>
  <c r="R60" i="8" s="1"/>
  <c r="H37" i="8"/>
  <c r="R31" i="8"/>
  <c r="H35" i="8"/>
  <c r="Q35" i="8" s="1"/>
  <c r="O6" i="8"/>
  <c r="O8" i="8"/>
  <c r="H43" i="8"/>
  <c r="G46" i="8"/>
  <c r="P37" i="8" s="1"/>
  <c r="P31" i="8"/>
  <c r="N64" i="8"/>
  <c r="O7" i="8"/>
  <c r="O37" i="8"/>
  <c r="O36" i="8" s="1"/>
  <c r="I44" i="8"/>
  <c r="I45" i="8"/>
  <c r="N8" i="8"/>
  <c r="G19" i="8"/>
  <c r="P10" i="8" s="1"/>
  <c r="P4" i="8"/>
  <c r="O5" i="8"/>
  <c r="G68" i="8"/>
  <c r="P65" i="8" s="1"/>
  <c r="P59" i="8"/>
  <c r="I66" i="8"/>
  <c r="H64" i="8"/>
  <c r="H33" i="8"/>
  <c r="Q33" i="8" s="1"/>
  <c r="I34" i="8"/>
  <c r="R34" i="8" s="1"/>
  <c r="F19" i="8"/>
  <c r="I16" i="8" s="1"/>
  <c r="O4" i="8"/>
  <c r="N4" i="8"/>
  <c r="E19" i="8"/>
  <c r="N10" i="8" s="1"/>
  <c r="H34" i="8"/>
  <c r="Q34" i="8" s="1"/>
  <c r="H61" i="8"/>
  <c r="Q61" i="8" s="1"/>
  <c r="O64" i="8"/>
  <c r="H32" i="8"/>
  <c r="Q32" i="8" s="1"/>
  <c r="N7" i="8"/>
  <c r="I67" i="8"/>
  <c r="H36" i="8"/>
  <c r="H31" i="8"/>
  <c r="H62" i="8"/>
  <c r="Q62" i="8" s="1"/>
  <c r="I42" i="8"/>
  <c r="N5" i="8"/>
  <c r="N37" i="8"/>
  <c r="N36" i="8" s="1"/>
  <c r="H44" i="8"/>
  <c r="H45" i="8"/>
  <c r="N6" i="8"/>
  <c r="H38" i="8"/>
  <c r="I61" i="8"/>
  <c r="R61" i="8" s="1"/>
  <c r="D11" i="6"/>
  <c r="H15" i="9" l="1"/>
  <c r="G15" i="9"/>
  <c r="H8" i="8"/>
  <c r="Q8" i="8" s="1"/>
  <c r="H15" i="8"/>
  <c r="H9" i="8"/>
  <c r="H17" i="8"/>
  <c r="H7" i="8"/>
  <c r="Q7" i="8" s="1"/>
  <c r="H16" i="8"/>
  <c r="H12" i="8"/>
  <c r="H13" i="8"/>
  <c r="I13" i="8"/>
  <c r="I12" i="8"/>
  <c r="I5" i="8"/>
  <c r="R5" i="8" s="1"/>
  <c r="I10" i="8"/>
  <c r="I46" i="8"/>
  <c r="R37" i="8" s="1"/>
  <c r="R36" i="8" s="1"/>
  <c r="H6" i="8"/>
  <c r="Q6" i="8" s="1"/>
  <c r="I17" i="8"/>
  <c r="H4" i="8"/>
  <c r="Q4" i="8" s="1"/>
  <c r="I9" i="8"/>
  <c r="I8" i="8"/>
  <c r="R8" i="8" s="1"/>
  <c r="H10" i="8"/>
  <c r="P9" i="8"/>
  <c r="P36" i="8"/>
  <c r="P64" i="8"/>
  <c r="N9" i="8"/>
  <c r="I14" i="8"/>
  <c r="I11" i="8"/>
  <c r="I68" i="8"/>
  <c r="R65" i="8" s="1"/>
  <c r="R64" i="8" s="1"/>
  <c r="H46" i="8"/>
  <c r="Q37" i="8" s="1"/>
  <c r="Q31" i="8"/>
  <c r="H68" i="8"/>
  <c r="Q65" i="8" s="1"/>
  <c r="Q64" i="8" s="1"/>
  <c r="F20" i="8"/>
  <c r="O10" i="8"/>
  <c r="O9" i="8" s="1"/>
  <c r="I7" i="8"/>
  <c r="R7" i="8" s="1"/>
  <c r="I4" i="8"/>
  <c r="H14" i="8"/>
  <c r="I6" i="8"/>
  <c r="R6" i="8" s="1"/>
  <c r="H5" i="8"/>
  <c r="Q5" i="8" s="1"/>
  <c r="H11" i="8"/>
  <c r="I15" i="8"/>
  <c r="H19" i="8" l="1"/>
  <c r="Q10" i="8" s="1"/>
  <c r="Q9" i="8" s="1"/>
  <c r="I19" i="8"/>
  <c r="R10" i="8" s="1"/>
  <c r="R4" i="8"/>
  <c r="Q36" i="8"/>
  <c r="R9" i="8" l="1"/>
</calcChain>
</file>

<file path=xl/comments1.xml><?xml version="1.0" encoding="utf-8"?>
<comments xmlns="http://schemas.openxmlformats.org/spreadsheetml/2006/main">
  <authors>
    <author>Chris Lin 林哲毅</author>
  </authors>
  <commentList>
    <comment ref="C17" authorId="0" shapeId="0">
      <text>
        <r>
          <rPr>
            <b/>
            <sz val="9"/>
            <color indexed="81"/>
            <rFont val="Tahoma"/>
            <family val="2"/>
          </rPr>
          <t xml:space="preserve">Chris Lin </t>
        </r>
        <r>
          <rPr>
            <b/>
            <sz val="9"/>
            <color indexed="81"/>
            <rFont val="細明體"/>
            <family val="3"/>
            <charset val="136"/>
          </rPr>
          <t>林哲毅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12"/>
            <color indexed="81"/>
            <rFont val="細明體"/>
            <family val="3"/>
            <charset val="136"/>
          </rPr>
          <t>要計算</t>
        </r>
        <r>
          <rPr>
            <b/>
            <sz val="12"/>
            <color indexed="81"/>
            <rFont val="Tahoma"/>
            <family val="2"/>
          </rPr>
          <t>6</t>
        </r>
        <r>
          <rPr>
            <b/>
            <sz val="12"/>
            <color indexed="81"/>
            <rFont val="細明體"/>
            <family val="3"/>
            <charset val="136"/>
          </rPr>
          <t>個境外夥伴加起來 並計算排名</t>
        </r>
      </text>
    </comment>
  </commentList>
</comments>
</file>

<file path=xl/sharedStrings.xml><?xml version="1.0" encoding="utf-8"?>
<sst xmlns="http://schemas.openxmlformats.org/spreadsheetml/2006/main" count="8774" uniqueCount="696">
  <si>
    <t>Mandate Type</t>
    <phoneticPr fontId="2" type="noConversion"/>
  </si>
  <si>
    <t>Asset Class</t>
    <phoneticPr fontId="2" type="noConversion"/>
  </si>
  <si>
    <t>Mandate Size</t>
    <phoneticPr fontId="2" type="noConversion"/>
  </si>
  <si>
    <t>AUM</t>
    <phoneticPr fontId="2" type="noConversion"/>
  </si>
  <si>
    <t>Ranking</t>
    <phoneticPr fontId="2" type="noConversion"/>
  </si>
  <si>
    <t>From</t>
    <phoneticPr fontId="2" type="noConversion"/>
  </si>
  <si>
    <t>As of</t>
    <phoneticPr fontId="2" type="noConversion"/>
  </si>
  <si>
    <t>LPF</t>
    <phoneticPr fontId="2" type="noConversion"/>
  </si>
  <si>
    <r>
      <rPr>
        <b/>
        <sz val="14"/>
        <color theme="1"/>
        <rFont val="標楷體"/>
        <family val="4"/>
        <charset val="136"/>
      </rPr>
      <t>自行運用</t>
    </r>
    <r>
      <rPr>
        <b/>
        <sz val="14"/>
        <color theme="1"/>
        <rFont val="Times New Roman"/>
        <family val="1"/>
      </rPr>
      <t>Proprietary</t>
    </r>
  </si>
  <si>
    <r>
      <rPr>
        <sz val="14"/>
        <color theme="1"/>
        <rFont val="標楷體"/>
        <family val="4"/>
        <charset val="136"/>
      </rPr>
      <t>固定收益</t>
    </r>
    <r>
      <rPr>
        <sz val="14"/>
        <color theme="1"/>
        <rFont val="Times New Roman"/>
        <family val="1"/>
      </rPr>
      <t xml:space="preserve"> Fixed Income</t>
    </r>
  </si>
  <si>
    <r>
      <rPr>
        <sz val="14"/>
        <color theme="1"/>
        <rFont val="標楷體"/>
        <family val="4"/>
        <charset val="136"/>
      </rPr>
      <t>權益證券</t>
    </r>
    <r>
      <rPr>
        <sz val="14"/>
        <color theme="1"/>
        <rFont val="Times New Roman"/>
        <family val="1"/>
      </rPr>
      <t xml:space="preserve"> Equity</t>
    </r>
  </si>
  <si>
    <r>
      <rPr>
        <sz val="14"/>
        <color theme="1"/>
        <rFont val="標楷體"/>
        <family val="4"/>
        <charset val="136"/>
      </rPr>
      <t>另類投資</t>
    </r>
    <r>
      <rPr>
        <sz val="14"/>
        <color theme="1"/>
        <rFont val="Times New Roman"/>
        <family val="1"/>
      </rPr>
      <t xml:space="preserve"> Alternative</t>
    </r>
  </si>
  <si>
    <r>
      <rPr>
        <sz val="14"/>
        <color theme="1"/>
        <rFont val="標楷體"/>
        <family val="4"/>
        <charset val="136"/>
      </rPr>
      <t>國內委託</t>
    </r>
    <r>
      <rPr>
        <sz val="14"/>
        <color theme="1"/>
        <rFont val="Times New Roman"/>
        <family val="1"/>
      </rPr>
      <t xml:space="preserve"> Onshore mandate</t>
    </r>
  </si>
  <si>
    <r>
      <rPr>
        <sz val="14"/>
        <color theme="1"/>
        <rFont val="標楷體"/>
        <family val="4"/>
        <charset val="136"/>
      </rPr>
      <t>國外委託</t>
    </r>
    <r>
      <rPr>
        <sz val="14"/>
        <color theme="1"/>
        <rFont val="Times New Roman"/>
        <family val="1"/>
      </rPr>
      <t xml:space="preserve"> Offshore mandate</t>
    </r>
  </si>
  <si>
    <t>%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</si>
  <si>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勞保
</t>
    </r>
    <r>
      <rPr>
        <b/>
        <sz val="14"/>
        <color theme="1"/>
        <rFont val="Times New Roman"/>
        <family val="1"/>
      </rPr>
      <t>LIF</t>
    </r>
  </si>
  <si>
    <r>
      <rPr>
        <b/>
        <sz val="14"/>
        <color theme="1"/>
        <rFont val="DFKai-SB"/>
        <family val="4"/>
        <charset val="136"/>
      </rPr>
      <t xml:space="preserve">國保基金
</t>
    </r>
    <r>
      <rPr>
        <b/>
        <sz val="14"/>
        <color theme="1"/>
        <rFont val="Times New Roman"/>
        <family val="1"/>
      </rPr>
      <t>NPIF</t>
    </r>
  </si>
  <si>
    <r>
      <rPr>
        <sz val="14"/>
        <rFont val="標楷體"/>
        <family val="4"/>
        <charset val="136"/>
      </rPr>
      <t>轉存金融機構</t>
    </r>
    <r>
      <rPr>
        <sz val="14"/>
        <rFont val="Times New Roman"/>
        <family val="1"/>
      </rPr>
      <t xml:space="preserve"> Deposit</t>
    </r>
    <phoneticPr fontId="2" type="noConversion"/>
  </si>
  <si>
    <r>
      <rPr>
        <sz val="14"/>
        <rFont val="標楷體"/>
        <family val="4"/>
        <charset val="136"/>
      </rPr>
      <t>短期票券</t>
    </r>
    <r>
      <rPr>
        <sz val="14"/>
        <rFont val="Times New Roman"/>
        <family val="1"/>
      </rPr>
      <t xml:space="preserve"> RP</t>
    </r>
    <phoneticPr fontId="2" type="noConversion"/>
  </si>
  <si>
    <r>
      <rPr>
        <sz val="14"/>
        <rFont val="標楷體"/>
        <family val="4"/>
        <charset val="136"/>
      </rPr>
      <t>公債、公司債、金融債券及特別股</t>
    </r>
    <r>
      <rPr>
        <sz val="14"/>
        <rFont val="Times New Roman"/>
        <family val="1"/>
      </rPr>
      <t xml:space="preserve"> Treasury, Credit, Financials </t>
    </r>
    <phoneticPr fontId="2" type="noConversion"/>
  </si>
  <si>
    <r>
      <rPr>
        <b/>
        <sz val="14"/>
        <color theme="1"/>
        <rFont val="DFKai-SB"/>
        <family val="4"/>
        <charset val="136"/>
      </rPr>
      <t>金額總計</t>
    </r>
    <r>
      <rPr>
        <b/>
        <sz val="14"/>
        <color theme="1"/>
        <rFont val="Times New Roman"/>
        <family val="1"/>
      </rPr>
      <t xml:space="preserve"> Total</t>
    </r>
  </si>
  <si>
    <r>
      <rPr>
        <b/>
        <sz val="14"/>
        <rFont val="標楷體"/>
        <family val="4"/>
        <charset val="136"/>
      </rPr>
      <t>委託經營</t>
    </r>
    <r>
      <rPr>
        <b/>
        <sz val="14"/>
        <rFont val="Times New Roman"/>
        <family val="1"/>
      </rPr>
      <t xml:space="preserve"> Mandate</t>
    </r>
    <phoneticPr fontId="2" type="noConversion"/>
  </si>
  <si>
    <t>SITE</t>
    <phoneticPr fontId="2" type="noConversion"/>
  </si>
  <si>
    <t>Absolute Return</t>
    <phoneticPr fontId="2" type="noConversion"/>
  </si>
  <si>
    <t>TWSE</t>
    <phoneticPr fontId="2" type="noConversion"/>
  </si>
  <si>
    <t>103 年第二次委託經營</t>
  </si>
  <si>
    <t>106 年第一次委託經營</t>
  </si>
  <si>
    <t>LRF</t>
    <phoneticPr fontId="2" type="noConversion"/>
  </si>
  <si>
    <t>委託類型</t>
    <phoneticPr fontId="2" type="noConversion"/>
  </si>
  <si>
    <t>Fund</t>
    <phoneticPr fontId="2" type="noConversion"/>
  </si>
  <si>
    <t>YTD %</t>
    <phoneticPr fontId="2" type="noConversion"/>
  </si>
  <si>
    <t>Since Inception %</t>
    <phoneticPr fontId="2" type="noConversion"/>
  </si>
  <si>
    <t>LIF</t>
    <phoneticPr fontId="2" type="noConversion"/>
  </si>
  <si>
    <t>NPIF</t>
    <phoneticPr fontId="2" type="noConversion"/>
  </si>
  <si>
    <t>PSPF</t>
    <phoneticPr fontId="2" type="noConversion"/>
  </si>
  <si>
    <t>基金名稱</t>
    <phoneticPr fontId="2" type="noConversion"/>
  </si>
  <si>
    <t>類型</t>
    <phoneticPr fontId="2" type="noConversion"/>
  </si>
  <si>
    <t>投信</t>
    <phoneticPr fontId="2" type="noConversion"/>
  </si>
  <si>
    <t>委託金額</t>
    <phoneticPr fontId="2" type="noConversion"/>
  </si>
  <si>
    <t>目前淨資產</t>
    <phoneticPr fontId="2" type="noConversion"/>
  </si>
  <si>
    <t>年初迄今</t>
    <phoneticPr fontId="2" type="noConversion"/>
  </si>
  <si>
    <t>成立以來</t>
    <phoneticPr fontId="2" type="noConversion"/>
  </si>
  <si>
    <t>排名</t>
    <phoneticPr fontId="2" type="noConversion"/>
  </si>
  <si>
    <t>國內 106 年第一次委託經營第一期</t>
  </si>
  <si>
    <t>benchmark</t>
    <phoneticPr fontId="2" type="noConversion"/>
  </si>
  <si>
    <t>Nomura</t>
    <phoneticPr fontId="2" type="noConversion"/>
  </si>
  <si>
    <t>Lazard</t>
    <phoneticPr fontId="2" type="noConversion"/>
  </si>
  <si>
    <t>CBRE</t>
    <phoneticPr fontId="2" type="noConversion"/>
  </si>
  <si>
    <t>Brandywine</t>
    <phoneticPr fontId="2" type="noConversion"/>
  </si>
  <si>
    <t>LPF</t>
    <phoneticPr fontId="2" type="noConversion"/>
  </si>
  <si>
    <t>LRF</t>
    <phoneticPr fontId="2" type="noConversion"/>
  </si>
  <si>
    <t>LIF</t>
    <phoneticPr fontId="2" type="noConversion"/>
  </si>
  <si>
    <t>NPIF</t>
    <phoneticPr fontId="2" type="noConversion"/>
  </si>
  <si>
    <t>PSPF</t>
    <phoneticPr fontId="2" type="noConversion"/>
  </si>
  <si>
    <t>Account #</t>
    <phoneticPr fontId="2" type="noConversion"/>
  </si>
  <si>
    <t>Mandate Size</t>
    <phoneticPr fontId="2" type="noConversion"/>
  </si>
  <si>
    <t>AUM</t>
    <phoneticPr fontId="2" type="noConversion"/>
  </si>
  <si>
    <t>Total</t>
    <phoneticPr fontId="2" type="noConversion"/>
  </si>
  <si>
    <t>Offshore Mandate Account Summary</t>
    <phoneticPr fontId="2" type="noConversion"/>
  </si>
  <si>
    <t>Mandate Size</t>
    <phoneticPr fontId="2" type="noConversion"/>
  </si>
  <si>
    <t>AUM</t>
    <phoneticPr fontId="2" type="noConversion"/>
  </si>
  <si>
    <t>in USD</t>
    <phoneticPr fontId="2" type="noConversion"/>
  </si>
  <si>
    <t>in TWD</t>
    <phoneticPr fontId="2" type="noConversion"/>
  </si>
  <si>
    <r>
      <rPr>
        <sz val="14"/>
        <color rgb="FF000000"/>
        <rFont val="標楷體"/>
        <family val="4"/>
        <charset val="136"/>
      </rPr>
      <t>房屋及土地</t>
    </r>
    <r>
      <rPr>
        <sz val="14"/>
        <color rgb="FF000000"/>
        <rFont val="Times New Roman"/>
        <family val="1"/>
      </rPr>
      <t xml:space="preserve"> Property &amp; Land</t>
    </r>
    <phoneticPr fontId="2" type="noConversion"/>
  </si>
  <si>
    <r>
      <rPr>
        <sz val="14"/>
        <rFont val="標楷體"/>
        <family val="4"/>
        <charset val="136"/>
      </rPr>
      <t>股票及受益憑證投資（含期貨）</t>
    </r>
    <r>
      <rPr>
        <sz val="14"/>
        <rFont val="Times New Roman"/>
        <family val="1"/>
      </rPr>
      <t>Equity Securities</t>
    </r>
    <phoneticPr fontId="2" type="noConversion"/>
  </si>
  <si>
    <r>
      <rPr>
        <sz val="14"/>
        <color rgb="FF000000"/>
        <rFont val="標楷體"/>
        <family val="4"/>
        <charset val="136"/>
      </rPr>
      <t>政府或公營事業貸款</t>
    </r>
    <r>
      <rPr>
        <sz val="14"/>
        <color rgb="FF000000"/>
        <rFont val="Times New Roman"/>
        <family val="1"/>
      </rPr>
      <t xml:space="preserve"> Government &amp; SOE Loan</t>
    </r>
    <phoneticPr fontId="2" type="noConversion"/>
  </si>
  <si>
    <r>
      <rPr>
        <sz val="14"/>
        <color rgb="FF000000"/>
        <rFont val="標楷體"/>
        <family val="4"/>
        <charset val="136"/>
      </rPr>
      <t>被保險人貸款</t>
    </r>
    <r>
      <rPr>
        <sz val="14"/>
        <color rgb="FF000000"/>
        <rFont val="Times New Roman"/>
        <family val="1"/>
      </rPr>
      <t>assured loan</t>
    </r>
    <phoneticPr fontId="2" type="noConversion"/>
  </si>
  <si>
    <t>政策性貸款</t>
    <phoneticPr fontId="2" type="noConversion"/>
  </si>
  <si>
    <t>A0001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</si>
  <si>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</si>
  <si>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</si>
  <si>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</si>
  <si>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</si>
  <si>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</si>
  <si>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</si>
  <si>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</si>
  <si>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</si>
  <si>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</si>
  <si>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</si>
  <si>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A0014</t>
  </si>
  <si>
    <t>A0015</t>
  </si>
  <si>
    <t>A0016</t>
  </si>
  <si>
    <t>A0017</t>
  </si>
  <si>
    <t>A0018</t>
  </si>
  <si>
    <t>A0020</t>
  </si>
  <si>
    <t>A0021</t>
  </si>
  <si>
    <t>A0022</t>
  </si>
  <si>
    <t>A0025</t>
  </si>
  <si>
    <t>A0026</t>
  </si>
  <si>
    <t>A0027</t>
  </si>
  <si>
    <t>A0031</t>
  </si>
  <si>
    <t>A0032</t>
  </si>
  <si>
    <t>A0033</t>
  </si>
  <si>
    <t>A0035</t>
  </si>
  <si>
    <t>A0036</t>
  </si>
  <si>
    <t>A0037</t>
  </si>
  <si>
    <t>A0038</t>
  </si>
  <si>
    <t>A0040</t>
  </si>
  <si>
    <t>A0041</t>
  </si>
  <si>
    <t>A0042</t>
  </si>
  <si>
    <t>A0043</t>
  </si>
  <si>
    <t>A0044</t>
  </si>
  <si>
    <t>A0045</t>
  </si>
  <si>
    <t>A0047</t>
  </si>
  <si>
    <t>A0048</t>
  </si>
  <si>
    <t>A0049</t>
  </si>
  <si>
    <t>A0050</t>
  </si>
  <si>
    <t>Onshore Mandate Overview</t>
    <phoneticPr fontId="2" type="noConversion"/>
  </si>
  <si>
    <r>
      <rPr>
        <sz val="12"/>
        <color theme="1"/>
        <rFont val="標楷體"/>
        <family val="4"/>
        <charset val="136"/>
      </rPr>
      <t>兆豐國際</t>
    </r>
  </si>
  <si>
    <r>
      <rPr>
        <sz val="12"/>
        <color theme="1"/>
        <rFont val="標楷體"/>
        <family val="4"/>
        <charset val="136"/>
      </rPr>
      <t>第一金</t>
    </r>
  </si>
  <si>
    <r>
      <rPr>
        <sz val="12"/>
        <color theme="1"/>
        <rFont val="標楷體"/>
        <family val="4"/>
        <charset val="136"/>
      </rPr>
      <t>匯豐中華</t>
    </r>
  </si>
  <si>
    <r>
      <rPr>
        <sz val="12"/>
        <color theme="1"/>
        <rFont val="標楷體"/>
        <family val="4"/>
        <charset val="136"/>
      </rPr>
      <t>元大</t>
    </r>
  </si>
  <si>
    <r>
      <rPr>
        <sz val="12"/>
        <color theme="1"/>
        <rFont val="標楷體"/>
        <family val="4"/>
        <charset val="136"/>
      </rPr>
      <t>景順</t>
    </r>
  </si>
  <si>
    <r>
      <rPr>
        <sz val="12"/>
        <color theme="1"/>
        <rFont val="標楷體"/>
        <family val="4"/>
        <charset val="136"/>
      </rPr>
      <t>瀚亞</t>
    </r>
  </si>
  <si>
    <r>
      <rPr>
        <sz val="12"/>
        <color theme="1"/>
        <rFont val="標楷體"/>
        <family val="4"/>
        <charset val="136"/>
      </rPr>
      <t>保德信</t>
    </r>
  </si>
  <si>
    <r>
      <rPr>
        <sz val="12"/>
        <color theme="1"/>
        <rFont val="標楷體"/>
        <family val="4"/>
        <charset val="136"/>
      </rPr>
      <t>統一</t>
    </r>
  </si>
  <si>
    <r>
      <rPr>
        <sz val="12"/>
        <color theme="1"/>
        <rFont val="標楷體"/>
        <family val="4"/>
        <charset val="136"/>
      </rPr>
      <t>富邦</t>
    </r>
  </si>
  <si>
    <r>
      <rPr>
        <sz val="12"/>
        <color theme="1"/>
        <rFont val="標楷體"/>
        <family val="4"/>
        <charset val="136"/>
      </rPr>
      <t>摩根</t>
    </r>
  </si>
  <si>
    <r>
      <rPr>
        <sz val="12"/>
        <color theme="1"/>
        <rFont val="標楷體"/>
        <family val="4"/>
        <charset val="136"/>
      </rPr>
      <t>華南永昌</t>
    </r>
  </si>
  <si>
    <r>
      <rPr>
        <sz val="12"/>
        <color theme="1"/>
        <rFont val="標楷體"/>
        <family val="4"/>
        <charset val="136"/>
      </rPr>
      <t>新光</t>
    </r>
  </si>
  <si>
    <r>
      <rPr>
        <sz val="12"/>
        <color theme="1"/>
        <rFont val="標楷體"/>
        <family val="4"/>
        <charset val="136"/>
      </rPr>
      <t>瑞銀</t>
    </r>
  </si>
  <si>
    <r>
      <rPr>
        <sz val="12"/>
        <color theme="1"/>
        <rFont val="標楷體"/>
        <family val="4"/>
        <charset val="136"/>
      </rPr>
      <t>群益</t>
    </r>
  </si>
  <si>
    <r>
      <rPr>
        <sz val="12"/>
        <color theme="1"/>
        <rFont val="標楷體"/>
        <family val="4"/>
        <charset val="136"/>
      </rPr>
      <t>德信</t>
    </r>
  </si>
  <si>
    <r>
      <rPr>
        <sz val="12"/>
        <color theme="1"/>
        <rFont val="標楷體"/>
        <family val="4"/>
        <charset val="136"/>
      </rPr>
      <t>聯博</t>
    </r>
  </si>
  <si>
    <r>
      <rPr>
        <sz val="12"/>
        <color theme="1"/>
        <rFont val="標楷體"/>
        <family val="4"/>
        <charset val="136"/>
      </rPr>
      <t>日盛</t>
    </r>
  </si>
  <si>
    <r>
      <rPr>
        <sz val="12"/>
        <color theme="1"/>
        <rFont val="標楷體"/>
        <family val="4"/>
        <charset val="136"/>
      </rPr>
      <t>柏瑞</t>
    </r>
  </si>
  <si>
    <r>
      <rPr>
        <sz val="12"/>
        <color theme="1"/>
        <rFont val="標楷體"/>
        <family val="4"/>
        <charset val="136"/>
      </rPr>
      <t>復華</t>
    </r>
  </si>
  <si>
    <r>
      <rPr>
        <sz val="12"/>
        <color theme="1"/>
        <rFont val="標楷體"/>
        <family val="4"/>
        <charset val="136"/>
      </rPr>
      <t>永豐</t>
    </r>
  </si>
  <si>
    <r>
      <rPr>
        <sz val="12"/>
        <color theme="1"/>
        <rFont val="標楷體"/>
        <family val="4"/>
        <charset val="136"/>
      </rPr>
      <t>中國信託</t>
    </r>
  </si>
  <si>
    <r>
      <rPr>
        <sz val="12"/>
        <color theme="1"/>
        <rFont val="標楷體"/>
        <family val="4"/>
        <charset val="136"/>
      </rPr>
      <t>宏利</t>
    </r>
  </si>
  <si>
    <r>
      <rPr>
        <sz val="12"/>
        <color theme="1"/>
        <rFont val="標楷體"/>
        <family val="4"/>
        <charset val="136"/>
      </rPr>
      <t>貝萊德</t>
    </r>
  </si>
  <si>
    <r>
      <rPr>
        <sz val="12"/>
        <color theme="1"/>
        <rFont val="標楷體"/>
        <family val="4"/>
        <charset val="136"/>
      </rPr>
      <t>野村</t>
    </r>
  </si>
  <si>
    <r>
      <rPr>
        <sz val="12"/>
        <color theme="1"/>
        <rFont val="標楷體"/>
        <family val="4"/>
        <charset val="136"/>
      </rPr>
      <t>聯邦</t>
    </r>
  </si>
  <si>
    <r>
      <rPr>
        <sz val="12"/>
        <color theme="1"/>
        <rFont val="標楷體"/>
        <family val="4"/>
        <charset val="136"/>
      </rPr>
      <t>未來資產</t>
    </r>
  </si>
  <si>
    <r>
      <rPr>
        <sz val="12"/>
        <color theme="1"/>
        <rFont val="標楷體"/>
        <family val="4"/>
        <charset val="136"/>
      </rPr>
      <t>安聯</t>
    </r>
  </si>
  <si>
    <r>
      <rPr>
        <sz val="12"/>
        <color theme="1"/>
        <rFont val="標楷體"/>
        <family val="4"/>
        <charset val="136"/>
      </rPr>
      <t>國泰</t>
    </r>
  </si>
  <si>
    <r>
      <rPr>
        <sz val="12"/>
        <color theme="1"/>
        <rFont val="標楷體"/>
        <family val="4"/>
        <charset val="136"/>
      </rPr>
      <t>富達</t>
    </r>
  </si>
  <si>
    <r>
      <rPr>
        <sz val="12"/>
        <color theme="1"/>
        <rFont val="標楷體"/>
        <family val="4"/>
        <charset val="136"/>
      </rPr>
      <t>德銀遠東</t>
    </r>
  </si>
  <si>
    <r>
      <rPr>
        <sz val="12"/>
        <color theme="1"/>
        <rFont val="標楷體"/>
        <family val="4"/>
        <charset val="136"/>
      </rPr>
      <t>凱基</t>
    </r>
  </si>
  <si>
    <r>
      <rPr>
        <sz val="12"/>
        <color theme="1"/>
        <rFont val="標楷體"/>
        <family val="4"/>
        <charset val="136"/>
      </rPr>
      <t>施羅德</t>
    </r>
  </si>
  <si>
    <r>
      <rPr>
        <sz val="12"/>
        <color theme="1"/>
        <rFont val="標楷體"/>
        <family val="4"/>
        <charset val="136"/>
      </rPr>
      <t>華頓</t>
    </r>
  </si>
  <si>
    <r>
      <rPr>
        <sz val="12"/>
        <color theme="1"/>
        <rFont val="標楷體"/>
        <family val="4"/>
        <charset val="136"/>
      </rPr>
      <t>安本標準</t>
    </r>
  </si>
  <si>
    <r>
      <rPr>
        <sz val="12"/>
        <color theme="1"/>
        <rFont val="標楷體"/>
        <family val="4"/>
        <charset val="136"/>
      </rPr>
      <t>富蘭克林華美</t>
    </r>
    <phoneticPr fontId="2" type="noConversion"/>
  </si>
  <si>
    <r>
      <rPr>
        <sz val="12"/>
        <color theme="1"/>
        <rFont val="標楷體"/>
        <family val="4"/>
        <charset val="136"/>
      </rPr>
      <t>台新</t>
    </r>
  </si>
  <si>
    <r>
      <rPr>
        <sz val="12"/>
        <color theme="1"/>
        <rFont val="標楷體"/>
        <family val="4"/>
        <charset val="136"/>
      </rPr>
      <t>合作金庫</t>
    </r>
  </si>
  <si>
    <r>
      <rPr>
        <sz val="12"/>
        <color theme="1"/>
        <rFont val="標楷體"/>
        <family val="4"/>
        <charset val="136"/>
      </rPr>
      <t>大華銀</t>
    </r>
  </si>
  <si>
    <r>
      <rPr>
        <sz val="12"/>
        <color theme="1"/>
        <rFont val="標楷體"/>
        <family val="4"/>
        <charset val="136"/>
      </rPr>
      <t>路博邁</t>
    </r>
  </si>
  <si>
    <t>Mandate Size</t>
    <phoneticPr fontId="2" type="noConversion"/>
  </si>
  <si>
    <t>Rank</t>
    <phoneticPr fontId="2" type="noConversion"/>
  </si>
  <si>
    <t>Rank</t>
    <phoneticPr fontId="2" type="noConversion"/>
  </si>
  <si>
    <t>SITE</t>
    <phoneticPr fontId="2" type="noConversion"/>
  </si>
  <si>
    <t>SITE</t>
    <phoneticPr fontId="2" type="noConversion"/>
  </si>
  <si>
    <t>Fuh Hwa</t>
    <phoneticPr fontId="2" type="noConversion"/>
  </si>
  <si>
    <t>Uni-President</t>
    <phoneticPr fontId="2" type="noConversion"/>
  </si>
  <si>
    <t>HSBC</t>
    <phoneticPr fontId="2" type="noConversion"/>
  </si>
  <si>
    <t>Cathay</t>
    <phoneticPr fontId="2" type="noConversion"/>
  </si>
  <si>
    <t>Allianz</t>
    <phoneticPr fontId="2" type="noConversion"/>
  </si>
  <si>
    <t>Prudential</t>
    <phoneticPr fontId="2" type="noConversion"/>
  </si>
  <si>
    <t>Capital</t>
    <phoneticPr fontId="2" type="noConversion"/>
  </si>
  <si>
    <t>Sinopac</t>
    <phoneticPr fontId="2" type="noConversion"/>
  </si>
  <si>
    <t>Taishin</t>
    <phoneticPr fontId="2" type="noConversion"/>
  </si>
  <si>
    <t>Schroders</t>
    <phoneticPr fontId="2" type="noConversion"/>
  </si>
  <si>
    <t>Fubon</t>
    <phoneticPr fontId="2" type="noConversion"/>
  </si>
  <si>
    <t>JP Morgan</t>
    <phoneticPr fontId="2" type="noConversion"/>
  </si>
  <si>
    <t>Yuanta</t>
    <phoneticPr fontId="2" type="noConversion"/>
  </si>
  <si>
    <t>Invesco</t>
    <phoneticPr fontId="2" type="noConversion"/>
  </si>
  <si>
    <t>Eastspring</t>
    <phoneticPr fontId="2" type="noConversion"/>
  </si>
  <si>
    <t>UBS</t>
    <phoneticPr fontId="2" type="noConversion"/>
  </si>
  <si>
    <t>Mega</t>
    <phoneticPr fontId="2" type="noConversion"/>
  </si>
  <si>
    <t>Mandate Size</t>
    <phoneticPr fontId="2" type="noConversion"/>
  </si>
  <si>
    <t>AUM</t>
    <phoneticPr fontId="2" type="noConversion"/>
  </si>
  <si>
    <t># of Contract</t>
    <phoneticPr fontId="2" type="noConversion"/>
  </si>
  <si>
    <t>Market Share
(Mandate Size)</t>
    <phoneticPr fontId="2" type="noConversion"/>
  </si>
  <si>
    <t>Market Share
(AUM)</t>
    <phoneticPr fontId="2" type="noConversion"/>
  </si>
  <si>
    <t>Total</t>
    <phoneticPr fontId="2" type="noConversion"/>
  </si>
  <si>
    <t>Absolute Return Mandate Overview</t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</si>
  <si>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</si>
  <si>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</si>
  <si>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t>Others</t>
    <phoneticPr fontId="2" type="noConversion"/>
  </si>
  <si>
    <t>Total</t>
  </si>
  <si>
    <t>其他</t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</si>
  <si>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</si>
  <si>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t>其他</t>
    <phoneticPr fontId="2" type="noConversion"/>
  </si>
  <si>
    <t>投信</t>
    <phoneticPr fontId="2" type="noConversion"/>
  </si>
  <si>
    <t>合計</t>
    <phoneticPr fontId="2" type="noConversion"/>
  </si>
  <si>
    <t>Others</t>
    <phoneticPr fontId="2" type="noConversion"/>
  </si>
  <si>
    <t>Relative Return Mandate Overview</t>
    <phoneticPr fontId="2" type="noConversion"/>
  </si>
  <si>
    <t>Others</t>
    <phoneticPr fontId="2" type="noConversion"/>
  </si>
  <si>
    <t># of Contract</t>
    <phoneticPr fontId="2" type="noConversion"/>
  </si>
  <si>
    <t>Overall</t>
    <phoneticPr fontId="2" type="noConversion"/>
  </si>
  <si>
    <t>Absolute Return</t>
    <phoneticPr fontId="2" type="noConversion"/>
  </si>
  <si>
    <t>Relative Return</t>
    <phoneticPr fontId="2" type="noConversion"/>
  </si>
  <si>
    <t>Onshore Mandate Market Share (TOP 5)</t>
    <phoneticPr fontId="2" type="noConversion"/>
  </si>
  <si>
    <t>Relative Return Mandate Market Share (TOP 5)</t>
    <phoneticPr fontId="2" type="noConversion"/>
  </si>
  <si>
    <t>Investment Type</t>
    <phoneticPr fontId="2" type="noConversion"/>
  </si>
  <si>
    <t>Category</t>
    <phoneticPr fontId="2" type="noConversion"/>
  </si>
  <si>
    <t>Asset Manager</t>
    <phoneticPr fontId="2" type="noConversion"/>
  </si>
  <si>
    <t>BlackRock</t>
    <phoneticPr fontId="2" type="noConversion"/>
  </si>
  <si>
    <t>State Street</t>
    <phoneticPr fontId="2" type="noConversion"/>
  </si>
  <si>
    <t>PIMCO</t>
    <phoneticPr fontId="2" type="noConversion"/>
  </si>
  <si>
    <t>Allianz</t>
    <phoneticPr fontId="2" type="noConversion"/>
  </si>
  <si>
    <t>Invesco</t>
    <phoneticPr fontId="2" type="noConversion"/>
  </si>
  <si>
    <t>Vontobel</t>
    <phoneticPr fontId="2" type="noConversion"/>
  </si>
  <si>
    <t>J.P. Morgan</t>
    <phoneticPr fontId="2" type="noConversion"/>
  </si>
  <si>
    <t>Cohen &amp; Steers</t>
    <phoneticPr fontId="2" type="noConversion"/>
  </si>
  <si>
    <t>Alliance Bernstein</t>
    <phoneticPr fontId="2" type="noConversion"/>
  </si>
  <si>
    <t>American Century</t>
    <phoneticPr fontId="2" type="noConversion"/>
  </si>
  <si>
    <t>AMP</t>
    <phoneticPr fontId="2" type="noConversion"/>
  </si>
  <si>
    <t>Amundi</t>
    <phoneticPr fontId="2" type="noConversion"/>
  </si>
  <si>
    <t>Ashmore</t>
    <phoneticPr fontId="2" type="noConversion"/>
  </si>
  <si>
    <t>Barings</t>
    <phoneticPr fontId="2" type="noConversion"/>
  </si>
  <si>
    <t>Bluebay</t>
    <phoneticPr fontId="2" type="noConversion"/>
  </si>
  <si>
    <t>Deutsche AM</t>
    <phoneticPr fontId="2" type="noConversion"/>
  </si>
  <si>
    <t>Fidelity</t>
    <phoneticPr fontId="2" type="noConversion"/>
  </si>
  <si>
    <t>Franklin</t>
    <phoneticPr fontId="2" type="noConversion"/>
  </si>
  <si>
    <t>Geode</t>
    <phoneticPr fontId="2" type="noConversion"/>
  </si>
  <si>
    <t>LGIM</t>
    <phoneticPr fontId="2" type="noConversion"/>
  </si>
  <si>
    <t>Macquarie</t>
    <phoneticPr fontId="2" type="noConversion"/>
  </si>
  <si>
    <t>Magellan</t>
    <phoneticPr fontId="2" type="noConversion"/>
  </si>
  <si>
    <t>MFS</t>
    <phoneticPr fontId="2" type="noConversion"/>
  </si>
  <si>
    <t>Morgan Stanley</t>
    <phoneticPr fontId="2" type="noConversion"/>
  </si>
  <si>
    <t>NNIP</t>
    <phoneticPr fontId="2" type="noConversion"/>
  </si>
  <si>
    <t>Nomura</t>
    <phoneticPr fontId="2" type="noConversion"/>
  </si>
  <si>
    <t>PGI</t>
    <phoneticPr fontId="2" type="noConversion"/>
  </si>
  <si>
    <t>Pictet</t>
    <phoneticPr fontId="2" type="noConversion"/>
  </si>
  <si>
    <t>PineBridge</t>
    <phoneticPr fontId="2" type="noConversion"/>
  </si>
  <si>
    <t>RREEF</t>
    <phoneticPr fontId="2" type="noConversion"/>
  </si>
  <si>
    <t>Schroders</t>
    <phoneticPr fontId="2" type="noConversion"/>
  </si>
  <si>
    <t>TCW</t>
    <phoneticPr fontId="2" type="noConversion"/>
  </si>
  <si>
    <t>Templeton</t>
    <phoneticPr fontId="2" type="noConversion"/>
  </si>
  <si>
    <t>UBS</t>
    <phoneticPr fontId="2" type="noConversion"/>
  </si>
  <si>
    <t>Vanguard</t>
    <phoneticPr fontId="2" type="noConversion"/>
  </si>
  <si>
    <t>Wellington</t>
    <phoneticPr fontId="2" type="noConversion"/>
  </si>
  <si>
    <t>-</t>
    <phoneticPr fontId="2" type="noConversion"/>
  </si>
  <si>
    <t>Total</t>
    <phoneticPr fontId="2" type="noConversion"/>
  </si>
  <si>
    <t>Others</t>
    <phoneticPr fontId="2" type="noConversion"/>
  </si>
  <si>
    <t>Total</t>
    <phoneticPr fontId="2" type="noConversion"/>
  </si>
  <si>
    <t>Mandate Size 
(in USD)</t>
  </si>
  <si>
    <t>Mandate Size 
(in USD)</t>
    <phoneticPr fontId="2" type="noConversion"/>
  </si>
  <si>
    <t>AUM 
(in USD)</t>
  </si>
  <si>
    <t>AUM 
(in USD)</t>
    <phoneticPr fontId="2" type="noConversion"/>
  </si>
  <si>
    <t>Ranking by Asset Managers' AUM</t>
    <phoneticPr fontId="2" type="noConversion"/>
  </si>
  <si>
    <t>BLF &amp; PSPF Investment Scope</t>
    <phoneticPr fontId="2" type="noConversion"/>
  </si>
  <si>
    <t>Proprietary</t>
    <phoneticPr fontId="2" type="noConversion"/>
  </si>
  <si>
    <t>Onshore Equity</t>
    <phoneticPr fontId="2" type="noConversion"/>
  </si>
  <si>
    <t>Offshore Fund</t>
    <phoneticPr fontId="2" type="noConversion"/>
  </si>
  <si>
    <t>Others</t>
    <phoneticPr fontId="2" type="noConversion"/>
  </si>
  <si>
    <t>Mandate</t>
    <phoneticPr fontId="2" type="noConversion"/>
  </si>
  <si>
    <t>Onshore Mandate</t>
    <phoneticPr fontId="2" type="noConversion"/>
  </si>
  <si>
    <t>Offshore Mandate</t>
    <phoneticPr fontId="2" type="noConversion"/>
  </si>
  <si>
    <t>Fund Size</t>
    <phoneticPr fontId="2" type="noConversion"/>
  </si>
  <si>
    <t>Total</t>
    <phoneticPr fontId="2" type="noConversion"/>
  </si>
  <si>
    <t>野村</t>
  </si>
  <si>
    <t>保德信</t>
  </si>
  <si>
    <t>國泰</t>
  </si>
  <si>
    <t>復華</t>
  </si>
  <si>
    <t>統一</t>
  </si>
  <si>
    <t>群益</t>
  </si>
  <si>
    <t>台新</t>
  </si>
  <si>
    <t>安聯</t>
  </si>
  <si>
    <t>永豐</t>
  </si>
  <si>
    <t>富邦</t>
  </si>
  <si>
    <t>匯豐中華</t>
  </si>
  <si>
    <t>摩根</t>
  </si>
  <si>
    <t>-</t>
  </si>
  <si>
    <t>Active</t>
    <phoneticPr fontId="2" type="noConversion"/>
  </si>
  <si>
    <t>Enhanced</t>
  </si>
  <si>
    <t>Enhanced</t>
    <phoneticPr fontId="2" type="noConversion"/>
  </si>
  <si>
    <t>Passive</t>
    <phoneticPr fontId="2" type="noConversion"/>
  </si>
  <si>
    <t>Ashmore</t>
  </si>
  <si>
    <t>Pictet</t>
  </si>
  <si>
    <t>MFS</t>
  </si>
  <si>
    <t>Bluebay</t>
  </si>
  <si>
    <t>LGIM</t>
  </si>
  <si>
    <t>RREEF</t>
  </si>
  <si>
    <t>Brandywine</t>
  </si>
  <si>
    <t>TCW</t>
  </si>
  <si>
    <t>LPF</t>
    <phoneticPr fontId="2" type="noConversion"/>
  </si>
  <si>
    <t>LRF</t>
    <phoneticPr fontId="2" type="noConversion"/>
  </si>
  <si>
    <t>Lazard</t>
  </si>
  <si>
    <t>PGI</t>
  </si>
  <si>
    <t>AMP</t>
  </si>
  <si>
    <t>Franklin</t>
  </si>
  <si>
    <t>LIF</t>
    <phoneticPr fontId="2" type="noConversion"/>
  </si>
  <si>
    <t>CBRE</t>
  </si>
  <si>
    <t>NPIF</t>
    <phoneticPr fontId="2" type="noConversion"/>
  </si>
  <si>
    <t>PSPF</t>
    <phoneticPr fontId="2" type="noConversion"/>
  </si>
  <si>
    <t>Alliance Bernstein</t>
  </si>
  <si>
    <t>Templeton</t>
  </si>
  <si>
    <t>PIMCO</t>
  </si>
  <si>
    <t>BlackRock</t>
  </si>
  <si>
    <t>J.P. Morgan</t>
  </si>
  <si>
    <t>Invesco</t>
  </si>
  <si>
    <t>State Street</t>
  </si>
  <si>
    <t>Vontobel</t>
  </si>
  <si>
    <t>Cohen &amp; Steers</t>
  </si>
  <si>
    <t>Wellington</t>
  </si>
  <si>
    <t>Loomis, Sayles</t>
  </si>
  <si>
    <t>Geode</t>
  </si>
  <si>
    <t>Macquarie</t>
  </si>
  <si>
    <t>Magellan</t>
  </si>
  <si>
    <t>Allianz</t>
  </si>
  <si>
    <t>PineBridge</t>
  </si>
  <si>
    <t>American Century</t>
  </si>
  <si>
    <t>Fidelity</t>
  </si>
  <si>
    <t>UBS</t>
  </si>
  <si>
    <t>Nomura</t>
  </si>
  <si>
    <t>Schroders</t>
  </si>
  <si>
    <t>Amundi</t>
  </si>
  <si>
    <t>Northern Trust</t>
  </si>
  <si>
    <t>Northern Trust</t>
    <phoneticPr fontId="2" type="noConversion"/>
  </si>
  <si>
    <t>Fixed Income</t>
  </si>
  <si>
    <t>Fixed Income</t>
    <phoneticPr fontId="2" type="noConversion"/>
  </si>
  <si>
    <t>Equity</t>
  </si>
  <si>
    <t>Equity</t>
    <phoneticPr fontId="2" type="noConversion"/>
  </si>
  <si>
    <t>Alternative</t>
    <phoneticPr fontId="2" type="noConversion"/>
  </si>
  <si>
    <t>Multi-Asset</t>
  </si>
  <si>
    <t>Absolute Return</t>
  </si>
  <si>
    <t>Absolute Return</t>
    <phoneticPr fontId="2" type="noConversion"/>
  </si>
  <si>
    <t>Global</t>
  </si>
  <si>
    <t>Global</t>
    <phoneticPr fontId="2" type="noConversion"/>
  </si>
  <si>
    <t>Asian (ex Japan)</t>
    <phoneticPr fontId="2" type="noConversion"/>
  </si>
  <si>
    <t>EM</t>
    <phoneticPr fontId="2" type="noConversion"/>
  </si>
  <si>
    <t>Asian</t>
    <phoneticPr fontId="2" type="noConversion"/>
  </si>
  <si>
    <t>EM</t>
    <phoneticPr fontId="2" type="noConversion"/>
  </si>
  <si>
    <t>Active</t>
    <phoneticPr fontId="2" type="noConversion"/>
  </si>
  <si>
    <t>Onshore Mandate Account Summary</t>
    <phoneticPr fontId="2" type="noConversion"/>
  </si>
  <si>
    <t>Geode</t>
    <phoneticPr fontId="2" type="noConversion"/>
  </si>
  <si>
    <t>Relative Return</t>
  </si>
  <si>
    <t>Total</t>
    <phoneticPr fontId="2" type="noConversion"/>
  </si>
  <si>
    <t>Account #</t>
  </si>
  <si>
    <t>% to Total Amount</t>
    <phoneticPr fontId="2" type="noConversion"/>
  </si>
  <si>
    <t>% to Total Amount</t>
    <phoneticPr fontId="2" type="noConversion"/>
  </si>
  <si>
    <t>Account #</t>
    <phoneticPr fontId="2" type="noConversion"/>
  </si>
  <si>
    <t>Mandate Size</t>
    <phoneticPr fontId="2" type="noConversion"/>
  </si>
  <si>
    <t>% to Total Amount</t>
    <phoneticPr fontId="2" type="noConversion"/>
  </si>
  <si>
    <t>Passive</t>
    <phoneticPr fontId="2" type="noConversion"/>
  </si>
  <si>
    <t>Enhanced</t>
    <phoneticPr fontId="2" type="noConversion"/>
  </si>
  <si>
    <t>Absolute Return</t>
    <phoneticPr fontId="2" type="noConversion"/>
  </si>
  <si>
    <t>Onshore Mandate Investment Type</t>
    <phoneticPr fontId="2" type="noConversion"/>
  </si>
  <si>
    <t>Investment Type</t>
    <phoneticPr fontId="2" type="noConversion"/>
  </si>
  <si>
    <t>Offshore Mandate Investment Type</t>
    <phoneticPr fontId="2" type="noConversion"/>
  </si>
  <si>
    <t>Offshore Mandate Asset Class</t>
    <phoneticPr fontId="2" type="noConversion"/>
  </si>
  <si>
    <t>Fixed Income</t>
    <phoneticPr fontId="2" type="noConversion"/>
  </si>
  <si>
    <t>Equity</t>
    <phoneticPr fontId="2" type="noConversion"/>
  </si>
  <si>
    <t>Multi-Asset</t>
    <phoneticPr fontId="2" type="noConversion"/>
  </si>
  <si>
    <t>Alternative</t>
    <phoneticPr fontId="2" type="noConversion"/>
  </si>
  <si>
    <t>Total</t>
    <phoneticPr fontId="2" type="noConversion"/>
  </si>
  <si>
    <t>Asset Class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</si>
  <si>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勞退新制
</t>
    </r>
    <r>
      <rPr>
        <b/>
        <sz val="14"/>
        <color theme="1"/>
        <rFont val="Times New Roman"/>
        <family val="1"/>
      </rPr>
      <t>LPF</t>
    </r>
    <phoneticPr fontId="2" type="noConversion"/>
  </si>
  <si>
    <t>Standish Mellon</t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</si>
  <si>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</si>
  <si>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t>其他</t>
    <phoneticPr fontId="2" type="noConversion"/>
  </si>
  <si>
    <t>合計</t>
    <phoneticPr fontId="2" type="noConversion"/>
  </si>
  <si>
    <t>98-1 亞太（ 日本除外）股票型（ 續約2）</t>
  </si>
  <si>
    <t>98-1 全球被動股票型（ 續約2）</t>
  </si>
  <si>
    <t>106-1 絕對報酬債券型</t>
  </si>
  <si>
    <t>Global</t>
    <phoneticPr fontId="2" type="noConversion"/>
  </si>
  <si>
    <t>第 5 次續約 - 亞太股票型</t>
  </si>
  <si>
    <t>第 5 次續約 - 國際股票型</t>
  </si>
  <si>
    <t>第 6 次 - 國際股票型</t>
  </si>
  <si>
    <t>第 7 次 - 公司債券型</t>
  </si>
  <si>
    <t>第 9 次 - 高股利股票型</t>
  </si>
  <si>
    <t>第 9 次 - 低波動股票型</t>
  </si>
  <si>
    <t>第 10 次 - 基礎建設股票型</t>
  </si>
  <si>
    <t>第 10 次 - 不動產股票型</t>
  </si>
  <si>
    <t>第 11 次 - 多元資產型</t>
  </si>
  <si>
    <t>委託類型</t>
    <phoneticPr fontId="2" type="noConversion"/>
  </si>
  <si>
    <r>
      <t>101-1 全球新興市場主動債券型（續約）</t>
    </r>
    <r>
      <rPr>
        <sz val="12"/>
        <color theme="1"/>
        <rFont val="Times New Roman"/>
        <family val="1"/>
      </rPr>
      <t/>
    </r>
    <phoneticPr fontId="2" type="noConversion"/>
  </si>
  <si>
    <r>
      <t>101-1 全球低波動指數被動股票型（續約）</t>
    </r>
    <r>
      <rPr>
        <sz val="12"/>
        <color theme="1"/>
        <rFont val="Times New Roman"/>
        <family val="1"/>
      </rPr>
      <t/>
    </r>
    <phoneticPr fontId="2" type="noConversion"/>
  </si>
  <si>
    <r>
      <t>106-1 全球ESG混合指數被動股票型</t>
    </r>
    <r>
      <rPr>
        <sz val="12"/>
        <color theme="1"/>
        <rFont val="Times New Roman"/>
        <family val="1"/>
      </rPr>
      <t/>
    </r>
    <phoneticPr fontId="2" type="noConversion"/>
  </si>
  <si>
    <r>
      <t>106-1 絕對報酬債券型</t>
    </r>
    <r>
      <rPr>
        <sz val="12"/>
        <color theme="1"/>
        <rFont val="Times New Roman"/>
        <family val="1"/>
      </rPr>
      <t/>
    </r>
    <phoneticPr fontId="2" type="noConversion"/>
  </si>
  <si>
    <t>98 年續約2 國外委託經營 ( 亞太股票型 )</t>
    <phoneticPr fontId="2" type="noConversion"/>
  </si>
  <si>
    <t>100年續約國外委託經營 ( 全球基本面指數股票型 )</t>
    <phoneticPr fontId="2" type="noConversion"/>
  </si>
  <si>
    <t>96 年全球新興市場主動股票型 (續約)</t>
    <phoneticPr fontId="2" type="noConversion"/>
  </si>
  <si>
    <t>100 年全球主動股票型 ( 續約 )</t>
    <phoneticPr fontId="2" type="noConversion"/>
  </si>
  <si>
    <t>Date</t>
    <phoneticPr fontId="2" type="noConversion"/>
  </si>
  <si>
    <t>Global Equity Fundamental Indexation</t>
    <phoneticPr fontId="2" type="noConversion"/>
  </si>
  <si>
    <t>Absolute Return(Fixed Income)</t>
    <phoneticPr fontId="2" type="noConversion"/>
  </si>
  <si>
    <t>Benchmark
Return (%)</t>
    <phoneticPr fontId="2" type="noConversion"/>
  </si>
  <si>
    <t>PGI</t>
    <phoneticPr fontId="2" type="noConversion"/>
  </si>
  <si>
    <t>CBRE</t>
    <phoneticPr fontId="2" type="noConversion"/>
  </si>
  <si>
    <t>NNIP</t>
    <phoneticPr fontId="2" type="noConversion"/>
  </si>
  <si>
    <t>BlackRock</t>
    <phoneticPr fontId="2" type="noConversion"/>
  </si>
  <si>
    <t>State Street</t>
    <phoneticPr fontId="2" type="noConversion"/>
  </si>
  <si>
    <t>UBS</t>
    <phoneticPr fontId="2" type="noConversion"/>
  </si>
  <si>
    <t>Nomura</t>
    <phoneticPr fontId="2" type="noConversion"/>
  </si>
  <si>
    <t>Fidelity</t>
    <phoneticPr fontId="2" type="noConversion"/>
  </si>
  <si>
    <t>Franklin</t>
    <phoneticPr fontId="2" type="noConversion"/>
  </si>
  <si>
    <t>TCW</t>
    <phoneticPr fontId="2" type="noConversion"/>
  </si>
  <si>
    <t>Performance (%)
(Since Inception)</t>
    <phoneticPr fontId="2" type="noConversion"/>
  </si>
  <si>
    <t>Difference
(%)</t>
    <phoneticPr fontId="2" type="noConversion"/>
  </si>
  <si>
    <t>Rank</t>
    <phoneticPr fontId="2" type="noConversion"/>
  </si>
  <si>
    <t>Rank</t>
  </si>
  <si>
    <t>2015/09</t>
    <phoneticPr fontId="2" type="noConversion"/>
  </si>
  <si>
    <t>-</t>
    <phoneticPr fontId="2" type="noConversion"/>
  </si>
  <si>
    <t>2015/10</t>
    <phoneticPr fontId="2" type="noConversion"/>
  </si>
  <si>
    <t>2015/11</t>
    <phoneticPr fontId="2" type="noConversion"/>
  </si>
  <si>
    <t>2015/12</t>
    <phoneticPr fontId="2" type="noConversion"/>
  </si>
  <si>
    <t>2016/01</t>
    <phoneticPr fontId="2" type="noConversion"/>
  </si>
  <si>
    <t>2016/02</t>
    <phoneticPr fontId="2" type="noConversion"/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</si>
  <si>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</si>
  <si>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</si>
  <si>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</si>
  <si>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</si>
  <si>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</si>
  <si>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</si>
  <si>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</si>
  <si>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</si>
  <si>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</si>
  <si>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</si>
  <si>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  <phoneticPr fontId="2" type="noConversion"/>
  </si>
  <si>
    <t>2017/02</t>
    <phoneticPr fontId="2" type="noConversion"/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</si>
  <si>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</si>
  <si>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</si>
  <si>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</si>
  <si>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</si>
  <si>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</si>
  <si>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</si>
  <si>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</si>
  <si>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</si>
  <si>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</si>
  <si>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</si>
  <si>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  <phoneticPr fontId="2" type="noConversion"/>
  </si>
  <si>
    <t>2018/02</t>
    <phoneticPr fontId="2" type="noConversion"/>
  </si>
  <si>
    <t>2018/03</t>
    <phoneticPr fontId="2" type="noConversion"/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</si>
  <si>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</si>
  <si>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</si>
  <si>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</si>
  <si>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</si>
  <si>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</si>
  <si>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</si>
  <si>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</si>
  <si>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</si>
  <si>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</si>
  <si>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Asset Manager</t>
    <phoneticPr fontId="2" type="noConversion"/>
  </si>
  <si>
    <t>資產管理公司</t>
    <phoneticPr fontId="2" type="noConversion"/>
  </si>
  <si>
    <t>勞工保險基金 106 年度年第一次委託經營</t>
  </si>
  <si>
    <t>105年委託經營</t>
  </si>
  <si>
    <t>第12次-總報酬固定收益型</t>
  </si>
  <si>
    <t>PSPF</t>
  </si>
  <si>
    <t>107 年第一次委託經營</t>
  </si>
  <si>
    <t>107-1絕對報酬股票型</t>
  </si>
  <si>
    <t>107-1絕對報酬股票型</t>
    <phoneticPr fontId="2" type="noConversion"/>
  </si>
  <si>
    <t>CPR</t>
  </si>
  <si>
    <t>NPIF</t>
  </si>
  <si>
    <t>CPR</t>
    <phoneticPr fontId="2" type="noConversion"/>
  </si>
  <si>
    <t>2019/01</t>
    <phoneticPr fontId="2" type="noConversion"/>
  </si>
  <si>
    <t>2019/02</t>
  </si>
  <si>
    <t>2019/03</t>
  </si>
  <si>
    <r>
      <rPr>
        <b/>
        <sz val="14"/>
        <color theme="1"/>
        <rFont val="DFKai-SB"/>
        <family val="4"/>
        <charset val="136"/>
      </rPr>
      <t xml:space="preserve">退撫基金
</t>
    </r>
    <r>
      <rPr>
        <b/>
        <sz val="14"/>
        <color theme="1"/>
        <rFont val="Times New Roman"/>
        <family val="1"/>
      </rPr>
      <t>PSPF</t>
    </r>
    <phoneticPr fontId="2" type="noConversion"/>
  </si>
  <si>
    <r>
      <rPr>
        <sz val="14"/>
        <rFont val="標楷體"/>
        <family val="4"/>
        <charset val="136"/>
      </rPr>
      <t>國外投資</t>
    </r>
    <r>
      <rPr>
        <sz val="14"/>
        <rFont val="Times New Roman"/>
        <family val="1"/>
      </rPr>
      <t xml:space="preserve"> Overseas Investment </t>
    </r>
    <phoneticPr fontId="2" type="noConversion"/>
  </si>
  <si>
    <t>2019/04</t>
    <phoneticPr fontId="2" type="noConversion"/>
  </si>
  <si>
    <t>Absolute Return(Equity)</t>
    <phoneticPr fontId="2" type="noConversion"/>
  </si>
  <si>
    <t>Invesco</t>
    <phoneticPr fontId="2" type="noConversion"/>
  </si>
  <si>
    <t>Invesco</t>
    <phoneticPr fontId="2" type="noConversion"/>
  </si>
  <si>
    <t>Wellington</t>
    <phoneticPr fontId="2" type="noConversion"/>
  </si>
  <si>
    <t>Wellington</t>
    <phoneticPr fontId="2" type="noConversion"/>
  </si>
  <si>
    <t>CPR</t>
    <phoneticPr fontId="2" type="noConversion"/>
  </si>
  <si>
    <t>CPR</t>
    <phoneticPr fontId="2" type="noConversion"/>
  </si>
  <si>
    <t>State Street</t>
    <phoneticPr fontId="2" type="noConversion"/>
  </si>
  <si>
    <t>State Street</t>
    <phoneticPr fontId="2" type="noConversion"/>
  </si>
  <si>
    <t>Nomura</t>
    <phoneticPr fontId="2" type="noConversion"/>
  </si>
  <si>
    <t>Nomura</t>
    <phoneticPr fontId="2" type="noConversion"/>
  </si>
  <si>
    <t>施羅德</t>
  </si>
  <si>
    <t>2019/05</t>
    <phoneticPr fontId="2" type="noConversion"/>
  </si>
  <si>
    <t>Absolute Return Mandate Market Share (TOP 5)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</si>
  <si>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勞退舊制
</t>
    </r>
    <r>
      <rPr>
        <b/>
        <sz val="14"/>
        <color theme="1"/>
        <rFont val="Times New Roman"/>
        <family val="1"/>
      </rPr>
      <t>LRF</t>
    </r>
    <phoneticPr fontId="2" type="noConversion"/>
  </si>
  <si>
    <t>96 年續約3 國外委託經營 ( 平衡型  )</t>
    <phoneticPr fontId="2" type="noConversion"/>
  </si>
  <si>
    <t>2019/06</t>
  </si>
  <si>
    <t>2019/07</t>
    <phoneticPr fontId="2" type="noConversion"/>
  </si>
  <si>
    <t>American Century</t>
    <phoneticPr fontId="2" type="noConversion"/>
  </si>
  <si>
    <t>2019/08</t>
  </si>
  <si>
    <t>2019/09</t>
    <phoneticPr fontId="2" type="noConversion"/>
  </si>
  <si>
    <t>American Century</t>
    <phoneticPr fontId="2" type="noConversion"/>
  </si>
  <si>
    <t>Difference</t>
    <phoneticPr fontId="2" type="noConversion"/>
  </si>
  <si>
    <t>2019/10</t>
    <phoneticPr fontId="2" type="noConversion"/>
  </si>
  <si>
    <t>2019/11</t>
    <phoneticPr fontId="2" type="noConversion"/>
  </si>
  <si>
    <t>LPF</t>
    <phoneticPr fontId="2" type="noConversion"/>
  </si>
  <si>
    <t>107-1絕對報酬股票型</t>
    <phoneticPr fontId="2" type="noConversion"/>
  </si>
  <si>
    <t>State Street</t>
    <phoneticPr fontId="2" type="noConversion"/>
  </si>
  <si>
    <t>108-1全球新興市場動態多元因子指數增值股票型</t>
    <phoneticPr fontId="2" type="noConversion"/>
  </si>
  <si>
    <t>Robeco</t>
    <phoneticPr fontId="2" type="noConversion"/>
  </si>
  <si>
    <t>Robeco</t>
    <phoneticPr fontId="2" type="noConversion"/>
  </si>
  <si>
    <t>EM Equity</t>
    <phoneticPr fontId="2" type="noConversion"/>
  </si>
  <si>
    <t>Difference</t>
    <phoneticPr fontId="2" type="noConversion"/>
  </si>
  <si>
    <t>Amundi</t>
    <phoneticPr fontId="2" type="noConversion"/>
  </si>
  <si>
    <t>2019/12</t>
  </si>
  <si>
    <t>American Century</t>
    <phoneticPr fontId="2" type="noConversion"/>
  </si>
  <si>
    <t>Deutsche AM</t>
    <phoneticPr fontId="2" type="noConversion"/>
  </si>
  <si>
    <t>2020/01</t>
    <phoneticPr fontId="2" type="noConversion"/>
  </si>
  <si>
    <t>108年委託經營</t>
  </si>
  <si>
    <t>104 年全球主動債券型 ( 續約2 )</t>
    <phoneticPr fontId="2" type="noConversion"/>
  </si>
  <si>
    <t>2020/02</t>
    <phoneticPr fontId="2" type="noConversion"/>
  </si>
  <si>
    <t>野村</t>
    <phoneticPr fontId="2" type="noConversion"/>
  </si>
  <si>
    <t>2020/03</t>
    <phoneticPr fontId="2" type="noConversion"/>
  </si>
  <si>
    <t>貨幣基金</t>
    <phoneticPr fontId="2" type="noConversion"/>
  </si>
  <si>
    <t>Templeton</t>
    <phoneticPr fontId="2" type="noConversion"/>
  </si>
  <si>
    <t>2020/04</t>
    <phoneticPr fontId="2" type="noConversion"/>
  </si>
  <si>
    <t>2020/05</t>
    <phoneticPr fontId="2" type="noConversion"/>
  </si>
  <si>
    <t>Total Return Fixed Income(PSPF)</t>
    <phoneticPr fontId="2" type="noConversion"/>
  </si>
  <si>
    <t>Global</t>
    <phoneticPr fontId="2" type="noConversion"/>
  </si>
  <si>
    <t>Alliance Bernstein</t>
    <phoneticPr fontId="2" type="noConversion"/>
  </si>
  <si>
    <t/>
  </si>
  <si>
    <t>2020/06</t>
    <phoneticPr fontId="2" type="noConversion"/>
  </si>
  <si>
    <t>2020/07</t>
  </si>
  <si>
    <t>2020/08</t>
    <phoneticPr fontId="2" type="noConversion"/>
  </si>
  <si>
    <t>104-1 全球高品質被動股票型(續約)</t>
    <phoneticPr fontId="2" type="noConversion"/>
  </si>
  <si>
    <t>2020/09</t>
    <phoneticPr fontId="2" type="noConversion"/>
  </si>
  <si>
    <t>Global REITs RENEW</t>
    <phoneticPr fontId="2" type="noConversion"/>
  </si>
  <si>
    <t>2020/10</t>
    <phoneticPr fontId="2" type="noConversion"/>
  </si>
  <si>
    <t>2020/11</t>
    <phoneticPr fontId="2" type="noConversion"/>
  </si>
  <si>
    <t>Global Sovereign Credit RENEW</t>
    <phoneticPr fontId="2" type="noConversion"/>
  </si>
  <si>
    <t>2020/12</t>
    <phoneticPr fontId="2" type="noConversion"/>
  </si>
  <si>
    <t>109-1全球美元公司增值債券型</t>
    <phoneticPr fontId="2" type="noConversion"/>
  </si>
  <si>
    <t>DWS</t>
  </si>
  <si>
    <t>2021/1</t>
    <phoneticPr fontId="2" type="noConversion"/>
  </si>
  <si>
    <t>DWS</t>
    <phoneticPr fontId="2" type="noConversion"/>
  </si>
  <si>
    <t>DWS</t>
    <phoneticPr fontId="2" type="noConversion"/>
  </si>
  <si>
    <t>Insight</t>
    <phoneticPr fontId="2" type="noConversion"/>
  </si>
  <si>
    <t>Western</t>
  </si>
  <si>
    <t>Western</t>
    <phoneticPr fontId="2" type="noConversion"/>
  </si>
  <si>
    <t>Insight</t>
    <phoneticPr fontId="2" type="noConversion"/>
  </si>
  <si>
    <t>LPF</t>
  </si>
  <si>
    <t>Target</t>
    <phoneticPr fontId="2" type="noConversion"/>
  </si>
  <si>
    <t>2021/2</t>
    <phoneticPr fontId="2" type="noConversion"/>
  </si>
  <si>
    <t>2021/3</t>
    <phoneticPr fontId="2" type="noConversion"/>
  </si>
  <si>
    <t>NPIF</t>
    <phoneticPr fontId="2" type="noConversion"/>
  </si>
  <si>
    <t>Global</t>
    <phoneticPr fontId="2" type="noConversion"/>
  </si>
  <si>
    <t>INSIGHT</t>
    <phoneticPr fontId="2" type="noConversion"/>
  </si>
  <si>
    <t>BlackRock</t>
    <phoneticPr fontId="2" type="noConversion"/>
  </si>
  <si>
    <t>2021/4</t>
    <phoneticPr fontId="2" type="noConversion"/>
  </si>
  <si>
    <t>2021/5</t>
    <phoneticPr fontId="2" type="noConversion"/>
  </si>
  <si>
    <t>97-1 全球債券型（ 續約3）</t>
    <phoneticPr fontId="2" type="noConversion"/>
  </si>
  <si>
    <t>97-1 全球債券型（ 續約3）</t>
    <phoneticPr fontId="2" type="noConversion"/>
  </si>
  <si>
    <t>99-1 全球新興市場股票型（續約2）</t>
    <phoneticPr fontId="2" type="noConversion"/>
  </si>
  <si>
    <t>102-1 全球高股利增值股票型(續約)</t>
    <phoneticPr fontId="2" type="noConversion"/>
  </si>
  <si>
    <t>102 - 1 全球信用主動債券型(續約)</t>
    <phoneticPr fontId="2" type="noConversion"/>
  </si>
  <si>
    <t>104-2 全球 基礎建設有價證券型(續約)</t>
    <phoneticPr fontId="2" type="noConversion"/>
  </si>
  <si>
    <t>104-1 全球主權信用增值債券型(續約)</t>
    <phoneticPr fontId="2" type="noConversion"/>
  </si>
  <si>
    <t>101 年續約國外委託經營 (全球低波動指數股票型 )</t>
    <phoneticPr fontId="2" type="noConversion"/>
  </si>
  <si>
    <t>102 年續約國外委託經營 ( 全球高股利增值股票型 )</t>
    <phoneticPr fontId="2" type="noConversion"/>
  </si>
  <si>
    <t>102-1 全球高股利增值股票型(續約)</t>
    <phoneticPr fontId="2" type="noConversion"/>
  </si>
  <si>
    <t>102 - 1 全球信用主動債券型(續約)</t>
    <phoneticPr fontId="2" type="noConversion"/>
  </si>
  <si>
    <t>104-2 全球 基礎建設有價證券型(續約)</t>
    <phoneticPr fontId="2" type="noConversion"/>
  </si>
  <si>
    <t>104-1 全球主權信用增值債券型(續約)</t>
    <phoneticPr fontId="2" type="noConversion"/>
  </si>
  <si>
    <t xml:space="preserve">102 年續約國外委託經營 ( 全球基礎建設有價證券型 )  </t>
    <phoneticPr fontId="2" type="noConversion"/>
  </si>
  <si>
    <t xml:space="preserve">102 年續約國外委託經營 ( 全球不動產有價證券型 ) </t>
    <phoneticPr fontId="2" type="noConversion"/>
  </si>
  <si>
    <t>101 年全球新興市場主動債券型 ( 續約 )</t>
    <phoneticPr fontId="2" type="noConversion"/>
  </si>
  <si>
    <t>104-2 全球基礎建設有價證券型(續約)</t>
  </si>
  <si>
    <t>104-2 全球基礎建設有價證券型(續約)</t>
    <phoneticPr fontId="2" type="noConversion"/>
  </si>
  <si>
    <t>104-2 全球不動產有價證券型(續約)</t>
    <phoneticPr fontId="2" type="noConversion"/>
  </si>
  <si>
    <t>2021/6</t>
    <phoneticPr fontId="2" type="noConversion"/>
  </si>
  <si>
    <t>100-1 全球基本面指數被動股票型（續約2）</t>
    <phoneticPr fontId="2" type="noConversion"/>
  </si>
  <si>
    <t>105-1 全球多元資產型 ( 續約 )</t>
    <phoneticPr fontId="2" type="noConversion"/>
  </si>
  <si>
    <t>104-1 全球主權信用增值債券型 (續約)</t>
    <phoneticPr fontId="2" type="noConversion"/>
  </si>
  <si>
    <t>2021/7</t>
    <phoneticPr fontId="2" type="noConversion"/>
  </si>
  <si>
    <t>105-1 亞太混合指數增值股票型(續約)</t>
    <phoneticPr fontId="2" type="noConversion"/>
  </si>
  <si>
    <t>2021/8</t>
    <phoneticPr fontId="2" type="noConversion"/>
  </si>
  <si>
    <t>野村</t>
    <phoneticPr fontId="2" type="noConversion"/>
  </si>
  <si>
    <t>Nomura</t>
    <phoneticPr fontId="2" type="noConversion"/>
  </si>
  <si>
    <t>2021/9</t>
    <phoneticPr fontId="2" type="noConversion"/>
  </si>
  <si>
    <t>Loomis Sayles</t>
  </si>
  <si>
    <t>110-1全球多元資產型</t>
  </si>
  <si>
    <t>110-1全球多元資產型</t>
    <phoneticPr fontId="2" type="noConversion"/>
  </si>
  <si>
    <t>110-1全球多元資產型</t>
    <phoneticPr fontId="2" type="noConversion"/>
  </si>
  <si>
    <t>Equity</t>
    <phoneticPr fontId="2" type="noConversion"/>
  </si>
  <si>
    <t>Ninety one</t>
  </si>
  <si>
    <t>T. Rowe Price</t>
    <phoneticPr fontId="2" type="noConversion"/>
  </si>
  <si>
    <t>J.P. Morgan</t>
    <phoneticPr fontId="2" type="noConversion"/>
  </si>
  <si>
    <t>Fidelity</t>
    <phoneticPr fontId="2" type="noConversion"/>
  </si>
  <si>
    <t>第13次-高品質ESG 股票型</t>
    <phoneticPr fontId="2" type="noConversion"/>
  </si>
  <si>
    <t>BlackRock</t>
    <phoneticPr fontId="2" type="noConversion"/>
  </si>
  <si>
    <t>UBS</t>
    <phoneticPr fontId="2" type="noConversion"/>
  </si>
  <si>
    <t>Multi-Asset</t>
    <phoneticPr fontId="2" type="noConversion"/>
  </si>
  <si>
    <t>110-1全球基礎建設有價證券型</t>
    <phoneticPr fontId="2" type="noConversion"/>
  </si>
  <si>
    <t>Alternative</t>
    <phoneticPr fontId="2" type="noConversion"/>
  </si>
  <si>
    <t>ClearBridge</t>
  </si>
  <si>
    <t>ClearBridge</t>
    <phoneticPr fontId="2" type="noConversion"/>
  </si>
  <si>
    <t>T. Rowe Price</t>
  </si>
  <si>
    <t>6 Partners of Nomura SITE</t>
    <phoneticPr fontId="2" type="noConversion"/>
  </si>
  <si>
    <t>Cohen &amp; Steers</t>
    <phoneticPr fontId="2" type="noConversion"/>
  </si>
  <si>
    <t>Loomis Sayles</t>
    <phoneticPr fontId="2" type="noConversion"/>
  </si>
  <si>
    <t xml:space="preserve"> Global Infra</t>
    <phoneticPr fontId="2" type="noConversion"/>
  </si>
  <si>
    <t xml:space="preserve"> CBRE</t>
    <phoneticPr fontId="2" type="noConversion"/>
  </si>
  <si>
    <t>ClearBridge</t>
    <phoneticPr fontId="2" type="noConversion"/>
  </si>
  <si>
    <t>Magellan</t>
    <phoneticPr fontId="2" type="noConversion"/>
  </si>
  <si>
    <t>2021/10</t>
  </si>
  <si>
    <t xml:space="preserve"> Global Multi Asset</t>
    <phoneticPr fontId="2" type="noConversion"/>
  </si>
  <si>
    <t>Ninety one</t>
    <phoneticPr fontId="2" type="noConversion"/>
  </si>
  <si>
    <t>Ninety one</t>
    <phoneticPr fontId="2" type="noConversion"/>
  </si>
  <si>
    <t>Schroders</t>
    <phoneticPr fontId="2" type="noConversion"/>
  </si>
  <si>
    <t>110-1全球基礎建設有價證券型</t>
  </si>
  <si>
    <t>Alternative</t>
  </si>
  <si>
    <t>LRF</t>
  </si>
  <si>
    <t>第13次-高品質ESG 股票型</t>
  </si>
  <si>
    <t>Active</t>
  </si>
  <si>
    <t>97-1 全球債券型（ 續約3）</t>
  </si>
  <si>
    <t>Asian (ex Japan)</t>
  </si>
  <si>
    <t>Passive</t>
  </si>
  <si>
    <t>99-1 全球新興市場股票型（續約2）</t>
  </si>
  <si>
    <t>EM</t>
  </si>
  <si>
    <t>100-1 全球基本面指數被動股票型（續約2）</t>
  </si>
  <si>
    <t>100-1 全球不動產有價證券型（續約）</t>
  </si>
  <si>
    <t>101-1 全球新興市場主動債券型（續約）</t>
  </si>
  <si>
    <t>101-1 全球低波動指數被動股票型（續約）</t>
  </si>
  <si>
    <t>102-1 全球高股利增值股票型(續約)</t>
  </si>
  <si>
    <t>102 - 1 全球信用主動債券型(續約)</t>
  </si>
  <si>
    <t>104-1 全球高品質被動股票型(續約)</t>
  </si>
  <si>
    <t>104-2 全球 基礎建設有價證券型(續約)</t>
  </si>
  <si>
    <t>104-1 全球主權信用增值債券型(續約)</t>
  </si>
  <si>
    <t>105-1 全球多元資產型 ( 續約 )</t>
  </si>
  <si>
    <t>105-1 亞太混合指數增值股票型(續約)</t>
  </si>
  <si>
    <t>Asian</t>
  </si>
  <si>
    <t>106-1 全球ESG混合指數被動股票型</t>
  </si>
  <si>
    <t>108-1全球新興市場動態多元因子指數增值股票型</t>
  </si>
  <si>
    <t>Robeco</t>
  </si>
  <si>
    <t>109-1全球美元公司增值債券型</t>
  </si>
  <si>
    <t>Insight</t>
  </si>
  <si>
    <t>96 年續約3 國外委託經營 ( 平衡型  )</t>
  </si>
  <si>
    <t>98 年續約2 國外委託經營 ( 亞太股票型 )</t>
  </si>
  <si>
    <t>100年續約國外委託經營 ( 全球基本面指數股票型 )</t>
  </si>
  <si>
    <t>101 年續約國外委託經營 (全球低波動指數股票型 )</t>
  </si>
  <si>
    <t>102 年續約國外委託經營 ( 全球高股利增值股票型 )</t>
  </si>
  <si>
    <t xml:space="preserve">102 年續約國外委託經營 ( 全球基礎建設有價證券型 )  </t>
  </si>
  <si>
    <t xml:space="preserve">102 年續約國外委託經營 ( 全球不動產有價證券型 ) </t>
  </si>
  <si>
    <t>LIF</t>
  </si>
  <si>
    <t>96 年全球新興市場主動股票型 (續約)</t>
  </si>
  <si>
    <t>100 年全球主動股票型 ( 續約 )</t>
  </si>
  <si>
    <t>101 年全球新興市場主動債券型 ( 續約 )</t>
  </si>
  <si>
    <t>104 年全球主動債券型 ( 續約2 )</t>
  </si>
  <si>
    <t>104-2 全球不動產有價證券型(續約)</t>
  </si>
  <si>
    <t>104-1 全球主權信用增值債券型 (續約)</t>
  </si>
  <si>
    <t>INSIGHT</t>
  </si>
  <si>
    <t>96年第一次委託經營（續約4）</t>
  </si>
  <si>
    <t>97年第一次委託經營（續約4）</t>
  </si>
  <si>
    <t>98 年第一次委託經營（續約4）</t>
  </si>
  <si>
    <t xml:space="preserve">99 年第二次委託經營（續約2） </t>
  </si>
  <si>
    <t>100 年第一次委託經營( 續約2 )</t>
  </si>
  <si>
    <t>101 年第一次委託經營( 續約 2)</t>
  </si>
  <si>
    <t>101 年第二次委託經營( 續約 2)</t>
  </si>
  <si>
    <t>103 年第一次委託經營第二期(續約)</t>
  </si>
  <si>
    <t>104 年第一次委託經營第一期( 續約 )</t>
  </si>
  <si>
    <t>107 年第二次委託經營</t>
  </si>
  <si>
    <t>109 年第一次委託經營</t>
  </si>
  <si>
    <t>國內 101 年第一次委託經營( 續約2 )</t>
  </si>
  <si>
    <t>國內 101 年第二次委託經營( 續約2 )</t>
  </si>
  <si>
    <t>國內104 年第一次委託經營第一期( 續約 )</t>
  </si>
  <si>
    <t>勞工保險基金 103年度續約3</t>
  </si>
  <si>
    <t>勞工保險基金 104年度續約3</t>
  </si>
  <si>
    <t>國民年金保險基金102 年度委託帳戶續約1</t>
  </si>
  <si>
    <t>101年委託經營</t>
  </si>
  <si>
    <t>102年委託經營</t>
  </si>
  <si>
    <t>107年委託經營</t>
  </si>
  <si>
    <t>Absolute Return</t>
    <phoneticPr fontId="2" type="noConversion"/>
  </si>
  <si>
    <t>110年第一次委託經營</t>
  </si>
  <si>
    <t>110年第一次委託經營</t>
    <phoneticPr fontId="2" type="noConversion"/>
  </si>
  <si>
    <t>第一金</t>
  </si>
  <si>
    <t>First</t>
    <phoneticPr fontId="2" type="noConversion"/>
  </si>
  <si>
    <t>2021/12</t>
    <phoneticPr fontId="2" type="noConversion"/>
  </si>
  <si>
    <t>2021/11</t>
    <phoneticPr fontId="2" type="noConversion"/>
  </si>
  <si>
    <t>總計
Total</t>
    <phoneticPr fontId="2" type="noConversion"/>
  </si>
  <si>
    <t>金額總計 Total</t>
  </si>
  <si>
    <t>自行運用Proprietary</t>
  </si>
  <si>
    <t>委託經營 Mandate</t>
    <phoneticPr fontId="2" type="noConversion"/>
  </si>
  <si>
    <t>國內委託 Onshore mandate</t>
  </si>
  <si>
    <t>國外委託 Offshore mandate</t>
  </si>
  <si>
    <t>固定收益 Fixed Income</t>
  </si>
  <si>
    <t>權益證券 Equity</t>
  </si>
  <si>
    <t>另類投資 Alternative</t>
  </si>
  <si>
    <t>%</t>
  </si>
  <si>
    <t>Onshore mandate</t>
    <phoneticPr fontId="2" type="noConversion"/>
  </si>
  <si>
    <t>Offshore mandate</t>
    <phoneticPr fontId="2" type="noConversion"/>
  </si>
  <si>
    <t>Government Related</t>
    <phoneticPr fontId="2" type="noConversion"/>
  </si>
  <si>
    <t>(NTD in mil)</t>
    <phoneticPr fontId="2" type="noConversion"/>
  </si>
  <si>
    <t>2022/01</t>
    <phoneticPr fontId="2" type="noConversion"/>
  </si>
  <si>
    <t>102 年第二次委託經營 ( 續約 2)</t>
    <phoneticPr fontId="2" type="noConversion"/>
  </si>
  <si>
    <t>97-2 全球增值債券型（ 續約3）</t>
    <phoneticPr fontId="2" type="noConversion"/>
  </si>
  <si>
    <t>97年續約3國外委託經營( 全球增值債券型 )</t>
    <phoneticPr fontId="2" type="noConversion"/>
  </si>
  <si>
    <t>國內 98 年第二次委託經營( 續約 4)</t>
    <phoneticPr fontId="2" type="noConversion"/>
  </si>
  <si>
    <t>97-2 全球增值股票型（ 續約3）</t>
    <phoneticPr fontId="2" type="noConversion"/>
  </si>
  <si>
    <t>97年續約3 國外委託經營 ( 全球增值股票型 )</t>
    <phoneticPr fontId="2" type="noConversion"/>
  </si>
  <si>
    <t>2022/02</t>
    <phoneticPr fontId="2" type="noConversion"/>
  </si>
  <si>
    <t>102 年第二次委託經營 ( 續約 2)</t>
  </si>
  <si>
    <t>國內 98 年第二次委託經營( 續約 4)</t>
  </si>
  <si>
    <t>97-2 全球增值債券型（ 續約3）</t>
  </si>
  <si>
    <t>97年續約3國外委託經營( 全球增值債券型 )</t>
  </si>
  <si>
    <t>97-2 全球增值股票型（ 續約3）</t>
  </si>
  <si>
    <t>97年續約3 國外委託經營 ( 全球增值股票型 )</t>
  </si>
  <si>
    <t>2022/03</t>
    <phoneticPr fontId="2" type="noConversion"/>
  </si>
  <si>
    <t>.</t>
    <phoneticPr fontId="2" type="noConversion"/>
  </si>
  <si>
    <t>From</t>
  </si>
  <si>
    <t>As of</t>
  </si>
  <si>
    <r>
      <t>100-1 全球不動產有價證券型（續約2）</t>
    </r>
    <r>
      <rPr>
        <sz val="12"/>
        <color theme="1"/>
        <rFont val="Times New Roman"/>
        <family val="1"/>
      </rPr>
      <t/>
    </r>
    <phoneticPr fontId="2" type="noConversion"/>
  </si>
  <si>
    <t>100年續約2國外委託經營 ( 全球基本面指數股票型 )</t>
  </si>
  <si>
    <t>100年續約2國外委託經營 ( 全球基本面指數股票型 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</si>
</sst>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  <numFmt numFmtId="177" formatCode="0_);[Red]\(0\)"/>
    <numFmt numFmtId="178" formatCode="0.00_);[Red]\(0.00\)"/>
    <numFmt numFmtId="179" formatCode="0.00_ "/>
    <numFmt numFmtId="180" formatCode="#,##0,,"/>
  </numFmts>
  <fonts count="4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Verdana"/>
      <family val="2"/>
    </font>
    <font>
      <sz val="10"/>
      <name val="Verdana"/>
      <family val="2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DFKai-SB"/>
      <family val="4"/>
      <charset val="136"/>
    </font>
    <font>
      <sz val="14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b/>
      <sz val="14"/>
      <name val="Times New Roman"/>
      <family val="1"/>
    </font>
    <font>
      <sz val="14"/>
      <name val="Times New Roman"/>
      <family val="1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b/>
      <sz val="14"/>
      <color theme="1"/>
      <name val="新細明體"/>
      <family val="2"/>
      <charset val="136"/>
      <scheme val="minor"/>
    </font>
    <font>
      <b/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rgb="FF000000"/>
      <name val="Times New Roman"/>
      <family val="1"/>
    </font>
    <font>
      <sz val="14"/>
      <color rgb="FF000000"/>
      <name val="標楷體"/>
      <family val="4"/>
      <charset val="136"/>
    </font>
    <font>
      <sz val="14"/>
      <color rgb="FF000000"/>
      <name val="Times New Roman"/>
      <family val="1"/>
    </font>
    <font>
      <b/>
      <sz val="12"/>
      <color theme="1"/>
      <name val="標楷體"/>
      <family val="4"/>
      <charset val="136"/>
    </font>
    <font>
      <sz val="11"/>
      <color rgb="FFFF0000"/>
      <name val="微軟正黑體"/>
      <family val="2"/>
      <charset val="136"/>
    </font>
    <font>
      <sz val="12"/>
      <name val="Times New Roman"/>
      <family val="1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Times New Roman"/>
      <family val="1"/>
    </font>
    <font>
      <sz val="12"/>
      <color rgb="FFFF0000"/>
      <name val="微軟正黑體"/>
      <family val="2"/>
      <charset val="136"/>
    </font>
    <font>
      <b/>
      <sz val="12"/>
      <color rgb="FF0000FF"/>
      <name val="Times New Roman"/>
      <family val="1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b/>
      <sz val="12"/>
      <color indexed="81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indexed="81"/>
      <name val="Tahoma"/>
      <family val="2"/>
    </font>
    <font>
      <sz val="12"/>
      <name val="微軟正黑體"/>
      <family val="2"/>
      <charset val="136"/>
    </font>
    <font>
      <sz val="12"/>
      <color rgb="FFFF0000"/>
      <name val="新細明體"/>
      <family val="2"/>
      <charset val="136"/>
      <scheme val="minor"/>
    </font>
    <font>
      <b/>
      <sz val="12"/>
      <name val="標楷體"/>
      <family val="4"/>
      <charset val="136"/>
    </font>
    <font>
      <b/>
      <sz val="12"/>
      <name val="微軟正黑體"/>
      <family val="2"/>
      <charset val="136"/>
    </font>
    <font>
      <sz val="12"/>
      <name val="新細明體"/>
      <family val="2"/>
      <charset val="136"/>
      <scheme val="minor"/>
    </font>
    <font>
      <b/>
      <sz val="12"/>
      <name val="Times New Roman"/>
      <family val="1"/>
    </font>
    <font>
      <b/>
      <sz val="10"/>
      <color rgb="FF595959"/>
      <name val="Arial"/>
      <family val="2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4" fillId="0" borderId="0"/>
    <xf numFmtId="9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0" fontId="34" fillId="0" borderId="0"/>
    <xf numFmtId="0" fontId="47" fillId="0" borderId="0"/>
    <xf numFmtId="9" fontId="47" fillId="0" borderId="0" applyFont="0" applyFill="0" applyBorder="0" applyAlignment="0" applyProtection="0"/>
    <xf numFmtId="44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0" fontId="47" fillId="0" borderId="0"/>
    <xf numFmtId="44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1" fontId="47" fillId="0" borderId="0" applyFont="0" applyFill="0" applyBorder="0" applyAlignment="0" applyProtection="0"/>
  </cellStyleXfs>
  <cellXfs count="942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>
      <alignment vertical="center"/>
    </xf>
    <xf numFmtId="0" fontId="10" fillId="0" borderId="0" xfId="0" applyFont="1">
      <alignment vertical="center"/>
    </xf>
    <xf numFmtId="0" fontId="6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10" fontId="14" fillId="0" borderId="6" xfId="2" applyNumberFormat="1" applyFont="1" applyBorder="1" applyAlignment="1">
      <alignment horizontal="center" vertical="center"/>
    </xf>
    <xf numFmtId="10" fontId="15" fillId="0" borderId="6" xfId="2" applyNumberFormat="1" applyFont="1" applyBorder="1" applyAlignment="1">
      <alignment horizontal="center" vertical="center"/>
    </xf>
    <xf numFmtId="0" fontId="15" fillId="0" borderId="5" xfId="3" applyFont="1" applyBorder="1" applyAlignment="1">
      <alignment horizontal="left" vertical="top" wrapText="1" indent="1"/>
    </xf>
    <xf numFmtId="0" fontId="6" fillId="0" borderId="5" xfId="0" applyFont="1" applyBorder="1" applyAlignment="1">
      <alignment horizontal="left" vertical="center" wrapText="1" indent="2"/>
    </xf>
    <xf numFmtId="0" fontId="14" fillId="0" borderId="5" xfId="3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center" wrapText="1" indent="1"/>
    </xf>
    <xf numFmtId="0" fontId="18" fillId="0" borderId="0" xfId="0" applyFo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21" fillId="0" borderId="2" xfId="4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0" fillId="0" borderId="2" xfId="4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4" fontId="22" fillId="0" borderId="2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16" fillId="0" borderId="5" xfId="3" applyFont="1" applyBorder="1" applyAlignment="1">
      <alignment horizontal="left" vertical="top" wrapText="1" indent="1"/>
    </xf>
    <xf numFmtId="0" fontId="25" fillId="0" borderId="5" xfId="3" applyFont="1" applyBorder="1" applyAlignment="1">
      <alignment horizontal="left" vertical="top" wrapText="1" indent="1"/>
    </xf>
    <xf numFmtId="0" fontId="7" fillId="0" borderId="36" xfId="0" applyFont="1" applyBorder="1" applyAlignment="1">
      <alignment vertical="center" wrapText="1"/>
    </xf>
    <xf numFmtId="0" fontId="6" fillId="0" borderId="38" xfId="0" applyFont="1" applyBorder="1" applyAlignment="1">
      <alignment horizontal="left" vertical="center" wrapText="1" indent="2"/>
    </xf>
    <xf numFmtId="10" fontId="15" fillId="0" borderId="39" xfId="2" applyNumberFormat="1" applyFont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176" fontId="5" fillId="0" borderId="0" xfId="1" applyNumberFormat="1" applyFont="1" applyFill="1" applyBorder="1" applyAlignment="1">
      <alignment horizontal="center" vertical="center"/>
    </xf>
    <xf numFmtId="176" fontId="5" fillId="0" borderId="13" xfId="1" applyNumberFormat="1" applyFont="1" applyFill="1" applyBorder="1" applyAlignment="1">
      <alignment horizontal="center" vertical="center"/>
    </xf>
    <xf numFmtId="176" fontId="5" fillId="0" borderId="2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0" xfId="0" applyFont="1" applyFill="1" applyBorder="1" applyAlignment="1">
      <alignment vertical="center" wrapText="1"/>
    </xf>
    <xf numFmtId="0" fontId="8" fillId="0" borderId="22" xfId="0" applyFont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vertical="center"/>
    </xf>
    <xf numFmtId="176" fontId="5" fillId="0" borderId="6" xfId="1" applyNumberFormat="1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center" vertical="center"/>
    </xf>
    <xf numFmtId="176" fontId="5" fillId="0" borderId="8" xfId="1" applyNumberFormat="1" applyFont="1" applyFill="1" applyBorder="1" applyAlignment="1">
      <alignment horizontal="center" vertical="center"/>
    </xf>
    <xf numFmtId="176" fontId="5" fillId="0" borderId="9" xfId="1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76" fontId="5" fillId="0" borderId="11" xfId="1" applyNumberFormat="1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 wrapText="1"/>
    </xf>
    <xf numFmtId="0" fontId="5" fillId="0" borderId="15" xfId="0" applyFont="1" applyFill="1" applyBorder="1" applyAlignment="1">
      <alignment vertical="center" wrapText="1"/>
    </xf>
    <xf numFmtId="0" fontId="23" fillId="0" borderId="45" xfId="0" applyFont="1" applyFill="1" applyBorder="1" applyAlignment="1">
      <alignment horizontal="left" vertical="center"/>
    </xf>
    <xf numFmtId="0" fontId="23" fillId="0" borderId="23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left" vertical="center"/>
    </xf>
    <xf numFmtId="0" fontId="23" fillId="0" borderId="46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176" fontId="5" fillId="0" borderId="30" xfId="1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76" fontId="5" fillId="0" borderId="24" xfId="1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176" fontId="5" fillId="0" borderId="34" xfId="1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0" fontId="5" fillId="0" borderId="30" xfId="2" applyNumberFormat="1" applyFont="1" applyFill="1" applyBorder="1" applyAlignment="1">
      <alignment horizontal="center" vertical="center"/>
    </xf>
    <xf numFmtId="10" fontId="5" fillId="0" borderId="31" xfId="2" applyNumberFormat="1" applyFont="1" applyFill="1" applyBorder="1" applyAlignment="1">
      <alignment horizontal="center" vertical="center"/>
    </xf>
    <xf numFmtId="10" fontId="5" fillId="0" borderId="24" xfId="2" applyNumberFormat="1" applyFont="1" applyFill="1" applyBorder="1" applyAlignment="1">
      <alignment horizontal="center" vertical="center"/>
    </xf>
    <xf numFmtId="10" fontId="5" fillId="0" borderId="32" xfId="2" applyNumberFormat="1" applyFont="1" applyFill="1" applyBorder="1" applyAlignment="1">
      <alignment horizontal="center" vertical="center"/>
    </xf>
    <xf numFmtId="10" fontId="5" fillId="0" borderId="34" xfId="2" applyNumberFormat="1" applyFont="1" applyFill="1" applyBorder="1" applyAlignment="1">
      <alignment horizontal="center" vertical="center"/>
    </xf>
    <xf numFmtId="10" fontId="5" fillId="0" borderId="35" xfId="2" applyNumberFormat="1" applyFont="1" applyFill="1" applyBorder="1" applyAlignment="1">
      <alignment horizontal="center" vertical="center"/>
    </xf>
    <xf numFmtId="10" fontId="5" fillId="0" borderId="13" xfId="2" applyNumberFormat="1" applyFont="1" applyFill="1" applyBorder="1" applyAlignment="1">
      <alignment horizontal="center" vertical="center"/>
    </xf>
    <xf numFmtId="10" fontId="5" fillId="0" borderId="14" xfId="2" applyNumberFormat="1" applyFont="1" applyFill="1" applyBorder="1" applyAlignment="1">
      <alignment horizontal="center" vertical="center"/>
    </xf>
    <xf numFmtId="10" fontId="5" fillId="0" borderId="0" xfId="2" applyNumberFormat="1" applyFont="1" applyFill="1" applyBorder="1" applyAlignment="1">
      <alignment horizontal="center" vertical="center"/>
    </xf>
    <xf numFmtId="176" fontId="5" fillId="0" borderId="0" xfId="1" applyNumberFormat="1" applyFont="1" applyFill="1" applyAlignment="1">
      <alignment vertical="center"/>
    </xf>
    <xf numFmtId="176" fontId="8" fillId="0" borderId="16" xfId="1" applyNumberFormat="1" applyFont="1" applyBorder="1" applyAlignment="1">
      <alignment horizontal="center" vertical="center" wrapText="1"/>
    </xf>
    <xf numFmtId="176" fontId="5" fillId="0" borderId="13" xfId="1" applyNumberFormat="1" applyFont="1" applyFill="1" applyBorder="1" applyAlignment="1">
      <alignment vertical="center"/>
    </xf>
    <xf numFmtId="176" fontId="5" fillId="0" borderId="0" xfId="1" applyNumberFormat="1" applyFont="1" applyFill="1" applyBorder="1" applyAlignment="1">
      <alignment vertical="center"/>
    </xf>
    <xf numFmtId="10" fontId="5" fillId="0" borderId="43" xfId="2" applyNumberFormat="1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176" fontId="5" fillId="0" borderId="28" xfId="1" applyNumberFormat="1" applyFont="1" applyFill="1" applyBorder="1" applyAlignment="1">
      <alignment horizontal="center" vertical="center"/>
    </xf>
    <xf numFmtId="176" fontId="5" fillId="0" borderId="28" xfId="1" applyNumberFormat="1" applyFont="1" applyFill="1" applyBorder="1" applyAlignment="1">
      <alignment vertical="center"/>
    </xf>
    <xf numFmtId="10" fontId="5" fillId="0" borderId="28" xfId="2" applyNumberFormat="1" applyFont="1" applyFill="1" applyBorder="1" applyAlignment="1">
      <alignment horizontal="center" vertical="center"/>
    </xf>
    <xf numFmtId="10" fontId="5" fillId="0" borderId="29" xfId="2" applyNumberFormat="1" applyFont="1" applyFill="1" applyBorder="1" applyAlignment="1">
      <alignment horizontal="center" vertical="center"/>
    </xf>
    <xf numFmtId="9" fontId="5" fillId="0" borderId="13" xfId="2" applyFont="1" applyFill="1" applyBorder="1" applyAlignment="1">
      <alignment horizontal="center" vertical="center"/>
    </xf>
    <xf numFmtId="9" fontId="5" fillId="0" borderId="14" xfId="2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176" fontId="8" fillId="0" borderId="41" xfId="1" applyNumberFormat="1" applyFont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6" fillId="0" borderId="16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20" fillId="3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Fill="1" applyBorder="1" applyAlignment="1">
      <alignment vertical="center" wrapText="1"/>
    </xf>
    <xf numFmtId="176" fontId="5" fillId="0" borderId="24" xfId="1" applyNumberFormat="1" applyFont="1" applyBorder="1" applyAlignment="1">
      <alignment vertical="center" wrapText="1"/>
    </xf>
    <xf numFmtId="176" fontId="5" fillId="0" borderId="32" xfId="1" applyNumberFormat="1" applyFont="1" applyBorder="1" applyAlignment="1">
      <alignment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Fill="1" applyBorder="1" applyAlignment="1">
      <alignment vertical="center" wrapText="1"/>
    </xf>
    <xf numFmtId="176" fontId="5" fillId="0" borderId="34" xfId="1" applyNumberFormat="1" applyFont="1" applyBorder="1" applyAlignment="1">
      <alignment vertical="center" wrapText="1"/>
    </xf>
    <xf numFmtId="176" fontId="5" fillId="0" borderId="35" xfId="1" applyNumberFormat="1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vertical="center" wrapText="1"/>
    </xf>
    <xf numFmtId="176" fontId="5" fillId="0" borderId="13" xfId="1" applyNumberFormat="1" applyFont="1" applyBorder="1" applyAlignment="1">
      <alignment vertical="center" wrapText="1"/>
    </xf>
    <xf numFmtId="176" fontId="5" fillId="0" borderId="26" xfId="1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76" fontId="5" fillId="0" borderId="0" xfId="1" applyNumberFormat="1" applyFont="1" applyBorder="1" applyAlignment="1">
      <alignment vertical="center" wrapText="1"/>
    </xf>
    <xf numFmtId="176" fontId="5" fillId="0" borderId="30" xfId="1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10" fontId="5" fillId="0" borderId="30" xfId="2" applyNumberFormat="1" applyFont="1" applyBorder="1" applyAlignment="1">
      <alignment horizontal="center" vertical="center" wrapText="1"/>
    </xf>
    <xf numFmtId="10" fontId="5" fillId="0" borderId="31" xfId="2" applyNumberFormat="1" applyFont="1" applyBorder="1" applyAlignment="1">
      <alignment horizontal="center" vertical="center" wrapText="1"/>
    </xf>
    <xf numFmtId="10" fontId="5" fillId="0" borderId="24" xfId="2" applyNumberFormat="1" applyFont="1" applyBorder="1" applyAlignment="1">
      <alignment horizontal="center" vertical="center" wrapText="1"/>
    </xf>
    <xf numFmtId="10" fontId="5" fillId="0" borderId="32" xfId="2" applyNumberFormat="1" applyFont="1" applyBorder="1" applyAlignment="1">
      <alignment horizontal="center" vertical="center" wrapText="1"/>
    </xf>
    <xf numFmtId="10" fontId="5" fillId="0" borderId="34" xfId="2" applyNumberFormat="1" applyFont="1" applyBorder="1" applyAlignment="1">
      <alignment horizontal="center" vertical="center" wrapText="1"/>
    </xf>
    <xf numFmtId="10" fontId="5" fillId="0" borderId="35" xfId="2" applyNumberFormat="1" applyFont="1" applyBorder="1" applyAlignment="1">
      <alignment horizontal="center" vertical="center" wrapText="1"/>
    </xf>
    <xf numFmtId="9" fontId="5" fillId="0" borderId="13" xfId="2" applyFont="1" applyBorder="1" applyAlignment="1">
      <alignment horizontal="center" vertical="center" wrapText="1"/>
    </xf>
    <xf numFmtId="9" fontId="5" fillId="0" borderId="14" xfId="2" applyFont="1" applyBorder="1" applyAlignment="1">
      <alignment horizontal="center" vertical="center" wrapText="1"/>
    </xf>
    <xf numFmtId="0" fontId="5" fillId="0" borderId="26" xfId="0" applyFont="1" applyFill="1" applyBorder="1" applyAlignment="1">
      <alignment vertical="center" wrapText="1"/>
    </xf>
    <xf numFmtId="176" fontId="5" fillId="0" borderId="47" xfId="1" applyNumberFormat="1" applyFont="1" applyBorder="1" applyAlignment="1">
      <alignment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5" fillId="0" borderId="50" xfId="0" applyFont="1" applyFill="1" applyBorder="1" applyAlignment="1">
      <alignment horizontal="center" vertical="center" wrapText="1"/>
    </xf>
    <xf numFmtId="0" fontId="5" fillId="0" borderId="49" xfId="0" applyFont="1" applyFill="1" applyBorder="1" applyAlignment="1">
      <alignment horizontal="center" vertical="center" wrapText="1"/>
    </xf>
    <xf numFmtId="177" fontId="5" fillId="0" borderId="30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177" fontId="5" fillId="0" borderId="13" xfId="1" applyNumberFormat="1" applyFont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vertical="center" wrapText="1"/>
    </xf>
    <xf numFmtId="176" fontId="5" fillId="4" borderId="24" xfId="1" applyNumberFormat="1" applyFont="1" applyFill="1" applyBorder="1" applyAlignment="1">
      <alignment vertical="center" wrapText="1"/>
    </xf>
    <xf numFmtId="176" fontId="5" fillId="4" borderId="32" xfId="1" applyNumberFormat="1" applyFont="1" applyFill="1" applyBorder="1" applyAlignment="1">
      <alignment vertical="center" wrapText="1"/>
    </xf>
    <xf numFmtId="0" fontId="5" fillId="4" borderId="50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left" vertical="center" indent="1"/>
    </xf>
    <xf numFmtId="0" fontId="5" fillId="0" borderId="45" xfId="0" applyFont="1" applyBorder="1" applyAlignment="1">
      <alignment horizontal="left" vertical="center" indent="1"/>
    </xf>
    <xf numFmtId="0" fontId="5" fillId="0" borderId="27" xfId="0" applyFont="1" applyBorder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176" fontId="5" fillId="0" borderId="31" xfId="1" applyNumberFormat="1" applyFont="1" applyFill="1" applyBorder="1" applyAlignment="1">
      <alignment horizontal="center" vertical="center"/>
    </xf>
    <xf numFmtId="176" fontId="5" fillId="0" borderId="32" xfId="1" applyNumberFormat="1" applyFont="1" applyFill="1" applyBorder="1" applyAlignment="1">
      <alignment horizontal="center" vertical="center"/>
    </xf>
    <xf numFmtId="176" fontId="5" fillId="0" borderId="29" xfId="1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176" fontId="5" fillId="0" borderId="24" xfId="0" applyNumberFormat="1" applyFont="1" applyFill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176" fontId="5" fillId="0" borderId="34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176" fontId="8" fillId="0" borderId="16" xfId="1" applyNumberFormat="1" applyFont="1" applyFill="1" applyBorder="1" applyAlignment="1">
      <alignment horizontal="center" vertical="center"/>
    </xf>
    <xf numFmtId="0" fontId="8" fillId="0" borderId="12" xfId="0" applyFont="1" applyBorder="1">
      <alignment vertical="center"/>
    </xf>
    <xf numFmtId="0" fontId="8" fillId="0" borderId="25" xfId="0" applyFont="1" applyBorder="1" applyAlignment="1">
      <alignment horizontal="left" vertical="center"/>
    </xf>
    <xf numFmtId="176" fontId="5" fillId="0" borderId="30" xfId="1" applyNumberFormat="1" applyFont="1" applyBorder="1" applyAlignment="1">
      <alignment horizontal="center" vertical="center"/>
    </xf>
    <xf numFmtId="176" fontId="5" fillId="0" borderId="26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76" fontId="5" fillId="0" borderId="24" xfId="1" applyNumberFormat="1" applyFont="1" applyBorder="1" applyAlignment="1">
      <alignment horizontal="center" vertical="center"/>
    </xf>
    <xf numFmtId="176" fontId="5" fillId="0" borderId="28" xfId="1" applyNumberFormat="1" applyFont="1" applyBorder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10" fontId="5" fillId="0" borderId="31" xfId="2" applyNumberFormat="1" applyFont="1" applyBorder="1" applyAlignment="1">
      <alignment horizontal="center" vertical="center"/>
    </xf>
    <xf numFmtId="10" fontId="5" fillId="0" borderId="32" xfId="2" applyNumberFormat="1" applyFont="1" applyBorder="1" applyAlignment="1">
      <alignment horizontal="center" vertical="center"/>
    </xf>
    <xf numFmtId="10" fontId="5" fillId="0" borderId="43" xfId="2" applyNumberFormat="1" applyFont="1" applyBorder="1" applyAlignment="1">
      <alignment horizontal="center" vertical="center"/>
    </xf>
    <xf numFmtId="10" fontId="5" fillId="0" borderId="47" xfId="2" applyNumberFormat="1" applyFont="1" applyBorder="1" applyAlignment="1">
      <alignment horizontal="center" vertical="center"/>
    </xf>
    <xf numFmtId="10" fontId="5" fillId="0" borderId="29" xfId="2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76" fontId="8" fillId="0" borderId="13" xfId="0" applyNumberFormat="1" applyFont="1" applyBorder="1" applyAlignment="1">
      <alignment horizontal="center" vertical="center"/>
    </xf>
    <xf numFmtId="176" fontId="8" fillId="0" borderId="14" xfId="0" applyNumberFormat="1" applyFont="1" applyBorder="1" applyAlignment="1">
      <alignment horizontal="center" vertical="center"/>
    </xf>
    <xf numFmtId="176" fontId="8" fillId="0" borderId="13" xfId="1" applyNumberFormat="1" applyFont="1" applyBorder="1">
      <alignment vertical="center"/>
    </xf>
    <xf numFmtId="176" fontId="8" fillId="0" borderId="14" xfId="1" applyNumberFormat="1" applyFont="1" applyBorder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178" fontId="10" fillId="0" borderId="0" xfId="1" applyNumberFormat="1" applyFont="1">
      <alignment vertical="center"/>
    </xf>
    <xf numFmtId="178" fontId="10" fillId="0" borderId="0" xfId="1" applyNumberFormat="1" applyFont="1" applyAlignment="1">
      <alignment horizontal="center" vertical="center"/>
    </xf>
    <xf numFmtId="178" fontId="10" fillId="0" borderId="0" xfId="1" applyNumberFormat="1" applyFont="1" applyBorder="1">
      <alignment vertical="center"/>
    </xf>
    <xf numFmtId="10" fontId="14" fillId="0" borderId="9" xfId="2" applyNumberFormat="1" applyFont="1" applyBorder="1" applyAlignment="1">
      <alignment horizontal="center" vertical="center"/>
    </xf>
    <xf numFmtId="9" fontId="8" fillId="0" borderId="14" xfId="2" applyFont="1" applyBorder="1" applyAlignment="1">
      <alignment horizontal="center" vertical="center"/>
    </xf>
    <xf numFmtId="176" fontId="19" fillId="0" borderId="21" xfId="1" applyNumberFormat="1" applyFont="1" applyBorder="1" applyAlignment="1">
      <alignment horizontal="center" vertical="center"/>
    </xf>
    <xf numFmtId="176" fontId="19" fillId="0" borderId="2" xfId="1" applyNumberFormat="1" applyFont="1" applyBorder="1" applyAlignment="1">
      <alignment horizontal="center" vertical="center"/>
    </xf>
    <xf numFmtId="176" fontId="22" fillId="0" borderId="0" xfId="1" applyNumberFormat="1" applyFont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0" fontId="27" fillId="0" borderId="2" xfId="0" applyFont="1" applyBorder="1" applyAlignment="1">
      <alignment horizontal="center" vertical="center"/>
    </xf>
    <xf numFmtId="14" fontId="27" fillId="0" borderId="2" xfId="0" applyNumberFormat="1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1" xfId="4" applyFont="1" applyBorder="1" applyAlignment="1">
      <alignment horizontal="left" vertical="top"/>
    </xf>
    <xf numFmtId="0" fontId="27" fillId="0" borderId="11" xfId="0" applyFont="1" applyBorder="1" applyAlignment="1">
      <alignment horizontal="center" vertical="center"/>
    </xf>
    <xf numFmtId="14" fontId="27" fillId="0" borderId="11" xfId="0" applyNumberFormat="1" applyFont="1" applyBorder="1" applyAlignment="1">
      <alignment horizontal="center" vertical="center"/>
    </xf>
    <xf numFmtId="0" fontId="27" fillId="0" borderId="2" xfId="4" applyFont="1" applyBorder="1" applyAlignment="1">
      <alignment horizontal="left" vertical="top"/>
    </xf>
    <xf numFmtId="0" fontId="27" fillId="0" borderId="2" xfId="4" applyFont="1" applyBorder="1" applyAlignment="1">
      <alignment horizontal="left" vertical="center"/>
    </xf>
    <xf numFmtId="0" fontId="23" fillId="5" borderId="5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176" fontId="5" fillId="5" borderId="2" xfId="1" applyNumberFormat="1" applyFont="1" applyFill="1" applyBorder="1" applyAlignment="1">
      <alignment horizontal="center" vertical="center"/>
    </xf>
    <xf numFmtId="176" fontId="5" fillId="5" borderId="6" xfId="1" applyNumberFormat="1" applyFont="1" applyFill="1" applyBorder="1" applyAlignment="1">
      <alignment horizontal="center" vertical="center"/>
    </xf>
    <xf numFmtId="0" fontId="23" fillId="5" borderId="23" xfId="0" applyFont="1" applyFill="1" applyBorder="1" applyAlignment="1">
      <alignment horizontal="left" vertical="center"/>
    </xf>
    <xf numFmtId="0" fontId="5" fillId="5" borderId="18" xfId="0" applyFont="1" applyFill="1" applyBorder="1" applyAlignment="1">
      <alignment horizontal="center" vertical="center"/>
    </xf>
    <xf numFmtId="176" fontId="5" fillId="0" borderId="51" xfId="1" applyNumberFormat="1" applyFont="1" applyBorder="1" applyAlignment="1">
      <alignment vertical="center" wrapText="1"/>
    </xf>
    <xf numFmtId="0" fontId="5" fillId="0" borderId="42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27" xfId="0" applyFont="1" applyBorder="1">
      <alignment vertical="center"/>
    </xf>
    <xf numFmtId="0" fontId="5" fillId="0" borderId="28" xfId="0" applyFont="1" applyBorder="1" applyAlignment="1">
      <alignment horizontal="center" vertical="center"/>
    </xf>
    <xf numFmtId="176" fontId="8" fillId="0" borderId="13" xfId="0" applyNumberFormat="1" applyFont="1" applyBorder="1">
      <alignment vertical="center"/>
    </xf>
    <xf numFmtId="10" fontId="8" fillId="0" borderId="14" xfId="2" applyNumberFormat="1" applyFont="1" applyFill="1" applyBorder="1" applyAlignment="1">
      <alignment horizontal="center" vertical="center"/>
    </xf>
    <xf numFmtId="10" fontId="8" fillId="0" borderId="14" xfId="2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26" fillId="0" borderId="20" xfId="0" applyFont="1" applyFill="1" applyBorder="1" applyAlignment="1">
      <alignment horizontal="center" vertical="center"/>
    </xf>
    <xf numFmtId="0" fontId="26" fillId="0" borderId="2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0" fontId="14" fillId="0" borderId="37" xfId="2" applyNumberFormat="1" applyFont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center" vertical="center"/>
    </xf>
    <xf numFmtId="49" fontId="5" fillId="0" borderId="57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10" borderId="30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2" borderId="58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13" borderId="58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49" fontId="5" fillId="0" borderId="59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10" borderId="24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5" fillId="11" borderId="24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12" borderId="23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  <xf numFmtId="0" fontId="5" fillId="12" borderId="32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5" fillId="13" borderId="32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3" xfId="0" applyFont="1" applyFill="1" applyBorder="1" applyAlignment="1">
      <alignment horizontal="center" vertical="center"/>
    </xf>
    <xf numFmtId="2" fontId="5" fillId="11" borderId="42" xfId="0" applyNumberFormat="1" applyFont="1" applyFill="1" applyBorder="1" applyAlignment="1">
      <alignment horizontal="center" vertical="center"/>
    </xf>
    <xf numFmtId="179" fontId="5" fillId="11" borderId="0" xfId="0" applyNumberFormat="1" applyFont="1" applyFill="1" applyBorder="1" applyAlignment="1">
      <alignment horizontal="center" vertical="center"/>
    </xf>
    <xf numFmtId="0" fontId="5" fillId="11" borderId="43" xfId="0" applyFont="1" applyFill="1" applyBorder="1" applyAlignment="1">
      <alignment horizontal="center" vertical="center"/>
    </xf>
    <xf numFmtId="2" fontId="5" fillId="12" borderId="42" xfId="0" applyNumberFormat="1" applyFont="1" applyFill="1" applyBorder="1" applyAlignment="1">
      <alignment horizontal="center" vertical="center"/>
    </xf>
    <xf numFmtId="179" fontId="5" fillId="12" borderId="0" xfId="0" applyNumberFormat="1" applyFont="1" applyFill="1" applyBorder="1" applyAlignment="1">
      <alignment horizontal="center" vertical="center"/>
    </xf>
    <xf numFmtId="0" fontId="5" fillId="12" borderId="43" xfId="0" applyFont="1" applyFill="1" applyBorder="1" applyAlignment="1">
      <alignment horizontal="center" vertical="center"/>
    </xf>
    <xf numFmtId="2" fontId="5" fillId="13" borderId="42" xfId="0" applyNumberFormat="1" applyFont="1" applyFill="1" applyBorder="1" applyAlignment="1">
      <alignment horizontal="center" vertical="center"/>
    </xf>
    <xf numFmtId="179" fontId="5" fillId="13" borderId="0" xfId="0" applyNumberFormat="1" applyFont="1" applyFill="1" applyBorder="1" applyAlignment="1">
      <alignment horizontal="center" vertical="center"/>
    </xf>
    <xf numFmtId="0" fontId="5" fillId="13" borderId="43" xfId="0" applyFont="1" applyFill="1" applyBorder="1" applyAlignment="1">
      <alignment horizontal="center" vertical="center"/>
    </xf>
    <xf numFmtId="2" fontId="5" fillId="0" borderId="23" xfId="0" applyNumberFormat="1" applyFont="1" applyBorder="1" applyAlignment="1">
      <alignment horizontal="center" vertical="center"/>
    </xf>
    <xf numFmtId="179" fontId="5" fillId="11" borderId="24" xfId="0" applyNumberFormat="1" applyFont="1" applyFill="1" applyBorder="1" applyAlignment="1">
      <alignment horizontal="center" vertical="center"/>
    </xf>
    <xf numFmtId="179" fontId="5" fillId="12" borderId="24" xfId="0" applyNumberFormat="1" applyFont="1" applyFill="1" applyBorder="1" applyAlignment="1">
      <alignment horizontal="center" vertical="center"/>
    </xf>
    <xf numFmtId="179" fontId="5" fillId="13" borderId="24" xfId="0" applyNumberFormat="1" applyFont="1" applyFill="1" applyBorder="1" applyAlignment="1">
      <alignment horizontal="center" vertical="center"/>
    </xf>
    <xf numFmtId="0" fontId="5" fillId="11" borderId="42" xfId="0" applyFont="1" applyFill="1" applyBorder="1" applyAlignment="1">
      <alignment horizontal="center" vertical="center"/>
    </xf>
    <xf numFmtId="0" fontId="5" fillId="12" borderId="42" xfId="0" applyFont="1" applyFill="1" applyBorder="1" applyAlignment="1">
      <alignment horizontal="center" vertical="center"/>
    </xf>
    <xf numFmtId="0" fontId="5" fillId="13" borderId="42" xfId="0" applyFont="1" applyFill="1" applyBorder="1" applyAlignment="1">
      <alignment horizontal="center" vertical="center"/>
    </xf>
    <xf numFmtId="2" fontId="5" fillId="0" borderId="42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 vertical="center"/>
    </xf>
    <xf numFmtId="2" fontId="5" fillId="10" borderId="0" xfId="0" applyNumberFormat="1" applyFont="1" applyFill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10" borderId="61" xfId="0" applyFont="1" applyFill="1" applyBorder="1" applyAlignment="1">
      <alignment horizontal="center" vertical="center"/>
    </xf>
    <xf numFmtId="0" fontId="5" fillId="10" borderId="62" xfId="0" applyFont="1" applyFill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10" borderId="23" xfId="0" applyFont="1" applyFill="1" applyBorder="1" applyAlignment="1">
      <alignment horizontal="center" vertical="center"/>
    </xf>
    <xf numFmtId="49" fontId="5" fillId="0" borderId="63" xfId="0" applyNumberFormat="1" applyFont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5" fillId="11" borderId="6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2" borderId="62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62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10" borderId="60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179" fontId="5" fillId="0" borderId="61" xfId="0" applyNumberFormat="1" applyFont="1" applyBorder="1" applyAlignment="1">
      <alignment horizontal="center" vertical="center"/>
    </xf>
    <xf numFmtId="2" fontId="5" fillId="0" borderId="61" xfId="0" applyNumberFormat="1" applyFont="1" applyBorder="1" applyAlignment="1">
      <alignment horizontal="center" vertical="center"/>
    </xf>
    <xf numFmtId="0" fontId="5" fillId="12" borderId="45" xfId="0" applyFont="1" applyFill="1" applyBorder="1" applyAlignment="1">
      <alignment horizontal="center" vertical="center"/>
    </xf>
    <xf numFmtId="0" fontId="5" fillId="12" borderId="26" xfId="0" applyFont="1" applyFill="1" applyBorder="1" applyAlignment="1">
      <alignment horizontal="center" vertical="center"/>
    </xf>
    <xf numFmtId="0" fontId="5" fillId="12" borderId="47" xfId="0" applyFont="1" applyFill="1" applyBorder="1" applyAlignment="1">
      <alignment horizontal="center" vertical="center"/>
    </xf>
    <xf numFmtId="2" fontId="5" fillId="12" borderId="0" xfId="0" applyNumberFormat="1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12" borderId="60" xfId="0" applyFont="1" applyFill="1" applyBorder="1" applyAlignment="1">
      <alignment horizontal="center" vertical="center"/>
    </xf>
    <xf numFmtId="2" fontId="5" fillId="12" borderId="24" xfId="0" applyNumberFormat="1" applyFont="1" applyFill="1" applyBorder="1" applyAlignment="1">
      <alignment horizontal="center" vertical="center"/>
    </xf>
    <xf numFmtId="0" fontId="5" fillId="13" borderId="60" xfId="0" applyFont="1" applyFill="1" applyBorder="1" applyAlignment="1">
      <alignment horizontal="center" vertical="center"/>
    </xf>
    <xf numFmtId="2" fontId="5" fillId="13" borderId="24" xfId="0" applyNumberFormat="1" applyFont="1" applyFill="1" applyBorder="1" applyAlignment="1">
      <alignment horizontal="center" vertical="center"/>
    </xf>
    <xf numFmtId="2" fontId="5" fillId="13" borderId="0" xfId="0" applyNumberFormat="1" applyFont="1" applyFill="1" applyBorder="1" applyAlignment="1">
      <alignment horizontal="center" vertical="center"/>
    </xf>
    <xf numFmtId="0" fontId="5" fillId="11" borderId="61" xfId="0" applyFont="1" applyFill="1" applyBorder="1" applyAlignment="1">
      <alignment horizontal="center" vertical="center"/>
    </xf>
    <xf numFmtId="2" fontId="5" fillId="12" borderId="61" xfId="0" applyNumberFormat="1" applyFont="1" applyFill="1" applyBorder="1" applyAlignment="1">
      <alignment horizontal="center" vertical="center"/>
    </xf>
    <xf numFmtId="2" fontId="5" fillId="13" borderId="61" xfId="0" applyNumberFormat="1" applyFont="1" applyFill="1" applyBorder="1" applyAlignment="1">
      <alignment horizontal="center" vertical="center"/>
    </xf>
    <xf numFmtId="176" fontId="5" fillId="0" borderId="0" xfId="0" applyNumberFormat="1" applyFont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76" fontId="5" fillId="0" borderId="34" xfId="1" applyNumberFormat="1" applyFont="1" applyBorder="1" applyAlignment="1">
      <alignment horizontal="center" vertical="center" wrapText="1"/>
    </xf>
    <xf numFmtId="177" fontId="5" fillId="0" borderId="34" xfId="0" applyNumberFormat="1" applyFont="1" applyBorder="1" applyAlignment="1">
      <alignment horizontal="center" vertical="center" wrapText="1"/>
    </xf>
    <xf numFmtId="0" fontId="33" fillId="0" borderId="0" xfId="0" applyFont="1" applyAlignment="1">
      <alignment horizontal="left" vertical="center"/>
    </xf>
    <xf numFmtId="0" fontId="33" fillId="0" borderId="0" xfId="0" applyFont="1" applyFill="1" applyAlignment="1">
      <alignment horizontal="left" vertical="center"/>
    </xf>
    <xf numFmtId="0" fontId="22" fillId="0" borderId="53" xfId="0" applyFont="1" applyBorder="1" applyAlignment="1">
      <alignment horizontal="center" vertical="center"/>
    </xf>
    <xf numFmtId="0" fontId="22" fillId="0" borderId="52" xfId="0" applyFont="1" applyBorder="1" applyAlignment="1">
      <alignment horizontal="left" vertical="center"/>
    </xf>
    <xf numFmtId="0" fontId="21" fillId="3" borderId="52" xfId="0" applyFont="1" applyFill="1" applyBorder="1" applyAlignment="1">
      <alignment horizontal="center" vertical="center"/>
    </xf>
    <xf numFmtId="0" fontId="20" fillId="3" borderId="52" xfId="0" applyNumberFormat="1" applyFont="1" applyFill="1" applyBorder="1" applyAlignment="1">
      <alignment horizontal="center" vertical="center"/>
    </xf>
    <xf numFmtId="14" fontId="22" fillId="0" borderId="52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28" fillId="0" borderId="2" xfId="0" applyNumberFormat="1" applyFont="1" applyBorder="1" applyAlignment="1">
      <alignment horizontal="center" vertical="center"/>
    </xf>
    <xf numFmtId="0" fontId="5" fillId="0" borderId="23" xfId="0" applyNumberFormat="1" applyFont="1" applyBorder="1" applyAlignment="1">
      <alignment horizontal="center" vertical="center"/>
    </xf>
    <xf numFmtId="3" fontId="27" fillId="3" borderId="11" xfId="1" applyNumberFormat="1" applyFont="1" applyFill="1" applyBorder="1" applyAlignment="1">
      <alignment horizontal="center" vertical="center"/>
    </xf>
    <xf numFmtId="3" fontId="20" fillId="3" borderId="2" xfId="1" applyNumberFormat="1" applyFont="1" applyFill="1" applyBorder="1" applyAlignment="1">
      <alignment horizontal="center" vertical="center"/>
    </xf>
    <xf numFmtId="0" fontId="5" fillId="0" borderId="60" xfId="0" applyNumberFormat="1" applyFont="1" applyBorder="1" applyAlignment="1">
      <alignment horizontal="center" vertical="center"/>
    </xf>
    <xf numFmtId="0" fontId="5" fillId="0" borderId="42" xfId="0" applyNumberFormat="1" applyFont="1" applyBorder="1" applyAlignment="1">
      <alignment horizontal="center" vertical="center"/>
    </xf>
    <xf numFmtId="0" fontId="5" fillId="11" borderId="60" xfId="0" applyNumberFormat="1" applyFont="1" applyFill="1" applyBorder="1" applyAlignment="1">
      <alignment horizontal="center" vertical="center"/>
    </xf>
    <xf numFmtId="3" fontId="20" fillId="3" borderId="52" xfId="1" applyNumberFormat="1" applyFont="1" applyFill="1" applyBorder="1" applyAlignment="1">
      <alignment horizontal="center" vertical="center"/>
    </xf>
    <xf numFmtId="0" fontId="31" fillId="0" borderId="52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5" fillId="0" borderId="45" xfId="0" applyNumberFormat="1" applyFont="1" applyBorder="1" applyAlignment="1">
      <alignment horizontal="center" vertical="center"/>
    </xf>
    <xf numFmtId="0" fontId="5" fillId="11" borderId="23" xfId="0" applyNumberFormat="1" applyFont="1" applyFill="1" applyBorder="1" applyAlignment="1">
      <alignment horizontal="center" vertical="center"/>
    </xf>
    <xf numFmtId="0" fontId="5" fillId="0" borderId="26" xfId="0" applyFont="1" applyBorder="1">
      <alignment vertical="center"/>
    </xf>
    <xf numFmtId="179" fontId="5" fillId="0" borderId="24" xfId="0" applyNumberFormat="1" applyFont="1" applyBorder="1" applyAlignment="1">
      <alignment horizontal="center" vertical="center"/>
    </xf>
    <xf numFmtId="0" fontId="5" fillId="13" borderId="47" xfId="0" applyFont="1" applyFill="1" applyBorder="1" applyAlignment="1">
      <alignment horizontal="center" vertical="center"/>
    </xf>
    <xf numFmtId="0" fontId="5" fillId="10" borderId="60" xfId="0" applyNumberFormat="1" applyFont="1" applyFill="1" applyBorder="1" applyAlignment="1">
      <alignment horizontal="center" vertical="center"/>
    </xf>
    <xf numFmtId="0" fontId="5" fillId="12" borderId="23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5" fillId="10" borderId="23" xfId="0" applyNumberFormat="1" applyFont="1" applyFill="1" applyBorder="1" applyAlignment="1">
      <alignment horizontal="center" vertical="center"/>
    </xf>
    <xf numFmtId="177" fontId="5" fillId="0" borderId="65" xfId="0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176" fontId="5" fillId="0" borderId="65" xfId="1" applyNumberFormat="1" applyFont="1" applyBorder="1" applyAlignment="1">
      <alignment vertical="center" wrapText="1"/>
    </xf>
    <xf numFmtId="10" fontId="5" fillId="0" borderId="65" xfId="2" applyNumberFormat="1" applyFont="1" applyBorder="1" applyAlignment="1">
      <alignment horizontal="center" vertical="center" wrapText="1"/>
    </xf>
    <xf numFmtId="10" fontId="5" fillId="0" borderId="66" xfId="2" applyNumberFormat="1" applyFont="1" applyBorder="1" applyAlignment="1">
      <alignment horizontal="center" vertical="center" wrapText="1"/>
    </xf>
    <xf numFmtId="10" fontId="5" fillId="0" borderId="0" xfId="0" applyNumberFormat="1" applyFont="1" applyFill="1" applyAlignment="1">
      <alignment horizontal="center" vertical="center"/>
    </xf>
    <xf numFmtId="10" fontId="5" fillId="0" borderId="0" xfId="2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horizontal="center" vertical="center" wrapText="1"/>
    </xf>
    <xf numFmtId="10" fontId="5" fillId="0" borderId="0" xfId="0" applyNumberFormat="1" applyFont="1" applyBorder="1" applyAlignment="1">
      <alignment horizontal="center" vertical="center" wrapText="1"/>
    </xf>
    <xf numFmtId="0" fontId="22" fillId="0" borderId="2" xfId="4" applyFont="1" applyBorder="1" applyAlignment="1">
      <alignment horizontal="left" vertical="top"/>
    </xf>
    <xf numFmtId="43" fontId="6" fillId="0" borderId="0" xfId="1" applyFont="1">
      <alignment vertical="center"/>
    </xf>
    <xf numFmtId="43" fontId="6" fillId="0" borderId="0" xfId="1" applyFont="1" applyBorder="1" applyAlignment="1">
      <alignment horizontal="center" vertical="center"/>
    </xf>
    <xf numFmtId="43" fontId="7" fillId="0" borderId="5" xfId="1" applyFont="1" applyBorder="1" applyAlignment="1">
      <alignment horizontal="center" vertical="center"/>
    </xf>
    <xf numFmtId="43" fontId="6" fillId="0" borderId="5" xfId="1" applyFont="1" applyBorder="1" applyAlignment="1">
      <alignment horizontal="center" vertical="center"/>
    </xf>
    <xf numFmtId="43" fontId="7" fillId="0" borderId="38" xfId="1" applyFont="1" applyBorder="1" applyAlignment="1">
      <alignment horizontal="center" vertical="center"/>
    </xf>
    <xf numFmtId="43" fontId="6" fillId="0" borderId="0" xfId="1" applyFont="1" applyBorder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3" fontId="20" fillId="3" borderId="11" xfId="1" applyNumberFormat="1" applyFont="1" applyFill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14" borderId="12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4" borderId="66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58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4" borderId="23" xfId="0" applyFont="1" applyFill="1" applyBorder="1" applyAlignment="1">
      <alignment horizontal="center" vertical="center"/>
    </xf>
    <xf numFmtId="0" fontId="5" fillId="14" borderId="24" xfId="0" applyFont="1" applyFill="1" applyBorder="1" applyAlignment="1">
      <alignment horizontal="center" vertical="center"/>
    </xf>
    <xf numFmtId="0" fontId="5" fillId="14" borderId="32" xfId="0" applyFont="1" applyFill="1" applyBorder="1" applyAlignment="1">
      <alignment horizontal="center" vertical="center"/>
    </xf>
    <xf numFmtId="0" fontId="5" fillId="14" borderId="42" xfId="0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5" fillId="14" borderId="43" xfId="0" applyFont="1" applyFill="1" applyBorder="1" applyAlignment="1">
      <alignment horizontal="center" vertical="center"/>
    </xf>
    <xf numFmtId="2" fontId="5" fillId="14" borderId="24" xfId="0" applyNumberFormat="1" applyFont="1" applyFill="1" applyBorder="1" applyAlignment="1">
      <alignment horizontal="center" vertical="center"/>
    </xf>
    <xf numFmtId="0" fontId="5" fillId="14" borderId="60" xfId="0" applyFont="1" applyFill="1" applyBorder="1" applyAlignment="1">
      <alignment horizontal="center" vertical="center"/>
    </xf>
    <xf numFmtId="0" fontId="5" fillId="14" borderId="61" xfId="0" applyFont="1" applyFill="1" applyBorder="1" applyAlignment="1">
      <alignment horizontal="center" vertical="center"/>
    </xf>
    <xf numFmtId="0" fontId="5" fillId="14" borderId="42" xfId="0" applyNumberFormat="1" applyFont="1" applyFill="1" applyBorder="1" applyAlignment="1">
      <alignment horizontal="center" vertical="center"/>
    </xf>
    <xf numFmtId="0" fontId="5" fillId="14" borderId="23" xfId="0" applyNumberFormat="1" applyFont="1" applyFill="1" applyBorder="1" applyAlignment="1">
      <alignment horizontal="center" vertical="center"/>
    </xf>
    <xf numFmtId="0" fontId="5" fillId="14" borderId="47" xfId="0" applyFont="1" applyFill="1" applyBorder="1" applyAlignment="1">
      <alignment horizontal="center" vertical="center"/>
    </xf>
    <xf numFmtId="0" fontId="5" fillId="12" borderId="60" xfId="0" applyNumberFormat="1" applyFont="1" applyFill="1" applyBorder="1" applyAlignment="1">
      <alignment horizontal="center" vertical="center"/>
    </xf>
    <xf numFmtId="3" fontId="27" fillId="3" borderId="2" xfId="1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7" fillId="0" borderId="20" xfId="1" applyNumberFormat="1" applyFont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/>
    </xf>
    <xf numFmtId="0" fontId="11" fillId="5" borderId="30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176" fontId="5" fillId="5" borderId="30" xfId="1" applyNumberFormat="1" applyFont="1" applyFill="1" applyBorder="1" applyAlignment="1">
      <alignment horizontal="center" vertical="center"/>
    </xf>
    <xf numFmtId="10" fontId="5" fillId="5" borderId="30" xfId="2" applyNumberFormat="1" applyFont="1" applyFill="1" applyBorder="1" applyAlignment="1">
      <alignment horizontal="center" vertical="center"/>
    </xf>
    <xf numFmtId="10" fontId="5" fillId="5" borderId="31" xfId="2" applyNumberFormat="1" applyFont="1" applyFill="1" applyBorder="1" applyAlignment="1">
      <alignment horizontal="center" vertical="center"/>
    </xf>
    <xf numFmtId="43" fontId="26" fillId="0" borderId="21" xfId="1" applyFont="1" applyFill="1" applyBorder="1" applyAlignment="1">
      <alignment horizontal="center" vertical="center"/>
    </xf>
    <xf numFmtId="43" fontId="26" fillId="0" borderId="21" xfId="1" applyFont="1" applyFill="1" applyBorder="1" applyAlignment="1">
      <alignment horizontal="center" vertical="center" wrapText="1"/>
    </xf>
    <xf numFmtId="0" fontId="28" fillId="0" borderId="1" xfId="1" applyNumberFormat="1" applyFont="1" applyBorder="1" applyAlignment="1">
      <alignment horizontal="center" vertical="center" wrapText="1"/>
    </xf>
    <xf numFmtId="176" fontId="5" fillId="2" borderId="0" xfId="1" applyNumberFormat="1" applyFont="1" applyFill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43" fontId="5" fillId="0" borderId="0" xfId="1" applyFont="1" applyFill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26" fillId="15" borderId="21" xfId="0" applyFont="1" applyFill="1" applyBorder="1" applyAlignment="1">
      <alignment horizontal="center" vertical="center"/>
    </xf>
    <xf numFmtId="176" fontId="26" fillId="15" borderId="21" xfId="1" applyNumberFormat="1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28" fillId="15" borderId="2" xfId="4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176" fontId="5" fillId="15" borderId="0" xfId="1" applyNumberFormat="1" applyFont="1" applyFill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2" fontId="5" fillId="3" borderId="24" xfId="0" applyNumberFormat="1" applyFont="1" applyFill="1" applyBorder="1" applyAlignment="1">
      <alignment horizontal="center" vertical="center"/>
    </xf>
    <xf numFmtId="0" fontId="5" fillId="3" borderId="60" xfId="0" applyFont="1" applyFill="1" applyBorder="1" applyAlignment="1">
      <alignment horizontal="center" vertical="center"/>
    </xf>
    <xf numFmtId="0" fontId="5" fillId="3" borderId="61" xfId="0" applyFont="1" applyFill="1" applyBorder="1" applyAlignment="1">
      <alignment horizontal="center" vertical="center"/>
    </xf>
    <xf numFmtId="0" fontId="5" fillId="3" borderId="42" xfId="0" applyNumberFormat="1" applyFont="1" applyFill="1" applyBorder="1" applyAlignment="1">
      <alignment horizontal="center" vertical="center"/>
    </xf>
    <xf numFmtId="0" fontId="5" fillId="3" borderId="23" xfId="0" applyNumberFormat="1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5" fillId="3" borderId="66" xfId="0" applyFont="1" applyFill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0" fontId="27" fillId="0" borderId="52" xfId="0" applyFont="1" applyBorder="1" applyAlignment="1">
      <alignment horizontal="left" vertical="center"/>
    </xf>
    <xf numFmtId="14" fontId="27" fillId="0" borderId="52" xfId="0" applyNumberFormat="1" applyFont="1" applyBorder="1" applyAlignment="1">
      <alignment horizontal="center" vertical="center"/>
    </xf>
    <xf numFmtId="14" fontId="20" fillId="0" borderId="52" xfId="0" applyNumberFormat="1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14" fontId="20" fillId="0" borderId="8" xfId="0" applyNumberFormat="1" applyFont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8" fillId="0" borderId="19" xfId="0" applyNumberFormat="1" applyFont="1" applyFill="1" applyBorder="1" applyAlignment="1">
      <alignment horizontal="center" vertical="center"/>
    </xf>
    <xf numFmtId="0" fontId="41" fillId="0" borderId="0" xfId="0" applyFont="1">
      <alignment vertical="center"/>
    </xf>
    <xf numFmtId="43" fontId="28" fillId="0" borderId="1" xfId="1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43" fillId="0" borderId="21" xfId="0" applyFont="1" applyFill="1" applyBorder="1" applyAlignment="1">
      <alignment horizontal="center" vertical="center"/>
    </xf>
    <xf numFmtId="0" fontId="42" fillId="0" borderId="21" xfId="0" applyFont="1" applyFill="1" applyBorder="1" applyAlignment="1">
      <alignment horizontal="center" vertical="center"/>
    </xf>
    <xf numFmtId="176" fontId="42" fillId="0" borderId="21" xfId="1" applyNumberFormat="1" applyFont="1" applyFill="1" applyBorder="1" applyAlignment="1">
      <alignment horizontal="center" vertical="center"/>
    </xf>
    <xf numFmtId="0" fontId="42" fillId="0" borderId="22" xfId="0" applyFont="1" applyFill="1" applyBorder="1" applyAlignment="1">
      <alignment horizontal="center" vertical="center"/>
    </xf>
    <xf numFmtId="0" fontId="44" fillId="0" borderId="0" xfId="0" applyFont="1" applyFill="1">
      <alignment vertical="center"/>
    </xf>
    <xf numFmtId="43" fontId="42" fillId="0" borderId="21" xfId="1" applyFont="1" applyFill="1" applyBorder="1" applyAlignment="1">
      <alignment horizontal="center" vertical="center"/>
    </xf>
    <xf numFmtId="0" fontId="28" fillId="0" borderId="0" xfId="0" applyFont="1" applyFill="1">
      <alignment vertical="center"/>
    </xf>
    <xf numFmtId="0" fontId="45" fillId="0" borderId="7" xfId="0" applyFont="1" applyFill="1" applyBorder="1" applyAlignment="1">
      <alignment horizontal="center" vertical="center"/>
    </xf>
    <xf numFmtId="0" fontId="43" fillId="0" borderId="8" xfId="0" applyFont="1" applyFill="1" applyBorder="1" applyAlignment="1">
      <alignment horizontal="center" vertical="center"/>
    </xf>
    <xf numFmtId="0" fontId="45" fillId="0" borderId="8" xfId="0" applyFont="1" applyFill="1" applyBorder="1" applyAlignment="1">
      <alignment horizontal="center" vertical="center"/>
    </xf>
    <xf numFmtId="176" fontId="45" fillId="0" borderId="8" xfId="1" applyNumberFormat="1" applyFont="1" applyFill="1" applyBorder="1" applyAlignment="1">
      <alignment horizontal="center" vertical="center"/>
    </xf>
    <xf numFmtId="0" fontId="45" fillId="0" borderId="9" xfId="0" applyFont="1" applyFill="1" applyBorder="1" applyAlignment="1">
      <alignment horizontal="center" vertical="center"/>
    </xf>
    <xf numFmtId="43" fontId="45" fillId="0" borderId="8" xfId="1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40" fillId="0" borderId="21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14" fontId="28" fillId="0" borderId="21" xfId="0" applyNumberFormat="1" applyFont="1" applyFill="1" applyBorder="1" applyAlignment="1">
      <alignment horizontal="center" vertical="center"/>
    </xf>
    <xf numFmtId="14" fontId="28" fillId="0" borderId="22" xfId="0" applyNumberFormat="1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14" fontId="28" fillId="0" borderId="11" xfId="0" applyNumberFormat="1" applyFont="1" applyFill="1" applyBorder="1" applyAlignment="1">
      <alignment horizontal="center" vertical="center"/>
    </xf>
    <xf numFmtId="3" fontId="28" fillId="0" borderId="0" xfId="0" applyNumberFormat="1" applyFont="1" applyFill="1">
      <alignment vertical="center"/>
    </xf>
    <xf numFmtId="0" fontId="28" fillId="0" borderId="53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28" fillId="0" borderId="52" xfId="0" applyFont="1" applyFill="1" applyBorder="1" applyAlignment="1">
      <alignment horizontal="center" vertical="center"/>
    </xf>
    <xf numFmtId="14" fontId="28" fillId="0" borderId="52" xfId="0" applyNumberFormat="1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38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14" fontId="28" fillId="0" borderId="54" xfId="0" applyNumberFormat="1" applyFont="1" applyFill="1" applyBorder="1" applyAlignment="1">
      <alignment horizontal="center" vertical="center"/>
    </xf>
    <xf numFmtId="10" fontId="28" fillId="0" borderId="0" xfId="2" applyNumberFormat="1" applyFont="1" applyFill="1">
      <alignment vertical="center"/>
    </xf>
    <xf numFmtId="0" fontId="28" fillId="0" borderId="0" xfId="0" applyFont="1" applyFill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76" fontId="28" fillId="0" borderId="0" xfId="1" applyNumberFormat="1" applyFont="1" applyFill="1" applyAlignment="1">
      <alignment horizontal="center" vertical="center"/>
    </xf>
    <xf numFmtId="43" fontId="28" fillId="0" borderId="0" xfId="1" applyFont="1" applyFill="1" applyAlignment="1">
      <alignment horizontal="center" vertical="center"/>
    </xf>
    <xf numFmtId="4" fontId="28" fillId="0" borderId="0" xfId="0" applyNumberFormat="1" applyFont="1" applyFill="1" applyAlignment="1">
      <alignment horizontal="center" vertical="center"/>
    </xf>
    <xf numFmtId="0" fontId="41" fillId="0" borderId="0" xfId="0" applyFont="1" applyFill="1">
      <alignment vertical="center"/>
    </xf>
    <xf numFmtId="43" fontId="31" fillId="0" borderId="1" xfId="1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3" fontId="31" fillId="0" borderId="0" xfId="0" applyNumberFormat="1" applyFont="1" applyFill="1">
      <alignment vertical="center"/>
    </xf>
    <xf numFmtId="0" fontId="5" fillId="0" borderId="66" xfId="0" applyFont="1" applyBorder="1" applyAlignment="1">
      <alignment horizontal="center" vertical="center"/>
    </xf>
    <xf numFmtId="0" fontId="28" fillId="16" borderId="0" xfId="0" applyFont="1" applyFill="1">
      <alignment vertical="center"/>
    </xf>
    <xf numFmtId="0" fontId="28" fillId="16" borderId="12" xfId="0" applyFont="1" applyFill="1" applyBorder="1" applyAlignment="1">
      <alignment horizontal="center" vertical="center" wrapText="1"/>
    </xf>
    <xf numFmtId="0" fontId="28" fillId="16" borderId="13" xfId="0" applyFont="1" applyFill="1" applyBorder="1" applyAlignment="1">
      <alignment horizontal="center" vertical="center" wrapText="1"/>
    </xf>
    <xf numFmtId="0" fontId="28" fillId="16" borderId="13" xfId="0" applyFont="1" applyFill="1" applyBorder="1" applyAlignment="1">
      <alignment horizontal="center" vertical="center"/>
    </xf>
    <xf numFmtId="0" fontId="28" fillId="16" borderId="3" xfId="0" applyFont="1" applyFill="1" applyBorder="1" applyAlignment="1">
      <alignment horizontal="center" vertical="center"/>
    </xf>
    <xf numFmtId="0" fontId="28" fillId="16" borderId="58" xfId="0" applyFont="1" applyFill="1" applyBorder="1" applyAlignment="1">
      <alignment horizontal="center" vertical="center"/>
    </xf>
    <xf numFmtId="0" fontId="28" fillId="16" borderId="4" xfId="0" applyFont="1" applyFill="1" applyBorder="1" applyAlignment="1">
      <alignment horizontal="center" vertical="center"/>
    </xf>
    <xf numFmtId="0" fontId="28" fillId="16" borderId="23" xfId="0" applyFont="1" applyFill="1" applyBorder="1" applyAlignment="1">
      <alignment horizontal="center" vertical="center"/>
    </xf>
    <xf numFmtId="0" fontId="28" fillId="16" borderId="24" xfId="0" applyFont="1" applyFill="1" applyBorder="1" applyAlignment="1">
      <alignment horizontal="center" vertical="center"/>
    </xf>
    <xf numFmtId="0" fontId="28" fillId="16" borderId="32" xfId="0" applyFont="1" applyFill="1" applyBorder="1" applyAlignment="1">
      <alignment horizontal="center" vertical="center"/>
    </xf>
    <xf numFmtId="0" fontId="28" fillId="16" borderId="42" xfId="0" applyFont="1" applyFill="1" applyBorder="1" applyAlignment="1">
      <alignment horizontal="center" vertical="center"/>
    </xf>
    <xf numFmtId="0" fontId="28" fillId="16" borderId="0" xfId="0" applyFont="1" applyFill="1" applyBorder="1" applyAlignment="1">
      <alignment horizontal="center" vertical="center"/>
    </xf>
    <xf numFmtId="0" fontId="28" fillId="16" borderId="43" xfId="0" applyFont="1" applyFill="1" applyBorder="1" applyAlignment="1">
      <alignment horizontal="center" vertical="center"/>
    </xf>
    <xf numFmtId="2" fontId="28" fillId="16" borderId="24" xfId="0" applyNumberFormat="1" applyFont="1" applyFill="1" applyBorder="1" applyAlignment="1">
      <alignment horizontal="center" vertical="center"/>
    </xf>
    <xf numFmtId="0" fontId="28" fillId="16" borderId="60" xfId="0" applyFont="1" applyFill="1" applyBorder="1" applyAlignment="1">
      <alignment horizontal="center" vertical="center"/>
    </xf>
    <xf numFmtId="0" fontId="28" fillId="16" borderId="61" xfId="0" applyFont="1" applyFill="1" applyBorder="1" applyAlignment="1">
      <alignment horizontal="center" vertical="center"/>
    </xf>
    <xf numFmtId="0" fontId="28" fillId="16" borderId="42" xfId="0" applyNumberFormat="1" applyFont="1" applyFill="1" applyBorder="1" applyAlignment="1">
      <alignment horizontal="center" vertical="center"/>
    </xf>
    <xf numFmtId="0" fontId="28" fillId="16" borderId="23" xfId="0" applyNumberFormat="1" applyFont="1" applyFill="1" applyBorder="1" applyAlignment="1">
      <alignment horizontal="center" vertical="center"/>
    </xf>
    <xf numFmtId="0" fontId="28" fillId="16" borderId="62" xfId="0" applyFont="1" applyFill="1" applyBorder="1" applyAlignment="1">
      <alignment horizontal="center" vertical="center"/>
    </xf>
    <xf numFmtId="0" fontId="28" fillId="16" borderId="47" xfId="0" applyFont="1" applyFill="1" applyBorder="1" applyAlignment="1">
      <alignment horizontal="center" vertical="center"/>
    </xf>
    <xf numFmtId="0" fontId="28" fillId="15" borderId="2" xfId="0" applyFont="1" applyFill="1" applyBorder="1" applyAlignment="1">
      <alignment horizontal="center" vertical="center"/>
    </xf>
    <xf numFmtId="14" fontId="28" fillId="0" borderId="19" xfId="0" applyNumberFormat="1" applyFont="1" applyBorder="1" applyAlignment="1">
      <alignment horizontal="center" vertical="center"/>
    </xf>
    <xf numFmtId="0" fontId="28" fillId="15" borderId="11" xfId="0" applyFont="1" applyFill="1" applyBorder="1" applyAlignment="1">
      <alignment horizontal="center" vertical="center"/>
    </xf>
    <xf numFmtId="0" fontId="28" fillId="15" borderId="52" xfId="0" applyFont="1" applyFill="1" applyBorder="1" applyAlignment="1">
      <alignment horizontal="center" vertical="center"/>
    </xf>
    <xf numFmtId="0" fontId="28" fillId="15" borderId="54" xfId="0" applyFont="1" applyFill="1" applyBorder="1" applyAlignment="1">
      <alignment horizontal="center" vertical="center"/>
    </xf>
    <xf numFmtId="14" fontId="28" fillId="0" borderId="6" xfId="0" applyNumberFormat="1" applyFont="1" applyBorder="1" applyAlignment="1">
      <alignment horizontal="center" vertical="center"/>
    </xf>
    <xf numFmtId="0" fontId="0" fillId="0" borderId="0" xfId="0" applyAlignment="1"/>
    <xf numFmtId="10" fontId="14" fillId="0" borderId="2" xfId="2" applyNumberFormat="1" applyFont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/>
    </xf>
    <xf numFmtId="10" fontId="15" fillId="0" borderId="2" xfId="2" applyNumberFormat="1" applyFont="1" applyBorder="1" applyAlignment="1">
      <alignment horizontal="center" vertical="center"/>
    </xf>
    <xf numFmtId="176" fontId="15" fillId="0" borderId="2" xfId="1" applyNumberFormat="1" applyFont="1" applyBorder="1" applyAlignment="1">
      <alignment horizontal="center" vertical="center"/>
    </xf>
    <xf numFmtId="10" fontId="14" fillId="0" borderId="67" xfId="2" applyNumberFormat="1" applyFont="1" applyBorder="1" applyAlignment="1">
      <alignment horizontal="center" vertical="center"/>
    </xf>
    <xf numFmtId="10" fontId="15" fillId="0" borderId="67" xfId="2" applyNumberFormat="1" applyFont="1" applyBorder="1" applyAlignment="1">
      <alignment horizontal="center" vertical="center"/>
    </xf>
    <xf numFmtId="10" fontId="15" fillId="0" borderId="68" xfId="2" applyNumberFormat="1" applyFont="1" applyBorder="1" applyAlignment="1">
      <alignment horizontal="center" vertical="center"/>
    </xf>
    <xf numFmtId="10" fontId="14" fillId="0" borderId="69" xfId="2" applyNumberFormat="1" applyFont="1" applyBorder="1" applyAlignment="1">
      <alignment horizontal="center" vertical="center"/>
    </xf>
    <xf numFmtId="10" fontId="14" fillId="0" borderId="24" xfId="2" applyNumberFormat="1" applyFont="1" applyBorder="1" applyAlignment="1">
      <alignment horizontal="center" vertical="center"/>
    </xf>
    <xf numFmtId="10" fontId="15" fillId="0" borderId="24" xfId="2" applyNumberFormat="1" applyFont="1" applyBorder="1" applyAlignment="1">
      <alignment horizontal="center" vertical="center"/>
    </xf>
    <xf numFmtId="10" fontId="15" fillId="0" borderId="34" xfId="2" applyNumberFormat="1" applyFont="1" applyBorder="1" applyAlignment="1">
      <alignment horizontal="center" vertical="center"/>
    </xf>
    <xf numFmtId="10" fontId="14" fillId="0" borderId="13" xfId="2" applyNumberFormat="1" applyFont="1" applyBorder="1" applyAlignment="1">
      <alignment horizontal="center" vertical="center"/>
    </xf>
    <xf numFmtId="43" fontId="15" fillId="0" borderId="2" xfId="1" applyFont="1" applyBorder="1" applyAlignment="1">
      <alignment horizontal="center" vertical="center"/>
    </xf>
    <xf numFmtId="3" fontId="14" fillId="0" borderId="70" xfId="0" applyNumberFormat="1" applyFont="1" applyBorder="1" applyAlignment="1">
      <alignment horizontal="center" vertical="center"/>
    </xf>
    <xf numFmtId="10" fontId="14" fillId="0" borderId="70" xfId="2" applyNumberFormat="1" applyFont="1" applyBorder="1" applyAlignment="1">
      <alignment horizontal="center" vertical="center"/>
    </xf>
    <xf numFmtId="10" fontId="15" fillId="0" borderId="54" xfId="2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3" fontId="28" fillId="0" borderId="2" xfId="0" applyNumberFormat="1" applyFont="1" applyBorder="1" applyAlignment="1">
      <alignment horizontal="center"/>
    </xf>
    <xf numFmtId="0" fontId="28" fillId="0" borderId="2" xfId="0" applyNumberFormat="1" applyFont="1" applyBorder="1" applyAlignment="1">
      <alignment horizontal="center"/>
    </xf>
    <xf numFmtId="4" fontId="28" fillId="0" borderId="2" xfId="0" applyNumberFormat="1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6" fillId="0" borderId="54" xfId="0" applyNumberFormat="1" applyFont="1" applyBorder="1" applyAlignment="1">
      <alignment horizontal="center"/>
    </xf>
    <xf numFmtId="3" fontId="7" fillId="0" borderId="70" xfId="0" applyNumberFormat="1" applyFont="1" applyBorder="1" applyAlignment="1">
      <alignment horizontal="center"/>
    </xf>
    <xf numFmtId="3" fontId="31" fillId="0" borderId="2" xfId="0" applyNumberFormat="1" applyFont="1" applyBorder="1" applyAlignment="1">
      <alignment horizontal="center"/>
    </xf>
    <xf numFmtId="0" fontId="31" fillId="0" borderId="2" xfId="0" applyNumberFormat="1" applyFont="1" applyBorder="1" applyAlignment="1">
      <alignment horizontal="center"/>
    </xf>
    <xf numFmtId="0" fontId="31" fillId="15" borderId="2" xfId="0" applyFont="1" applyFill="1" applyBorder="1" applyAlignment="1">
      <alignment horizontal="center" vertical="center"/>
    </xf>
    <xf numFmtId="14" fontId="31" fillId="0" borderId="19" xfId="0" applyNumberFormat="1" applyFont="1" applyBorder="1" applyAlignment="1">
      <alignment horizontal="center" vertical="center"/>
    </xf>
    <xf numFmtId="0" fontId="31" fillId="15" borderId="52" xfId="0" applyFont="1" applyFill="1" applyBorder="1" applyAlignment="1">
      <alignment horizontal="center" vertical="center"/>
    </xf>
    <xf numFmtId="14" fontId="31" fillId="0" borderId="52" xfId="0" applyNumberFormat="1" applyFont="1" applyFill="1" applyBorder="1" applyAlignment="1">
      <alignment horizontal="center" vertical="center"/>
    </xf>
    <xf numFmtId="14" fontId="31" fillId="0" borderId="6" xfId="0" applyNumberFormat="1" applyFont="1" applyBorder="1" applyAlignment="1">
      <alignment horizontal="center" vertical="center"/>
    </xf>
    <xf numFmtId="176" fontId="8" fillId="0" borderId="52" xfId="1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43" fontId="8" fillId="0" borderId="52" xfId="1" applyFont="1" applyFill="1" applyBorder="1" applyAlignment="1">
      <alignment horizontal="center" vertical="center"/>
    </xf>
    <xf numFmtId="43" fontId="8" fillId="0" borderId="52" xfId="1" applyFont="1" applyFill="1" applyBorder="1" applyAlignment="1">
      <alignment horizontal="center" vertical="center" wrapText="1"/>
    </xf>
    <xf numFmtId="176" fontId="19" fillId="0" borderId="2" xfId="1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 wrapText="1"/>
    </xf>
    <xf numFmtId="3" fontId="32" fillId="0" borderId="2" xfId="0" applyNumberFormat="1" applyFont="1" applyBorder="1" applyAlignment="1">
      <alignment horizontal="center"/>
    </xf>
    <xf numFmtId="0" fontId="32" fillId="0" borderId="2" xfId="0" applyNumberFormat="1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3" fontId="30" fillId="0" borderId="2" xfId="0" applyNumberFormat="1" applyFont="1" applyBorder="1" applyAlignment="1">
      <alignment horizontal="center"/>
    </xf>
    <xf numFmtId="0" fontId="30" fillId="0" borderId="2" xfId="0" applyNumberFormat="1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3" fontId="30" fillId="15" borderId="2" xfId="0" applyNumberFormat="1" applyFont="1" applyFill="1" applyBorder="1" applyAlignment="1">
      <alignment horizontal="center"/>
    </xf>
    <xf numFmtId="0" fontId="30" fillId="15" borderId="2" xfId="0" applyNumberFormat="1" applyFont="1" applyFill="1" applyBorder="1" applyAlignment="1">
      <alignment horizontal="center"/>
    </xf>
    <xf numFmtId="0" fontId="30" fillId="15" borderId="2" xfId="0" applyFont="1" applyFill="1" applyBorder="1" applyAlignment="1">
      <alignment horizontal="center"/>
    </xf>
    <xf numFmtId="3" fontId="32" fillId="15" borderId="2" xfId="0" applyNumberFormat="1" applyFont="1" applyFill="1" applyBorder="1" applyAlignment="1">
      <alignment horizontal="center"/>
    </xf>
    <xf numFmtId="0" fontId="32" fillId="15" borderId="2" xfId="0" applyNumberFormat="1" applyFont="1" applyFill="1" applyBorder="1" applyAlignment="1">
      <alignment horizontal="center"/>
    </xf>
    <xf numFmtId="0" fontId="22" fillId="15" borderId="2" xfId="0" applyNumberFormat="1" applyFont="1" applyFill="1" applyBorder="1" applyAlignment="1">
      <alignment horizontal="center" vertical="center"/>
    </xf>
    <xf numFmtId="0" fontId="30" fillId="0" borderId="0" xfId="0" applyFont="1" applyAlignment="1"/>
    <xf numFmtId="3" fontId="30" fillId="0" borderId="0" xfId="0" applyNumberFormat="1" applyFont="1" applyAlignment="1"/>
    <xf numFmtId="3" fontId="28" fillId="0" borderId="11" xfId="0" applyNumberFormat="1" applyFont="1" applyBorder="1" applyAlignment="1">
      <alignment horizontal="center"/>
    </xf>
    <xf numFmtId="3" fontId="28" fillId="0" borderId="54" xfId="0" applyNumberFormat="1" applyFont="1" applyBorder="1" applyAlignment="1">
      <alignment horizontal="center"/>
    </xf>
    <xf numFmtId="0" fontId="44" fillId="0" borderId="26" xfId="0" applyFont="1" applyFill="1" applyBorder="1">
      <alignment vertical="center"/>
    </xf>
    <xf numFmtId="0" fontId="28" fillId="0" borderId="26" xfId="0" applyFont="1" applyFill="1" applyBorder="1">
      <alignment vertical="center"/>
    </xf>
    <xf numFmtId="0" fontId="41" fillId="0" borderId="61" xfId="0" applyFont="1" applyFill="1" applyBorder="1">
      <alignment vertical="center"/>
    </xf>
    <xf numFmtId="0" fontId="31" fillId="0" borderId="61" xfId="0" applyFont="1" applyFill="1" applyBorder="1">
      <alignment vertical="center"/>
    </xf>
    <xf numFmtId="3" fontId="30" fillId="15" borderId="8" xfId="0" applyNumberFormat="1" applyFont="1" applyFill="1" applyBorder="1" applyAlignment="1">
      <alignment horizontal="center"/>
    </xf>
    <xf numFmtId="0" fontId="30" fillId="15" borderId="8" xfId="0" applyNumberFormat="1" applyFont="1" applyFill="1" applyBorder="1" applyAlignment="1">
      <alignment horizontal="center"/>
    </xf>
    <xf numFmtId="0" fontId="28" fillId="0" borderId="11" xfId="0" applyNumberFormat="1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0" borderId="54" xfId="0" applyNumberFormat="1" applyFont="1" applyBorder="1" applyAlignment="1">
      <alignment horizontal="center"/>
    </xf>
    <xf numFmtId="3" fontId="28" fillId="0" borderId="2" xfId="0" applyNumberFormat="1" applyFont="1" applyFill="1" applyBorder="1" applyAlignment="1">
      <alignment horizontal="center"/>
    </xf>
    <xf numFmtId="0" fontId="28" fillId="0" borderId="2" xfId="0" applyNumberFormat="1" applyFont="1" applyFill="1" applyBorder="1" applyAlignment="1">
      <alignment horizontal="center"/>
    </xf>
    <xf numFmtId="0" fontId="28" fillId="0" borderId="2" xfId="0" applyFont="1" applyFill="1" applyBorder="1" applyAlignment="1">
      <alignment horizontal="center"/>
    </xf>
    <xf numFmtId="3" fontId="28" fillId="0" borderId="2" xfId="0" applyNumberFormat="1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horizontal="center" vertical="center"/>
    </xf>
    <xf numFmtId="3" fontId="30" fillId="0" borderId="2" xfId="0" applyNumberFormat="1" applyFont="1" applyFill="1" applyBorder="1" applyAlignment="1">
      <alignment horizontal="center"/>
    </xf>
    <xf numFmtId="0" fontId="30" fillId="0" borderId="2" xfId="0" applyNumberFormat="1" applyFont="1" applyFill="1" applyBorder="1" applyAlignment="1">
      <alignment horizontal="center"/>
    </xf>
    <xf numFmtId="14" fontId="20" fillId="0" borderId="2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176" fontId="5" fillId="5" borderId="28" xfId="1" applyNumberFormat="1" applyFont="1" applyFill="1" applyBorder="1" applyAlignment="1">
      <alignment horizontal="center" vertical="center"/>
    </xf>
    <xf numFmtId="176" fontId="5" fillId="5" borderId="28" xfId="1" applyNumberFormat="1" applyFont="1" applyFill="1" applyBorder="1" applyAlignment="1">
      <alignment vertical="center"/>
    </xf>
    <xf numFmtId="10" fontId="5" fillId="5" borderId="28" xfId="2" applyNumberFormat="1" applyFont="1" applyFill="1" applyBorder="1" applyAlignment="1">
      <alignment horizontal="center" vertical="center"/>
    </xf>
    <xf numFmtId="10" fontId="5" fillId="5" borderId="29" xfId="2" applyNumberFormat="1" applyFont="1" applyFill="1" applyBorder="1" applyAlignment="1">
      <alignment horizontal="center" vertical="center"/>
    </xf>
    <xf numFmtId="43" fontId="5" fillId="0" borderId="0" xfId="1" applyFont="1" applyBorder="1" applyAlignment="1">
      <alignment horizontal="center" vertical="center" wrapText="1"/>
    </xf>
    <xf numFmtId="43" fontId="5" fillId="0" borderId="0" xfId="1" applyFont="1" applyFill="1" applyAlignment="1">
      <alignment vertical="center"/>
    </xf>
    <xf numFmtId="0" fontId="46" fillId="0" borderId="0" xfId="0" applyFont="1" applyAlignment="1">
      <alignment horizontal="left" vertical="center" readingOrder="1"/>
    </xf>
    <xf numFmtId="0" fontId="40" fillId="0" borderId="21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left" vertical="center"/>
    </xf>
    <xf numFmtId="0" fontId="32" fillId="0" borderId="2" xfId="0" applyFont="1" applyFill="1" applyBorder="1" applyAlignment="1">
      <alignment horizontal="left" vertical="center"/>
    </xf>
    <xf numFmtId="0" fontId="40" fillId="0" borderId="52" xfId="0" applyFont="1" applyFill="1" applyBorder="1" applyAlignment="1">
      <alignment horizontal="left" vertical="center"/>
    </xf>
    <xf numFmtId="0" fontId="40" fillId="0" borderId="54" xfId="0" applyFont="1" applyFill="1" applyBorder="1" applyAlignment="1">
      <alignment horizontal="left" vertical="center"/>
    </xf>
    <xf numFmtId="0" fontId="32" fillId="0" borderId="52" xfId="0" applyFont="1" applyFill="1" applyBorder="1" applyAlignment="1">
      <alignment horizontal="left" vertical="center"/>
    </xf>
    <xf numFmtId="3" fontId="28" fillId="0" borderId="11" xfId="0" applyNumberFormat="1" applyFont="1" applyFill="1" applyBorder="1" applyAlignment="1">
      <alignment horizontal="center"/>
    </xf>
    <xf numFmtId="0" fontId="28" fillId="0" borderId="11" xfId="0" applyNumberFormat="1" applyFont="1" applyFill="1" applyBorder="1" applyAlignment="1">
      <alignment horizontal="center"/>
    </xf>
    <xf numFmtId="14" fontId="28" fillId="0" borderId="6" xfId="0" applyNumberFormat="1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left" vertical="center"/>
    </xf>
    <xf numFmtId="0" fontId="28" fillId="0" borderId="71" xfId="0" applyFont="1" applyFill="1" applyBorder="1" applyAlignment="1">
      <alignment horizontal="center" vertical="center"/>
    </xf>
    <xf numFmtId="3" fontId="28" fillId="0" borderId="71" xfId="0" applyNumberFormat="1" applyFont="1" applyFill="1" applyBorder="1" applyAlignment="1">
      <alignment horizontal="center"/>
    </xf>
    <xf numFmtId="0" fontId="28" fillId="0" borderId="71" xfId="0" applyNumberFormat="1" applyFont="1" applyFill="1" applyBorder="1" applyAlignment="1">
      <alignment horizontal="center"/>
    </xf>
    <xf numFmtId="3" fontId="28" fillId="0" borderId="54" xfId="0" applyNumberFormat="1" applyFont="1" applyFill="1" applyBorder="1" applyAlignment="1">
      <alignment horizontal="center"/>
    </xf>
    <xf numFmtId="0" fontId="5" fillId="5" borderId="42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176" fontId="5" fillId="5" borderId="0" xfId="1" applyNumberFormat="1" applyFont="1" applyFill="1" applyBorder="1" applyAlignment="1">
      <alignment horizontal="center" vertical="center"/>
    </xf>
    <xf numFmtId="176" fontId="5" fillId="5" borderId="0" xfId="1" applyNumberFormat="1" applyFont="1" applyFill="1" applyBorder="1" applyAlignment="1">
      <alignment vertical="center"/>
    </xf>
    <xf numFmtId="10" fontId="5" fillId="5" borderId="0" xfId="2" applyNumberFormat="1" applyFont="1" applyFill="1" applyBorder="1" applyAlignment="1">
      <alignment horizontal="center" vertical="center"/>
    </xf>
    <xf numFmtId="10" fontId="5" fillId="5" borderId="43" xfId="2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left" vertical="center"/>
    </xf>
    <xf numFmtId="14" fontId="28" fillId="0" borderId="64" xfId="0" applyNumberFormat="1" applyFont="1" applyFill="1" applyBorder="1" applyAlignment="1">
      <alignment horizontal="center" vertical="center"/>
    </xf>
    <xf numFmtId="3" fontId="28" fillId="15" borderId="2" xfId="0" applyNumberFormat="1" applyFont="1" applyFill="1" applyBorder="1" applyAlignment="1">
      <alignment horizontal="center" vertical="center"/>
    </xf>
    <xf numFmtId="0" fontId="28" fillId="15" borderId="71" xfId="0" applyFont="1" applyFill="1" applyBorder="1" applyAlignment="1">
      <alignment horizontal="center" vertical="center"/>
    </xf>
    <xf numFmtId="3" fontId="28" fillId="0" borderId="71" xfId="0" applyNumberFormat="1" applyFont="1" applyBorder="1" applyAlignment="1">
      <alignment horizontal="center"/>
    </xf>
    <xf numFmtId="0" fontId="28" fillId="0" borderId="71" xfId="0" applyNumberFormat="1" applyFont="1" applyBorder="1" applyAlignment="1">
      <alignment horizontal="center"/>
    </xf>
    <xf numFmtId="14" fontId="28" fillId="0" borderId="71" xfId="0" applyNumberFormat="1" applyFont="1" applyFill="1" applyBorder="1" applyAlignment="1">
      <alignment horizontal="center" vertical="center"/>
    </xf>
    <xf numFmtId="3" fontId="28" fillId="0" borderId="52" xfId="0" applyNumberFormat="1" applyFont="1" applyBorder="1" applyAlignment="1">
      <alignment horizontal="center"/>
    </xf>
    <xf numFmtId="0" fontId="28" fillId="0" borderId="52" xfId="0" applyNumberFormat="1" applyFont="1" applyBorder="1" applyAlignment="1">
      <alignment horizontal="center"/>
    </xf>
    <xf numFmtId="14" fontId="28" fillId="0" borderId="39" xfId="0" applyNumberFormat="1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6" fontId="5" fillId="5" borderId="26" xfId="1" applyNumberFormat="1" applyFont="1" applyFill="1" applyBorder="1" applyAlignment="1">
      <alignment horizontal="center" vertical="center"/>
    </xf>
    <xf numFmtId="10" fontId="5" fillId="5" borderId="26" xfId="2" applyNumberFormat="1" applyFont="1" applyFill="1" applyBorder="1" applyAlignment="1">
      <alignment horizontal="center" vertical="center"/>
    </xf>
    <xf numFmtId="10" fontId="5" fillId="5" borderId="47" xfId="2" applyNumberFormat="1" applyFont="1" applyFill="1" applyBorder="1" applyAlignment="1">
      <alignment horizontal="center" vertical="center"/>
    </xf>
    <xf numFmtId="0" fontId="5" fillId="15" borderId="23" xfId="0" applyFont="1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5" fillId="15" borderId="24" xfId="0" applyFont="1" applyFill="1" applyBorder="1" applyAlignment="1">
      <alignment horizontal="center" vertical="center"/>
    </xf>
    <xf numFmtId="176" fontId="5" fillId="15" borderId="24" xfId="1" applyNumberFormat="1" applyFont="1" applyFill="1" applyBorder="1" applyAlignment="1">
      <alignment horizontal="center" vertical="center"/>
    </xf>
    <xf numFmtId="10" fontId="5" fillId="15" borderId="24" xfId="2" applyNumberFormat="1" applyFont="1" applyFill="1" applyBorder="1" applyAlignment="1">
      <alignment horizontal="center" vertical="center"/>
    </xf>
    <xf numFmtId="10" fontId="5" fillId="15" borderId="32" xfId="2" applyNumberFormat="1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/>
    </xf>
    <xf numFmtId="0" fontId="28" fillId="0" borderId="2" xfId="4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center" vertical="center"/>
    </xf>
    <xf numFmtId="4" fontId="28" fillId="0" borderId="2" xfId="0" applyNumberFormat="1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 vertical="center" wrapText="1"/>
    </xf>
    <xf numFmtId="176" fontId="8" fillId="0" borderId="21" xfId="1" applyNumberFormat="1" applyFont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5" fillId="5" borderId="38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/>
    </xf>
    <xf numFmtId="0" fontId="5" fillId="5" borderId="54" xfId="0" applyFont="1" applyFill="1" applyBorder="1" applyAlignment="1">
      <alignment horizontal="center" vertical="center"/>
    </xf>
    <xf numFmtId="176" fontId="5" fillId="5" borderId="54" xfId="1" applyNumberFormat="1" applyFont="1" applyFill="1" applyBorder="1" applyAlignment="1">
      <alignment horizontal="center" vertical="center"/>
    </xf>
    <xf numFmtId="10" fontId="5" fillId="5" borderId="54" xfId="2" applyNumberFormat="1" applyFont="1" applyFill="1" applyBorder="1" applyAlignment="1">
      <alignment horizontal="center" vertical="center"/>
    </xf>
    <xf numFmtId="10" fontId="5" fillId="5" borderId="39" xfId="2" applyNumberFormat="1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 wrapText="1"/>
    </xf>
    <xf numFmtId="4" fontId="31" fillId="0" borderId="2" xfId="0" applyNumberFormat="1" applyFont="1" applyBorder="1" applyAlignment="1">
      <alignment horizontal="center"/>
    </xf>
    <xf numFmtId="0" fontId="5" fillId="0" borderId="60" xfId="0" applyFont="1" applyBorder="1" applyAlignment="1">
      <alignment horizontal="center" vertical="center" wrapText="1"/>
    </xf>
    <xf numFmtId="0" fontId="5" fillId="0" borderId="61" xfId="0" applyFont="1" applyFill="1" applyBorder="1" applyAlignment="1">
      <alignment vertical="center" wrapText="1"/>
    </xf>
    <xf numFmtId="176" fontId="5" fillId="0" borderId="61" xfId="1" applyNumberFormat="1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76" fontId="5" fillId="0" borderId="43" xfId="1" applyNumberFormat="1" applyFont="1" applyBorder="1" applyAlignment="1">
      <alignment vertical="center" wrapText="1"/>
    </xf>
    <xf numFmtId="0" fontId="5" fillId="0" borderId="75" xfId="0" applyFont="1" applyFill="1" applyBorder="1" applyAlignment="1">
      <alignment horizontal="center" vertical="center" wrapText="1"/>
    </xf>
    <xf numFmtId="0" fontId="5" fillId="4" borderId="59" xfId="0" applyFont="1" applyFill="1" applyBorder="1" applyAlignment="1">
      <alignment horizontal="center" vertical="center" wrapText="1"/>
    </xf>
    <xf numFmtId="0" fontId="31" fillId="0" borderId="26" xfId="0" applyFont="1" applyFill="1" applyBorder="1" applyAlignment="1">
      <alignment horizontal="center" vertical="center"/>
    </xf>
    <xf numFmtId="43" fontId="5" fillId="15" borderId="0" xfId="1" applyFont="1" applyFill="1" applyAlignment="1">
      <alignment horizontal="center" vertical="center"/>
    </xf>
    <xf numFmtId="43" fontId="0" fillId="0" borderId="0" xfId="0" applyNumberFormat="1" applyAlignment="1"/>
    <xf numFmtId="0" fontId="5" fillId="0" borderId="0" xfId="0" applyFont="1" applyFill="1">
      <alignment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/>
    </xf>
    <xf numFmtId="0" fontId="5" fillId="0" borderId="61" xfId="0" applyFont="1" applyFill="1" applyBorder="1" applyAlignment="1">
      <alignment horizontal="center" vertical="center"/>
    </xf>
    <xf numFmtId="0" fontId="5" fillId="0" borderId="42" xfId="0" applyNumberFormat="1" applyFont="1" applyFill="1" applyBorder="1" applyAlignment="1">
      <alignment horizontal="center" vertical="center"/>
    </xf>
    <xf numFmtId="0" fontId="5" fillId="0" borderId="23" xfId="0" applyNumberFormat="1" applyFont="1" applyFill="1" applyBorder="1" applyAlignment="1">
      <alignment horizontal="center" vertical="center"/>
    </xf>
    <xf numFmtId="0" fontId="5" fillId="0" borderId="62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2" fontId="5" fillId="14" borderId="0" xfId="0" applyNumberFormat="1" applyFont="1" applyFill="1" applyBorder="1" applyAlignment="1">
      <alignment horizontal="center" vertical="center"/>
    </xf>
    <xf numFmtId="0" fontId="5" fillId="14" borderId="62" xfId="0" applyFont="1" applyFill="1" applyBorder="1" applyAlignment="1">
      <alignment horizontal="center" vertical="center"/>
    </xf>
    <xf numFmtId="0" fontId="5" fillId="14" borderId="60" xfId="0" applyNumberFormat="1" applyFont="1" applyFill="1" applyBorder="1" applyAlignment="1">
      <alignment horizontal="center" vertical="center"/>
    </xf>
    <xf numFmtId="179" fontId="5" fillId="14" borderId="61" xfId="0" applyNumberFormat="1" applyFont="1" applyFill="1" applyBorder="1" applyAlignment="1">
      <alignment horizontal="center" vertical="center"/>
    </xf>
    <xf numFmtId="179" fontId="5" fillId="14" borderId="24" xfId="0" applyNumberFormat="1" applyFont="1" applyFill="1" applyBorder="1" applyAlignment="1">
      <alignment horizontal="center" vertical="center"/>
    </xf>
    <xf numFmtId="0" fontId="5" fillId="0" borderId="66" xfId="0" applyFont="1" applyFill="1" applyBorder="1" applyAlignment="1">
      <alignment horizontal="center" vertical="center"/>
    </xf>
    <xf numFmtId="0" fontId="5" fillId="17" borderId="12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center" vertical="center"/>
    </xf>
    <xf numFmtId="0" fontId="5" fillId="17" borderId="58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5" fillId="17" borderId="23" xfId="0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/>
    </xf>
    <xf numFmtId="0" fontId="5" fillId="17" borderId="32" xfId="0" applyFont="1" applyFill="1" applyBorder="1" applyAlignment="1">
      <alignment horizontal="center" vertical="center"/>
    </xf>
    <xf numFmtId="0" fontId="5" fillId="17" borderId="42" xfId="0" applyFont="1" applyFill="1" applyBorder="1" applyAlignment="1">
      <alignment horizontal="center" vertical="center"/>
    </xf>
    <xf numFmtId="0" fontId="5" fillId="17" borderId="0" xfId="0" applyFont="1" applyFill="1" applyBorder="1" applyAlignment="1">
      <alignment horizontal="center" vertical="center"/>
    </xf>
    <xf numFmtId="0" fontId="5" fillId="17" borderId="43" xfId="0" applyFont="1" applyFill="1" applyBorder="1" applyAlignment="1">
      <alignment horizontal="center" vertical="center"/>
    </xf>
    <xf numFmtId="2" fontId="5" fillId="17" borderId="24" xfId="0" applyNumberFormat="1" applyFont="1" applyFill="1" applyBorder="1" applyAlignment="1">
      <alignment horizontal="center" vertical="center"/>
    </xf>
    <xf numFmtId="0" fontId="5" fillId="17" borderId="60" xfId="0" applyFont="1" applyFill="1" applyBorder="1" applyAlignment="1">
      <alignment horizontal="center" vertical="center"/>
    </xf>
    <xf numFmtId="0" fontId="5" fillId="17" borderId="61" xfId="0" applyFont="1" applyFill="1" applyBorder="1" applyAlignment="1">
      <alignment horizontal="center" vertical="center"/>
    </xf>
    <xf numFmtId="0" fontId="5" fillId="17" borderId="42" xfId="0" applyNumberFormat="1" applyFont="1" applyFill="1" applyBorder="1" applyAlignment="1">
      <alignment horizontal="center" vertical="center"/>
    </xf>
    <xf numFmtId="0" fontId="5" fillId="17" borderId="23" xfId="0" applyNumberFormat="1" applyFont="1" applyFill="1" applyBorder="1" applyAlignment="1">
      <alignment horizontal="center" vertical="center"/>
    </xf>
    <xf numFmtId="0" fontId="5" fillId="17" borderId="62" xfId="0" applyFont="1" applyFill="1" applyBorder="1" applyAlignment="1">
      <alignment horizontal="center" vertical="center"/>
    </xf>
    <xf numFmtId="0" fontId="5" fillId="17" borderId="47" xfId="0" applyFont="1" applyFill="1" applyBorder="1" applyAlignment="1">
      <alignment horizontal="center" vertical="center"/>
    </xf>
    <xf numFmtId="0" fontId="44" fillId="0" borderId="0" xfId="0" applyFont="1" applyFill="1" applyBorder="1">
      <alignment vertical="center"/>
    </xf>
    <xf numFmtId="0" fontId="28" fillId="0" borderId="0" xfId="0" applyFont="1" applyFill="1" applyBorder="1">
      <alignment vertical="center"/>
    </xf>
    <xf numFmtId="0" fontId="28" fillId="0" borderId="72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31" fillId="0" borderId="72" xfId="0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/>
    </xf>
    <xf numFmtId="0" fontId="31" fillId="15" borderId="11" xfId="0" applyFont="1" applyFill="1" applyBorder="1" applyAlignment="1">
      <alignment horizontal="center" vertical="center"/>
    </xf>
    <xf numFmtId="4" fontId="18" fillId="0" borderId="0" xfId="1" applyNumberFormat="1" applyFont="1" applyAlignment="1">
      <alignment horizontal="right" vertical="center"/>
    </xf>
    <xf numFmtId="178" fontId="10" fillId="0" borderId="0" xfId="1" applyNumberFormat="1" applyFont="1" applyAlignment="1">
      <alignment horizontal="right" vertical="center"/>
    </xf>
    <xf numFmtId="4" fontId="10" fillId="0" borderId="0" xfId="1" applyNumberFormat="1" applyFont="1" applyAlignment="1">
      <alignment horizontal="right" vertical="center"/>
    </xf>
    <xf numFmtId="43" fontId="14" fillId="0" borderId="70" xfId="2" applyNumberFormat="1" applyFont="1" applyBorder="1" applyAlignment="1">
      <alignment horizontal="center" vertical="center"/>
    </xf>
    <xf numFmtId="4" fontId="28" fillId="0" borderId="11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left" vertical="center"/>
    </xf>
    <xf numFmtId="3" fontId="28" fillId="0" borderId="8" xfId="0" applyNumberFormat="1" applyFont="1" applyFill="1" applyBorder="1" applyAlignment="1">
      <alignment horizontal="center"/>
    </xf>
    <xf numFmtId="4" fontId="28" fillId="0" borderId="8" xfId="0" applyNumberFormat="1" applyFont="1" applyFill="1" applyBorder="1" applyAlignment="1">
      <alignment horizontal="center"/>
    </xf>
    <xf numFmtId="0" fontId="28" fillId="0" borderId="8" xfId="0" applyNumberFormat="1" applyFont="1" applyFill="1" applyBorder="1" applyAlignment="1">
      <alignment horizontal="center"/>
    </xf>
    <xf numFmtId="14" fontId="28" fillId="0" borderId="8" xfId="0" applyNumberFormat="1" applyFont="1" applyFill="1" applyBorder="1" applyAlignment="1">
      <alignment horizontal="center" vertical="center"/>
    </xf>
    <xf numFmtId="14" fontId="28" fillId="0" borderId="9" xfId="0" applyNumberFormat="1" applyFont="1" applyFill="1" applyBorder="1" applyAlignment="1">
      <alignment horizontal="center" vertical="center"/>
    </xf>
    <xf numFmtId="3" fontId="31" fillId="0" borderId="52" xfId="0" applyNumberFormat="1" applyFont="1" applyFill="1" applyBorder="1" applyAlignment="1">
      <alignment horizontal="center"/>
    </xf>
    <xf numFmtId="0" fontId="31" fillId="0" borderId="52" xfId="0" applyNumberFormat="1" applyFont="1" applyFill="1" applyBorder="1" applyAlignment="1">
      <alignment horizontal="center"/>
    </xf>
    <xf numFmtId="14" fontId="31" fillId="0" borderId="11" xfId="0" applyNumberFormat="1" applyFont="1" applyFill="1" applyBorder="1" applyAlignment="1">
      <alignment horizontal="center" vertical="center"/>
    </xf>
    <xf numFmtId="14" fontId="31" fillId="0" borderId="19" xfId="0" applyNumberFormat="1" applyFont="1" applyFill="1" applyBorder="1" applyAlignment="1">
      <alignment horizontal="center" vertical="center"/>
    </xf>
    <xf numFmtId="3" fontId="28" fillId="0" borderId="52" xfId="0" applyNumberFormat="1" applyFont="1" applyFill="1" applyBorder="1" applyAlignment="1">
      <alignment horizontal="center"/>
    </xf>
    <xf numFmtId="0" fontId="28" fillId="0" borderId="52" xfId="0" applyNumberFormat="1" applyFont="1" applyFill="1" applyBorder="1" applyAlignment="1">
      <alignment horizontal="center"/>
    </xf>
    <xf numFmtId="0" fontId="28" fillId="0" borderId="54" xfId="0" applyNumberFormat="1" applyFont="1" applyFill="1" applyBorder="1" applyAlignment="1">
      <alignment horizontal="center"/>
    </xf>
    <xf numFmtId="0" fontId="32" fillId="0" borderId="71" xfId="0" applyFont="1" applyFill="1" applyBorder="1" applyAlignment="1">
      <alignment horizontal="left" vertical="center"/>
    </xf>
    <xf numFmtId="0" fontId="31" fillId="0" borderId="71" xfId="0" applyFont="1" applyFill="1" applyBorder="1" applyAlignment="1">
      <alignment horizontal="center" vertical="center"/>
    </xf>
    <xf numFmtId="3" fontId="31" fillId="0" borderId="11" xfId="0" applyNumberFormat="1" applyFont="1" applyFill="1" applyBorder="1" applyAlignment="1">
      <alignment horizontal="center"/>
    </xf>
    <xf numFmtId="0" fontId="31" fillId="0" borderId="11" xfId="0" applyNumberFormat="1" applyFont="1" applyFill="1" applyBorder="1" applyAlignment="1">
      <alignment horizontal="center"/>
    </xf>
    <xf numFmtId="0" fontId="28" fillId="0" borderId="73" xfId="0" applyFont="1" applyFill="1" applyBorder="1" applyAlignment="1">
      <alignment horizontal="center" vertical="center"/>
    </xf>
    <xf numFmtId="0" fontId="40" fillId="0" borderId="73" xfId="0" applyFont="1" applyFill="1" applyBorder="1" applyAlignment="1">
      <alignment horizontal="left" vertical="center"/>
    </xf>
    <xf numFmtId="3" fontId="28" fillId="0" borderId="73" xfId="0" applyNumberFormat="1" applyFont="1" applyFill="1" applyBorder="1" applyAlignment="1">
      <alignment horizontal="center"/>
    </xf>
    <xf numFmtId="0" fontId="28" fillId="0" borderId="73" xfId="0" applyNumberFormat="1" applyFont="1" applyFill="1" applyBorder="1" applyAlignment="1">
      <alignment horizontal="center"/>
    </xf>
    <xf numFmtId="14" fontId="28" fillId="0" borderId="73" xfId="0" applyNumberFormat="1" applyFont="1" applyFill="1" applyBorder="1" applyAlignment="1">
      <alignment horizontal="center" vertical="center"/>
    </xf>
    <xf numFmtId="14" fontId="28" fillId="0" borderId="74" xfId="0" applyNumberFormat="1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2" xfId="4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0" fillId="0" borderId="52" xfId="0" applyFont="1" applyFill="1" applyBorder="1" applyAlignment="1">
      <alignment horizontal="center" vertical="center"/>
    </xf>
    <xf numFmtId="0" fontId="27" fillId="0" borderId="52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0" fontId="15" fillId="0" borderId="0" xfId="2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10" fontId="14" fillId="14" borderId="9" xfId="2" applyNumberFormat="1" applyFont="1" applyFill="1" applyBorder="1" applyAlignment="1">
      <alignment horizontal="center" vertical="center"/>
    </xf>
    <xf numFmtId="43" fontId="7" fillId="14" borderId="5" xfId="1" applyFont="1" applyFill="1" applyBorder="1" applyAlignment="1">
      <alignment horizontal="center" vertical="center"/>
    </xf>
    <xf numFmtId="10" fontId="14" fillId="14" borderId="6" xfId="2" applyNumberFormat="1" applyFont="1" applyFill="1" applyBorder="1" applyAlignment="1">
      <alignment horizontal="center" vertical="center"/>
    </xf>
    <xf numFmtId="43" fontId="6" fillId="14" borderId="5" xfId="1" applyFont="1" applyFill="1" applyBorder="1" applyAlignment="1">
      <alignment horizontal="center" vertical="center"/>
    </xf>
    <xf numFmtId="10" fontId="15" fillId="14" borderId="6" xfId="2" applyNumberFormat="1" applyFont="1" applyFill="1" applyBorder="1" applyAlignment="1">
      <alignment horizontal="center" vertical="center"/>
    </xf>
    <xf numFmtId="10" fontId="15" fillId="14" borderId="39" xfId="2" applyNumberFormat="1" applyFont="1" applyFill="1" applyBorder="1" applyAlignment="1">
      <alignment horizontal="center" vertical="center"/>
    </xf>
    <xf numFmtId="178" fontId="18" fillId="0" borderId="0" xfId="1" applyNumberFormat="1" applyFont="1">
      <alignment vertical="center"/>
    </xf>
    <xf numFmtId="0" fontId="12" fillId="14" borderId="36" xfId="0" applyFont="1" applyFill="1" applyBorder="1" applyAlignment="1">
      <alignment vertical="center" wrapText="1"/>
    </xf>
    <xf numFmtId="0" fontId="12" fillId="14" borderId="5" xfId="0" applyFont="1" applyFill="1" applyBorder="1" applyAlignment="1">
      <alignment horizontal="left" vertical="center" wrapText="1"/>
    </xf>
    <xf numFmtId="0" fontId="13" fillId="14" borderId="5" xfId="0" applyFont="1" applyFill="1" applyBorder="1" applyAlignment="1">
      <alignment horizontal="left" vertical="center" wrapText="1" indent="2"/>
    </xf>
    <xf numFmtId="0" fontId="13" fillId="14" borderId="38" xfId="0" applyFont="1" applyFill="1" applyBorder="1" applyAlignment="1">
      <alignment horizontal="left" vertical="center" wrapText="1" indent="2"/>
    </xf>
    <xf numFmtId="10" fontId="14" fillId="14" borderId="37" xfId="2" applyNumberFormat="1" applyFont="1" applyFill="1" applyBorder="1" applyAlignment="1">
      <alignment horizontal="center" vertical="center"/>
    </xf>
    <xf numFmtId="0" fontId="13" fillId="14" borderId="15" xfId="0" applyFont="1" applyFill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40" xfId="1" applyNumberFormat="1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9" fillId="14" borderId="40" xfId="0" applyFont="1" applyFill="1" applyBorder="1" applyAlignment="1">
      <alignment horizontal="center" vertical="center" wrapText="1"/>
    </xf>
    <xf numFmtId="0" fontId="7" fillId="14" borderId="17" xfId="0" applyFont="1" applyFill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/>
    </xf>
    <xf numFmtId="10" fontId="15" fillId="0" borderId="11" xfId="2" applyNumberFormat="1" applyFont="1" applyBorder="1" applyAlignment="1">
      <alignment horizontal="center" vertical="center"/>
    </xf>
    <xf numFmtId="10" fontId="15" fillId="0" borderId="26" xfId="2" applyNumberFormat="1" applyFont="1" applyBorder="1" applyAlignment="1">
      <alignment horizontal="center" vertical="center"/>
    </xf>
    <xf numFmtId="10" fontId="15" fillId="0" borderId="76" xfId="2" applyNumberFormat="1" applyFont="1" applyBorder="1" applyAlignment="1">
      <alignment horizontal="center" vertical="center"/>
    </xf>
    <xf numFmtId="10" fontId="15" fillId="0" borderId="19" xfId="2" applyNumberFormat="1" applyFont="1" applyBorder="1" applyAlignment="1">
      <alignment horizontal="center" vertical="center"/>
    </xf>
    <xf numFmtId="43" fontId="6" fillId="14" borderId="18" xfId="1" applyFont="1" applyFill="1" applyBorder="1" applyAlignment="1">
      <alignment horizontal="center" vertical="center"/>
    </xf>
    <xf numFmtId="10" fontId="15" fillId="14" borderId="19" xfId="2" applyNumberFormat="1" applyFont="1" applyFill="1" applyBorder="1" applyAlignment="1">
      <alignment horizontal="center" vertical="center"/>
    </xf>
    <xf numFmtId="0" fontId="17" fillId="14" borderId="7" xfId="3" applyFont="1" applyFill="1" applyBorder="1" applyAlignment="1">
      <alignment horizontal="left" vertical="top" wrapText="1"/>
    </xf>
    <xf numFmtId="3" fontId="7" fillId="0" borderId="8" xfId="0" applyNumberFormat="1" applyFont="1" applyBorder="1" applyAlignment="1">
      <alignment horizontal="center"/>
    </xf>
    <xf numFmtId="10" fontId="14" fillId="0" borderId="8" xfId="2" applyNumberFormat="1" applyFont="1" applyBorder="1" applyAlignment="1">
      <alignment horizontal="center" vertical="center"/>
    </xf>
    <xf numFmtId="10" fontId="14" fillId="0" borderId="65" xfId="2" applyNumberFormat="1" applyFont="1" applyBorder="1" applyAlignment="1">
      <alignment horizontal="center" vertical="center"/>
    </xf>
    <xf numFmtId="10" fontId="14" fillId="0" borderId="77" xfId="2" applyNumberFormat="1" applyFont="1" applyBorder="1" applyAlignment="1">
      <alignment horizontal="center" vertical="center"/>
    </xf>
    <xf numFmtId="43" fontId="7" fillId="0" borderId="7" xfId="1" applyFont="1" applyBorder="1" applyAlignment="1">
      <alignment horizontal="center" vertical="center"/>
    </xf>
    <xf numFmtId="43" fontId="7" fillId="14" borderId="7" xfId="1" applyFont="1" applyFill="1" applyBorder="1" applyAlignment="1">
      <alignment horizontal="center" vertical="center"/>
    </xf>
    <xf numFmtId="0" fontId="13" fillId="14" borderId="18" xfId="0" applyFont="1" applyFill="1" applyBorder="1" applyAlignment="1">
      <alignment horizontal="left" vertical="center" wrapText="1" indent="2"/>
    </xf>
    <xf numFmtId="43" fontId="7" fillId="0" borderId="18" xfId="1" applyFont="1" applyBorder="1" applyAlignment="1">
      <alignment horizontal="center" vertical="center"/>
    </xf>
    <xf numFmtId="0" fontId="13" fillId="14" borderId="40" xfId="0" applyFont="1" applyFill="1" applyBorder="1" applyAlignment="1">
      <alignment horizontal="left" vertical="center" wrapText="1" indent="1"/>
    </xf>
    <xf numFmtId="3" fontId="6" fillId="0" borderId="41" xfId="0" applyNumberFormat="1" applyFont="1" applyBorder="1" applyAlignment="1">
      <alignment horizontal="center"/>
    </xf>
    <xf numFmtId="10" fontId="15" fillId="0" borderId="41" xfId="2" applyNumberFormat="1" applyFont="1" applyBorder="1" applyAlignment="1">
      <alignment horizontal="center" vertical="center"/>
    </xf>
    <xf numFmtId="10" fontId="15" fillId="0" borderId="16" xfId="2" applyNumberFormat="1" applyFont="1" applyBorder="1" applyAlignment="1">
      <alignment horizontal="center" vertical="center"/>
    </xf>
    <xf numFmtId="10" fontId="15" fillId="0" borderId="78" xfId="2" applyNumberFormat="1" applyFont="1" applyBorder="1" applyAlignment="1">
      <alignment horizontal="center" vertical="center"/>
    </xf>
    <xf numFmtId="10" fontId="15" fillId="0" borderId="44" xfId="2" applyNumberFormat="1" applyFont="1" applyBorder="1" applyAlignment="1">
      <alignment horizontal="center" vertical="center"/>
    </xf>
    <xf numFmtId="43" fontId="6" fillId="0" borderId="40" xfId="1" applyFont="1" applyBorder="1" applyAlignment="1">
      <alignment horizontal="center" vertical="center"/>
    </xf>
    <xf numFmtId="43" fontId="6" fillId="14" borderId="40" xfId="1" applyFont="1" applyFill="1" applyBorder="1" applyAlignment="1">
      <alignment horizontal="center" vertical="center"/>
    </xf>
    <xf numFmtId="10" fontId="15" fillId="14" borderId="44" xfId="2" applyNumberFormat="1" applyFont="1" applyFill="1" applyBorder="1" applyAlignment="1">
      <alignment horizontal="center" vertical="center"/>
    </xf>
    <xf numFmtId="43" fontId="6" fillId="14" borderId="38" xfId="1" applyFont="1" applyFill="1" applyBorder="1" applyAlignment="1">
      <alignment horizontal="center" vertical="center"/>
    </xf>
    <xf numFmtId="43" fontId="14" fillId="14" borderId="36" xfId="2" applyNumberFormat="1" applyFont="1" applyFill="1" applyBorder="1" applyAlignment="1">
      <alignment horizontal="center" vertical="center"/>
    </xf>
    <xf numFmtId="180" fontId="7" fillId="14" borderId="53" xfId="1" applyNumberFormat="1" applyFont="1" applyFill="1" applyBorder="1" applyAlignment="1">
      <alignment horizontal="right" vertical="center"/>
    </xf>
    <xf numFmtId="180" fontId="7" fillId="14" borderId="20" xfId="1" applyNumberFormat="1" applyFont="1" applyFill="1" applyBorder="1" applyAlignment="1">
      <alignment horizontal="right" vertical="center"/>
    </xf>
    <xf numFmtId="180" fontId="6" fillId="14" borderId="40" xfId="1" applyNumberFormat="1" applyFont="1" applyFill="1" applyBorder="1" applyAlignment="1">
      <alignment horizontal="right" vertical="center"/>
    </xf>
    <xf numFmtId="180" fontId="6" fillId="14" borderId="5" xfId="1" applyNumberFormat="1" applyFont="1" applyFill="1" applyBorder="1" applyAlignment="1">
      <alignment horizontal="right" vertical="center"/>
    </xf>
    <xf numFmtId="180" fontId="6" fillId="14" borderId="18" xfId="1" applyNumberFormat="1" applyFont="1" applyFill="1" applyBorder="1" applyAlignment="1">
      <alignment horizontal="right" vertical="center"/>
    </xf>
    <xf numFmtId="180" fontId="6" fillId="14" borderId="38" xfId="1" applyNumberFormat="1" applyFont="1" applyFill="1" applyBorder="1" applyAlignment="1">
      <alignment horizontal="right" vertical="center"/>
    </xf>
    <xf numFmtId="0" fontId="13" fillId="14" borderId="0" xfId="0" applyFont="1" applyFill="1" applyBorder="1" applyAlignment="1">
      <alignment horizontal="left" vertical="center" wrapText="1" indent="2"/>
    </xf>
    <xf numFmtId="3" fontId="6" fillId="0" borderId="0" xfId="0" applyNumberFormat="1" applyFont="1" applyBorder="1" applyAlignment="1">
      <alignment horizontal="center"/>
    </xf>
    <xf numFmtId="43" fontId="7" fillId="0" borderId="0" xfId="1" applyFont="1" applyBorder="1" applyAlignment="1">
      <alignment horizontal="center" vertical="center"/>
    </xf>
    <xf numFmtId="43" fontId="6" fillId="14" borderId="0" xfId="1" applyFont="1" applyFill="1" applyBorder="1" applyAlignment="1">
      <alignment horizontal="center" vertical="center"/>
    </xf>
    <xf numFmtId="10" fontId="15" fillId="14" borderId="0" xfId="2" applyNumberFormat="1" applyFont="1" applyFill="1" applyBorder="1" applyAlignment="1">
      <alignment horizontal="center" vertical="center"/>
    </xf>
    <xf numFmtId="0" fontId="22" fillId="15" borderId="5" xfId="0" applyFont="1" applyFill="1" applyBorder="1" applyAlignment="1">
      <alignment horizontal="center" vertical="center"/>
    </xf>
    <xf numFmtId="0" fontId="20" fillId="15" borderId="2" xfId="0" applyFont="1" applyFill="1" applyBorder="1" applyAlignment="1">
      <alignment horizontal="left" vertical="center"/>
    </xf>
    <xf numFmtId="0" fontId="20" fillId="15" borderId="2" xfId="0" applyFont="1" applyFill="1" applyBorder="1" applyAlignment="1">
      <alignment horizontal="center" vertical="center"/>
    </xf>
    <xf numFmtId="3" fontId="40" fillId="15" borderId="2" xfId="0" applyNumberFormat="1" applyFont="1" applyFill="1" applyBorder="1" applyAlignment="1">
      <alignment horizontal="center"/>
    </xf>
    <xf numFmtId="0" fontId="40" fillId="15" borderId="2" xfId="0" applyNumberFormat="1" applyFont="1" applyFill="1" applyBorder="1" applyAlignment="1">
      <alignment horizontal="center"/>
    </xf>
    <xf numFmtId="14" fontId="20" fillId="15" borderId="2" xfId="0" applyNumberFormat="1" applyFont="1" applyFill="1" applyBorder="1" applyAlignment="1">
      <alignment horizontal="center" vertical="center"/>
    </xf>
    <xf numFmtId="0" fontId="27" fillId="15" borderId="0" xfId="0" applyFont="1" applyFill="1" applyAlignment="1">
      <alignment horizontal="center" vertical="center"/>
    </xf>
    <xf numFmtId="0" fontId="27" fillId="15" borderId="5" xfId="0" applyFont="1" applyFill="1" applyBorder="1" applyAlignment="1">
      <alignment horizontal="center" vertical="center"/>
    </xf>
    <xf numFmtId="0" fontId="27" fillId="15" borderId="2" xfId="0" applyFont="1" applyFill="1" applyBorder="1" applyAlignment="1">
      <alignment horizontal="left" vertical="center"/>
    </xf>
    <xf numFmtId="0" fontId="27" fillId="15" borderId="2" xfId="0" applyFont="1" applyFill="1" applyBorder="1" applyAlignment="1">
      <alignment horizontal="center" vertical="center"/>
    </xf>
    <xf numFmtId="14" fontId="27" fillId="15" borderId="2" xfId="0" applyNumberFormat="1" applyFont="1" applyFill="1" applyBorder="1" applyAlignment="1">
      <alignment horizontal="center" vertical="center"/>
    </xf>
    <xf numFmtId="14" fontId="31" fillId="0" borderId="22" xfId="0" applyNumberFormat="1" applyFont="1" applyFill="1" applyBorder="1" applyAlignment="1">
      <alignment horizontal="center" vertical="center"/>
    </xf>
    <xf numFmtId="0" fontId="15" fillId="0" borderId="2" xfId="1" applyNumberFormat="1" applyFont="1" applyBorder="1" applyAlignment="1">
      <alignment horizontal="center" vertical="center"/>
    </xf>
    <xf numFmtId="14" fontId="20" fillId="0" borderId="11" xfId="0" applyNumberFormat="1" applyFont="1" applyBorder="1" applyAlignment="1">
      <alignment horizontal="center" vertical="center"/>
    </xf>
    <xf numFmtId="0" fontId="30" fillId="15" borderId="70" xfId="0" applyNumberFormat="1" applyFont="1" applyFill="1" applyBorder="1" applyAlignment="1">
      <alignment horizontal="center"/>
    </xf>
    <xf numFmtId="3" fontId="40" fillId="15" borderId="8" xfId="0" applyNumberFormat="1" applyFont="1" applyFill="1" applyBorder="1" applyAlignment="1">
      <alignment horizontal="center"/>
    </xf>
    <xf numFmtId="0" fontId="20" fillId="0" borderId="2" xfId="0" applyFont="1" applyFill="1" applyBorder="1" applyAlignment="1">
      <alignment horizontal="left" vertical="center"/>
    </xf>
    <xf numFmtId="3" fontId="40" fillId="0" borderId="2" xfId="0" applyNumberFormat="1" applyFont="1" applyFill="1" applyBorder="1" applyAlignment="1">
      <alignment horizontal="center"/>
    </xf>
    <xf numFmtId="0" fontId="0" fillId="0" borderId="0" xfId="0" applyFill="1">
      <alignment vertical="center"/>
    </xf>
    <xf numFmtId="0" fontId="27" fillId="0" borderId="5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left" vertical="center"/>
    </xf>
    <xf numFmtId="3" fontId="32" fillId="0" borderId="2" xfId="0" applyNumberFormat="1" applyFont="1" applyFill="1" applyBorder="1" applyAlignment="1">
      <alignment horizontal="center"/>
    </xf>
    <xf numFmtId="14" fontId="27" fillId="0" borderId="2" xfId="0" applyNumberFormat="1" applyFont="1" applyFill="1" applyBorder="1" applyAlignment="1">
      <alignment horizontal="center" vertical="center"/>
    </xf>
    <xf numFmtId="14" fontId="27" fillId="0" borderId="11" xfId="0" applyNumberFormat="1" applyFont="1" applyFill="1" applyBorder="1" applyAlignment="1">
      <alignment horizontal="center" vertical="center"/>
    </xf>
    <xf numFmtId="14" fontId="22" fillId="0" borderId="2" xfId="0" applyNumberFormat="1" applyFont="1" applyFill="1" applyBorder="1" applyAlignment="1">
      <alignment horizontal="center"/>
    </xf>
    <xf numFmtId="3" fontId="6" fillId="0" borderId="2" xfId="1" applyNumberFormat="1" applyFont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49" fontId="8" fillId="0" borderId="55" xfId="0" applyNumberFormat="1" applyFont="1" applyBorder="1" applyAlignment="1">
      <alignment horizontal="center" vertical="center"/>
    </xf>
    <xf numFmtId="49" fontId="8" fillId="0" borderId="56" xfId="0" applyNumberFormat="1" applyFont="1" applyBorder="1" applyAlignment="1">
      <alignment horizontal="center" vertical="center"/>
    </xf>
    <xf numFmtId="49" fontId="8" fillId="0" borderId="51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5" fillId="0" borderId="55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30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8" fillId="7" borderId="30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14" borderId="30" xfId="0" applyFont="1" applyFill="1" applyBorder="1" applyAlignment="1">
      <alignment horizontal="center" vertical="center"/>
    </xf>
    <xf numFmtId="0" fontId="8" fillId="14" borderId="31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14" borderId="30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17" borderId="30" xfId="0" applyFont="1" applyFill="1" applyBorder="1" applyAlignment="1">
      <alignment horizontal="center" vertical="center"/>
    </xf>
    <xf numFmtId="0" fontId="8" fillId="17" borderId="31" xfId="0" applyFont="1" applyFill="1" applyBorder="1" applyAlignment="1">
      <alignment horizontal="center" vertical="center"/>
    </xf>
    <xf numFmtId="0" fontId="45" fillId="16" borderId="25" xfId="0" applyFont="1" applyFill="1" applyBorder="1" applyAlignment="1">
      <alignment horizontal="center" vertical="center"/>
    </xf>
    <xf numFmtId="0" fontId="45" fillId="16" borderId="30" xfId="0" applyFont="1" applyFill="1" applyBorder="1" applyAlignment="1">
      <alignment horizontal="center" vertical="center"/>
    </xf>
    <xf numFmtId="0" fontId="45" fillId="16" borderId="31" xfId="0" applyFont="1" applyFill="1" applyBorder="1" applyAlignment="1">
      <alignment horizontal="center" vertical="center"/>
    </xf>
  </cellXfs>
  <cellStyles count="23">
    <cellStyle name="Comma" xfId="9"/>
    <cellStyle name="Comma [0]" xfId="10"/>
    <cellStyle name="Comma [0] 2" xfId="17"/>
    <cellStyle name="Comma [0] 3" xfId="22"/>
    <cellStyle name="Comma 2" xfId="16"/>
    <cellStyle name="Comma 3" xfId="21"/>
    <cellStyle name="Currency" xfId="7"/>
    <cellStyle name="Currency [0]" xfId="8"/>
    <cellStyle name="Currency [0] 2" xfId="15"/>
    <cellStyle name="Currency [0] 3" xfId="20"/>
    <cellStyle name="Currency 2" xfId="14"/>
    <cellStyle name="Currency 3" xfId="19"/>
    <cellStyle name="Normal" xfId="11"/>
    <cellStyle name="Normal 2" xfId="18"/>
    <cellStyle name="Percent" xfId="6"/>
    <cellStyle name="Percent 2" xfId="13"/>
    <cellStyle name="一般" xfId="0" builtinId="0"/>
    <cellStyle name="一般 2" xfId="3"/>
    <cellStyle name="一般 3" xfId="4"/>
    <cellStyle name="一般 4" xfId="5"/>
    <cellStyle name="一般 5" xfId="12"/>
    <cellStyle name="千分位" xfId="1" builtinId="3"/>
    <cellStyle name="百分比" xfId="2" builtinId="5"/>
  </cellStyles>
  <dxfs count="0"/>
  <tableStyles count="0" defaultTableStyle="TableStyleMedium2" defaultPivotStyle="PivotStyleLight16"/>
  <colors>
    <mruColors>
      <color rgb="FFFF0000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Onshore Mandate Investment Type</a:t>
            </a:r>
          </a:p>
        </c:rich>
      </c:tx>
      <c:layout/>
      <c:overlay val="0"/>
    </c:title>
    <c:autoTitleDeleted val="0"/>
    <c:view3D>
      <c:rotX val="30"/>
      <c:rotY val="15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5462962962962962E-2"/>
          <c:y val="0.22642016033140272"/>
          <c:w val="0.95524691358024694"/>
          <c:h val="0.62655942685275934"/>
        </c:manualLayout>
      </c:layout>
      <c:pie3DChart>
        <c:varyColors val="1"/>
        <c:ser>
          <c:idx val="0"/>
          <c:order val="0"/>
          <c:tx>
            <c:strRef>
              <c:f>'Account Summary&amp; Breakdown'!$D$26</c:f>
              <c:strCache>
                <c:ptCount val="1"/>
                <c:pt idx="0">
                  <c:v>Mandate Size</c:v>
                </c:pt>
              </c:strCache>
            </c:strRef>
          </c:tx>
          <c:dPt>
            <c:idx val="1"/>
            <c:bubble3D val="0"/>
            <c:explosion val="7"/>
            <c:extLst>
              <c:ext xmlns:c16="http://schemas.microsoft.com/office/drawing/2014/chart" uri="{C3380CC4-5D6E-409C-BE32-E72D297353CC}">
                <c16:uniqueId val="{00000000-7F25-4977-B044-FAE25903090F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'Account Summary&amp; Breakdown'!$B$27:$B$28</c:f>
              <c:strCache>
                <c:ptCount val="2"/>
                <c:pt idx="0">
                  <c:v>Absolute Return</c:v>
                </c:pt>
                <c:pt idx="1">
                  <c:v>Relative Return</c:v>
                </c:pt>
              </c:strCache>
            </c:strRef>
          </c:cat>
          <c:val>
            <c:numRef>
              <c:f>'Account Summary&amp; Breakdown'!$D$27:$D$28</c:f>
              <c:numCache>
                <c:formatCode>_-* #,##0_-;\-* #,##0_-;_-* "-"??_-;_-@_-</c:formatCode>
                <c:ptCount val="2"/>
                <c:pt idx="0">
                  <c:v>390945450645</c:v>
                </c:pt>
                <c:pt idx="1">
                  <c:v>206759056949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5-4977-B044-FAE25903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Investment Type</a:t>
            </a:r>
          </a:p>
        </c:rich>
      </c:tx>
      <c:overlay val="0"/>
    </c:title>
    <c:autoTitleDeleted val="0"/>
    <c:view3D>
      <c:rotX val="30"/>
      <c:rotY val="1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52977276587816E-2"/>
          <c:y val="0.18067308635257867"/>
          <c:w val="0.96407476205349074"/>
          <c:h val="0.77474921783803796"/>
        </c:manualLayout>
      </c:layout>
      <c:pie3DChart>
        <c:varyColors val="1"/>
        <c:ser>
          <c:idx val="0"/>
          <c:order val="0"/>
          <c:tx>
            <c:strRef>
              <c:f>'Account Summary&amp; Breakdown'!$I$26</c:f>
              <c:strCache>
                <c:ptCount val="1"/>
                <c:pt idx="0">
                  <c:v>Mandate Size</c:v>
                </c:pt>
              </c:strCache>
            </c:strRef>
          </c:tx>
          <c:explosion val="5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'Account Summary&amp; Breakdown'!$G$27:$G$30</c:f>
              <c:strCache>
                <c:ptCount val="4"/>
                <c:pt idx="0">
                  <c:v>Active</c:v>
                </c:pt>
                <c:pt idx="1">
                  <c:v>Passive</c:v>
                </c:pt>
                <c:pt idx="2">
                  <c:v>Enhanced</c:v>
                </c:pt>
                <c:pt idx="3">
                  <c:v>Absolute Return</c:v>
                </c:pt>
              </c:strCache>
            </c:strRef>
          </c:cat>
          <c:val>
            <c:numRef>
              <c:f>'Account Summary&amp; Breakdown'!$I$27:$I$30</c:f>
              <c:numCache>
                <c:formatCode>_-* #,##0_-;\-* #,##0_-;_-* "-"??_-;_-@_-</c:formatCode>
                <c:ptCount val="4"/>
                <c:pt idx="0">
                  <c:v>34998943633.739998</c:v>
                </c:pt>
                <c:pt idx="1">
                  <c:v>17581012848</c:v>
                </c:pt>
                <c:pt idx="2">
                  <c:v>18598958282</c:v>
                </c:pt>
                <c:pt idx="3">
                  <c:v>8360000000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5-4380-A631-B4EB689E0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Asset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Class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30"/>
      <c:rotY val="11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8611111111111112E-2"/>
          <c:y val="0.20529491105278508"/>
          <c:w val="0.92500000000000004"/>
          <c:h val="0.7454286964129484"/>
        </c:manualLayout>
      </c:layout>
      <c:pie3DChart>
        <c:varyColors val="1"/>
        <c:ser>
          <c:idx val="0"/>
          <c:order val="0"/>
          <c:tx>
            <c:strRef>
              <c:f>'Account Summary&amp; Breakdown'!$I$47</c:f>
              <c:strCache>
                <c:ptCount val="1"/>
                <c:pt idx="0">
                  <c:v>Mandate Size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'Account Summary&amp; Breakdown'!$G$48:$G$51</c:f>
              <c:strCache>
                <c:ptCount val="4"/>
                <c:pt idx="0">
                  <c:v>Fixed Income</c:v>
                </c:pt>
                <c:pt idx="1">
                  <c:v>Equity</c:v>
                </c:pt>
                <c:pt idx="2">
                  <c:v>Multi-Asset</c:v>
                </c:pt>
                <c:pt idx="3">
                  <c:v>Alternative</c:v>
                </c:pt>
              </c:strCache>
            </c:strRef>
          </c:cat>
          <c:val>
            <c:numRef>
              <c:f>'Account Summary&amp; Breakdown'!$I$48:$I$51</c:f>
              <c:numCache>
                <c:formatCode>_-* #,##0_-;\-* #,##0_-;_-* "-"??_-;_-@_-</c:formatCode>
                <c:ptCount val="4"/>
                <c:pt idx="0">
                  <c:v>20668234649</c:v>
                </c:pt>
                <c:pt idx="1">
                  <c:v>37814039028.739998</c:v>
                </c:pt>
                <c:pt idx="2">
                  <c:v>10284227032</c:v>
                </c:pt>
                <c:pt idx="3">
                  <c:v>10772414054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0-4528-831B-641E064B4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Onshore</a:t>
            </a: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 Mandate Market Share</a:t>
            </a:r>
          </a:p>
        </c:rich>
      </c:tx>
      <c:layout/>
      <c:overlay val="0"/>
    </c:title>
    <c:autoTitleDeleted val="0"/>
    <c:view3D>
      <c:rotX val="30"/>
      <c:rotY val="3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335092067933338E-2"/>
          <c:y val="0.14004181601546145"/>
          <c:w val="0.96782517260586554"/>
          <c:h val="0.81006235369274215"/>
        </c:manualLayout>
      </c:layout>
      <c:pie3DChart>
        <c:varyColors val="1"/>
        <c:ser>
          <c:idx val="0"/>
          <c:order val="0"/>
          <c:tx>
            <c:strRef>
              <c:f>'Onshore Mandate'!$O$3</c:f>
              <c:strCache>
                <c:ptCount val="1"/>
                <c:pt idx="0">
                  <c:v>AUM</c:v>
                </c:pt>
              </c:strCache>
            </c:strRef>
          </c:tx>
          <c:dPt>
            <c:idx val="0"/>
            <c:bubble3D val="0"/>
            <c:explosion val="20"/>
            <c:extLst>
              <c:ext xmlns:c16="http://schemas.microsoft.com/office/drawing/2014/chart" uri="{C3380CC4-5D6E-409C-BE32-E72D297353CC}">
                <c16:uniqueId val="{00000006-C4A6-43A8-8698-7E5D52CD0D66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1-6B43-47CE-AD17-3C76C92DA44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B43-47CE-AD17-3C76C92DA44A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4-6B43-47CE-AD17-3C76C92DA44A}"/>
              </c:ext>
            </c:extLst>
          </c:dPt>
          <c:dLbls>
            <c:dLbl>
              <c:idx val="1"/>
              <c:layout>
                <c:manualLayout>
                  <c:x val="-2.3055395973105422E-2"/>
                  <c:y val="-1.59371264221282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B43-47CE-AD17-3C76C92DA44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Arial" panose="020B0604020202020204" pitchFamily="34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'Onshore Mandate'!$L$4:$M$9</c:f>
              <c:multiLvlStrCache>
                <c:ptCount val="6"/>
                <c:lvl>
                  <c:pt idx="0">
                    <c:v>Nomura</c:v>
                  </c:pt>
                  <c:pt idx="1">
                    <c:v>Allianz</c:v>
                  </c:pt>
                  <c:pt idx="2">
                    <c:v>Cathay</c:v>
                  </c:pt>
                  <c:pt idx="3">
                    <c:v>Fuh Hwa</c:v>
                  </c:pt>
                  <c:pt idx="4">
                    <c:v>Uni-President</c:v>
                  </c:pt>
                  <c:pt idx="5">
                    <c:v>Others</c:v>
                  </c:pt>
                </c:lvl>
                <c:lvl>
                  <c:pt idx="0">
                    <c:v>野村</c:v>
                  </c:pt>
                  <c:pt idx="1">
                    <c:v>安聯</c:v>
                  </c:pt>
                  <c:pt idx="2">
                    <c:v>國泰</c:v>
                  </c:pt>
                  <c:pt idx="3">
                    <c:v>復華</c:v>
                  </c:pt>
                  <c:pt idx="4">
                    <c:v>統一</c:v>
                  </c:pt>
                  <c:pt idx="5">
                    <c:v>其他</c:v>
                  </c:pt>
                </c:lvl>
              </c:multiLvlStrCache>
            </c:multiLvlStrRef>
          </c:cat>
          <c:val>
            <c:numRef>
              <c:f>'Onshore Mandate'!$O$4:$O$9</c:f>
              <c:numCache>
                <c:formatCode>_-* #,##0_-;\-* #,##0_-;_-* "-"??_-;_-@_-</c:formatCode>
                <c:ptCount val="6"/>
                <c:pt idx="0">
                  <c:v>158317388799</c:v>
                </c:pt>
                <c:pt idx="1">
                  <c:v>125746695856</c:v>
                </c:pt>
                <c:pt idx="2">
                  <c:v>121857452212</c:v>
                </c:pt>
                <c:pt idx="3">
                  <c:v>100713122634</c:v>
                </c:pt>
                <c:pt idx="4">
                  <c:v>97973169610</c:v>
                </c:pt>
                <c:pt idx="5">
                  <c:v>240467797462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43-47CE-AD17-3C76C92DA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Market Share by SITE (AUM,</a:t>
            </a:r>
            <a:r>
              <a:rPr lang="en-US" sz="16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Absolute</a:t>
            </a:r>
            <a:r>
              <a:rPr lang="en-US" sz="1600" b="1" baseline="0">
                <a:latin typeface="Arial" panose="020B0604020202020204" pitchFamily="34" charset="0"/>
                <a:cs typeface="Arial" panose="020B0604020202020204" pitchFamily="34" charset="0"/>
              </a:rPr>
              <a:t> Return) </a:t>
            </a:r>
            <a:endParaRPr lang="en-US" sz="16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view3D>
      <c:rotX val="30"/>
      <c:rotY val="7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'Onshore Mandate'!$O$30</c:f>
              <c:strCache>
                <c:ptCount val="1"/>
                <c:pt idx="0">
                  <c:v>AUM</c:v>
                </c:pt>
              </c:strCache>
            </c:strRef>
          </c:tx>
          <c:dPt>
            <c:idx val="0"/>
            <c:bubble3D val="0"/>
            <c:explosion val="14"/>
            <c:extLst>
              <c:ext xmlns:c16="http://schemas.microsoft.com/office/drawing/2014/chart" uri="{C3380CC4-5D6E-409C-BE32-E72D297353CC}">
                <c16:uniqueId val="{00000000-1451-4138-A5FD-ACFD85DEDD22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2-1451-4138-A5FD-ACFD85DEDD2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Arial" panose="020B0604020202020204" pitchFamily="34" charset="0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'Onshore Mandate'!$L$31:$M$36</c:f>
              <c:multiLvlStrCache>
                <c:ptCount val="6"/>
                <c:lvl>
                  <c:pt idx="0">
                    <c:v>Nomura</c:v>
                  </c:pt>
                  <c:pt idx="1">
                    <c:v>Cathay</c:v>
                  </c:pt>
                  <c:pt idx="2">
                    <c:v>Allianz</c:v>
                  </c:pt>
                  <c:pt idx="3">
                    <c:v>Uni-President</c:v>
                  </c:pt>
                  <c:pt idx="4">
                    <c:v>Taishin</c:v>
                  </c:pt>
                  <c:pt idx="5">
                    <c:v>Others</c:v>
                  </c:pt>
                </c:lvl>
                <c:lvl>
                  <c:pt idx="0">
                    <c:v>野村</c:v>
                  </c:pt>
                  <c:pt idx="1">
                    <c:v>國泰</c:v>
                  </c:pt>
                  <c:pt idx="2">
                    <c:v>安聯</c:v>
                  </c:pt>
                  <c:pt idx="3">
                    <c:v>統一</c:v>
                  </c:pt>
                  <c:pt idx="4">
                    <c:v>台新</c:v>
                  </c:pt>
                  <c:pt idx="5">
                    <c:v>其他</c:v>
                  </c:pt>
                </c:lvl>
              </c:multiLvlStrCache>
            </c:multiLvlStrRef>
          </c:cat>
          <c:val>
            <c:numRef>
              <c:f>'Onshore Mandate'!$O$31:$O$36</c:f>
              <c:numCache>
                <c:formatCode>_-* #,##0_-;\-* #,##0_-;_-* "-"??_-;_-@_-</c:formatCode>
                <c:ptCount val="6"/>
                <c:pt idx="0">
                  <c:v>155009732733</c:v>
                </c:pt>
                <c:pt idx="1">
                  <c:v>72258534317</c:v>
                </c:pt>
                <c:pt idx="2">
                  <c:v>63276684909</c:v>
                </c:pt>
                <c:pt idx="3">
                  <c:v>43679115053</c:v>
                </c:pt>
                <c:pt idx="4">
                  <c:v>42140310476</c:v>
                </c:pt>
                <c:pt idx="5">
                  <c:v>140044832572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51-4138-A5FD-ACFD85DED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6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Market Share by SITE (AUM, Relative Return)</a:t>
            </a:r>
            <a:endParaRPr lang="zh-TW" altLang="zh-TW" sz="16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view3D>
      <c:rotX val="30"/>
      <c:rotY val="2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9732559615754396E-2"/>
          <c:y val="0.21949741492688485"/>
          <c:w val="0.97122670403248423"/>
          <c:h val="0.69756154544860205"/>
        </c:manualLayout>
      </c:layout>
      <c:pie3DChart>
        <c:varyColors val="1"/>
        <c:ser>
          <c:idx val="0"/>
          <c:order val="0"/>
          <c:tx>
            <c:strRef>
              <c:f>'Onshore Mandate'!$O$58</c:f>
              <c:strCache>
                <c:ptCount val="1"/>
                <c:pt idx="0">
                  <c:v>AUM</c:v>
                </c:pt>
              </c:strCache>
            </c:strRef>
          </c:tx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Arial" panose="020B0604020202020204" pitchFamily="34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'Onshore Mandate'!$L$59:$M$64</c:f>
              <c:multiLvlStrCache>
                <c:ptCount val="6"/>
                <c:lvl>
                  <c:pt idx="0">
                    <c:v>Fuh Hwa</c:v>
                  </c:pt>
                  <c:pt idx="1">
                    <c:v>Allianz</c:v>
                  </c:pt>
                  <c:pt idx="2">
                    <c:v>Uni-President</c:v>
                  </c:pt>
                  <c:pt idx="3">
                    <c:v>Cathay</c:v>
                  </c:pt>
                  <c:pt idx="4">
                    <c:v>HSBC</c:v>
                  </c:pt>
                  <c:pt idx="5">
                    <c:v>Others</c:v>
                  </c:pt>
                </c:lvl>
                <c:lvl>
                  <c:pt idx="0">
                    <c:v>復華</c:v>
                  </c:pt>
                  <c:pt idx="1">
                    <c:v>安聯</c:v>
                  </c:pt>
                  <c:pt idx="2">
                    <c:v>統一</c:v>
                  </c:pt>
                  <c:pt idx="3">
                    <c:v>國泰</c:v>
                  </c:pt>
                  <c:pt idx="4">
                    <c:v>匯豐中華</c:v>
                  </c:pt>
                  <c:pt idx="5">
                    <c:v>其他</c:v>
                  </c:pt>
                </c:lvl>
              </c:multiLvlStrCache>
            </c:multiLvlStrRef>
          </c:cat>
          <c:val>
            <c:numRef>
              <c:f>'Onshore Mandate'!$O$59:$O$64</c:f>
              <c:numCache>
                <c:formatCode>_-* #,##0_-;\-* #,##0_-;_-* "-"??_-;_-@_-</c:formatCode>
                <c:ptCount val="6"/>
                <c:pt idx="0">
                  <c:v>75138062602</c:v>
                </c:pt>
                <c:pt idx="1">
                  <c:v>62470010947</c:v>
                </c:pt>
                <c:pt idx="2">
                  <c:v>54294054557</c:v>
                </c:pt>
                <c:pt idx="3">
                  <c:v>49598917895</c:v>
                </c:pt>
                <c:pt idx="4">
                  <c:v>44107518799</c:v>
                </c:pt>
                <c:pt idx="5">
                  <c:v>43057851713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D-4D58-A81F-89CF065EF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Market Share by Asset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Manager's AUM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layout>
        <c:manualLayout>
          <c:xMode val="edge"/>
          <c:yMode val="edge"/>
          <c:x val="0.1846630504537223"/>
          <c:y val="3.6292234685369386E-2"/>
        </c:manualLayout>
      </c:layout>
      <c:overlay val="0"/>
    </c:title>
    <c:autoTitleDeleted val="0"/>
    <c:view3D>
      <c:rotX val="30"/>
      <c:rotY val="11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451932247207838E-2"/>
          <c:y val="0.18925153635262509"/>
          <c:w val="0.97711987502610731"/>
          <c:h val="0.77120990128226685"/>
        </c:manualLayout>
      </c:layout>
      <c:pie3DChart>
        <c:varyColors val="1"/>
        <c:ser>
          <c:idx val="0"/>
          <c:order val="0"/>
          <c:tx>
            <c:strRef>
              <c:f>'Offshore Mandate'!$H$3</c:f>
              <c:strCache>
                <c:ptCount val="1"/>
                <c:pt idx="0">
                  <c:v>Market Share
(AUM)</c:v>
                </c:pt>
              </c:strCache>
            </c:strRef>
          </c:tx>
          <c:dLbls>
            <c:dLbl>
              <c:idx val="7"/>
              <c:layout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663-4037-B770-22FE19B98E0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'Offshore Mandate'!$C$4:$C$14</c:f>
              <c:strCache>
                <c:ptCount val="11"/>
                <c:pt idx="0">
                  <c:v>BlackRock</c:v>
                </c:pt>
                <c:pt idx="1">
                  <c:v>State Street</c:v>
                </c:pt>
                <c:pt idx="2">
                  <c:v>J.P. Morgan</c:v>
                </c:pt>
                <c:pt idx="3">
                  <c:v>DWS</c:v>
                </c:pt>
                <c:pt idx="4">
                  <c:v>Northern Trust</c:v>
                </c:pt>
                <c:pt idx="5">
                  <c:v>PIMCO</c:v>
                </c:pt>
                <c:pt idx="6">
                  <c:v>Fidelity</c:v>
                </c:pt>
                <c:pt idx="7">
                  <c:v>Invesco</c:v>
                </c:pt>
                <c:pt idx="8">
                  <c:v>Wellington</c:v>
                </c:pt>
                <c:pt idx="9">
                  <c:v>LGIM</c:v>
                </c:pt>
                <c:pt idx="10">
                  <c:v>Others</c:v>
                </c:pt>
              </c:strCache>
            </c:strRef>
          </c:cat>
          <c:val>
            <c:numRef>
              <c:f>'Offshore Mandate'!$H$4:$H$14</c:f>
              <c:numCache>
                <c:formatCode>0.00%</c:formatCode>
                <c:ptCount val="11"/>
                <c:pt idx="0">
                  <c:v>0.12300829057175044</c:v>
                </c:pt>
                <c:pt idx="1">
                  <c:v>6.8659001200561148E-2</c:v>
                </c:pt>
                <c:pt idx="2">
                  <c:v>5.8290312401278709E-2</c:v>
                </c:pt>
                <c:pt idx="3">
                  <c:v>4.6879768024685707E-2</c:v>
                </c:pt>
                <c:pt idx="4">
                  <c:v>4.5260737385417187E-2</c:v>
                </c:pt>
                <c:pt idx="5">
                  <c:v>4.4383561263808984E-2</c:v>
                </c:pt>
                <c:pt idx="6">
                  <c:v>4.0678467187483421E-2</c:v>
                </c:pt>
                <c:pt idx="7">
                  <c:v>3.8684683143570826E-2</c:v>
                </c:pt>
                <c:pt idx="8">
                  <c:v>3.5854174859223965E-2</c:v>
                </c:pt>
                <c:pt idx="9">
                  <c:v>3.1587614107249112E-2</c:v>
                </c:pt>
                <c:pt idx="10">
                  <c:v>0.46671338985497046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3-4037-B770-22FE19B98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30</xdr:row>
      <xdr:rowOff>190500</xdr:rowOff>
    </xdr:from>
    <xdr:to>
      <xdr:col>4</xdr:col>
      <xdr:colOff>0</xdr:colOff>
      <xdr:row>41</xdr:row>
      <xdr:rowOff>190500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31</xdr:row>
      <xdr:rowOff>161925</xdr:rowOff>
    </xdr:from>
    <xdr:to>
      <xdr:col>9</xdr:col>
      <xdr:colOff>409576</xdr:colOff>
      <xdr:row>44</xdr:row>
      <xdr:rowOff>57150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53</xdr:row>
      <xdr:rowOff>14287</xdr:rowOff>
    </xdr:from>
    <xdr:to>
      <xdr:col>9</xdr:col>
      <xdr:colOff>438150</xdr:colOff>
      <xdr:row>66</xdr:row>
      <xdr:rowOff>157162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202821</xdr:rowOff>
    </xdr:from>
    <xdr:to>
      <xdr:col>15</xdr:col>
      <xdr:colOff>795617</xdr:colOff>
      <xdr:row>25</xdr:row>
      <xdr:rowOff>22412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11205</xdr:colOff>
      <xdr:row>39</xdr:row>
      <xdr:rowOff>1117</xdr:rowOff>
    </xdr:from>
    <xdr:to>
      <xdr:col>16</xdr:col>
      <xdr:colOff>425823</xdr:colOff>
      <xdr:row>53</xdr:row>
      <xdr:rowOff>156881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11205</xdr:colOff>
      <xdr:row>66</xdr:row>
      <xdr:rowOff>12328</xdr:rowOff>
    </xdr:from>
    <xdr:to>
      <xdr:col>16</xdr:col>
      <xdr:colOff>425822</xdr:colOff>
      <xdr:row>81</xdr:row>
      <xdr:rowOff>11208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11207</xdr:colOff>
      <xdr:row>23</xdr:row>
      <xdr:rowOff>110238</xdr:rowOff>
    </xdr:from>
    <xdr:to>
      <xdr:col>7</xdr:col>
      <xdr:colOff>1682</xdr:colOff>
      <xdr:row>37</xdr:row>
      <xdr:rowOff>200725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7"/>
  <sheetViews>
    <sheetView zoomScale="60" zoomScaleNormal="60" workbookViewId="0">
      <pane xSplit="1" topLeftCell="B1" activePane="topRight" state="frozen"/>
      <selection pane="topRight" activeCell="D38" sqref="D38"/>
    </sheetView>
  </sheetViews>
  <sheetFormatPr defaultRowHeight="19.5"/>
  <cols>
    <col min="1" max="1" width="35.625" style="2" customWidth="1"/>
    <col min="2" max="2" width="30.5" style="3" bestFit="1" customWidth="1"/>
    <col min="3" max="3" width="14.375" style="3" bestFit="1" customWidth="1"/>
    <col min="4" max="4" width="25.875" style="417" customWidth="1"/>
    <col min="5" max="5" width="10.625" style="3" customWidth="1"/>
    <col min="6" max="6" width="20" style="1" customWidth="1"/>
    <col min="7" max="7" width="16.125" style="3" customWidth="1"/>
    <col min="8" max="8" width="20.625" style="1" customWidth="1"/>
    <col min="9" max="9" width="14.375" style="3" customWidth="1"/>
    <col min="10" max="10" width="24.625" style="417" customWidth="1"/>
    <col min="11" max="11" width="10.625" style="3" customWidth="1"/>
    <col min="12" max="12" width="27.625" style="3" bestFit="1" customWidth="1"/>
    <col min="13" max="13" width="10.625" style="3" customWidth="1"/>
    <col min="14" max="14" width="13.5" style="220" bestFit="1" customWidth="1"/>
    <col min="15" max="16384" width="9" style="5"/>
  </cols>
  <sheetData>
    <row r="2" spans="1:14" ht="20.25" thickBot="1"/>
    <row r="3" spans="1:14" s="9" customFormat="1" ht="39">
      <c r="A3" s="6"/>
      <c r="B3" s="7" t="s">
        <v>349</v>
      </c>
      <c r="C3" s="8" t="s">
        <v>14</v>
      </c>
      <c r="D3" s="449" t="s">
        <v>467</v>
      </c>
      <c r="E3" s="8" t="s">
        <v>14</v>
      </c>
      <c r="F3" s="384" t="s">
        <v>15</v>
      </c>
      <c r="G3" s="8" t="s">
        <v>14</v>
      </c>
      <c r="H3" s="384" t="s">
        <v>16</v>
      </c>
      <c r="I3" s="8" t="s">
        <v>14</v>
      </c>
      <c r="J3" s="384" t="s">
        <v>450</v>
      </c>
      <c r="K3" s="8" t="s">
        <v>14</v>
      </c>
      <c r="L3" s="817" t="s">
        <v>661</v>
      </c>
      <c r="M3" s="8" t="s">
        <v>14</v>
      </c>
      <c r="N3" s="221"/>
    </row>
    <row r="4" spans="1:14" s="17" customFormat="1">
      <c r="A4" s="10" t="s">
        <v>8</v>
      </c>
      <c r="B4" s="596">
        <v>1343913581420</v>
      </c>
      <c r="C4" s="574">
        <v>0.40550000000000003</v>
      </c>
      <c r="D4" s="597">
        <v>496946176082</v>
      </c>
      <c r="E4" s="582">
        <v>0.50829999999999997</v>
      </c>
      <c r="F4" s="597">
        <v>555173266671</v>
      </c>
      <c r="G4" s="578">
        <v>0.64190000000000003</v>
      </c>
      <c r="H4" s="597">
        <v>309989216863</v>
      </c>
      <c r="I4" s="11">
        <v>0.6653</v>
      </c>
      <c r="J4" s="419">
        <f>N4*100000000</f>
        <v>378977000000</v>
      </c>
      <c r="K4" s="11">
        <v>0.51629999999999998</v>
      </c>
      <c r="L4" s="419">
        <f>B4+D4+F4+H4</f>
        <v>2706022241036</v>
      </c>
      <c r="M4" s="11">
        <f>L4/$L$24</f>
        <v>0.48129733097525657</v>
      </c>
      <c r="N4" s="779">
        <v>3789.77</v>
      </c>
    </row>
    <row r="5" spans="1:14">
      <c r="A5" s="13" t="s">
        <v>17</v>
      </c>
      <c r="B5" s="575">
        <v>618244580753</v>
      </c>
      <c r="C5" s="576">
        <v>0.18659999999999999</v>
      </c>
      <c r="D5" s="596">
        <v>184004680787</v>
      </c>
      <c r="E5" s="583">
        <v>0.18820000000000001</v>
      </c>
      <c r="F5" s="596">
        <v>104483525608</v>
      </c>
      <c r="G5" s="579">
        <v>0.1208</v>
      </c>
      <c r="H5" s="596">
        <v>45313779224</v>
      </c>
      <c r="I5" s="12">
        <v>9.7299999999999998E-2</v>
      </c>
      <c r="J5" s="419"/>
      <c r="K5" s="12"/>
      <c r="L5" s="419">
        <f t="shared" ref="L5:L23" si="0">B5+D5+F5+H5</f>
        <v>952046566372</v>
      </c>
      <c r="M5" s="12">
        <f t="shared" ref="M5:M23" si="1">L5/$L$24</f>
        <v>0.16933248530269751</v>
      </c>
      <c r="N5" s="780"/>
    </row>
    <row r="6" spans="1:14">
      <c r="A6" s="46" t="s">
        <v>67</v>
      </c>
      <c r="B6" s="219"/>
      <c r="C6" s="576"/>
      <c r="D6" s="586"/>
      <c r="E6" s="583"/>
      <c r="F6" s="596"/>
      <c r="G6" s="579"/>
      <c r="H6" s="596">
        <v>22009690625</v>
      </c>
      <c r="I6" s="12">
        <v>4.7199999999999999E-2</v>
      </c>
      <c r="J6" s="419"/>
      <c r="K6" s="12"/>
      <c r="L6" s="419">
        <f t="shared" si="0"/>
        <v>22009690625</v>
      </c>
      <c r="M6" s="12">
        <f t="shared" si="1"/>
        <v>3.9146778591694137E-3</v>
      </c>
      <c r="N6" s="780"/>
    </row>
    <row r="7" spans="1:14">
      <c r="A7" s="13" t="s">
        <v>18</v>
      </c>
      <c r="B7" s="900">
        <v>57930052870</v>
      </c>
      <c r="C7" s="576">
        <v>1.7500000000000002E-2</v>
      </c>
      <c r="D7" s="596">
        <v>39753223057</v>
      </c>
      <c r="E7" s="583">
        <v>4.07E-2</v>
      </c>
      <c r="F7" s="596">
        <v>14859201836</v>
      </c>
      <c r="G7" s="579">
        <v>1.72E-2</v>
      </c>
      <c r="H7" s="596">
        <v>8097740423</v>
      </c>
      <c r="I7" s="12">
        <v>1.7399999999999999E-2</v>
      </c>
      <c r="J7" s="419"/>
      <c r="K7" s="12"/>
      <c r="L7" s="419">
        <f t="shared" si="0"/>
        <v>120640218186</v>
      </c>
      <c r="M7" s="12">
        <f t="shared" si="1"/>
        <v>2.1457257128442778E-2</v>
      </c>
      <c r="N7" s="780"/>
    </row>
    <row r="8" spans="1:14" ht="39">
      <c r="A8" s="13" t="s">
        <v>19</v>
      </c>
      <c r="B8" s="575">
        <v>202560660309</v>
      </c>
      <c r="C8" s="576">
        <v>6.1100000000000002E-2</v>
      </c>
      <c r="D8" s="575">
        <v>58953854536</v>
      </c>
      <c r="E8" s="583">
        <v>6.0299999999999999E-2</v>
      </c>
      <c r="F8" s="575">
        <v>72768965781</v>
      </c>
      <c r="G8" s="579">
        <v>8.4099999999999994E-2</v>
      </c>
      <c r="H8" s="575">
        <v>37537267192</v>
      </c>
      <c r="I8" s="12">
        <v>8.0500000000000002E-2</v>
      </c>
      <c r="J8" s="419"/>
      <c r="K8" s="12"/>
      <c r="L8" s="419">
        <f t="shared" si="0"/>
        <v>371820747818</v>
      </c>
      <c r="M8" s="12">
        <f t="shared" si="1"/>
        <v>6.6132617393977508E-2</v>
      </c>
      <c r="N8" s="780"/>
    </row>
    <row r="9" spans="1:14">
      <c r="A9" s="46" t="s">
        <v>496</v>
      </c>
      <c r="B9" s="575"/>
      <c r="C9" s="576"/>
      <c r="D9" s="596"/>
      <c r="E9" s="583"/>
      <c r="F9" s="596"/>
      <c r="G9" s="579"/>
      <c r="H9" s="596"/>
      <c r="I9" s="12"/>
      <c r="J9" s="419"/>
      <c r="K9" s="12"/>
      <c r="L9" s="419">
        <f t="shared" si="0"/>
        <v>0</v>
      </c>
      <c r="M9" s="12">
        <f t="shared" si="1"/>
        <v>0</v>
      </c>
      <c r="N9" s="780"/>
    </row>
    <row r="10" spans="1:14">
      <c r="A10" s="47" t="s">
        <v>63</v>
      </c>
      <c r="B10" s="577"/>
      <c r="C10" s="576"/>
      <c r="D10" s="586"/>
      <c r="E10" s="583"/>
      <c r="F10" s="596">
        <v>1636118973</v>
      </c>
      <c r="G10" s="579">
        <v>1.9E-3</v>
      </c>
      <c r="H10" s="596"/>
      <c r="I10" s="12"/>
      <c r="J10" s="419"/>
      <c r="K10" s="12"/>
      <c r="L10" s="419">
        <f t="shared" si="0"/>
        <v>1636118973</v>
      </c>
      <c r="M10" s="12">
        <f t="shared" si="1"/>
        <v>2.9100266912861705E-4</v>
      </c>
      <c r="N10" s="780"/>
    </row>
    <row r="11" spans="1:14" ht="38.25">
      <c r="A11" s="47" t="s">
        <v>65</v>
      </c>
      <c r="B11" s="577"/>
      <c r="C11" s="576"/>
      <c r="D11" s="586"/>
      <c r="E11" s="583"/>
      <c r="F11" s="887">
        <v>0</v>
      </c>
      <c r="G11" s="579">
        <v>0</v>
      </c>
      <c r="H11" s="596"/>
      <c r="I11" s="12"/>
      <c r="J11" s="419"/>
      <c r="K11" s="12"/>
      <c r="L11" s="419">
        <f t="shared" si="0"/>
        <v>0</v>
      </c>
      <c r="M11" s="12">
        <f t="shared" si="1"/>
        <v>0</v>
      </c>
      <c r="N11" s="780"/>
    </row>
    <row r="12" spans="1:14">
      <c r="A12" s="47" t="s">
        <v>66</v>
      </c>
      <c r="B12" s="577"/>
      <c r="C12" s="576"/>
      <c r="D12" s="586"/>
      <c r="E12" s="583"/>
      <c r="F12" s="596">
        <v>32539410830</v>
      </c>
      <c r="G12" s="579">
        <v>3.7600000000000001E-2</v>
      </c>
      <c r="H12" s="596"/>
      <c r="I12" s="12"/>
      <c r="J12" s="419"/>
      <c r="K12" s="12"/>
      <c r="L12" s="419">
        <f t="shared" si="0"/>
        <v>32539410830</v>
      </c>
      <c r="M12" s="12">
        <f t="shared" si="1"/>
        <v>5.787510297029376E-3</v>
      </c>
      <c r="N12" s="780"/>
    </row>
    <row r="13" spans="1:14" ht="39">
      <c r="A13" s="13" t="s">
        <v>64</v>
      </c>
      <c r="B13" s="575">
        <v>192358592173</v>
      </c>
      <c r="C13" s="576">
        <v>5.8000000000000003E-2</v>
      </c>
      <c r="D13" s="575">
        <v>94657912955</v>
      </c>
      <c r="E13" s="583">
        <v>9.6799999999999997E-2</v>
      </c>
      <c r="F13" s="575">
        <v>187361683753</v>
      </c>
      <c r="G13" s="579">
        <v>0.2167</v>
      </c>
      <c r="H13" s="575">
        <v>91356262007</v>
      </c>
      <c r="I13" s="12">
        <v>0.1961</v>
      </c>
      <c r="J13" s="419"/>
      <c r="K13" s="12"/>
      <c r="L13" s="419">
        <f t="shared" si="0"/>
        <v>565734450888</v>
      </c>
      <c r="M13" s="12">
        <f t="shared" si="1"/>
        <v>0.10062241068236821</v>
      </c>
      <c r="N13" s="780"/>
    </row>
    <row r="14" spans="1:14">
      <c r="A14" s="13" t="s">
        <v>451</v>
      </c>
      <c r="B14" s="596">
        <v>272819695315</v>
      </c>
      <c r="C14" s="576">
        <v>8.2299999999999998E-2</v>
      </c>
      <c r="D14" s="596">
        <v>119576504747</v>
      </c>
      <c r="E14" s="583">
        <v>0.12230000000000001</v>
      </c>
      <c r="F14" s="596">
        <v>141524359890</v>
      </c>
      <c r="G14" s="579">
        <v>0.1636</v>
      </c>
      <c r="H14" s="596">
        <v>105674477392</v>
      </c>
      <c r="I14" s="12">
        <v>0.2268</v>
      </c>
      <c r="J14" s="419"/>
      <c r="K14" s="12"/>
      <c r="L14" s="419">
        <f t="shared" si="0"/>
        <v>639595037344</v>
      </c>
      <c r="M14" s="12">
        <f t="shared" si="1"/>
        <v>0.11375936964244317</v>
      </c>
      <c r="N14" s="780"/>
    </row>
    <row r="15" spans="1:14">
      <c r="A15" s="14" t="s">
        <v>9</v>
      </c>
      <c r="B15" s="596">
        <v>163716770709</v>
      </c>
      <c r="C15" s="576">
        <v>4.9399999999999999E-2</v>
      </c>
      <c r="D15" s="596">
        <v>65965624838</v>
      </c>
      <c r="E15" s="583">
        <v>6.7500000000000004E-2</v>
      </c>
      <c r="F15" s="596">
        <v>62136649886</v>
      </c>
      <c r="G15" s="579">
        <v>7.1800000000000003E-2</v>
      </c>
      <c r="H15" s="596">
        <v>49745764770</v>
      </c>
      <c r="I15" s="12">
        <v>0.10680000000000001</v>
      </c>
      <c r="J15" s="419"/>
      <c r="K15" s="12"/>
      <c r="L15" s="419">
        <f t="shared" si="0"/>
        <v>341564810203</v>
      </c>
      <c r="M15" s="12">
        <f t="shared" si="1"/>
        <v>6.0751249199945852E-2</v>
      </c>
      <c r="N15" s="780"/>
    </row>
    <row r="16" spans="1:14">
      <c r="A16" s="14" t="s">
        <v>10</v>
      </c>
      <c r="B16" s="596">
        <v>59302039721</v>
      </c>
      <c r="C16" s="576">
        <v>1.7899999999999999E-2</v>
      </c>
      <c r="D16" s="596">
        <v>37758895638</v>
      </c>
      <c r="E16" s="583">
        <v>3.8600000000000002E-2</v>
      </c>
      <c r="F16" s="596">
        <v>69339719385</v>
      </c>
      <c r="G16" s="579">
        <v>8.0199999999999994E-2</v>
      </c>
      <c r="H16" s="596">
        <v>35802226544</v>
      </c>
      <c r="I16" s="12">
        <v>7.6799999999999993E-2</v>
      </c>
      <c r="J16" s="419"/>
      <c r="K16" s="12"/>
      <c r="L16" s="419">
        <f t="shared" si="0"/>
        <v>202202881288</v>
      </c>
      <c r="M16" s="12">
        <f t="shared" si="1"/>
        <v>3.5964119438339215E-2</v>
      </c>
      <c r="N16" s="780"/>
    </row>
    <row r="17" spans="1:14">
      <c r="A17" s="14" t="s">
        <v>11</v>
      </c>
      <c r="B17" s="596">
        <v>49800884885</v>
      </c>
      <c r="C17" s="576">
        <v>1.4999999999999999E-2</v>
      </c>
      <c r="D17" s="596">
        <v>15851984271</v>
      </c>
      <c r="E17" s="583">
        <v>1.6199999999999999E-2</v>
      </c>
      <c r="F17" s="596">
        <v>10047990619</v>
      </c>
      <c r="G17" s="579">
        <v>1.1599999999999999E-2</v>
      </c>
      <c r="H17" s="596">
        <v>20126486078</v>
      </c>
      <c r="I17" s="12">
        <v>4.3200000000000002E-2</v>
      </c>
      <c r="J17" s="419"/>
      <c r="K17" s="12"/>
      <c r="L17" s="419">
        <f t="shared" si="0"/>
        <v>95827345853</v>
      </c>
      <c r="M17" s="12">
        <f t="shared" si="1"/>
        <v>1.7044001004158094E-2</v>
      </c>
      <c r="N17" s="780"/>
    </row>
    <row r="18" spans="1:14" s="17" customFormat="1">
      <c r="A18" s="15" t="s">
        <v>21</v>
      </c>
      <c r="B18" s="597">
        <v>1970132242149</v>
      </c>
      <c r="C18" s="574">
        <v>0.59450000000000003</v>
      </c>
      <c r="D18" s="597">
        <v>480677766745</v>
      </c>
      <c r="E18" s="582">
        <v>0.49170000000000003</v>
      </c>
      <c r="F18" s="597">
        <v>309611991650</v>
      </c>
      <c r="G18" s="578">
        <v>0.35809999999999997</v>
      </c>
      <c r="H18" s="597">
        <v>155906157814</v>
      </c>
      <c r="I18" s="11">
        <v>0.3347</v>
      </c>
      <c r="J18" s="419">
        <f>N18*100000000</f>
        <v>349772000000</v>
      </c>
      <c r="K18" s="11">
        <v>0.48370000000000002</v>
      </c>
      <c r="L18" s="419">
        <f t="shared" si="0"/>
        <v>2916328158358</v>
      </c>
      <c r="M18" s="11">
        <f t="shared" si="1"/>
        <v>0.51870266902474338</v>
      </c>
      <c r="N18" s="779">
        <v>3497.72</v>
      </c>
    </row>
    <row r="19" spans="1:14">
      <c r="A19" s="16" t="s">
        <v>12</v>
      </c>
      <c r="B19" s="596">
        <v>469992712630</v>
      </c>
      <c r="C19" s="576">
        <v>0.14180000000000001</v>
      </c>
      <c r="D19" s="596">
        <v>101021210573</v>
      </c>
      <c r="E19" s="583">
        <v>0.1033</v>
      </c>
      <c r="F19" s="596">
        <v>26557782853</v>
      </c>
      <c r="G19" s="579">
        <v>3.0700000000000002E-2</v>
      </c>
      <c r="H19" s="596">
        <v>33812356653</v>
      </c>
      <c r="I19" s="12">
        <v>7.2599999999999998E-2</v>
      </c>
      <c r="J19" s="420">
        <f>N19*100000000</f>
        <v>121383000000</v>
      </c>
      <c r="K19" s="12">
        <v>0.1744</v>
      </c>
      <c r="L19" s="419">
        <f t="shared" si="0"/>
        <v>631384062709</v>
      </c>
      <c r="M19" s="12">
        <f t="shared" si="1"/>
        <v>0.11229895290358516</v>
      </c>
      <c r="N19" s="781">
        <v>1213.83</v>
      </c>
    </row>
    <row r="20" spans="1:14">
      <c r="A20" s="16" t="s">
        <v>13</v>
      </c>
      <c r="B20" s="596">
        <v>1500139529519</v>
      </c>
      <c r="C20" s="576">
        <v>0.45269999999999999</v>
      </c>
      <c r="D20" s="596">
        <v>379656556172</v>
      </c>
      <c r="E20" s="583">
        <v>0.38840000000000002</v>
      </c>
      <c r="F20" s="596">
        <v>283054208797</v>
      </c>
      <c r="G20" s="579">
        <v>0.32740000000000002</v>
      </c>
      <c r="H20" s="596">
        <v>122093801161</v>
      </c>
      <c r="I20" s="12">
        <v>0.2621</v>
      </c>
      <c r="J20" s="420">
        <f>N20*100000000</f>
        <v>228390000000</v>
      </c>
      <c r="K20" s="12">
        <v>0.30930000000000002</v>
      </c>
      <c r="L20" s="419">
        <f>B20+D20+F20+H20</f>
        <v>2284944095649</v>
      </c>
      <c r="M20" s="12">
        <f t="shared" si="1"/>
        <v>0.40640371612115828</v>
      </c>
      <c r="N20" s="781">
        <v>2283.9</v>
      </c>
    </row>
    <row r="21" spans="1:14">
      <c r="A21" s="14" t="s">
        <v>9</v>
      </c>
      <c r="B21" s="596">
        <v>372346948978</v>
      </c>
      <c r="C21" s="576">
        <v>0.1124</v>
      </c>
      <c r="D21" s="596">
        <v>106594137871</v>
      </c>
      <c r="E21" s="583">
        <v>0.109</v>
      </c>
      <c r="F21" s="596">
        <v>70532991103</v>
      </c>
      <c r="G21" s="579">
        <v>8.1600000000000006E-2</v>
      </c>
      <c r="H21" s="596">
        <v>30799552815</v>
      </c>
      <c r="I21" s="12">
        <v>6.6100000000000006E-2</v>
      </c>
      <c r="J21" s="419"/>
      <c r="K21" s="12"/>
      <c r="L21" s="419">
        <f t="shared" si="0"/>
        <v>580273630767</v>
      </c>
      <c r="M21" s="12">
        <f t="shared" si="1"/>
        <v>0.10320837186340152</v>
      </c>
    </row>
    <row r="22" spans="1:14">
      <c r="A22" s="14" t="s">
        <v>10</v>
      </c>
      <c r="B22" s="596">
        <v>750915704009</v>
      </c>
      <c r="C22" s="576">
        <v>0.2266</v>
      </c>
      <c r="D22" s="596">
        <v>185803398942</v>
      </c>
      <c r="E22" s="583">
        <v>0.19009999999999999</v>
      </c>
      <c r="F22" s="596">
        <v>120616982517</v>
      </c>
      <c r="G22" s="579">
        <v>0.13950000000000001</v>
      </c>
      <c r="H22" s="596">
        <v>71585945882</v>
      </c>
      <c r="I22" s="12">
        <v>0.1537</v>
      </c>
      <c r="J22" s="419"/>
      <c r="K22" s="12"/>
      <c r="L22" s="419">
        <f t="shared" si="0"/>
        <v>1128922031350</v>
      </c>
      <c r="M22" s="12">
        <f t="shared" si="1"/>
        <v>0.20079183102349507</v>
      </c>
    </row>
    <row r="23" spans="1:14" ht="20.25" thickBot="1">
      <c r="A23" s="49" t="s">
        <v>11</v>
      </c>
      <c r="B23" s="598">
        <v>376876876532</v>
      </c>
      <c r="C23" s="589">
        <v>0.1137</v>
      </c>
      <c r="D23" s="598">
        <v>87259019359</v>
      </c>
      <c r="E23" s="584">
        <v>8.9300000000000004E-2</v>
      </c>
      <c r="F23" s="598">
        <v>91904235177</v>
      </c>
      <c r="G23" s="580">
        <v>0.10630000000000001</v>
      </c>
      <c r="H23" s="598">
        <v>19708302464</v>
      </c>
      <c r="I23" s="50">
        <v>4.2299999999999997E-2</v>
      </c>
      <c r="J23" s="421"/>
      <c r="K23" s="50"/>
      <c r="L23" s="419">
        <f t="shared" si="0"/>
        <v>575748433532</v>
      </c>
      <c r="M23" s="50">
        <f t="shared" si="1"/>
        <v>0.10240351323426169</v>
      </c>
    </row>
    <row r="24" spans="1:14" ht="20.25" customHeight="1" thickTop="1" thickBot="1">
      <c r="A24" s="48" t="s">
        <v>20</v>
      </c>
      <c r="B24" s="587">
        <v>3314045823569</v>
      </c>
      <c r="C24" s="588">
        <f t="shared" ref="C24" si="2">B24/$B$24</f>
        <v>1</v>
      </c>
      <c r="D24" s="599">
        <v>977623942827</v>
      </c>
      <c r="E24" s="585">
        <f t="shared" ref="E24" si="3">D24/$D$24</f>
        <v>1</v>
      </c>
      <c r="F24" s="599">
        <v>864785258321</v>
      </c>
      <c r="G24" s="259">
        <v>1</v>
      </c>
      <c r="H24" s="599">
        <v>465895374677</v>
      </c>
      <c r="I24" s="259">
        <v>1</v>
      </c>
      <c r="J24" s="782">
        <f>J4+J18</f>
        <v>728749000000</v>
      </c>
      <c r="K24" s="223">
        <f>J24/$J$24</f>
        <v>1</v>
      </c>
      <c r="L24" s="782">
        <f>L4+L18</f>
        <v>5622350399394</v>
      </c>
      <c r="M24" s="223">
        <f>L24/$L$24</f>
        <v>1</v>
      </c>
    </row>
    <row r="25" spans="1:14">
      <c r="D25" s="418"/>
    </row>
    <row r="26" spans="1:14" s="21" customFormat="1" ht="20.25" thickBot="1">
      <c r="A26" s="18"/>
      <c r="B26" s="20"/>
      <c r="C26" s="19"/>
      <c r="D26" s="418"/>
      <c r="E26" s="19"/>
      <c r="F26" s="4"/>
      <c r="G26" s="19"/>
      <c r="H26" s="4"/>
      <c r="I26" s="19"/>
      <c r="J26" s="422"/>
      <c r="K26" s="19"/>
      <c r="L26" s="19"/>
      <c r="M26" s="19"/>
      <c r="N26" s="222"/>
    </row>
    <row r="27" spans="1:14" ht="39.75" thickBot="1">
      <c r="A27" s="830"/>
      <c r="B27" s="831" t="s">
        <v>349</v>
      </c>
      <c r="C27" s="832" t="s">
        <v>14</v>
      </c>
      <c r="D27" s="833" t="s">
        <v>467</v>
      </c>
      <c r="E27" s="832" t="s">
        <v>14</v>
      </c>
      <c r="F27" s="834" t="s">
        <v>15</v>
      </c>
      <c r="G27" s="832" t="s">
        <v>14</v>
      </c>
      <c r="H27" s="834" t="s">
        <v>16</v>
      </c>
      <c r="I27" s="832" t="s">
        <v>14</v>
      </c>
      <c r="J27" s="834" t="s">
        <v>450</v>
      </c>
      <c r="K27" s="832" t="s">
        <v>14</v>
      </c>
      <c r="L27" s="835" t="s">
        <v>661</v>
      </c>
      <c r="M27" s="836" t="s">
        <v>14</v>
      </c>
    </row>
    <row r="28" spans="1:14" ht="20.25" thickBot="1">
      <c r="A28" s="825" t="s">
        <v>662</v>
      </c>
      <c r="B28" s="587">
        <v>3145791345996</v>
      </c>
      <c r="C28" s="588">
        <v>1</v>
      </c>
      <c r="D28" s="599">
        <v>947500133054</v>
      </c>
      <c r="E28" s="585">
        <v>1</v>
      </c>
      <c r="F28" s="599">
        <v>844694595842</v>
      </c>
      <c r="G28" s="581">
        <v>1</v>
      </c>
      <c r="H28" s="599">
        <v>471723772178</v>
      </c>
      <c r="I28" s="259">
        <v>1</v>
      </c>
      <c r="J28" s="782">
        <v>728688000000</v>
      </c>
      <c r="K28" s="259">
        <v>1</v>
      </c>
      <c r="L28" s="863">
        <v>5409709847070</v>
      </c>
      <c r="M28" s="829">
        <v>1</v>
      </c>
    </row>
    <row r="29" spans="1:14">
      <c r="A29" s="826" t="s">
        <v>663</v>
      </c>
      <c r="B29" s="596">
        <v>1318046387222</v>
      </c>
      <c r="C29" s="574">
        <v>0.41899999999999998</v>
      </c>
      <c r="D29" s="597">
        <v>473711428651</v>
      </c>
      <c r="E29" s="582">
        <v>0.5</v>
      </c>
      <c r="F29" s="597">
        <v>537035062593</v>
      </c>
      <c r="G29" s="578">
        <v>0.63590000000000002</v>
      </c>
      <c r="H29" s="597">
        <v>311425364787</v>
      </c>
      <c r="I29" s="11">
        <v>0.66020000000000001</v>
      </c>
      <c r="J29" s="419">
        <f>N29*100000000</f>
        <v>0</v>
      </c>
      <c r="K29" s="11">
        <v>0.51629999999999998</v>
      </c>
      <c r="L29" s="819">
        <f>B29+D29+F29+H29</f>
        <v>2640218243253</v>
      </c>
      <c r="M29" s="820">
        <f>L29/$L$24</f>
        <v>0.46959332942635051</v>
      </c>
    </row>
    <row r="30" spans="1:14" s="17" customFormat="1" ht="20.25" thickBot="1">
      <c r="A30" s="844" t="s">
        <v>664</v>
      </c>
      <c r="B30" s="845">
        <v>1827744958774</v>
      </c>
      <c r="C30" s="846">
        <v>0.58099999999999996</v>
      </c>
      <c r="D30" s="845">
        <v>473788704403</v>
      </c>
      <c r="E30" s="847">
        <v>0.5</v>
      </c>
      <c r="F30" s="845">
        <v>307659533249</v>
      </c>
      <c r="G30" s="848">
        <v>0.36409999999999998</v>
      </c>
      <c r="H30" s="845">
        <v>160298407391</v>
      </c>
      <c r="I30" s="223">
        <v>0.33979999999999999</v>
      </c>
      <c r="J30" s="849">
        <f>N30*100000000</f>
        <v>0</v>
      </c>
      <c r="K30" s="223">
        <v>0.48370000000000002</v>
      </c>
      <c r="L30" s="850">
        <f t="shared" ref="L30:L31" si="4">B30+D30+F30+H30</f>
        <v>2769491603817</v>
      </c>
      <c r="M30" s="818">
        <f t="shared" ref="M30:M35" si="5">L30/$L$24</f>
        <v>0.4925860907060341</v>
      </c>
      <c r="N30" s="824"/>
    </row>
    <row r="31" spans="1:14" ht="20.25" thickBot="1">
      <c r="A31" s="853" t="s">
        <v>665</v>
      </c>
      <c r="B31" s="854">
        <v>457064417300</v>
      </c>
      <c r="C31" s="855">
        <v>0.14530000000000001</v>
      </c>
      <c r="D31" s="854">
        <v>96446142543</v>
      </c>
      <c r="E31" s="856">
        <v>0.1018</v>
      </c>
      <c r="F31" s="854">
        <v>28081366111</v>
      </c>
      <c r="G31" s="857">
        <v>3.32E-2</v>
      </c>
      <c r="H31" s="854">
        <v>34996601783</v>
      </c>
      <c r="I31" s="858">
        <v>7.4200000000000002E-2</v>
      </c>
      <c r="J31" s="859">
        <f>N31*100000000</f>
        <v>0</v>
      </c>
      <c r="K31" s="858">
        <v>0.1744</v>
      </c>
      <c r="L31" s="860">
        <f t="shared" si="4"/>
        <v>616588527737</v>
      </c>
      <c r="M31" s="861">
        <f t="shared" si="5"/>
        <v>0.10966739600638524</v>
      </c>
    </row>
    <row r="32" spans="1:14" ht="20.25" thickBot="1">
      <c r="A32" s="853" t="s">
        <v>666</v>
      </c>
      <c r="B32" s="854">
        <v>1370680541474</v>
      </c>
      <c r="C32" s="855">
        <v>0.43569999999999998</v>
      </c>
      <c r="D32" s="854">
        <v>377342561860</v>
      </c>
      <c r="E32" s="856">
        <v>0.3982</v>
      </c>
      <c r="F32" s="854">
        <v>279578167138</v>
      </c>
      <c r="G32" s="857">
        <v>0.33090000000000003</v>
      </c>
      <c r="H32" s="854">
        <v>125301805608</v>
      </c>
      <c r="I32" s="858">
        <v>0.2656</v>
      </c>
      <c r="J32" s="859">
        <f>N32*100000000</f>
        <v>0</v>
      </c>
      <c r="K32" s="858">
        <v>0.30930000000000002</v>
      </c>
      <c r="L32" s="860">
        <f>B32+D32+F32+H32</f>
        <v>2152903076080</v>
      </c>
      <c r="M32" s="861">
        <f>L32/$L$24</f>
        <v>0.3829186946996489</v>
      </c>
    </row>
    <row r="33" spans="1:13">
      <c r="A33" s="851" t="s">
        <v>667</v>
      </c>
      <c r="B33" s="837">
        <v>355463267809</v>
      </c>
      <c r="C33" s="838">
        <v>0.113</v>
      </c>
      <c r="D33" s="837">
        <v>109173133205</v>
      </c>
      <c r="E33" s="839">
        <v>0.1152</v>
      </c>
      <c r="F33" s="837">
        <v>67019732363</v>
      </c>
      <c r="G33" s="840">
        <v>7.9299999999999995E-2</v>
      </c>
      <c r="H33" s="837">
        <v>31560998116</v>
      </c>
      <c r="I33" s="841">
        <v>6.6900000000000001E-2</v>
      </c>
      <c r="J33" s="852"/>
      <c r="K33" s="841"/>
      <c r="L33" s="842">
        <f t="shared" ref="L33:L35" si="6">B33+D33+F33+H33</f>
        <v>563217131493</v>
      </c>
      <c r="M33" s="843">
        <f t="shared" si="5"/>
        <v>0.1001746763335323</v>
      </c>
    </row>
    <row r="34" spans="1:13">
      <c r="A34" s="827" t="s">
        <v>668</v>
      </c>
      <c r="B34" s="596">
        <v>690998743298</v>
      </c>
      <c r="C34" s="576">
        <v>0.21959999999999999</v>
      </c>
      <c r="D34" s="596">
        <v>183787869130</v>
      </c>
      <c r="E34" s="583">
        <v>0.19400000000000001</v>
      </c>
      <c r="F34" s="596">
        <v>125830085073</v>
      </c>
      <c r="G34" s="579">
        <v>0.1489</v>
      </c>
      <c r="H34" s="596">
        <v>73661742447</v>
      </c>
      <c r="I34" s="12">
        <v>0.15609999999999999</v>
      </c>
      <c r="J34" s="419"/>
      <c r="K34" s="12"/>
      <c r="L34" s="821">
        <f t="shared" si="6"/>
        <v>1074278439948</v>
      </c>
      <c r="M34" s="822">
        <f t="shared" si="5"/>
        <v>0.19107283673813538</v>
      </c>
    </row>
    <row r="35" spans="1:13" ht="20.25" thickBot="1">
      <c r="A35" s="828" t="s">
        <v>669</v>
      </c>
      <c r="B35" s="598">
        <v>324218530367</v>
      </c>
      <c r="C35" s="589">
        <v>0.1031</v>
      </c>
      <c r="D35" s="598">
        <v>84381559525</v>
      </c>
      <c r="E35" s="584">
        <v>8.8999999999999996E-2</v>
      </c>
      <c r="F35" s="598">
        <v>86728349702</v>
      </c>
      <c r="G35" s="580">
        <v>0.1027</v>
      </c>
      <c r="H35" s="598">
        <v>20079065045</v>
      </c>
      <c r="I35" s="50">
        <v>4.2599999999999999E-2</v>
      </c>
      <c r="J35" s="421"/>
      <c r="K35" s="50"/>
      <c r="L35" s="862">
        <f t="shared" si="6"/>
        <v>515407504639</v>
      </c>
      <c r="M35" s="823">
        <f t="shared" si="5"/>
        <v>9.1671181627981199E-2</v>
      </c>
    </row>
    <row r="36" spans="1:13" ht="20.25" thickTop="1">
      <c r="A36" s="870"/>
      <c r="B36" s="871"/>
      <c r="C36" s="816"/>
      <c r="D36" s="871"/>
      <c r="E36" s="816"/>
      <c r="F36" s="871"/>
      <c r="G36" s="816"/>
      <c r="H36" s="871"/>
      <c r="I36" s="816"/>
      <c r="J36" s="872"/>
      <c r="K36" s="816"/>
      <c r="L36" s="873"/>
      <c r="M36" s="874"/>
    </row>
    <row r="37" spans="1:13" ht="20.25" thickBot="1">
      <c r="C37" s="3" t="s">
        <v>674</v>
      </c>
    </row>
    <row r="38" spans="1:13" ht="20.25" thickBot="1">
      <c r="A38" s="830"/>
      <c r="B38" s="835" t="s">
        <v>673</v>
      </c>
      <c r="C38" s="836" t="s">
        <v>670</v>
      </c>
    </row>
    <row r="39" spans="1:13" ht="20.25" thickBot="1">
      <c r="A39" s="825" t="s">
        <v>57</v>
      </c>
      <c r="B39" s="864">
        <v>5409709847070</v>
      </c>
      <c r="C39" s="829">
        <v>1</v>
      </c>
    </row>
    <row r="40" spans="1:13">
      <c r="A40" s="826" t="s">
        <v>243</v>
      </c>
      <c r="B40" s="865">
        <v>2640218243253</v>
      </c>
      <c r="C40" s="820">
        <v>0.48805172881554665</v>
      </c>
    </row>
    <row r="41" spans="1:13" ht="20.25" thickBot="1">
      <c r="A41" s="844" t="s">
        <v>247</v>
      </c>
      <c r="B41" s="864">
        <v>2769491603817</v>
      </c>
      <c r="C41" s="818">
        <v>0.5119482711844533</v>
      </c>
    </row>
    <row r="42" spans="1:13" ht="20.25" thickBot="1">
      <c r="A42" s="853" t="s">
        <v>671</v>
      </c>
      <c r="B42" s="866">
        <v>616588527737</v>
      </c>
      <c r="C42" s="861">
        <v>0.11397811438462931</v>
      </c>
    </row>
    <row r="43" spans="1:13" ht="20.25" thickBot="1">
      <c r="A43" s="853" t="s">
        <v>672</v>
      </c>
      <c r="B43" s="866">
        <v>2152903076080</v>
      </c>
      <c r="C43" s="861">
        <v>0.39797015679982406</v>
      </c>
    </row>
    <row r="44" spans="1:13">
      <c r="A44" s="851" t="s">
        <v>312</v>
      </c>
      <c r="B44" s="868">
        <v>563217131493</v>
      </c>
      <c r="C44" s="843">
        <v>0.10411226247153513</v>
      </c>
    </row>
    <row r="45" spans="1:13">
      <c r="A45" s="827" t="s">
        <v>314</v>
      </c>
      <c r="B45" s="867">
        <v>1074278439948</v>
      </c>
      <c r="C45" s="822">
        <v>0.19858337513791971</v>
      </c>
    </row>
    <row r="46" spans="1:13" ht="20.25" thickBot="1">
      <c r="A46" s="828" t="s">
        <v>315</v>
      </c>
      <c r="B46" s="869">
        <v>515407504639</v>
      </c>
      <c r="C46" s="823">
        <v>9.5274519190369208E-2</v>
      </c>
    </row>
    <row r="47" spans="1:13" ht="20.25" thickTop="1"/>
  </sheetData>
  <phoneticPr fontId="2" type="noConversion"/>
  <pageMargins left="0.7" right="0.7" top="0.75" bottom="0.75" header="0.3" footer="0.3"/>
  <pageSetup paperSize="9" orientation="portrait" r:id="rId1"/>
  <ignoredErrors>
    <ignoredError sqref="K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5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E1048576"/>
    </sheetView>
  </sheetViews>
  <sheetFormatPr defaultRowHeight="15"/>
  <cols>
    <col min="1" max="1" width="9.25" style="27" customWidth="1"/>
    <col min="2" max="2" width="30.375" style="26" customWidth="1"/>
    <col min="3" max="3" width="15.625" style="27" customWidth="1"/>
    <col min="4" max="4" width="10.625" style="649" customWidth="1"/>
    <col min="5" max="5" width="21.875" style="227" customWidth="1"/>
    <col min="6" max="6" width="22.125" style="227" customWidth="1"/>
    <col min="7" max="7" width="10.625" style="27" customWidth="1"/>
    <col min="8" max="8" width="10.625" style="30" customWidth="1"/>
    <col min="9" max="9" width="10.625" style="27" customWidth="1"/>
    <col min="10" max="10" width="17.625" style="27" customWidth="1"/>
    <col min="11" max="11" width="12.75" style="27" customWidth="1"/>
    <col min="12" max="12" width="12.5" style="27" bestFit="1" customWidth="1"/>
    <col min="13" max="13" width="21.25" style="27" bestFit="1" customWidth="1"/>
    <col min="14" max="16384" width="9" style="27"/>
  </cols>
  <sheetData>
    <row r="1" spans="1:13">
      <c r="A1" s="35" t="s">
        <v>35</v>
      </c>
      <c r="B1" s="36" t="s">
        <v>28</v>
      </c>
      <c r="C1" s="36" t="s">
        <v>36</v>
      </c>
      <c r="D1" s="807" t="s">
        <v>37</v>
      </c>
      <c r="E1" s="225" t="s">
        <v>38</v>
      </c>
      <c r="F1" s="225" t="s">
        <v>39</v>
      </c>
      <c r="G1" s="36" t="s">
        <v>40</v>
      </c>
      <c r="H1" s="37" t="s">
        <v>41</v>
      </c>
      <c r="I1" s="36" t="s">
        <v>42</v>
      </c>
      <c r="J1" s="36"/>
      <c r="K1" s="36"/>
      <c r="L1" s="38"/>
    </row>
    <row r="2" spans="1:13" ht="45">
      <c r="A2" s="39" t="s">
        <v>29</v>
      </c>
      <c r="B2" s="34" t="s">
        <v>0</v>
      </c>
      <c r="C2" s="34" t="s">
        <v>1</v>
      </c>
      <c r="D2" s="612" t="s">
        <v>22</v>
      </c>
      <c r="E2" s="611" t="s">
        <v>2</v>
      </c>
      <c r="F2" s="611" t="s">
        <v>3</v>
      </c>
      <c r="G2" s="612" t="s">
        <v>30</v>
      </c>
      <c r="H2" s="613" t="s">
        <v>31</v>
      </c>
      <c r="I2" s="612" t="s">
        <v>4</v>
      </c>
      <c r="J2" s="613" t="s">
        <v>524</v>
      </c>
      <c r="K2" s="34" t="s">
        <v>5</v>
      </c>
      <c r="L2" s="40" t="s">
        <v>6</v>
      </c>
      <c r="M2" s="27" t="s">
        <v>44</v>
      </c>
    </row>
    <row r="3" spans="1:13" s="448" customFormat="1" ht="15.75">
      <c r="A3" s="232" t="s">
        <v>523</v>
      </c>
      <c r="B3" s="233" t="s">
        <v>634</v>
      </c>
      <c r="C3" s="234" t="s">
        <v>317</v>
      </c>
      <c r="D3" s="808" t="s">
        <v>252</v>
      </c>
      <c r="E3" s="614">
        <v>23580874211</v>
      </c>
      <c r="F3" s="614">
        <v>35155151224</v>
      </c>
      <c r="G3" s="615">
        <v>-6.93</v>
      </c>
      <c r="H3" s="615">
        <v>54.94</v>
      </c>
      <c r="I3" s="616">
        <v>1</v>
      </c>
      <c r="J3" s="615">
        <v>15.18</v>
      </c>
      <c r="K3" s="235">
        <v>43735</v>
      </c>
      <c r="L3" s="235">
        <v>44651</v>
      </c>
    </row>
    <row r="4" spans="1:13" s="448" customFormat="1" ht="15.75">
      <c r="A4" s="228" t="s">
        <v>523</v>
      </c>
      <c r="B4" s="236" t="s">
        <v>635</v>
      </c>
      <c r="C4" s="230" t="s">
        <v>654</v>
      </c>
      <c r="D4" s="808" t="s">
        <v>252</v>
      </c>
      <c r="E4" s="614">
        <v>9193179186</v>
      </c>
      <c r="F4" s="614">
        <v>12931481378</v>
      </c>
      <c r="G4" s="615">
        <v>-7</v>
      </c>
      <c r="H4" s="615">
        <v>40.659999999999997</v>
      </c>
      <c r="I4" s="616">
        <v>1</v>
      </c>
      <c r="J4" s="615">
        <v>13.16</v>
      </c>
      <c r="K4" s="231">
        <v>43850</v>
      </c>
      <c r="L4" s="235">
        <v>44651</v>
      </c>
    </row>
    <row r="5" spans="1:13" s="448" customFormat="1" ht="15.75">
      <c r="A5" s="228" t="s">
        <v>523</v>
      </c>
      <c r="B5" s="237" t="s">
        <v>636</v>
      </c>
      <c r="C5" s="230" t="s">
        <v>317</v>
      </c>
      <c r="D5" s="808" t="s">
        <v>252</v>
      </c>
      <c r="E5" s="614">
        <v>19093323980</v>
      </c>
      <c r="F5" s="614">
        <v>19933544995</v>
      </c>
      <c r="G5" s="615">
        <v>-7</v>
      </c>
      <c r="H5" s="615">
        <v>4.4000000000000004</v>
      </c>
      <c r="I5" s="615">
        <v>1</v>
      </c>
      <c r="J5" s="615">
        <v>4.0999999999999996</v>
      </c>
      <c r="K5" s="231">
        <v>44393</v>
      </c>
      <c r="L5" s="235">
        <v>44651</v>
      </c>
    </row>
    <row r="6" spans="1:13" s="427" customFormat="1" ht="15.75">
      <c r="A6" s="423" t="s">
        <v>523</v>
      </c>
      <c r="B6" s="24" t="s">
        <v>636</v>
      </c>
      <c r="C6" s="424" t="s">
        <v>317</v>
      </c>
      <c r="D6" s="809" t="s">
        <v>253</v>
      </c>
      <c r="E6" s="617">
        <v>6277574114</v>
      </c>
      <c r="F6" s="617">
        <v>6008016668</v>
      </c>
      <c r="G6" s="618">
        <v>-4.16</v>
      </c>
      <c r="H6" s="618">
        <v>-4.29</v>
      </c>
      <c r="I6" s="618">
        <v>2</v>
      </c>
      <c r="J6" s="618">
        <v>4.0999999999999996</v>
      </c>
      <c r="K6" s="426">
        <v>44393</v>
      </c>
      <c r="L6" s="888">
        <v>44651</v>
      </c>
    </row>
    <row r="7" spans="1:13" s="649" customFormat="1" ht="15.75">
      <c r="A7" s="643" t="s">
        <v>523</v>
      </c>
      <c r="B7" s="682" t="s">
        <v>637</v>
      </c>
      <c r="C7" s="645" t="s">
        <v>317</v>
      </c>
      <c r="D7" s="810" t="s">
        <v>254</v>
      </c>
      <c r="E7" s="646">
        <v>7441043825</v>
      </c>
      <c r="F7" s="646">
        <v>10025483255</v>
      </c>
      <c r="G7" s="647">
        <v>0.59</v>
      </c>
      <c r="H7" s="647">
        <v>36.93</v>
      </c>
      <c r="I7" s="618">
        <v>1</v>
      </c>
      <c r="J7" s="647">
        <v>20.39</v>
      </c>
      <c r="K7" s="648">
        <v>43437</v>
      </c>
      <c r="L7" s="888">
        <v>44651</v>
      </c>
    </row>
    <row r="8" spans="1:13" ht="15.75">
      <c r="A8" s="31" t="s">
        <v>523</v>
      </c>
      <c r="B8" s="23" t="s">
        <v>638</v>
      </c>
      <c r="C8" s="424" t="s">
        <v>328</v>
      </c>
      <c r="D8" s="810" t="s">
        <v>255</v>
      </c>
      <c r="E8" s="617">
        <v>11295508988</v>
      </c>
      <c r="F8" s="617">
        <v>26857175824</v>
      </c>
      <c r="G8" s="618">
        <v>-1.08</v>
      </c>
      <c r="H8" s="618">
        <v>84.27</v>
      </c>
      <c r="I8" s="618">
        <v>1</v>
      </c>
      <c r="J8" s="618">
        <v>83.74</v>
      </c>
      <c r="K8" s="426">
        <v>43661</v>
      </c>
      <c r="L8" s="888">
        <v>44651</v>
      </c>
    </row>
    <row r="9" spans="1:13" ht="15.75">
      <c r="A9" s="31" t="s">
        <v>523</v>
      </c>
      <c r="B9" s="24" t="s">
        <v>639</v>
      </c>
      <c r="C9" s="424" t="s">
        <v>328</v>
      </c>
      <c r="D9" s="810" t="s">
        <v>254</v>
      </c>
      <c r="E9" s="617">
        <v>8014871501</v>
      </c>
      <c r="F9" s="617">
        <v>14332810308</v>
      </c>
      <c r="G9" s="618">
        <v>-4.29</v>
      </c>
      <c r="H9" s="618">
        <v>78.83</v>
      </c>
      <c r="I9" s="618">
        <v>1</v>
      </c>
      <c r="J9" s="618">
        <v>77.489999999999995</v>
      </c>
      <c r="K9" s="426">
        <v>43941</v>
      </c>
      <c r="L9" s="888">
        <v>44651</v>
      </c>
    </row>
    <row r="10" spans="1:13" ht="15.75">
      <c r="A10" s="31" t="s">
        <v>523</v>
      </c>
      <c r="B10" s="24" t="s">
        <v>639</v>
      </c>
      <c r="C10" s="424" t="s">
        <v>328</v>
      </c>
      <c r="D10" s="645" t="s">
        <v>262</v>
      </c>
      <c r="E10" s="617">
        <v>10927481593</v>
      </c>
      <c r="F10" s="617">
        <v>18889274708</v>
      </c>
      <c r="G10" s="618">
        <v>-3.26</v>
      </c>
      <c r="H10" s="618">
        <v>72.86</v>
      </c>
      <c r="I10" s="618">
        <v>2</v>
      </c>
      <c r="J10" s="618">
        <v>77.489999999999995</v>
      </c>
      <c r="K10" s="426">
        <v>43941</v>
      </c>
      <c r="L10" s="888">
        <v>44651</v>
      </c>
    </row>
    <row r="11" spans="1:13" s="448" customFormat="1" ht="15.75">
      <c r="A11" s="228" t="s">
        <v>523</v>
      </c>
      <c r="B11" s="229" t="s">
        <v>640</v>
      </c>
      <c r="C11" s="230" t="s">
        <v>317</v>
      </c>
      <c r="D11" s="808" t="s">
        <v>252</v>
      </c>
      <c r="E11" s="614">
        <v>9057257704</v>
      </c>
      <c r="F11" s="614">
        <v>12268568876</v>
      </c>
      <c r="G11" s="615">
        <v>-6.97</v>
      </c>
      <c r="H11" s="615">
        <v>35.46</v>
      </c>
      <c r="I11" s="615">
        <v>1</v>
      </c>
      <c r="J11" s="615">
        <v>10.07</v>
      </c>
      <c r="K11" s="231">
        <v>44032</v>
      </c>
      <c r="L11" s="235">
        <v>44651</v>
      </c>
    </row>
    <row r="12" spans="1:13" ht="15.75">
      <c r="A12" s="31" t="s">
        <v>523</v>
      </c>
      <c r="B12" s="23" t="s">
        <v>640</v>
      </c>
      <c r="C12" s="424" t="s">
        <v>317</v>
      </c>
      <c r="D12" s="810" t="s">
        <v>256</v>
      </c>
      <c r="E12" s="617">
        <v>12294643442</v>
      </c>
      <c r="F12" s="617">
        <v>16247981235</v>
      </c>
      <c r="G12" s="618">
        <v>-4.99</v>
      </c>
      <c r="H12" s="618">
        <v>32.15</v>
      </c>
      <c r="I12" s="618">
        <v>2</v>
      </c>
      <c r="J12" s="618">
        <v>10.07</v>
      </c>
      <c r="K12" s="426">
        <v>44032</v>
      </c>
      <c r="L12" s="888">
        <v>44651</v>
      </c>
    </row>
    <row r="13" spans="1:13" ht="15.75">
      <c r="A13" s="31" t="s">
        <v>523</v>
      </c>
      <c r="B13" s="23" t="s">
        <v>676</v>
      </c>
      <c r="C13" s="424" t="s">
        <v>328</v>
      </c>
      <c r="D13" s="810" t="s">
        <v>256</v>
      </c>
      <c r="E13" s="617">
        <v>14437134744</v>
      </c>
      <c r="F13" s="617">
        <v>14455602230</v>
      </c>
      <c r="G13" s="618">
        <v>0.13</v>
      </c>
      <c r="H13" s="618">
        <v>0.13</v>
      </c>
      <c r="I13" s="618">
        <v>1</v>
      </c>
      <c r="J13" s="618">
        <v>-0.95</v>
      </c>
      <c r="K13" s="426">
        <v>44585</v>
      </c>
      <c r="L13" s="888">
        <v>44651</v>
      </c>
    </row>
    <row r="14" spans="1:13" ht="15.75">
      <c r="A14" s="31" t="s">
        <v>523</v>
      </c>
      <c r="B14" s="23" t="s">
        <v>676</v>
      </c>
      <c r="C14" s="424" t="s">
        <v>328</v>
      </c>
      <c r="D14" s="810" t="s">
        <v>255</v>
      </c>
      <c r="E14" s="617">
        <v>19009802076</v>
      </c>
      <c r="F14" s="617">
        <v>18915076790</v>
      </c>
      <c r="G14" s="618">
        <v>-0.5</v>
      </c>
      <c r="H14" s="618">
        <v>-0.5</v>
      </c>
      <c r="I14" s="618">
        <v>2</v>
      </c>
      <c r="J14" s="618">
        <v>-0.95</v>
      </c>
      <c r="K14" s="426">
        <v>44585</v>
      </c>
      <c r="L14" s="888">
        <v>44651</v>
      </c>
    </row>
    <row r="15" spans="1:13" ht="15.75">
      <c r="A15" s="31" t="s">
        <v>523</v>
      </c>
      <c r="B15" s="23" t="s">
        <v>641</v>
      </c>
      <c r="C15" s="424" t="s">
        <v>317</v>
      </c>
      <c r="D15" s="810" t="s">
        <v>258</v>
      </c>
      <c r="E15" s="617">
        <v>12934673726</v>
      </c>
      <c r="F15" s="617">
        <v>18694471637</v>
      </c>
      <c r="G15" s="618">
        <v>-4.18</v>
      </c>
      <c r="H15" s="618">
        <v>62.82</v>
      </c>
      <c r="I15" s="618">
        <v>1</v>
      </c>
      <c r="J15" s="618">
        <v>21.33</v>
      </c>
      <c r="K15" s="426">
        <v>43381</v>
      </c>
      <c r="L15" s="888">
        <v>44651</v>
      </c>
    </row>
    <row r="16" spans="1:13" ht="15.75">
      <c r="A16" s="31" t="s">
        <v>523</v>
      </c>
      <c r="B16" s="22" t="s">
        <v>25</v>
      </c>
      <c r="C16" s="424" t="s">
        <v>328</v>
      </c>
      <c r="D16" s="810" t="s">
        <v>254</v>
      </c>
      <c r="E16" s="617">
        <v>14836482661</v>
      </c>
      <c r="F16" s="617">
        <v>15617617612</v>
      </c>
      <c r="G16" s="618">
        <v>1.47</v>
      </c>
      <c r="H16" s="618">
        <v>6.51</v>
      </c>
      <c r="I16" s="618">
        <v>4</v>
      </c>
      <c r="J16" s="618">
        <v>7.54</v>
      </c>
      <c r="K16" s="426">
        <v>44531</v>
      </c>
      <c r="L16" s="888">
        <v>44651</v>
      </c>
    </row>
    <row r="17" spans="1:12" ht="15.75">
      <c r="A17" s="31" t="s">
        <v>523</v>
      </c>
      <c r="B17" s="22" t="s">
        <v>25</v>
      </c>
      <c r="C17" s="424" t="s">
        <v>328</v>
      </c>
      <c r="D17" s="810" t="s">
        <v>256</v>
      </c>
      <c r="E17" s="617">
        <v>11353734691</v>
      </c>
      <c r="F17" s="617">
        <v>12098894802</v>
      </c>
      <c r="G17" s="618">
        <v>1.68</v>
      </c>
      <c r="H17" s="618">
        <v>6.56</v>
      </c>
      <c r="I17" s="618">
        <v>3</v>
      </c>
      <c r="J17" s="618">
        <v>7.54</v>
      </c>
      <c r="K17" s="426">
        <v>44531</v>
      </c>
      <c r="L17" s="888">
        <v>44651</v>
      </c>
    </row>
    <row r="18" spans="1:12" ht="15.75">
      <c r="A18" s="31" t="s">
        <v>523</v>
      </c>
      <c r="B18" s="22" t="s">
        <v>25</v>
      </c>
      <c r="C18" s="424" t="s">
        <v>328</v>
      </c>
      <c r="D18" s="810" t="s">
        <v>255</v>
      </c>
      <c r="E18" s="617">
        <v>10890868617</v>
      </c>
      <c r="F18" s="617">
        <v>11683325504</v>
      </c>
      <c r="G18" s="618">
        <v>1.83</v>
      </c>
      <c r="H18" s="618">
        <v>7.28</v>
      </c>
      <c r="I18" s="618">
        <v>1</v>
      </c>
      <c r="J18" s="618">
        <v>7.54</v>
      </c>
      <c r="K18" s="426">
        <v>44531</v>
      </c>
      <c r="L18" s="888">
        <v>44651</v>
      </c>
    </row>
    <row r="19" spans="1:12" ht="15.75">
      <c r="A19" s="31" t="s">
        <v>523</v>
      </c>
      <c r="B19" s="22" t="s">
        <v>25</v>
      </c>
      <c r="C19" s="424" t="s">
        <v>328</v>
      </c>
      <c r="D19" s="645" t="s">
        <v>262</v>
      </c>
      <c r="E19" s="617">
        <v>10790827015</v>
      </c>
      <c r="F19" s="617">
        <v>11509361386</v>
      </c>
      <c r="G19" s="618">
        <v>1.44</v>
      </c>
      <c r="H19" s="618">
        <v>6.66</v>
      </c>
      <c r="I19" s="618">
        <v>2</v>
      </c>
      <c r="J19" s="618">
        <v>7.54</v>
      </c>
      <c r="K19" s="426">
        <v>43070</v>
      </c>
      <c r="L19" s="888">
        <v>44651</v>
      </c>
    </row>
    <row r="20" spans="1:12" ht="15.75">
      <c r="A20" s="31" t="s">
        <v>523</v>
      </c>
      <c r="B20" s="22" t="s">
        <v>25</v>
      </c>
      <c r="C20" s="424" t="s">
        <v>328</v>
      </c>
      <c r="D20" s="810" t="s">
        <v>259</v>
      </c>
      <c r="E20" s="617">
        <v>15017345063</v>
      </c>
      <c r="F20" s="617">
        <v>15814328045</v>
      </c>
      <c r="G20" s="618">
        <v>1.35</v>
      </c>
      <c r="H20" s="618">
        <v>6.42</v>
      </c>
      <c r="I20" s="618">
        <v>5</v>
      </c>
      <c r="J20" s="618">
        <v>7.54</v>
      </c>
      <c r="K20" s="426">
        <v>44531</v>
      </c>
      <c r="L20" s="888">
        <v>44651</v>
      </c>
    </row>
    <row r="21" spans="1:12" ht="15.75">
      <c r="A21" s="31" t="s">
        <v>523</v>
      </c>
      <c r="B21" s="23" t="s">
        <v>642</v>
      </c>
      <c r="C21" s="424" t="s">
        <v>317</v>
      </c>
      <c r="D21" s="645" t="s">
        <v>255</v>
      </c>
      <c r="E21" s="617">
        <v>3651168229</v>
      </c>
      <c r="F21" s="617">
        <v>5551274405</v>
      </c>
      <c r="G21" s="618">
        <v>-8.1999999999999993</v>
      </c>
      <c r="H21" s="618">
        <v>52.04</v>
      </c>
      <c r="I21" s="618">
        <v>2</v>
      </c>
      <c r="J21" s="618">
        <v>18.329999999999998</v>
      </c>
      <c r="K21" s="426">
        <v>43556</v>
      </c>
      <c r="L21" s="888">
        <v>44651</v>
      </c>
    </row>
    <row r="22" spans="1:12" s="649" customFormat="1" ht="15.75">
      <c r="A22" s="643" t="s">
        <v>523</v>
      </c>
      <c r="B22" s="682" t="s">
        <v>642</v>
      </c>
      <c r="C22" s="645" t="s">
        <v>317</v>
      </c>
      <c r="D22" s="645" t="s">
        <v>259</v>
      </c>
      <c r="E22" s="617">
        <v>2473766298</v>
      </c>
      <c r="F22" s="617">
        <v>3911102600</v>
      </c>
      <c r="G22" s="618">
        <v>-3.52</v>
      </c>
      <c r="H22" s="618">
        <v>56.5</v>
      </c>
      <c r="I22" s="618">
        <v>1</v>
      </c>
      <c r="J22" s="618">
        <v>18.329999999999998</v>
      </c>
      <c r="K22" s="648">
        <v>43556</v>
      </c>
      <c r="L22" s="888">
        <v>44651</v>
      </c>
    </row>
    <row r="23" spans="1:12" ht="15.75">
      <c r="A23" s="31" t="s">
        <v>523</v>
      </c>
      <c r="B23" s="25" t="s">
        <v>26</v>
      </c>
      <c r="C23" s="424" t="s">
        <v>317</v>
      </c>
      <c r="D23" s="645" t="s">
        <v>258</v>
      </c>
      <c r="E23" s="617">
        <v>4500000000</v>
      </c>
      <c r="F23" s="617">
        <v>6736384892</v>
      </c>
      <c r="G23" s="618">
        <v>-5.0999999999999996</v>
      </c>
      <c r="H23" s="618">
        <v>43.51</v>
      </c>
      <c r="I23" s="618">
        <v>4</v>
      </c>
      <c r="J23" s="618">
        <v>25.25</v>
      </c>
      <c r="K23" s="426">
        <v>43138</v>
      </c>
      <c r="L23" s="888">
        <v>44651</v>
      </c>
    </row>
    <row r="24" spans="1:12" ht="15.75">
      <c r="A24" s="31" t="s">
        <v>523</v>
      </c>
      <c r="B24" s="25" t="s">
        <v>26</v>
      </c>
      <c r="C24" s="424" t="s">
        <v>317</v>
      </c>
      <c r="D24" s="645" t="s">
        <v>259</v>
      </c>
      <c r="E24" s="617">
        <v>7500000000</v>
      </c>
      <c r="F24" s="617">
        <v>12300378445</v>
      </c>
      <c r="G24" s="618">
        <v>-3.19</v>
      </c>
      <c r="H24" s="618">
        <v>88.2</v>
      </c>
      <c r="I24" s="618">
        <v>1</v>
      </c>
      <c r="J24" s="618">
        <v>25.25</v>
      </c>
      <c r="K24" s="426">
        <v>43556</v>
      </c>
      <c r="L24" s="888">
        <v>44651</v>
      </c>
    </row>
    <row r="25" spans="1:12" ht="15.75">
      <c r="A25" s="31" t="s">
        <v>523</v>
      </c>
      <c r="B25" s="25" t="s">
        <v>26</v>
      </c>
      <c r="C25" s="424" t="s">
        <v>317</v>
      </c>
      <c r="D25" s="645" t="s">
        <v>253</v>
      </c>
      <c r="E25" s="617">
        <v>5000000000</v>
      </c>
      <c r="F25" s="617">
        <v>6689676609</v>
      </c>
      <c r="G25" s="618">
        <v>-4.71</v>
      </c>
      <c r="H25" s="618">
        <v>32.5</v>
      </c>
      <c r="I25" s="618">
        <v>6</v>
      </c>
      <c r="J25" s="618">
        <v>25.25</v>
      </c>
      <c r="K25" s="426">
        <v>43138</v>
      </c>
      <c r="L25" s="888">
        <v>44651</v>
      </c>
    </row>
    <row r="26" spans="1:12" ht="15.75">
      <c r="A26" s="31" t="s">
        <v>523</v>
      </c>
      <c r="B26" s="25" t="s">
        <v>26</v>
      </c>
      <c r="C26" s="424" t="s">
        <v>317</v>
      </c>
      <c r="D26" s="645" t="s">
        <v>254</v>
      </c>
      <c r="E26" s="617">
        <v>4500000000</v>
      </c>
      <c r="F26" s="617">
        <v>6207034880</v>
      </c>
      <c r="G26" s="618">
        <v>0.78</v>
      </c>
      <c r="H26" s="618">
        <v>36.93</v>
      </c>
      <c r="I26" s="618">
        <v>5</v>
      </c>
      <c r="J26" s="618">
        <v>25.25</v>
      </c>
      <c r="K26" s="426">
        <v>43138</v>
      </c>
      <c r="L26" s="888">
        <v>44651</v>
      </c>
    </row>
    <row r="27" spans="1:12" ht="15.75">
      <c r="A27" s="31" t="s">
        <v>523</v>
      </c>
      <c r="B27" s="25" t="s">
        <v>26</v>
      </c>
      <c r="C27" s="424" t="s">
        <v>317</v>
      </c>
      <c r="D27" s="645" t="s">
        <v>257</v>
      </c>
      <c r="E27" s="617">
        <v>4750000000</v>
      </c>
      <c r="F27" s="617">
        <v>6831914039</v>
      </c>
      <c r="G27" s="618">
        <v>-6.08</v>
      </c>
      <c r="H27" s="618">
        <v>44.66</v>
      </c>
      <c r="I27" s="618">
        <v>3</v>
      </c>
      <c r="J27" s="618">
        <v>25.25</v>
      </c>
      <c r="K27" s="426">
        <v>43138</v>
      </c>
      <c r="L27" s="888">
        <v>44651</v>
      </c>
    </row>
    <row r="28" spans="1:12" ht="15.75">
      <c r="A28" s="31" t="s">
        <v>523</v>
      </c>
      <c r="B28" s="25" t="s">
        <v>26</v>
      </c>
      <c r="C28" s="424" t="s">
        <v>317</v>
      </c>
      <c r="D28" s="645" t="s">
        <v>262</v>
      </c>
      <c r="E28" s="617">
        <v>5000000000</v>
      </c>
      <c r="F28" s="617">
        <v>7308748540</v>
      </c>
      <c r="G28" s="618">
        <v>-0.66</v>
      </c>
      <c r="H28" s="618">
        <v>47.73</v>
      </c>
      <c r="I28" s="618">
        <v>2</v>
      </c>
      <c r="J28" s="618">
        <v>25.25</v>
      </c>
      <c r="K28" s="426">
        <v>43138</v>
      </c>
      <c r="L28" s="888">
        <v>44651</v>
      </c>
    </row>
    <row r="29" spans="1:12" ht="15.75">
      <c r="A29" s="31" t="s">
        <v>523</v>
      </c>
      <c r="B29" s="25" t="s">
        <v>441</v>
      </c>
      <c r="C29" s="424" t="s">
        <v>328</v>
      </c>
      <c r="D29" s="645" t="s">
        <v>258</v>
      </c>
      <c r="E29" s="617">
        <v>6000000000</v>
      </c>
      <c r="F29" s="617">
        <v>10249530526</v>
      </c>
      <c r="G29" s="618">
        <v>-3.19</v>
      </c>
      <c r="H29" s="618">
        <v>102.2</v>
      </c>
      <c r="I29" s="618">
        <v>5</v>
      </c>
      <c r="J29" s="618">
        <v>108.32</v>
      </c>
      <c r="K29" s="426">
        <v>43397</v>
      </c>
      <c r="L29" s="888">
        <v>44651</v>
      </c>
    </row>
    <row r="30" spans="1:12" ht="15.75">
      <c r="A30" s="31" t="s">
        <v>523</v>
      </c>
      <c r="B30" s="25" t="s">
        <v>441</v>
      </c>
      <c r="C30" s="424" t="s">
        <v>328</v>
      </c>
      <c r="D30" s="645" t="s">
        <v>259</v>
      </c>
      <c r="E30" s="617">
        <v>6000000000</v>
      </c>
      <c r="F30" s="617">
        <v>10925545074</v>
      </c>
      <c r="G30" s="618">
        <v>-1.82</v>
      </c>
      <c r="H30" s="618">
        <v>115.69</v>
      </c>
      <c r="I30" s="618">
        <v>2</v>
      </c>
      <c r="J30" s="618">
        <v>108.32</v>
      </c>
      <c r="K30" s="426">
        <v>43397</v>
      </c>
      <c r="L30" s="888">
        <v>44651</v>
      </c>
    </row>
    <row r="31" spans="1:12" ht="15.75">
      <c r="A31" s="31" t="s">
        <v>523</v>
      </c>
      <c r="B31" s="25" t="s">
        <v>441</v>
      </c>
      <c r="C31" s="424" t="s">
        <v>328</v>
      </c>
      <c r="D31" s="645" t="s">
        <v>253</v>
      </c>
      <c r="E31" s="617">
        <v>6000000000</v>
      </c>
      <c r="F31" s="617">
        <v>10373111267</v>
      </c>
      <c r="G31" s="618">
        <v>-2.3199999999999998</v>
      </c>
      <c r="H31" s="618">
        <v>101.34</v>
      </c>
      <c r="I31" s="618">
        <v>6</v>
      </c>
      <c r="J31" s="618">
        <v>108.32</v>
      </c>
      <c r="K31" s="426">
        <v>43397</v>
      </c>
      <c r="L31" s="888">
        <v>44651</v>
      </c>
    </row>
    <row r="32" spans="1:12" ht="15.75">
      <c r="A32" s="31" t="s">
        <v>523</v>
      </c>
      <c r="B32" s="25" t="s">
        <v>441</v>
      </c>
      <c r="C32" s="424" t="s">
        <v>328</v>
      </c>
      <c r="D32" s="645" t="s">
        <v>256</v>
      </c>
      <c r="E32" s="617">
        <v>4000000000</v>
      </c>
      <c r="F32" s="617">
        <v>8724671572</v>
      </c>
      <c r="G32" s="618">
        <v>-2.14</v>
      </c>
      <c r="H32" s="618">
        <v>119.88</v>
      </c>
      <c r="I32" s="618">
        <v>1</v>
      </c>
      <c r="J32" s="618">
        <v>108.32</v>
      </c>
      <c r="K32" s="426">
        <v>43397</v>
      </c>
      <c r="L32" s="888">
        <v>44651</v>
      </c>
    </row>
    <row r="33" spans="1:14" ht="15.75">
      <c r="A33" s="31" t="s">
        <v>523</v>
      </c>
      <c r="B33" s="25" t="s">
        <v>441</v>
      </c>
      <c r="C33" s="424" t="s">
        <v>328</v>
      </c>
      <c r="D33" s="645" t="s">
        <v>254</v>
      </c>
      <c r="E33" s="617">
        <v>6000000000</v>
      </c>
      <c r="F33" s="617">
        <v>10620173041</v>
      </c>
      <c r="G33" s="618">
        <v>-2.6</v>
      </c>
      <c r="H33" s="618">
        <v>107.14</v>
      </c>
      <c r="I33" s="618">
        <v>3</v>
      </c>
      <c r="J33" s="618">
        <v>108.32</v>
      </c>
      <c r="K33" s="426">
        <v>43397</v>
      </c>
      <c r="L33" s="888">
        <v>44651</v>
      </c>
    </row>
    <row r="34" spans="1:14" ht="15.75">
      <c r="A34" s="31" t="s">
        <v>523</v>
      </c>
      <c r="B34" s="25" t="s">
        <v>441</v>
      </c>
      <c r="C34" s="424" t="s">
        <v>328</v>
      </c>
      <c r="D34" s="645" t="s">
        <v>255</v>
      </c>
      <c r="E34" s="617">
        <v>4000000000</v>
      </c>
      <c r="F34" s="617">
        <v>8345151279</v>
      </c>
      <c r="G34" s="618">
        <v>-2.4300000000000002</v>
      </c>
      <c r="H34" s="618">
        <v>105.9</v>
      </c>
      <c r="I34" s="618">
        <v>4</v>
      </c>
      <c r="J34" s="618">
        <v>108.32</v>
      </c>
      <c r="K34" s="426">
        <v>43397</v>
      </c>
      <c r="L34" s="888">
        <v>44651</v>
      </c>
    </row>
    <row r="35" spans="1:14" ht="15.75">
      <c r="A35" s="31" t="s">
        <v>523</v>
      </c>
      <c r="B35" s="25" t="s">
        <v>441</v>
      </c>
      <c r="C35" s="424" t="s">
        <v>328</v>
      </c>
      <c r="D35" s="645" t="s">
        <v>257</v>
      </c>
      <c r="E35" s="617">
        <v>2500000000</v>
      </c>
      <c r="F35" s="617">
        <v>6452629071</v>
      </c>
      <c r="G35" s="618">
        <v>-2.0099999999999998</v>
      </c>
      <c r="H35" s="618">
        <v>98.68</v>
      </c>
      <c r="I35" s="618">
        <v>7</v>
      </c>
      <c r="J35" s="618">
        <v>108.32</v>
      </c>
      <c r="K35" s="426">
        <v>43397</v>
      </c>
      <c r="L35" s="888">
        <v>44651</v>
      </c>
    </row>
    <row r="36" spans="1:14" ht="15.75">
      <c r="A36" s="31" t="s">
        <v>523</v>
      </c>
      <c r="B36" s="25" t="s">
        <v>643</v>
      </c>
      <c r="C36" s="424" t="s">
        <v>317</v>
      </c>
      <c r="D36" s="645" t="s">
        <v>259</v>
      </c>
      <c r="E36" s="617">
        <v>6000000000</v>
      </c>
      <c r="F36" s="617">
        <v>9506493164</v>
      </c>
      <c r="G36" s="618">
        <v>-3.07</v>
      </c>
      <c r="H36" s="618">
        <v>65.59</v>
      </c>
      <c r="I36" s="618">
        <v>2</v>
      </c>
      <c r="J36" s="618">
        <v>17.48</v>
      </c>
      <c r="K36" s="426">
        <v>43609</v>
      </c>
      <c r="L36" s="888">
        <v>44651</v>
      </c>
    </row>
    <row r="37" spans="1:14" ht="15.75">
      <c r="A37" s="31" t="s">
        <v>523</v>
      </c>
      <c r="B37" s="25" t="s">
        <v>643</v>
      </c>
      <c r="C37" s="424" t="s">
        <v>317</v>
      </c>
      <c r="D37" s="645" t="s">
        <v>464</v>
      </c>
      <c r="E37" s="617">
        <v>6000000000</v>
      </c>
      <c r="F37" s="617">
        <v>9031452970</v>
      </c>
      <c r="G37" s="618">
        <v>-6.63</v>
      </c>
      <c r="H37" s="618">
        <v>55.8</v>
      </c>
      <c r="I37" s="618">
        <v>5</v>
      </c>
      <c r="J37" s="618">
        <v>17.48</v>
      </c>
      <c r="K37" s="426">
        <v>43609</v>
      </c>
      <c r="L37" s="888">
        <v>44651</v>
      </c>
    </row>
    <row r="38" spans="1:14" ht="15.75">
      <c r="A38" s="31" t="s">
        <v>523</v>
      </c>
      <c r="B38" s="25" t="s">
        <v>643</v>
      </c>
      <c r="C38" s="424" t="s">
        <v>317</v>
      </c>
      <c r="D38" s="645" t="s">
        <v>256</v>
      </c>
      <c r="E38" s="617">
        <v>6000000000</v>
      </c>
      <c r="F38" s="617">
        <v>9408453994</v>
      </c>
      <c r="G38" s="618">
        <v>-4.49</v>
      </c>
      <c r="H38" s="618">
        <v>63.14</v>
      </c>
      <c r="I38" s="618">
        <v>4</v>
      </c>
      <c r="J38" s="618">
        <v>17.48</v>
      </c>
      <c r="K38" s="426">
        <v>43609</v>
      </c>
      <c r="L38" s="888">
        <v>44651</v>
      </c>
    </row>
    <row r="39" spans="1:14" s="448" customFormat="1" ht="15.75">
      <c r="A39" s="228" t="s">
        <v>523</v>
      </c>
      <c r="B39" s="229" t="s">
        <v>643</v>
      </c>
      <c r="C39" s="230" t="s">
        <v>317</v>
      </c>
      <c r="D39" s="811" t="s">
        <v>252</v>
      </c>
      <c r="E39" s="614">
        <v>11000000000</v>
      </c>
      <c r="F39" s="614">
        <v>16237316563</v>
      </c>
      <c r="G39" s="615">
        <v>-7.01</v>
      </c>
      <c r="H39" s="615">
        <v>76.510000000000005</v>
      </c>
      <c r="I39" s="615">
        <v>1</v>
      </c>
      <c r="J39" s="615">
        <v>17.48</v>
      </c>
      <c r="K39" s="231">
        <v>43609</v>
      </c>
      <c r="L39" s="235">
        <v>44651</v>
      </c>
      <c r="M39" s="27"/>
      <c r="N39" s="27"/>
    </row>
    <row r="40" spans="1:14" ht="15.75">
      <c r="A40" s="31" t="s">
        <v>523</v>
      </c>
      <c r="B40" s="25" t="s">
        <v>643</v>
      </c>
      <c r="C40" s="424" t="s">
        <v>317</v>
      </c>
      <c r="D40" s="645" t="s">
        <v>254</v>
      </c>
      <c r="E40" s="617">
        <v>11000000000</v>
      </c>
      <c r="F40" s="617">
        <v>15675994414</v>
      </c>
      <c r="G40" s="618">
        <v>-2.79</v>
      </c>
      <c r="H40" s="618">
        <v>63.82</v>
      </c>
      <c r="I40" s="618">
        <v>3</v>
      </c>
      <c r="J40" s="618">
        <v>17.48</v>
      </c>
      <c r="K40" s="426">
        <v>43609</v>
      </c>
      <c r="L40" s="888">
        <v>44651</v>
      </c>
    </row>
    <row r="41" spans="1:14" ht="15.75">
      <c r="A41" s="31" t="s">
        <v>523</v>
      </c>
      <c r="B41" s="25" t="s">
        <v>643</v>
      </c>
      <c r="C41" s="424" t="s">
        <v>317</v>
      </c>
      <c r="D41" s="645" t="s">
        <v>255</v>
      </c>
      <c r="E41" s="617">
        <v>6000000000</v>
      </c>
      <c r="F41" s="617">
        <v>8574832197</v>
      </c>
      <c r="G41" s="618">
        <v>-7.79</v>
      </c>
      <c r="H41" s="618">
        <v>51.37</v>
      </c>
      <c r="I41" s="618">
        <v>6</v>
      </c>
      <c r="J41" s="618">
        <v>17.48</v>
      </c>
      <c r="K41" s="426">
        <v>43609</v>
      </c>
      <c r="L41" s="888">
        <v>44651</v>
      </c>
    </row>
    <row r="42" spans="1:14" ht="15.75">
      <c r="A42" s="31" t="s">
        <v>523</v>
      </c>
      <c r="B42" s="25" t="s">
        <v>644</v>
      </c>
      <c r="C42" s="424" t="s">
        <v>317</v>
      </c>
      <c r="D42" s="645" t="s">
        <v>258</v>
      </c>
      <c r="E42" s="617">
        <v>8000000000</v>
      </c>
      <c r="F42" s="617">
        <v>8374203237</v>
      </c>
      <c r="G42" s="618">
        <v>-2.58</v>
      </c>
      <c r="H42" s="618">
        <v>4.68</v>
      </c>
      <c r="I42" s="618">
        <v>4</v>
      </c>
      <c r="J42" s="618">
        <v>5.21</v>
      </c>
      <c r="K42" s="426">
        <v>44329</v>
      </c>
      <c r="L42" s="888">
        <v>44651</v>
      </c>
    </row>
    <row r="43" spans="1:14" ht="15.75">
      <c r="A43" s="31" t="s">
        <v>523</v>
      </c>
      <c r="B43" s="25" t="s">
        <v>644</v>
      </c>
      <c r="C43" s="424" t="s">
        <v>317</v>
      </c>
      <c r="D43" s="645" t="s">
        <v>259</v>
      </c>
      <c r="E43" s="617">
        <v>8000000000</v>
      </c>
      <c r="F43" s="617">
        <v>8501644279</v>
      </c>
      <c r="G43" s="618">
        <v>-2.5</v>
      </c>
      <c r="H43" s="618">
        <v>6.27</v>
      </c>
      <c r="I43" s="618">
        <v>3</v>
      </c>
      <c r="J43" s="618">
        <v>5.21</v>
      </c>
      <c r="K43" s="426">
        <v>44329</v>
      </c>
      <c r="L43" s="888">
        <v>44651</v>
      </c>
    </row>
    <row r="44" spans="1:14" ht="15.75">
      <c r="A44" s="27" t="s">
        <v>523</v>
      </c>
      <c r="B44" s="25" t="s">
        <v>644</v>
      </c>
      <c r="C44" s="424" t="s">
        <v>317</v>
      </c>
      <c r="D44" s="645" t="s">
        <v>253</v>
      </c>
      <c r="E44" s="617">
        <v>8000000000</v>
      </c>
      <c r="F44" s="617">
        <v>7879347713</v>
      </c>
      <c r="G44" s="618">
        <v>-4.55</v>
      </c>
      <c r="H44" s="618">
        <v>-1.51</v>
      </c>
      <c r="I44" s="618">
        <v>5</v>
      </c>
      <c r="J44" s="618">
        <v>5.21</v>
      </c>
      <c r="K44" s="426">
        <v>44329</v>
      </c>
      <c r="L44" s="888">
        <v>44651</v>
      </c>
    </row>
    <row r="45" spans="1:14" ht="15.75">
      <c r="A45" s="31" t="s">
        <v>523</v>
      </c>
      <c r="B45" s="25" t="s">
        <v>644</v>
      </c>
      <c r="C45" s="424" t="s">
        <v>317</v>
      </c>
      <c r="D45" s="645" t="s">
        <v>254</v>
      </c>
      <c r="E45" s="617">
        <v>8000000000</v>
      </c>
      <c r="F45" s="617">
        <v>8903986104</v>
      </c>
      <c r="G45" s="618">
        <v>-4.09</v>
      </c>
      <c r="H45" s="618">
        <v>11.3</v>
      </c>
      <c r="I45" s="618">
        <v>1</v>
      </c>
      <c r="J45" s="618">
        <v>5.21</v>
      </c>
      <c r="K45" s="426">
        <v>44329</v>
      </c>
      <c r="L45" s="888">
        <v>44651</v>
      </c>
    </row>
    <row r="46" spans="1:14" s="448" customFormat="1" ht="15.75">
      <c r="A46" s="228" t="s">
        <v>523</v>
      </c>
      <c r="B46" s="229" t="s">
        <v>644</v>
      </c>
      <c r="C46" s="230" t="s">
        <v>317</v>
      </c>
      <c r="D46" s="811" t="s">
        <v>252</v>
      </c>
      <c r="E46" s="614">
        <v>8000000000</v>
      </c>
      <c r="F46" s="614">
        <v>8801944058</v>
      </c>
      <c r="G46" s="615">
        <v>-5.69</v>
      </c>
      <c r="H46" s="615">
        <v>10.02</v>
      </c>
      <c r="I46" s="615">
        <v>2</v>
      </c>
      <c r="J46" s="615">
        <v>5.21</v>
      </c>
      <c r="K46" s="231">
        <v>44329</v>
      </c>
      <c r="L46" s="235">
        <v>44651</v>
      </c>
    </row>
    <row r="47" spans="1:14" s="881" customFormat="1" ht="15.75">
      <c r="A47" s="875" t="s">
        <v>523</v>
      </c>
      <c r="B47" s="876" t="s">
        <v>656</v>
      </c>
      <c r="C47" s="877" t="s">
        <v>317</v>
      </c>
      <c r="D47" s="877" t="s">
        <v>259</v>
      </c>
      <c r="E47" s="878">
        <v>4000000000</v>
      </c>
      <c r="F47" s="878">
        <v>3958990620</v>
      </c>
      <c r="G47" s="879">
        <v>-1.27</v>
      </c>
      <c r="H47" s="879">
        <v>-1.03</v>
      </c>
      <c r="I47" s="879">
        <v>2</v>
      </c>
      <c r="J47" s="621">
        <v>1.82</v>
      </c>
      <c r="K47" s="880">
        <v>44545</v>
      </c>
      <c r="L47" s="888">
        <v>44651</v>
      </c>
    </row>
    <row r="48" spans="1:14" s="881" customFormat="1" ht="15.75">
      <c r="A48" s="875" t="s">
        <v>523</v>
      </c>
      <c r="B48" s="876" t="s">
        <v>655</v>
      </c>
      <c r="C48" s="877" t="s">
        <v>317</v>
      </c>
      <c r="D48" s="877" t="s">
        <v>253</v>
      </c>
      <c r="E48" s="878">
        <v>4000000000</v>
      </c>
      <c r="F48" s="878">
        <v>3899717735</v>
      </c>
      <c r="G48" s="879">
        <v>-3.02</v>
      </c>
      <c r="H48" s="879">
        <v>-2.5099999999999998</v>
      </c>
      <c r="I48" s="879">
        <v>4</v>
      </c>
      <c r="J48" s="621">
        <v>1.82</v>
      </c>
      <c r="K48" s="880">
        <v>44545</v>
      </c>
      <c r="L48" s="888">
        <v>44651</v>
      </c>
    </row>
    <row r="49" spans="1:13" s="881" customFormat="1" ht="15.75">
      <c r="A49" s="875" t="s">
        <v>523</v>
      </c>
      <c r="B49" s="876" t="s">
        <v>655</v>
      </c>
      <c r="C49" s="877" t="s">
        <v>317</v>
      </c>
      <c r="D49" s="877" t="s">
        <v>254</v>
      </c>
      <c r="E49" s="878">
        <v>4000000000</v>
      </c>
      <c r="F49" s="878">
        <v>3990132724</v>
      </c>
      <c r="G49" s="879">
        <v>-1.0900000000000001</v>
      </c>
      <c r="H49" s="879">
        <v>-0.25</v>
      </c>
      <c r="I49" s="879">
        <v>1</v>
      </c>
      <c r="J49" s="621">
        <v>1.82</v>
      </c>
      <c r="K49" s="880">
        <v>44545</v>
      </c>
      <c r="L49" s="888">
        <v>44651</v>
      </c>
    </row>
    <row r="50" spans="1:13" s="881" customFormat="1" ht="15.75">
      <c r="A50" s="875" t="s">
        <v>523</v>
      </c>
      <c r="B50" s="876" t="s">
        <v>655</v>
      </c>
      <c r="C50" s="877" t="s">
        <v>317</v>
      </c>
      <c r="D50" s="877" t="s">
        <v>657</v>
      </c>
      <c r="E50" s="878">
        <v>4000000000</v>
      </c>
      <c r="F50" s="878">
        <v>3760118040</v>
      </c>
      <c r="G50" s="879">
        <v>-6.45</v>
      </c>
      <c r="H50" s="879">
        <v>-6</v>
      </c>
      <c r="I50" s="879">
        <v>6</v>
      </c>
      <c r="J50" s="621">
        <v>1.82</v>
      </c>
      <c r="K50" s="880">
        <v>44545</v>
      </c>
      <c r="L50" s="888">
        <v>44651</v>
      </c>
    </row>
    <row r="51" spans="1:13" s="881" customFormat="1" ht="15.75">
      <c r="A51" s="882" t="s">
        <v>523</v>
      </c>
      <c r="B51" s="883" t="s">
        <v>655</v>
      </c>
      <c r="C51" s="884" t="s">
        <v>317</v>
      </c>
      <c r="D51" s="884" t="s">
        <v>252</v>
      </c>
      <c r="E51" s="623">
        <v>4000000000</v>
      </c>
      <c r="F51" s="623">
        <v>3868342426</v>
      </c>
      <c r="G51" s="624">
        <v>-4.8499999999999996</v>
      </c>
      <c r="H51" s="624">
        <v>-3.29</v>
      </c>
      <c r="I51" s="624">
        <v>5</v>
      </c>
      <c r="J51" s="624">
        <v>1.82</v>
      </c>
      <c r="K51" s="885">
        <v>44545</v>
      </c>
      <c r="L51" s="235">
        <v>44651</v>
      </c>
    </row>
    <row r="52" spans="1:13" s="881" customFormat="1" ht="15.75">
      <c r="A52" s="875" t="s">
        <v>523</v>
      </c>
      <c r="B52" s="876" t="s">
        <v>655</v>
      </c>
      <c r="C52" s="877" t="s">
        <v>317</v>
      </c>
      <c r="D52" s="877" t="s">
        <v>261</v>
      </c>
      <c r="E52" s="878">
        <v>4000000000</v>
      </c>
      <c r="F52" s="878">
        <v>3904547284</v>
      </c>
      <c r="G52" s="879">
        <v>-3.17</v>
      </c>
      <c r="H52" s="879">
        <v>-2.39</v>
      </c>
      <c r="I52" s="879">
        <v>3</v>
      </c>
      <c r="J52" s="621">
        <v>1.82</v>
      </c>
      <c r="K52" s="880">
        <v>44545</v>
      </c>
      <c r="L52" s="888">
        <v>44651</v>
      </c>
    </row>
    <row r="53" spans="1:13" s="649" customFormat="1" ht="15.75">
      <c r="A53" s="643" t="s">
        <v>594</v>
      </c>
      <c r="B53" s="682" t="s">
        <v>679</v>
      </c>
      <c r="C53" s="645" t="s">
        <v>317</v>
      </c>
      <c r="D53" s="645" t="s">
        <v>261</v>
      </c>
      <c r="E53" s="646">
        <v>12256867963</v>
      </c>
      <c r="F53" s="646">
        <v>12398142285</v>
      </c>
      <c r="G53" s="647">
        <v>1.1499999999999999</v>
      </c>
      <c r="H53" s="647">
        <v>1.1499999999999999</v>
      </c>
      <c r="I53" s="647">
        <v>1</v>
      </c>
      <c r="J53" s="647">
        <v>1.05</v>
      </c>
      <c r="K53" s="899">
        <v>44589</v>
      </c>
      <c r="L53" s="888">
        <v>44651</v>
      </c>
    </row>
    <row r="54" spans="1:13" s="649" customFormat="1" ht="15.75">
      <c r="A54" s="643" t="s">
        <v>594</v>
      </c>
      <c r="B54" s="682" t="s">
        <v>679</v>
      </c>
      <c r="C54" s="645" t="s">
        <v>317</v>
      </c>
      <c r="D54" s="645" t="s">
        <v>256</v>
      </c>
      <c r="E54" s="646">
        <v>10364185361</v>
      </c>
      <c r="F54" s="646">
        <v>10462234288</v>
      </c>
      <c r="G54" s="647">
        <v>0.95</v>
      </c>
      <c r="H54" s="647">
        <v>0.95</v>
      </c>
      <c r="I54" s="647">
        <v>2</v>
      </c>
      <c r="J54" s="647">
        <v>1.05</v>
      </c>
      <c r="K54" s="899">
        <v>44589</v>
      </c>
      <c r="L54" s="888">
        <v>44651</v>
      </c>
    </row>
    <row r="55" spans="1:13" ht="15.75">
      <c r="A55" s="31" t="s">
        <v>594</v>
      </c>
      <c r="B55" s="23" t="s">
        <v>645</v>
      </c>
      <c r="C55" s="424" t="s">
        <v>328</v>
      </c>
      <c r="D55" s="645" t="s">
        <v>262</v>
      </c>
      <c r="E55" s="617">
        <v>5685000000</v>
      </c>
      <c r="F55" s="617">
        <v>8111601121</v>
      </c>
      <c r="G55" s="618">
        <v>-3.26</v>
      </c>
      <c r="H55" s="618">
        <v>42.68</v>
      </c>
      <c r="I55" s="619">
        <v>1</v>
      </c>
      <c r="J55" s="618">
        <v>45.43</v>
      </c>
      <c r="K55" s="426">
        <v>44137</v>
      </c>
      <c r="L55" s="888">
        <v>44651</v>
      </c>
      <c r="M55" s="27" t="s">
        <v>24</v>
      </c>
    </row>
    <row r="56" spans="1:13" s="448" customFormat="1" ht="15.75">
      <c r="A56" s="228" t="s">
        <v>594</v>
      </c>
      <c r="B56" s="229" t="s">
        <v>646</v>
      </c>
      <c r="C56" s="230" t="s">
        <v>317</v>
      </c>
      <c r="D56" s="808" t="s">
        <v>252</v>
      </c>
      <c r="E56" s="614">
        <v>19272822959</v>
      </c>
      <c r="F56" s="614">
        <v>29689179366</v>
      </c>
      <c r="G56" s="615">
        <v>-6.94</v>
      </c>
      <c r="H56" s="615">
        <v>54.05</v>
      </c>
      <c r="I56" s="615">
        <v>1</v>
      </c>
      <c r="J56" s="615">
        <v>11.38</v>
      </c>
      <c r="K56" s="231">
        <v>43955</v>
      </c>
      <c r="L56" s="235">
        <v>44651</v>
      </c>
    </row>
    <row r="57" spans="1:13" ht="15.75">
      <c r="A57" s="31" t="s">
        <v>594</v>
      </c>
      <c r="B57" s="23" t="s">
        <v>647</v>
      </c>
      <c r="C57" s="424" t="s">
        <v>317</v>
      </c>
      <c r="D57" s="645" t="s">
        <v>255</v>
      </c>
      <c r="E57" s="617">
        <v>3651419951</v>
      </c>
      <c r="F57" s="617">
        <v>5552095156</v>
      </c>
      <c r="G57" s="618">
        <v>-8.1999999999999993</v>
      </c>
      <c r="H57" s="618">
        <v>52.05</v>
      </c>
      <c r="I57" s="618">
        <v>2</v>
      </c>
      <c r="J57" s="618">
        <v>18.329999999999998</v>
      </c>
      <c r="K57" s="426">
        <v>43556</v>
      </c>
      <c r="L57" s="888">
        <v>44651</v>
      </c>
    </row>
    <row r="58" spans="1:13" ht="15.75">
      <c r="A58" s="31" t="s">
        <v>594</v>
      </c>
      <c r="B58" s="23" t="s">
        <v>647</v>
      </c>
      <c r="C58" s="424" t="s">
        <v>317</v>
      </c>
      <c r="D58" s="645" t="s">
        <v>259</v>
      </c>
      <c r="E58" s="617">
        <v>2474008140</v>
      </c>
      <c r="F58" s="617">
        <v>3911727635</v>
      </c>
      <c r="G58" s="618">
        <v>-3.52</v>
      </c>
      <c r="H58" s="618">
        <v>56.51</v>
      </c>
      <c r="I58" s="618">
        <v>1</v>
      </c>
      <c r="J58" s="618">
        <v>18.329999999999998</v>
      </c>
      <c r="K58" s="426">
        <v>43138</v>
      </c>
      <c r="L58" s="888">
        <v>44651</v>
      </c>
    </row>
    <row r="59" spans="1:13" ht="15.75">
      <c r="A59" s="31" t="s">
        <v>594</v>
      </c>
      <c r="B59" s="25" t="s">
        <v>43</v>
      </c>
      <c r="C59" s="424" t="s">
        <v>317</v>
      </c>
      <c r="D59" s="645" t="s">
        <v>258</v>
      </c>
      <c r="E59" s="617">
        <v>4500000000</v>
      </c>
      <c r="F59" s="617">
        <v>6736995667</v>
      </c>
      <c r="G59" s="618">
        <v>-5.0999999999999996</v>
      </c>
      <c r="H59" s="618">
        <v>43.53</v>
      </c>
      <c r="I59" s="618">
        <v>4</v>
      </c>
      <c r="J59" s="618">
        <v>25.25</v>
      </c>
      <c r="K59" s="426">
        <v>43138</v>
      </c>
      <c r="L59" s="888">
        <v>44651</v>
      </c>
    </row>
    <row r="60" spans="1:13" ht="15.75">
      <c r="A60" s="31" t="s">
        <v>594</v>
      </c>
      <c r="B60" s="25" t="s">
        <v>43</v>
      </c>
      <c r="C60" s="424" t="s">
        <v>317</v>
      </c>
      <c r="D60" s="645" t="s">
        <v>259</v>
      </c>
      <c r="E60" s="617">
        <v>7500000000</v>
      </c>
      <c r="F60" s="617">
        <v>12301431232</v>
      </c>
      <c r="G60" s="618">
        <v>-3.19</v>
      </c>
      <c r="H60" s="618">
        <v>88.22</v>
      </c>
      <c r="I60" s="618">
        <v>1</v>
      </c>
      <c r="J60" s="618">
        <v>25.25</v>
      </c>
      <c r="K60" s="426">
        <v>43138</v>
      </c>
      <c r="L60" s="888">
        <v>44651</v>
      </c>
    </row>
    <row r="61" spans="1:13" ht="15.75">
      <c r="A61" s="31" t="s">
        <v>594</v>
      </c>
      <c r="B61" s="25" t="s">
        <v>43</v>
      </c>
      <c r="C61" s="424" t="s">
        <v>317</v>
      </c>
      <c r="D61" s="645" t="s">
        <v>253</v>
      </c>
      <c r="E61" s="617">
        <v>5000000000</v>
      </c>
      <c r="F61" s="617">
        <v>6690409856</v>
      </c>
      <c r="G61" s="618">
        <v>-4.7</v>
      </c>
      <c r="H61" s="618">
        <v>32.51</v>
      </c>
      <c r="I61" s="618">
        <v>6</v>
      </c>
      <c r="J61" s="618">
        <v>25.25</v>
      </c>
      <c r="K61" s="426">
        <v>43138</v>
      </c>
      <c r="L61" s="888">
        <v>44651</v>
      </c>
    </row>
    <row r="62" spans="1:13" ht="15.75">
      <c r="A62" s="31" t="s">
        <v>594</v>
      </c>
      <c r="B62" s="25" t="s">
        <v>43</v>
      </c>
      <c r="C62" s="424" t="s">
        <v>317</v>
      </c>
      <c r="D62" s="645" t="s">
        <v>254</v>
      </c>
      <c r="E62" s="617">
        <v>4500000000</v>
      </c>
      <c r="F62" s="617">
        <v>6207598868</v>
      </c>
      <c r="G62" s="618">
        <v>0.78</v>
      </c>
      <c r="H62" s="618">
        <v>36.94</v>
      </c>
      <c r="I62" s="618">
        <v>5</v>
      </c>
      <c r="J62" s="618">
        <v>25.25</v>
      </c>
      <c r="K62" s="426">
        <v>43138</v>
      </c>
      <c r="L62" s="888">
        <v>44651</v>
      </c>
    </row>
    <row r="63" spans="1:13" ht="15.75">
      <c r="A63" s="31" t="s">
        <v>594</v>
      </c>
      <c r="B63" s="25" t="s">
        <v>43</v>
      </c>
      <c r="C63" s="424" t="s">
        <v>317</v>
      </c>
      <c r="D63" s="645" t="s">
        <v>257</v>
      </c>
      <c r="E63" s="617">
        <v>4750000000</v>
      </c>
      <c r="F63" s="617">
        <v>6832962475</v>
      </c>
      <c r="G63" s="618">
        <v>-6.08</v>
      </c>
      <c r="H63" s="618">
        <v>44.68</v>
      </c>
      <c r="I63" s="618">
        <v>3</v>
      </c>
      <c r="J63" s="618">
        <v>25.25</v>
      </c>
      <c r="K63" s="426">
        <v>43138</v>
      </c>
      <c r="L63" s="888">
        <v>44651</v>
      </c>
    </row>
    <row r="64" spans="1:13" ht="15.75">
      <c r="A64" s="31" t="s">
        <v>594</v>
      </c>
      <c r="B64" s="25" t="s">
        <v>43</v>
      </c>
      <c r="C64" s="424" t="s">
        <v>317</v>
      </c>
      <c r="D64" s="645" t="s">
        <v>262</v>
      </c>
      <c r="E64" s="617">
        <v>5000000000</v>
      </c>
      <c r="F64" s="617">
        <v>7309547441</v>
      </c>
      <c r="G64" s="618">
        <v>-0.66</v>
      </c>
      <c r="H64" s="618">
        <v>47.75</v>
      </c>
      <c r="I64" s="618">
        <v>2</v>
      </c>
      <c r="J64" s="618">
        <v>25.25</v>
      </c>
      <c r="K64" s="426">
        <v>43138</v>
      </c>
      <c r="L64" s="888">
        <v>44651</v>
      </c>
    </row>
    <row r="65" spans="1:12" ht="15.75">
      <c r="A65" s="643" t="s">
        <v>626</v>
      </c>
      <c r="B65" s="644" t="s">
        <v>648</v>
      </c>
      <c r="C65" s="645" t="s">
        <v>317</v>
      </c>
      <c r="D65" s="645" t="s">
        <v>254</v>
      </c>
      <c r="E65" s="620">
        <v>4280395006</v>
      </c>
      <c r="F65" s="620">
        <v>5823530440</v>
      </c>
      <c r="G65" s="621">
        <v>-3.61</v>
      </c>
      <c r="H65" s="621">
        <v>36.049999999999997</v>
      </c>
      <c r="I65" s="622">
        <v>1</v>
      </c>
      <c r="J65" s="621">
        <v>8.7200000000000006</v>
      </c>
      <c r="K65" s="426">
        <v>44104</v>
      </c>
      <c r="L65" s="888">
        <v>44651</v>
      </c>
    </row>
    <row r="66" spans="1:12" s="448" customFormat="1" ht="15.75">
      <c r="A66" s="228" t="s">
        <v>626</v>
      </c>
      <c r="B66" s="229" t="s">
        <v>649</v>
      </c>
      <c r="C66" s="230" t="s">
        <v>317</v>
      </c>
      <c r="D66" s="808" t="s">
        <v>252</v>
      </c>
      <c r="E66" s="623">
        <v>8518656861</v>
      </c>
      <c r="F66" s="623">
        <v>9202750288</v>
      </c>
      <c r="G66" s="624">
        <v>-6.88</v>
      </c>
      <c r="H66" s="624">
        <v>8.0299999999999994</v>
      </c>
      <c r="I66" s="624">
        <v>1</v>
      </c>
      <c r="J66" s="624">
        <v>4.22</v>
      </c>
      <c r="K66" s="231">
        <v>44379</v>
      </c>
      <c r="L66" s="235">
        <v>44651</v>
      </c>
    </row>
    <row r="67" spans="1:12" ht="15.75">
      <c r="A67" s="31" t="s">
        <v>626</v>
      </c>
      <c r="B67" s="25" t="s">
        <v>649</v>
      </c>
      <c r="C67" s="424" t="s">
        <v>317</v>
      </c>
      <c r="D67" s="645" t="s">
        <v>260</v>
      </c>
      <c r="E67" s="620">
        <v>2788127929</v>
      </c>
      <c r="F67" s="620">
        <v>2650071962</v>
      </c>
      <c r="G67" s="621">
        <v>-10.81</v>
      </c>
      <c r="H67" s="621">
        <v>-4.95</v>
      </c>
      <c r="I67" s="621">
        <v>2</v>
      </c>
      <c r="J67" s="621">
        <v>4.22</v>
      </c>
      <c r="K67" s="426">
        <v>44379</v>
      </c>
      <c r="L67" s="888">
        <v>44651</v>
      </c>
    </row>
    <row r="68" spans="1:12" ht="15.75">
      <c r="A68" s="31" t="s">
        <v>626</v>
      </c>
      <c r="B68" s="25" t="s">
        <v>437</v>
      </c>
      <c r="C68" s="424" t="s">
        <v>317</v>
      </c>
      <c r="D68" s="645" t="s">
        <v>258</v>
      </c>
      <c r="E68" s="620">
        <v>1000000000</v>
      </c>
      <c r="F68" s="620">
        <v>1598255043</v>
      </c>
      <c r="G68" s="621">
        <v>-5.28</v>
      </c>
      <c r="H68" s="621">
        <v>59.83</v>
      </c>
      <c r="I68" s="621">
        <v>2</v>
      </c>
      <c r="J68" s="621">
        <v>21.3</v>
      </c>
      <c r="K68" s="426">
        <v>43381</v>
      </c>
      <c r="L68" s="888">
        <v>44651</v>
      </c>
    </row>
    <row r="69" spans="1:12" s="427" customFormat="1" ht="15.75">
      <c r="A69" s="423" t="s">
        <v>626</v>
      </c>
      <c r="B69" s="590" t="s">
        <v>437</v>
      </c>
      <c r="C69" s="424" t="s">
        <v>317</v>
      </c>
      <c r="D69" s="645" t="s">
        <v>259</v>
      </c>
      <c r="E69" s="620">
        <v>1000000000</v>
      </c>
      <c r="F69" s="620">
        <v>1786144624</v>
      </c>
      <c r="G69" s="621">
        <v>-3.09</v>
      </c>
      <c r="H69" s="621">
        <v>78.61</v>
      </c>
      <c r="I69" s="621">
        <v>1</v>
      </c>
      <c r="J69" s="621">
        <v>21.3</v>
      </c>
      <c r="K69" s="426">
        <v>43381</v>
      </c>
      <c r="L69" s="888">
        <v>44651</v>
      </c>
    </row>
    <row r="70" spans="1:12" ht="15.75">
      <c r="A70" s="31" t="s">
        <v>626</v>
      </c>
      <c r="B70" s="25" t="s">
        <v>437</v>
      </c>
      <c r="C70" s="424" t="s">
        <v>317</v>
      </c>
      <c r="D70" s="645" t="s">
        <v>253</v>
      </c>
      <c r="E70" s="620">
        <v>1000000000</v>
      </c>
      <c r="F70" s="620">
        <v>1359557692</v>
      </c>
      <c r="G70" s="621">
        <v>-4.63</v>
      </c>
      <c r="H70" s="621">
        <v>35.96</v>
      </c>
      <c r="I70" s="621">
        <v>6</v>
      </c>
      <c r="J70" s="621">
        <v>21.3</v>
      </c>
      <c r="K70" s="426">
        <v>43381</v>
      </c>
      <c r="L70" s="888">
        <v>44651</v>
      </c>
    </row>
    <row r="71" spans="1:12" ht="15.75">
      <c r="A71" s="31" t="s">
        <v>626</v>
      </c>
      <c r="B71" s="25" t="s">
        <v>437</v>
      </c>
      <c r="C71" s="424" t="s">
        <v>317</v>
      </c>
      <c r="D71" s="645" t="s">
        <v>254</v>
      </c>
      <c r="E71" s="620">
        <v>900000000</v>
      </c>
      <c r="F71" s="620">
        <v>1259894228</v>
      </c>
      <c r="G71" s="621">
        <v>0.57999999999999996</v>
      </c>
      <c r="H71" s="621">
        <v>41.52</v>
      </c>
      <c r="I71" s="621">
        <v>5</v>
      </c>
      <c r="J71" s="621">
        <v>21.3</v>
      </c>
      <c r="K71" s="426">
        <v>43381</v>
      </c>
      <c r="L71" s="888">
        <v>44651</v>
      </c>
    </row>
    <row r="72" spans="1:12" ht="15.75">
      <c r="A72" s="31" t="s">
        <v>626</v>
      </c>
      <c r="B72" s="25" t="s">
        <v>437</v>
      </c>
      <c r="C72" s="424" t="s">
        <v>317</v>
      </c>
      <c r="D72" s="645" t="s">
        <v>257</v>
      </c>
      <c r="E72" s="620">
        <v>1000000000</v>
      </c>
      <c r="F72" s="620">
        <v>1422813352</v>
      </c>
      <c r="G72" s="621">
        <v>-5.91</v>
      </c>
      <c r="H72" s="621">
        <v>42.28</v>
      </c>
      <c r="I72" s="621">
        <v>4</v>
      </c>
      <c r="J72" s="621">
        <v>21.3</v>
      </c>
      <c r="K72" s="426">
        <v>43381</v>
      </c>
      <c r="L72" s="888">
        <v>44651</v>
      </c>
    </row>
    <row r="73" spans="1:12" ht="15.75">
      <c r="A73" s="31" t="s">
        <v>626</v>
      </c>
      <c r="B73" s="25" t="s">
        <v>437</v>
      </c>
      <c r="C73" s="424" t="s">
        <v>317</v>
      </c>
      <c r="D73" s="645" t="s">
        <v>262</v>
      </c>
      <c r="E73" s="620">
        <v>1000000000</v>
      </c>
      <c r="F73" s="620">
        <v>1454765224</v>
      </c>
      <c r="G73" s="621">
        <v>-0.68</v>
      </c>
      <c r="H73" s="621">
        <v>45.48</v>
      </c>
      <c r="I73" s="621">
        <v>3</v>
      </c>
      <c r="J73" s="621">
        <v>21.3</v>
      </c>
      <c r="K73" s="426">
        <v>43381</v>
      </c>
      <c r="L73" s="888">
        <v>44651</v>
      </c>
    </row>
    <row r="74" spans="1:12" ht="15.75">
      <c r="A74" s="31" t="s">
        <v>445</v>
      </c>
      <c r="B74" s="25" t="s">
        <v>650</v>
      </c>
      <c r="C74" s="424" t="s">
        <v>317</v>
      </c>
      <c r="D74" s="645" t="s">
        <v>256</v>
      </c>
      <c r="E74" s="620">
        <v>4655892943</v>
      </c>
      <c r="F74" s="620">
        <v>7560445536</v>
      </c>
      <c r="G74" s="621">
        <v>-3.9</v>
      </c>
      <c r="H74" s="621">
        <v>66.11</v>
      </c>
      <c r="I74" s="621">
        <v>1</v>
      </c>
      <c r="J74" s="621">
        <v>23.68</v>
      </c>
      <c r="K74" s="426">
        <v>43235</v>
      </c>
      <c r="L74" s="888">
        <v>44651</v>
      </c>
    </row>
    <row r="75" spans="1:12" ht="15.75">
      <c r="A75" s="31" t="s">
        <v>445</v>
      </c>
      <c r="B75" s="25" t="s">
        <v>650</v>
      </c>
      <c r="C75" s="424" t="s">
        <v>317</v>
      </c>
      <c r="D75" s="645" t="s">
        <v>262</v>
      </c>
      <c r="E75" s="620">
        <v>5215619054</v>
      </c>
      <c r="F75" s="620">
        <v>7203488849</v>
      </c>
      <c r="G75" s="621">
        <v>0.01</v>
      </c>
      <c r="H75" s="621">
        <v>38.11</v>
      </c>
      <c r="I75" s="621">
        <v>3</v>
      </c>
      <c r="J75" s="621">
        <v>23.68</v>
      </c>
      <c r="K75" s="426">
        <v>43235</v>
      </c>
      <c r="L75" s="888">
        <v>44651</v>
      </c>
    </row>
    <row r="76" spans="1:12" ht="15.75">
      <c r="A76" s="31" t="s">
        <v>445</v>
      </c>
      <c r="B76" s="25" t="s">
        <v>650</v>
      </c>
      <c r="C76" s="424" t="s">
        <v>317</v>
      </c>
      <c r="D76" s="645" t="s">
        <v>254</v>
      </c>
      <c r="E76" s="620">
        <v>5465802808</v>
      </c>
      <c r="F76" s="620">
        <v>7213948462</v>
      </c>
      <c r="G76" s="621">
        <v>0.73</v>
      </c>
      <c r="H76" s="621">
        <v>32.76</v>
      </c>
      <c r="I76" s="621">
        <v>5</v>
      </c>
      <c r="J76" s="621">
        <v>23.68</v>
      </c>
      <c r="K76" s="426">
        <v>43235</v>
      </c>
      <c r="L76" s="888">
        <v>44651</v>
      </c>
    </row>
    <row r="77" spans="1:12" ht="15.75">
      <c r="A77" s="31" t="s">
        <v>445</v>
      </c>
      <c r="B77" s="25" t="s">
        <v>650</v>
      </c>
      <c r="C77" s="424" t="s">
        <v>317</v>
      </c>
      <c r="D77" s="645" t="s">
        <v>260</v>
      </c>
      <c r="E77" s="620">
        <v>3075055901</v>
      </c>
      <c r="F77" s="620">
        <v>3834253374</v>
      </c>
      <c r="G77" s="621">
        <v>-9.1</v>
      </c>
      <c r="H77" s="621">
        <v>34.479999999999997</v>
      </c>
      <c r="I77" s="621">
        <v>4</v>
      </c>
      <c r="J77" s="621">
        <v>23.68</v>
      </c>
      <c r="K77" s="426">
        <v>43235</v>
      </c>
      <c r="L77" s="888">
        <v>44651</v>
      </c>
    </row>
    <row r="78" spans="1:12" ht="15.75">
      <c r="A78" s="31" t="s">
        <v>445</v>
      </c>
      <c r="B78" s="25" t="s">
        <v>650</v>
      </c>
      <c r="C78" s="424" t="s">
        <v>317</v>
      </c>
      <c r="D78" s="645" t="s">
        <v>263</v>
      </c>
      <c r="E78" s="620">
        <v>5529091054</v>
      </c>
      <c r="F78" s="620">
        <v>8000220432</v>
      </c>
      <c r="G78" s="621">
        <v>-6.39</v>
      </c>
      <c r="H78" s="621">
        <v>44.69</v>
      </c>
      <c r="I78" s="621">
        <v>2</v>
      </c>
      <c r="J78" s="621">
        <v>23.68</v>
      </c>
      <c r="K78" s="426">
        <v>43235</v>
      </c>
      <c r="L78" s="888">
        <v>44651</v>
      </c>
    </row>
    <row r="79" spans="1:12" ht="15.75">
      <c r="A79" s="31" t="s">
        <v>440</v>
      </c>
      <c r="B79" s="380" t="s">
        <v>651</v>
      </c>
      <c r="C79" s="28" t="s">
        <v>328</v>
      </c>
      <c r="D79" s="812" t="s">
        <v>259</v>
      </c>
      <c r="E79" s="620">
        <v>6000000000</v>
      </c>
      <c r="F79" s="620">
        <v>21120295800</v>
      </c>
      <c r="G79" s="621">
        <v>-4.08</v>
      </c>
      <c r="H79" s="621">
        <v>349.12</v>
      </c>
      <c r="I79" s="625">
        <v>1</v>
      </c>
      <c r="J79" s="621">
        <v>268.62</v>
      </c>
      <c r="K79" s="29">
        <v>41065</v>
      </c>
      <c r="L79" s="888">
        <v>44651</v>
      </c>
    </row>
    <row r="80" spans="1:12" ht="15.75">
      <c r="A80" s="31" t="s">
        <v>440</v>
      </c>
      <c r="B80" s="380" t="s">
        <v>652</v>
      </c>
      <c r="C80" s="28" t="s">
        <v>328</v>
      </c>
      <c r="D80" s="812" t="s">
        <v>259</v>
      </c>
      <c r="E80" s="620">
        <v>5000000000</v>
      </c>
      <c r="F80" s="620">
        <v>14609842028</v>
      </c>
      <c r="G80" s="621">
        <v>-4.07</v>
      </c>
      <c r="H80" s="621">
        <v>201.07</v>
      </c>
      <c r="I80" s="621">
        <v>2</v>
      </c>
      <c r="J80" s="621">
        <v>156.33000000000001</v>
      </c>
      <c r="K80" s="29">
        <v>41908</v>
      </c>
      <c r="L80" s="888">
        <v>44651</v>
      </c>
    </row>
    <row r="81" spans="1:16384" ht="15.75">
      <c r="A81" s="31" t="s">
        <v>440</v>
      </c>
      <c r="B81" s="380" t="s">
        <v>652</v>
      </c>
      <c r="C81" s="424" t="s">
        <v>328</v>
      </c>
      <c r="D81" s="645" t="s">
        <v>256</v>
      </c>
      <c r="E81" s="620">
        <v>5000000000</v>
      </c>
      <c r="F81" s="620">
        <v>15610057198</v>
      </c>
      <c r="G81" s="621">
        <v>-2.68</v>
      </c>
      <c r="H81" s="621">
        <v>211.35</v>
      </c>
      <c r="I81" s="621">
        <v>1</v>
      </c>
      <c r="J81" s="621">
        <v>156.33000000000001</v>
      </c>
      <c r="K81" s="426">
        <v>41908</v>
      </c>
      <c r="L81" s="888">
        <v>44651</v>
      </c>
    </row>
    <row r="82" spans="1:16384" ht="15.75">
      <c r="A82" s="379" t="s">
        <v>440</v>
      </c>
      <c r="B82" s="380" t="s">
        <v>438</v>
      </c>
      <c r="C82" s="424" t="s">
        <v>328</v>
      </c>
      <c r="D82" s="813" t="s">
        <v>253</v>
      </c>
      <c r="E82" s="620">
        <v>3000000000</v>
      </c>
      <c r="F82" s="620">
        <v>6014591635</v>
      </c>
      <c r="G82" s="621">
        <v>-3.22</v>
      </c>
      <c r="H82" s="621">
        <v>108.4</v>
      </c>
      <c r="I82" s="621">
        <v>1</v>
      </c>
      <c r="J82" s="621">
        <v>99.12</v>
      </c>
      <c r="K82" s="493">
        <v>43389</v>
      </c>
      <c r="L82" s="888">
        <v>44651</v>
      </c>
    </row>
    <row r="83" spans="1:16384" ht="15.75">
      <c r="A83" s="379" t="s">
        <v>440</v>
      </c>
      <c r="B83" s="380" t="s">
        <v>438</v>
      </c>
      <c r="C83" s="424" t="s">
        <v>328</v>
      </c>
      <c r="D83" s="813" t="s">
        <v>262</v>
      </c>
      <c r="E83" s="620">
        <v>3000000000</v>
      </c>
      <c r="F83" s="620">
        <v>5597281584</v>
      </c>
      <c r="G83" s="621">
        <v>-2.56</v>
      </c>
      <c r="H83" s="621">
        <v>94.75</v>
      </c>
      <c r="I83" s="621">
        <v>4</v>
      </c>
      <c r="J83" s="621">
        <v>99.12</v>
      </c>
      <c r="K83" s="493">
        <v>43389</v>
      </c>
      <c r="L83" s="888">
        <v>44651</v>
      </c>
    </row>
    <row r="84" spans="1:16384" ht="15.75">
      <c r="A84" s="379" t="s">
        <v>440</v>
      </c>
      <c r="B84" s="380" t="s">
        <v>438</v>
      </c>
      <c r="C84" s="424" t="s">
        <v>328</v>
      </c>
      <c r="D84" s="813" t="s">
        <v>254</v>
      </c>
      <c r="E84" s="620">
        <v>3000000000</v>
      </c>
      <c r="F84" s="620">
        <v>5699558017</v>
      </c>
      <c r="G84" s="621">
        <v>-3.82</v>
      </c>
      <c r="H84" s="621">
        <v>98.32</v>
      </c>
      <c r="I84" s="621">
        <v>3</v>
      </c>
      <c r="J84" s="621">
        <v>99.12</v>
      </c>
      <c r="K84" s="493">
        <v>43389</v>
      </c>
      <c r="L84" s="888">
        <v>44651</v>
      </c>
    </row>
    <row r="85" spans="1:16384" ht="15.75">
      <c r="A85" s="379" t="s">
        <v>440</v>
      </c>
      <c r="B85" s="380" t="s">
        <v>438</v>
      </c>
      <c r="C85" s="424" t="s">
        <v>328</v>
      </c>
      <c r="D85" s="813" t="s">
        <v>255</v>
      </c>
      <c r="E85" s="620">
        <v>3000000000</v>
      </c>
      <c r="F85" s="620">
        <v>5927043761</v>
      </c>
      <c r="G85" s="621">
        <v>-4.13</v>
      </c>
      <c r="H85" s="621">
        <v>103.09</v>
      </c>
      <c r="I85" s="621">
        <v>2</v>
      </c>
      <c r="J85" s="621">
        <v>99.12</v>
      </c>
      <c r="K85" s="493">
        <v>43389</v>
      </c>
      <c r="L85" s="888">
        <v>44651</v>
      </c>
    </row>
    <row r="86" spans="1:16384" s="448" customFormat="1" ht="15.75">
      <c r="A86" s="490" t="s">
        <v>440</v>
      </c>
      <c r="B86" s="491" t="s">
        <v>653</v>
      </c>
      <c r="C86" s="230" t="s">
        <v>328</v>
      </c>
      <c r="D86" s="814" t="s">
        <v>252</v>
      </c>
      <c r="E86" s="623">
        <v>2000000000</v>
      </c>
      <c r="F86" s="623">
        <v>3307656066</v>
      </c>
      <c r="G86" s="624">
        <v>-5.0199999999999996</v>
      </c>
      <c r="H86" s="624">
        <v>92.25</v>
      </c>
      <c r="I86" s="624">
        <v>5</v>
      </c>
      <c r="J86" s="624">
        <v>111.63</v>
      </c>
      <c r="K86" s="492">
        <v>43914</v>
      </c>
      <c r="L86" s="235">
        <v>44651</v>
      </c>
    </row>
    <row r="87" spans="1:16384" ht="15.75">
      <c r="A87" s="379" t="s">
        <v>440</v>
      </c>
      <c r="B87" s="380" t="s">
        <v>653</v>
      </c>
      <c r="C87" s="424" t="s">
        <v>328</v>
      </c>
      <c r="D87" s="813" t="s">
        <v>254</v>
      </c>
      <c r="E87" s="620">
        <v>2000000000</v>
      </c>
      <c r="F87" s="620">
        <v>3328758917</v>
      </c>
      <c r="G87" s="621">
        <v>-4.05</v>
      </c>
      <c r="H87" s="621">
        <v>93.08</v>
      </c>
      <c r="I87" s="621">
        <v>4</v>
      </c>
      <c r="J87" s="621">
        <v>111.63</v>
      </c>
      <c r="K87" s="493">
        <v>43914</v>
      </c>
      <c r="L87" s="888">
        <v>44651</v>
      </c>
    </row>
    <row r="88" spans="1:16384" ht="15.75">
      <c r="A88" s="379" t="s">
        <v>440</v>
      </c>
      <c r="B88" s="380" t="s">
        <v>653</v>
      </c>
      <c r="C88" s="424" t="s">
        <v>328</v>
      </c>
      <c r="D88" s="813" t="s">
        <v>256</v>
      </c>
      <c r="E88" s="620">
        <v>2000000000</v>
      </c>
      <c r="F88" s="620">
        <v>3404828755</v>
      </c>
      <c r="G88" s="621">
        <v>-4.0599999999999996</v>
      </c>
      <c r="H88" s="621">
        <v>93.62</v>
      </c>
      <c r="I88" s="621">
        <v>2</v>
      </c>
      <c r="J88" s="621">
        <v>111.63</v>
      </c>
      <c r="K88" s="493">
        <v>43914</v>
      </c>
      <c r="L88" s="888">
        <v>44651</v>
      </c>
    </row>
    <row r="89" spans="1:16384" ht="15.75">
      <c r="A89" s="379" t="s">
        <v>440</v>
      </c>
      <c r="B89" s="380" t="s">
        <v>653</v>
      </c>
      <c r="C89" s="424" t="s">
        <v>328</v>
      </c>
      <c r="D89" s="813" t="s">
        <v>257</v>
      </c>
      <c r="E89" s="620">
        <v>2000000000</v>
      </c>
      <c r="F89" s="620">
        <v>3362985936</v>
      </c>
      <c r="G89" s="621">
        <v>-2.84</v>
      </c>
      <c r="H89" s="621">
        <v>93.1</v>
      </c>
      <c r="I89" s="621">
        <v>3</v>
      </c>
      <c r="J89" s="621">
        <v>111.63</v>
      </c>
      <c r="K89" s="493">
        <v>43914</v>
      </c>
      <c r="L89" s="888">
        <v>44651</v>
      </c>
    </row>
    <row r="90" spans="1:16384" ht="15.75">
      <c r="A90" s="379" t="s">
        <v>440</v>
      </c>
      <c r="B90" s="380" t="s">
        <v>653</v>
      </c>
      <c r="C90" s="424" t="s">
        <v>328</v>
      </c>
      <c r="D90" s="813" t="s">
        <v>255</v>
      </c>
      <c r="E90" s="620">
        <v>2000000000</v>
      </c>
      <c r="F90" s="620">
        <v>3410289444</v>
      </c>
      <c r="G90" s="621">
        <v>-3.84</v>
      </c>
      <c r="H90" s="621">
        <v>94.66</v>
      </c>
      <c r="I90" s="621">
        <v>1</v>
      </c>
      <c r="J90" s="621">
        <v>111.63</v>
      </c>
      <c r="K90" s="493">
        <v>43914</v>
      </c>
      <c r="L90" s="888">
        <v>44651</v>
      </c>
    </row>
    <row r="91" spans="1:16384" ht="15.75">
      <c r="A91" s="379" t="s">
        <v>440</v>
      </c>
      <c r="B91" s="380" t="s">
        <v>653</v>
      </c>
      <c r="C91" s="424" t="s">
        <v>328</v>
      </c>
      <c r="D91" s="813" t="s">
        <v>253</v>
      </c>
      <c r="E91" s="620">
        <v>2000000000</v>
      </c>
      <c r="F91" s="620">
        <v>3297347212</v>
      </c>
      <c r="G91" s="621">
        <v>-3.63</v>
      </c>
      <c r="H91" s="621">
        <v>87.52</v>
      </c>
      <c r="I91" s="621">
        <v>6</v>
      </c>
      <c r="J91" s="621">
        <v>111.63</v>
      </c>
      <c r="K91" s="493">
        <v>43914</v>
      </c>
      <c r="L91" s="888">
        <v>44651</v>
      </c>
    </row>
    <row r="92" spans="1:16384" ht="16.5" thickBot="1">
      <c r="A92" s="379" t="s">
        <v>440</v>
      </c>
      <c r="B92" s="380" t="s">
        <v>491</v>
      </c>
      <c r="C92" s="424" t="s">
        <v>317</v>
      </c>
      <c r="D92" s="645" t="s">
        <v>259</v>
      </c>
      <c r="E92" s="620">
        <v>5000000000</v>
      </c>
      <c r="F92" s="620">
        <v>7098772310</v>
      </c>
      <c r="G92" s="621">
        <v>-3.81</v>
      </c>
      <c r="H92" s="621">
        <v>54.31</v>
      </c>
      <c r="I92" s="621">
        <v>1</v>
      </c>
      <c r="J92" s="889">
        <v>13.08</v>
      </c>
      <c r="K92" s="493">
        <v>43868</v>
      </c>
      <c r="L92" s="888">
        <v>44651</v>
      </c>
      <c r="BL92" s="381"/>
      <c r="BM92" s="392"/>
      <c r="BN92" s="388"/>
      <c r="BO92" s="135"/>
      <c r="BP92" s="135"/>
      <c r="BQ92" s="382"/>
      <c r="BR92" s="135"/>
      <c r="BS92" s="383"/>
      <c r="BT92" s="383"/>
      <c r="BU92" s="379"/>
      <c r="BV92" s="380"/>
      <c r="BW92" s="28"/>
      <c r="BX92" s="381"/>
      <c r="BY92" s="392"/>
      <c r="BZ92" s="388"/>
      <c r="CA92" s="135"/>
      <c r="CB92" s="135"/>
      <c r="CC92" s="382"/>
      <c r="CD92" s="135"/>
      <c r="CE92" s="383"/>
      <c r="CF92" s="383"/>
      <c r="CG92" s="379"/>
      <c r="CH92" s="380"/>
      <c r="CI92" s="28"/>
      <c r="CJ92" s="381"/>
      <c r="CK92" s="392"/>
      <c r="CL92" s="388"/>
      <c r="CM92" s="135"/>
      <c r="CN92" s="135"/>
      <c r="CO92" s="382"/>
      <c r="CP92" s="135"/>
      <c r="CQ92" s="383"/>
      <c r="CR92" s="383"/>
      <c r="CS92" s="379"/>
      <c r="CT92" s="380"/>
      <c r="CU92" s="28"/>
      <c r="CV92" s="381"/>
      <c r="CW92" s="392"/>
      <c r="CX92" s="388"/>
      <c r="CY92" s="135"/>
      <c r="CZ92" s="135"/>
      <c r="DA92" s="382"/>
      <c r="DB92" s="135"/>
      <c r="DC92" s="383"/>
      <c r="DD92" s="383"/>
      <c r="DE92" s="379"/>
      <c r="DF92" s="380"/>
      <c r="DG92" s="28"/>
      <c r="DH92" s="381"/>
      <c r="DI92" s="392"/>
      <c r="DJ92" s="388"/>
      <c r="DK92" s="135"/>
      <c r="DL92" s="135"/>
      <c r="DM92" s="382"/>
      <c r="DN92" s="135"/>
      <c r="DO92" s="383"/>
      <c r="DP92" s="383"/>
      <c r="DQ92" s="379"/>
      <c r="DR92" s="380"/>
      <c r="DS92" s="28"/>
      <c r="DT92" s="381"/>
      <c r="DU92" s="392"/>
      <c r="DV92" s="388"/>
      <c r="DW92" s="135"/>
      <c r="DX92" s="135"/>
      <c r="DY92" s="382"/>
      <c r="DZ92" s="135"/>
      <c r="EA92" s="383"/>
      <c r="EB92" s="383"/>
      <c r="EC92" s="379"/>
      <c r="ED92" s="380"/>
      <c r="EE92" s="28"/>
      <c r="EF92" s="381"/>
      <c r="EG92" s="392"/>
      <c r="EH92" s="388"/>
      <c r="EI92" s="135"/>
      <c r="EJ92" s="135"/>
      <c r="EK92" s="382"/>
      <c r="EL92" s="135"/>
      <c r="EM92" s="383"/>
      <c r="EN92" s="383"/>
      <c r="EO92" s="379"/>
      <c r="EP92" s="380"/>
      <c r="EQ92" s="28"/>
      <c r="ER92" s="381"/>
      <c r="ES92" s="392"/>
      <c r="ET92" s="388"/>
      <c r="EU92" s="135"/>
      <c r="EV92" s="135"/>
      <c r="EW92" s="382"/>
      <c r="EX92" s="135"/>
      <c r="EY92" s="383"/>
      <c r="EZ92" s="383"/>
      <c r="FA92" s="379"/>
      <c r="FB92" s="380"/>
      <c r="FC92" s="28"/>
      <c r="FD92" s="381"/>
      <c r="FE92" s="392"/>
      <c r="FF92" s="388"/>
      <c r="FG92" s="135"/>
      <c r="FH92" s="135"/>
      <c r="FI92" s="382"/>
      <c r="FJ92" s="135"/>
      <c r="FK92" s="383"/>
      <c r="FL92" s="383"/>
      <c r="FM92" s="379"/>
      <c r="FN92" s="380"/>
      <c r="FO92" s="28"/>
      <c r="FP92" s="381"/>
      <c r="FQ92" s="392"/>
      <c r="FR92" s="388"/>
      <c r="FS92" s="135"/>
      <c r="FT92" s="135"/>
      <c r="FU92" s="382"/>
      <c r="FV92" s="135"/>
      <c r="FW92" s="383"/>
      <c r="FX92" s="383"/>
      <c r="FY92" s="379"/>
      <c r="FZ92" s="380"/>
      <c r="GA92" s="28"/>
      <c r="GB92" s="381"/>
      <c r="GC92" s="392"/>
      <c r="GD92" s="388"/>
      <c r="GE92" s="135"/>
      <c r="GF92" s="135"/>
      <c r="GG92" s="382"/>
      <c r="GH92" s="135"/>
      <c r="GI92" s="383"/>
      <c r="GJ92" s="383"/>
      <c r="GK92" s="379"/>
      <c r="GL92" s="380"/>
      <c r="GM92" s="28"/>
      <c r="GN92" s="381"/>
      <c r="GO92" s="392"/>
      <c r="GP92" s="388"/>
      <c r="GQ92" s="135"/>
      <c r="GR92" s="135"/>
      <c r="GS92" s="382"/>
      <c r="GT92" s="135"/>
      <c r="GU92" s="383"/>
      <c r="GV92" s="383"/>
      <c r="GW92" s="379"/>
      <c r="GX92" s="380"/>
      <c r="GY92" s="28"/>
      <c r="GZ92" s="381"/>
      <c r="HA92" s="392"/>
      <c r="HB92" s="388"/>
      <c r="HC92" s="135"/>
      <c r="HD92" s="135"/>
      <c r="HE92" s="382"/>
      <c r="HF92" s="135"/>
      <c r="HG92" s="383"/>
      <c r="HH92" s="383"/>
      <c r="HI92" s="379"/>
      <c r="HJ92" s="380"/>
      <c r="HK92" s="28"/>
      <c r="HL92" s="381"/>
      <c r="HM92" s="392"/>
      <c r="HN92" s="388"/>
      <c r="HO92" s="135"/>
      <c r="HP92" s="135"/>
      <c r="HQ92" s="382"/>
      <c r="HR92" s="135"/>
      <c r="HS92" s="383"/>
      <c r="HT92" s="383"/>
      <c r="HU92" s="379"/>
      <c r="HV92" s="380"/>
      <c r="HW92" s="28"/>
      <c r="HX92" s="381"/>
      <c r="HY92" s="392"/>
      <c r="HZ92" s="388"/>
      <c r="IA92" s="135"/>
      <c r="IB92" s="135"/>
      <c r="IC92" s="382"/>
      <c r="ID92" s="135"/>
      <c r="IE92" s="383"/>
      <c r="IF92" s="383"/>
      <c r="IG92" s="379"/>
      <c r="IH92" s="380"/>
      <c r="II92" s="28"/>
      <c r="IJ92" s="381"/>
      <c r="IK92" s="392"/>
      <c r="IL92" s="388"/>
      <c r="IM92" s="135"/>
      <c r="IN92" s="135"/>
      <c r="IO92" s="382"/>
      <c r="IP92" s="135"/>
      <c r="IQ92" s="383"/>
      <c r="IR92" s="383"/>
      <c r="IS92" s="379"/>
      <c r="IT92" s="380"/>
      <c r="IU92" s="28"/>
      <c r="IV92" s="381"/>
      <c r="IW92" s="392"/>
      <c r="IX92" s="388"/>
      <c r="IY92" s="135"/>
      <c r="IZ92" s="135"/>
      <c r="JA92" s="382"/>
      <c r="JB92" s="135"/>
      <c r="JC92" s="383"/>
      <c r="JD92" s="383"/>
      <c r="JE92" s="379"/>
      <c r="JF92" s="380"/>
      <c r="JG92" s="28"/>
      <c r="JH92" s="381"/>
      <c r="JI92" s="392"/>
      <c r="JJ92" s="388"/>
      <c r="JK92" s="135"/>
      <c r="JL92" s="135"/>
      <c r="JM92" s="382"/>
      <c r="JN92" s="135"/>
      <c r="JO92" s="383"/>
      <c r="JP92" s="383"/>
      <c r="JQ92" s="379"/>
      <c r="JR92" s="380"/>
      <c r="JS92" s="28"/>
      <c r="JT92" s="381"/>
      <c r="JU92" s="392"/>
      <c r="JV92" s="388"/>
      <c r="JW92" s="135"/>
      <c r="JX92" s="135"/>
      <c r="JY92" s="382"/>
      <c r="JZ92" s="135"/>
      <c r="KA92" s="383"/>
      <c r="KB92" s="383"/>
      <c r="KC92" s="379"/>
      <c r="KD92" s="380"/>
      <c r="KE92" s="28"/>
      <c r="KF92" s="381"/>
      <c r="KG92" s="392"/>
      <c r="KH92" s="388"/>
      <c r="KI92" s="135"/>
      <c r="KJ92" s="135"/>
      <c r="KK92" s="382"/>
      <c r="KL92" s="135"/>
      <c r="KM92" s="383"/>
      <c r="KN92" s="383"/>
      <c r="KO92" s="379"/>
      <c r="KP92" s="380"/>
      <c r="KQ92" s="28"/>
      <c r="KR92" s="381"/>
      <c r="KS92" s="392"/>
      <c r="KT92" s="388"/>
      <c r="KU92" s="135"/>
      <c r="KV92" s="135"/>
      <c r="KW92" s="382"/>
      <c r="KX92" s="135"/>
      <c r="KY92" s="383"/>
      <c r="KZ92" s="383"/>
      <c r="LA92" s="379"/>
      <c r="LB92" s="380"/>
      <c r="LC92" s="28"/>
      <c r="LD92" s="381"/>
      <c r="LE92" s="392"/>
      <c r="LF92" s="388"/>
      <c r="LG92" s="135"/>
      <c r="LH92" s="135"/>
      <c r="LI92" s="382"/>
      <c r="LJ92" s="135"/>
      <c r="LK92" s="383"/>
      <c r="LL92" s="383"/>
      <c r="LM92" s="379"/>
      <c r="LN92" s="380"/>
      <c r="LO92" s="28"/>
      <c r="LP92" s="381"/>
      <c r="LQ92" s="392"/>
      <c r="LR92" s="388"/>
      <c r="LS92" s="135"/>
      <c r="LT92" s="135"/>
      <c r="LU92" s="382"/>
      <c r="LV92" s="135"/>
      <c r="LW92" s="383"/>
      <c r="LX92" s="383"/>
      <c r="LY92" s="379"/>
      <c r="LZ92" s="380"/>
      <c r="MA92" s="28"/>
      <c r="MB92" s="381"/>
      <c r="MC92" s="392"/>
      <c r="MD92" s="388"/>
      <c r="ME92" s="135"/>
      <c r="MF92" s="135"/>
      <c r="MG92" s="382"/>
      <c r="MH92" s="135"/>
      <c r="MI92" s="383"/>
      <c r="MJ92" s="383"/>
      <c r="MK92" s="379"/>
      <c r="ML92" s="380"/>
      <c r="MM92" s="28"/>
      <c r="MN92" s="381"/>
      <c r="MO92" s="392"/>
      <c r="MP92" s="388"/>
      <c r="MQ92" s="135"/>
      <c r="MR92" s="135"/>
      <c r="MS92" s="382"/>
      <c r="MT92" s="135"/>
      <c r="MU92" s="383"/>
      <c r="MV92" s="383"/>
      <c r="MW92" s="379"/>
      <c r="MX92" s="380"/>
      <c r="MY92" s="28"/>
      <c r="MZ92" s="381"/>
      <c r="NA92" s="392"/>
      <c r="NB92" s="388"/>
      <c r="NC92" s="135"/>
      <c r="ND92" s="135"/>
      <c r="NE92" s="382"/>
      <c r="NF92" s="135"/>
      <c r="NG92" s="383"/>
      <c r="NH92" s="383"/>
      <c r="NI92" s="379"/>
      <c r="NJ92" s="380"/>
      <c r="NK92" s="28"/>
      <c r="NL92" s="381"/>
      <c r="NM92" s="392"/>
      <c r="NN92" s="388"/>
      <c r="NO92" s="135"/>
      <c r="NP92" s="135"/>
      <c r="NQ92" s="382"/>
      <c r="NR92" s="135"/>
      <c r="NS92" s="383"/>
      <c r="NT92" s="383"/>
      <c r="NU92" s="379"/>
      <c r="NV92" s="380"/>
      <c r="NW92" s="28"/>
      <c r="NX92" s="381"/>
      <c r="NY92" s="392"/>
      <c r="NZ92" s="388"/>
      <c r="OA92" s="135"/>
      <c r="OB92" s="135"/>
      <c r="OC92" s="382"/>
      <c r="OD92" s="135"/>
      <c r="OE92" s="383"/>
      <c r="OF92" s="383"/>
      <c r="OG92" s="379"/>
      <c r="OH92" s="380"/>
      <c r="OI92" s="28"/>
      <c r="OJ92" s="381"/>
      <c r="OK92" s="392"/>
      <c r="OL92" s="388"/>
      <c r="OM92" s="135"/>
      <c r="ON92" s="135"/>
      <c r="OO92" s="382"/>
      <c r="OP92" s="135"/>
      <c r="OQ92" s="383"/>
      <c r="OR92" s="383"/>
      <c r="OS92" s="379"/>
      <c r="OT92" s="380"/>
      <c r="OU92" s="28"/>
      <c r="OV92" s="381"/>
      <c r="OW92" s="392"/>
      <c r="OX92" s="388"/>
      <c r="OY92" s="135"/>
      <c r="OZ92" s="135"/>
      <c r="PA92" s="382"/>
      <c r="PB92" s="135"/>
      <c r="PC92" s="383"/>
      <c r="PD92" s="383"/>
      <c r="PE92" s="379"/>
      <c r="PF92" s="380"/>
      <c r="PG92" s="28"/>
      <c r="PH92" s="381"/>
      <c r="PI92" s="392"/>
      <c r="PJ92" s="388"/>
      <c r="PK92" s="135"/>
      <c r="PL92" s="135"/>
      <c r="PM92" s="382"/>
      <c r="PN92" s="135"/>
      <c r="PO92" s="383"/>
      <c r="PP92" s="383"/>
      <c r="PQ92" s="379"/>
      <c r="PR92" s="380"/>
      <c r="PS92" s="28"/>
      <c r="PT92" s="381"/>
      <c r="PU92" s="392"/>
      <c r="PV92" s="388"/>
      <c r="PW92" s="135"/>
      <c r="PX92" s="135"/>
      <c r="PY92" s="382"/>
      <c r="PZ92" s="135"/>
      <c r="QA92" s="383"/>
      <c r="QB92" s="383"/>
      <c r="QC92" s="379"/>
      <c r="QD92" s="380"/>
      <c r="QE92" s="28"/>
      <c r="QF92" s="381"/>
      <c r="QG92" s="392"/>
      <c r="QH92" s="388"/>
      <c r="QI92" s="135"/>
      <c r="QJ92" s="135"/>
      <c r="QK92" s="382"/>
      <c r="QL92" s="135"/>
      <c r="QM92" s="383"/>
      <c r="QN92" s="383"/>
      <c r="QO92" s="379"/>
      <c r="QP92" s="380"/>
      <c r="QQ92" s="28"/>
      <c r="QR92" s="381"/>
      <c r="QS92" s="392"/>
      <c r="QT92" s="388"/>
      <c r="QU92" s="135"/>
      <c r="QV92" s="135"/>
      <c r="QW92" s="382"/>
      <c r="QX92" s="135"/>
      <c r="QY92" s="383"/>
      <c r="QZ92" s="383"/>
      <c r="RA92" s="379"/>
      <c r="RB92" s="380"/>
      <c r="RC92" s="28"/>
      <c r="RD92" s="381"/>
      <c r="RE92" s="392"/>
      <c r="RF92" s="388"/>
      <c r="RG92" s="135"/>
      <c r="RH92" s="135"/>
      <c r="RI92" s="382"/>
      <c r="RJ92" s="135"/>
      <c r="RK92" s="383"/>
      <c r="RL92" s="383"/>
      <c r="RM92" s="379"/>
      <c r="RN92" s="380"/>
      <c r="RO92" s="28"/>
      <c r="RP92" s="381"/>
      <c r="RQ92" s="392"/>
      <c r="RR92" s="388"/>
      <c r="RS92" s="135"/>
      <c r="RT92" s="135"/>
      <c r="RU92" s="382"/>
      <c r="RV92" s="135"/>
      <c r="RW92" s="383"/>
      <c r="RX92" s="383"/>
      <c r="RY92" s="379"/>
      <c r="RZ92" s="380"/>
      <c r="SA92" s="28"/>
      <c r="SB92" s="381"/>
      <c r="SC92" s="392"/>
      <c r="SD92" s="388"/>
      <c r="SE92" s="135"/>
      <c r="SF92" s="135"/>
      <c r="SG92" s="382"/>
      <c r="SH92" s="135"/>
      <c r="SI92" s="383"/>
      <c r="SJ92" s="383"/>
      <c r="SK92" s="379"/>
      <c r="SL92" s="380"/>
      <c r="SM92" s="28"/>
      <c r="SN92" s="381"/>
      <c r="SO92" s="392"/>
      <c r="SP92" s="388"/>
      <c r="SQ92" s="135"/>
      <c r="SR92" s="135"/>
      <c r="SS92" s="382"/>
      <c r="ST92" s="135"/>
      <c r="SU92" s="383"/>
      <c r="SV92" s="383"/>
      <c r="SW92" s="379"/>
      <c r="SX92" s="380"/>
      <c r="SY92" s="28"/>
      <c r="SZ92" s="381"/>
      <c r="TA92" s="392"/>
      <c r="TB92" s="388"/>
      <c r="TC92" s="135"/>
      <c r="TD92" s="135"/>
      <c r="TE92" s="382"/>
      <c r="TF92" s="135"/>
      <c r="TG92" s="383"/>
      <c r="TH92" s="383"/>
      <c r="TI92" s="379"/>
      <c r="TJ92" s="380"/>
      <c r="TK92" s="28"/>
      <c r="TL92" s="381"/>
      <c r="TM92" s="392"/>
      <c r="TN92" s="388"/>
      <c r="TO92" s="135"/>
      <c r="TP92" s="135"/>
      <c r="TQ92" s="382"/>
      <c r="TR92" s="135"/>
      <c r="TS92" s="383"/>
      <c r="TT92" s="383"/>
      <c r="TU92" s="379"/>
      <c r="TV92" s="380"/>
      <c r="TW92" s="28"/>
      <c r="TX92" s="381"/>
      <c r="TY92" s="392"/>
      <c r="TZ92" s="388"/>
      <c r="UA92" s="135"/>
      <c r="UB92" s="135"/>
      <c r="UC92" s="382"/>
      <c r="UD92" s="135"/>
      <c r="UE92" s="383"/>
      <c r="UF92" s="383"/>
      <c r="UG92" s="379"/>
      <c r="UH92" s="380"/>
      <c r="UI92" s="28"/>
      <c r="UJ92" s="381"/>
      <c r="UK92" s="392"/>
      <c r="UL92" s="388"/>
      <c r="UM92" s="135"/>
      <c r="UN92" s="135"/>
      <c r="UO92" s="382"/>
      <c r="UP92" s="135"/>
      <c r="UQ92" s="383"/>
      <c r="UR92" s="383"/>
      <c r="US92" s="379"/>
      <c r="UT92" s="380"/>
      <c r="UU92" s="28"/>
      <c r="UV92" s="381"/>
      <c r="UW92" s="392"/>
      <c r="UX92" s="388"/>
      <c r="UY92" s="135"/>
      <c r="UZ92" s="135"/>
      <c r="VA92" s="382"/>
      <c r="VB92" s="135"/>
      <c r="VC92" s="383"/>
      <c r="VD92" s="383"/>
      <c r="VE92" s="379"/>
      <c r="VF92" s="380"/>
      <c r="VG92" s="28"/>
      <c r="VH92" s="381"/>
      <c r="VI92" s="392"/>
      <c r="VJ92" s="388"/>
      <c r="VK92" s="135"/>
      <c r="VL92" s="135"/>
      <c r="VM92" s="382"/>
      <c r="VN92" s="135"/>
      <c r="VO92" s="383"/>
      <c r="VP92" s="383"/>
      <c r="VQ92" s="379"/>
      <c r="VR92" s="380"/>
      <c r="VS92" s="28"/>
      <c r="VT92" s="381"/>
      <c r="VU92" s="392"/>
      <c r="VV92" s="388"/>
      <c r="VW92" s="135"/>
      <c r="VX92" s="135"/>
      <c r="VY92" s="382"/>
      <c r="VZ92" s="135"/>
      <c r="WA92" s="383"/>
      <c r="WB92" s="383"/>
      <c r="WC92" s="379"/>
      <c r="WD92" s="380"/>
      <c r="WE92" s="28"/>
      <c r="WF92" s="381"/>
      <c r="WG92" s="392"/>
      <c r="WH92" s="388"/>
      <c r="WI92" s="135"/>
      <c r="WJ92" s="135"/>
      <c r="WK92" s="382"/>
      <c r="WL92" s="135"/>
      <c r="WM92" s="383"/>
      <c r="WN92" s="383"/>
      <c r="WO92" s="379"/>
      <c r="WP92" s="380"/>
      <c r="WQ92" s="28"/>
      <c r="WR92" s="381"/>
      <c r="WS92" s="392"/>
      <c r="WT92" s="388"/>
      <c r="WU92" s="135"/>
      <c r="WV92" s="135"/>
      <c r="WW92" s="382"/>
      <c r="WX92" s="135"/>
      <c r="WY92" s="383"/>
      <c r="WZ92" s="383"/>
      <c r="XA92" s="379"/>
      <c r="XB92" s="380"/>
      <c r="XC92" s="28"/>
      <c r="XD92" s="381"/>
      <c r="XE92" s="392"/>
      <c r="XF92" s="388"/>
      <c r="XG92" s="135"/>
      <c r="XH92" s="135"/>
      <c r="XI92" s="382"/>
      <c r="XJ92" s="135"/>
      <c r="XK92" s="383"/>
      <c r="XL92" s="383"/>
      <c r="XM92" s="379"/>
      <c r="XN92" s="380"/>
      <c r="XO92" s="28"/>
      <c r="XP92" s="381"/>
      <c r="XQ92" s="392"/>
      <c r="XR92" s="388"/>
      <c r="XS92" s="135"/>
      <c r="XT92" s="135"/>
      <c r="XU92" s="382"/>
      <c r="XV92" s="135"/>
      <c r="XW92" s="383"/>
      <c r="XX92" s="383"/>
      <c r="XY92" s="379"/>
      <c r="XZ92" s="380"/>
      <c r="YA92" s="28"/>
      <c r="YB92" s="381"/>
      <c r="YC92" s="392"/>
      <c r="YD92" s="388"/>
      <c r="YE92" s="135"/>
      <c r="YF92" s="135"/>
      <c r="YG92" s="382"/>
      <c r="YH92" s="135"/>
      <c r="YI92" s="383"/>
      <c r="YJ92" s="383"/>
      <c r="YK92" s="379"/>
      <c r="YL92" s="380"/>
      <c r="YM92" s="28"/>
      <c r="YN92" s="381"/>
      <c r="YO92" s="392"/>
      <c r="YP92" s="388"/>
      <c r="YQ92" s="135"/>
      <c r="YR92" s="135"/>
      <c r="YS92" s="382"/>
      <c r="YT92" s="135"/>
      <c r="YU92" s="383"/>
      <c r="YV92" s="383"/>
      <c r="YW92" s="379"/>
      <c r="YX92" s="380"/>
      <c r="YY92" s="28"/>
      <c r="YZ92" s="381"/>
      <c r="ZA92" s="392"/>
      <c r="ZB92" s="388"/>
      <c r="ZC92" s="135"/>
      <c r="ZD92" s="135"/>
      <c r="ZE92" s="382"/>
      <c r="ZF92" s="135"/>
      <c r="ZG92" s="383"/>
      <c r="ZH92" s="383"/>
      <c r="ZI92" s="379"/>
      <c r="ZJ92" s="380"/>
      <c r="ZK92" s="28"/>
      <c r="ZL92" s="381"/>
      <c r="ZM92" s="392"/>
      <c r="ZN92" s="388"/>
      <c r="ZO92" s="135"/>
      <c r="ZP92" s="135"/>
      <c r="ZQ92" s="382"/>
      <c r="ZR92" s="135"/>
      <c r="ZS92" s="383"/>
      <c r="ZT92" s="383"/>
      <c r="ZU92" s="379"/>
      <c r="ZV92" s="380"/>
      <c r="ZW92" s="28"/>
      <c r="ZX92" s="381"/>
      <c r="ZY92" s="392"/>
      <c r="ZZ92" s="388"/>
      <c r="AAA92" s="135"/>
      <c r="AAB92" s="135"/>
      <c r="AAC92" s="382"/>
      <c r="AAD92" s="135"/>
      <c r="AAE92" s="383"/>
      <c r="AAF92" s="383"/>
      <c r="AAG92" s="379"/>
      <c r="AAH92" s="380"/>
      <c r="AAI92" s="28"/>
      <c r="AAJ92" s="381"/>
      <c r="AAK92" s="392"/>
      <c r="AAL92" s="388"/>
      <c r="AAM92" s="135"/>
      <c r="AAN92" s="135"/>
      <c r="AAO92" s="382"/>
      <c r="AAP92" s="135"/>
      <c r="AAQ92" s="383"/>
      <c r="AAR92" s="383"/>
      <c r="AAS92" s="379"/>
      <c r="AAT92" s="380"/>
      <c r="AAU92" s="28"/>
      <c r="AAV92" s="381"/>
      <c r="AAW92" s="392"/>
      <c r="AAX92" s="388"/>
      <c r="AAY92" s="135"/>
      <c r="AAZ92" s="135"/>
      <c r="ABA92" s="382"/>
      <c r="ABB92" s="135"/>
      <c r="ABC92" s="383"/>
      <c r="ABD92" s="383"/>
      <c r="ABE92" s="379"/>
      <c r="ABF92" s="380"/>
      <c r="ABG92" s="28"/>
      <c r="ABH92" s="381"/>
      <c r="ABI92" s="392"/>
      <c r="ABJ92" s="388"/>
      <c r="ABK92" s="135"/>
      <c r="ABL92" s="135"/>
      <c r="ABM92" s="382"/>
      <c r="ABN92" s="135"/>
      <c r="ABO92" s="383"/>
      <c r="ABP92" s="383"/>
      <c r="ABQ92" s="379"/>
      <c r="ABR92" s="380"/>
      <c r="ABS92" s="28"/>
      <c r="ABT92" s="381"/>
      <c r="ABU92" s="392"/>
      <c r="ABV92" s="388"/>
      <c r="ABW92" s="135"/>
      <c r="ABX92" s="135"/>
      <c r="ABY92" s="382"/>
      <c r="ABZ92" s="135"/>
      <c r="ACA92" s="383"/>
      <c r="ACB92" s="383"/>
      <c r="ACC92" s="379"/>
      <c r="ACD92" s="380"/>
      <c r="ACE92" s="28"/>
      <c r="ACF92" s="381"/>
      <c r="ACG92" s="392"/>
      <c r="ACH92" s="388"/>
      <c r="ACI92" s="135"/>
      <c r="ACJ92" s="135"/>
      <c r="ACK92" s="382"/>
      <c r="ACL92" s="135"/>
      <c r="ACM92" s="383"/>
      <c r="ACN92" s="383"/>
      <c r="ACO92" s="379"/>
      <c r="ACP92" s="380"/>
      <c r="ACQ92" s="28"/>
      <c r="ACR92" s="381"/>
      <c r="ACS92" s="392"/>
      <c r="ACT92" s="388"/>
      <c r="ACU92" s="135"/>
      <c r="ACV92" s="135"/>
      <c r="ACW92" s="382"/>
      <c r="ACX92" s="135"/>
      <c r="ACY92" s="383"/>
      <c r="ACZ92" s="383"/>
      <c r="ADA92" s="379"/>
      <c r="ADB92" s="380"/>
      <c r="ADC92" s="28"/>
      <c r="ADD92" s="381"/>
      <c r="ADE92" s="392"/>
      <c r="ADF92" s="388"/>
      <c r="ADG92" s="135"/>
      <c r="ADH92" s="135"/>
      <c r="ADI92" s="382"/>
      <c r="ADJ92" s="135"/>
      <c r="ADK92" s="383"/>
      <c r="ADL92" s="383"/>
      <c r="ADM92" s="379"/>
      <c r="ADN92" s="380"/>
      <c r="ADO92" s="28"/>
      <c r="ADP92" s="381"/>
      <c r="ADQ92" s="392"/>
      <c r="ADR92" s="388"/>
      <c r="ADS92" s="135"/>
      <c r="ADT92" s="135"/>
      <c r="ADU92" s="382"/>
      <c r="ADV92" s="135"/>
      <c r="ADW92" s="383"/>
      <c r="ADX92" s="383"/>
      <c r="ADY92" s="379"/>
      <c r="ADZ92" s="380"/>
      <c r="AEA92" s="28"/>
      <c r="AEB92" s="381"/>
      <c r="AEC92" s="392"/>
      <c r="AED92" s="388"/>
      <c r="AEE92" s="135"/>
      <c r="AEF92" s="135"/>
      <c r="AEG92" s="382"/>
      <c r="AEH92" s="135"/>
      <c r="AEI92" s="383"/>
      <c r="AEJ92" s="383"/>
      <c r="AEK92" s="379"/>
      <c r="AEL92" s="380"/>
      <c r="AEM92" s="28"/>
      <c r="AEN92" s="381"/>
      <c r="AEO92" s="392"/>
      <c r="AEP92" s="388"/>
      <c r="AEQ92" s="135"/>
      <c r="AER92" s="135"/>
      <c r="AES92" s="382"/>
      <c r="AET92" s="135"/>
      <c r="AEU92" s="383"/>
      <c r="AEV92" s="383"/>
      <c r="AEW92" s="379"/>
      <c r="AEX92" s="380"/>
      <c r="AEY92" s="28"/>
      <c r="AEZ92" s="381"/>
      <c r="AFA92" s="392"/>
      <c r="AFB92" s="388"/>
      <c r="AFC92" s="135"/>
      <c r="AFD92" s="135"/>
      <c r="AFE92" s="382"/>
      <c r="AFF92" s="135"/>
      <c r="AFG92" s="383"/>
      <c r="AFH92" s="383"/>
      <c r="AFI92" s="379"/>
      <c r="AFJ92" s="380"/>
      <c r="AFK92" s="28"/>
      <c r="AFL92" s="381"/>
      <c r="AFM92" s="392"/>
      <c r="AFN92" s="388"/>
      <c r="AFO92" s="135"/>
      <c r="AFP92" s="135"/>
      <c r="AFQ92" s="382"/>
      <c r="AFR92" s="135"/>
      <c r="AFS92" s="383"/>
      <c r="AFT92" s="383"/>
      <c r="AFU92" s="379"/>
      <c r="AFV92" s="380"/>
      <c r="AFW92" s="28"/>
      <c r="AFX92" s="381"/>
      <c r="AFY92" s="392"/>
      <c r="AFZ92" s="388"/>
      <c r="AGA92" s="135"/>
      <c r="AGB92" s="135"/>
      <c r="AGC92" s="382"/>
      <c r="AGD92" s="135"/>
      <c r="AGE92" s="383"/>
      <c r="AGF92" s="383"/>
      <c r="AGG92" s="379"/>
      <c r="AGH92" s="380"/>
      <c r="AGI92" s="28"/>
      <c r="AGJ92" s="381"/>
      <c r="AGK92" s="392"/>
      <c r="AGL92" s="388"/>
      <c r="AGM92" s="135"/>
      <c r="AGN92" s="135"/>
      <c r="AGO92" s="382"/>
      <c r="AGP92" s="135"/>
      <c r="AGQ92" s="383"/>
      <c r="AGR92" s="383"/>
      <c r="AGS92" s="379"/>
      <c r="AGT92" s="380"/>
      <c r="AGU92" s="28"/>
      <c r="AGV92" s="381"/>
      <c r="AGW92" s="392"/>
      <c r="AGX92" s="388"/>
      <c r="AGY92" s="135"/>
      <c r="AGZ92" s="135"/>
      <c r="AHA92" s="382"/>
      <c r="AHB92" s="135"/>
      <c r="AHC92" s="383"/>
      <c r="AHD92" s="383"/>
      <c r="AHE92" s="379"/>
      <c r="AHF92" s="380"/>
      <c r="AHG92" s="28"/>
      <c r="AHH92" s="381"/>
      <c r="AHI92" s="392"/>
      <c r="AHJ92" s="388"/>
      <c r="AHK92" s="135"/>
      <c r="AHL92" s="135"/>
      <c r="AHM92" s="382"/>
      <c r="AHN92" s="135"/>
      <c r="AHO92" s="383"/>
      <c r="AHP92" s="383"/>
      <c r="AHQ92" s="379"/>
      <c r="AHR92" s="380"/>
      <c r="AHS92" s="28"/>
      <c r="AHT92" s="381"/>
      <c r="AHU92" s="392"/>
      <c r="AHV92" s="388"/>
      <c r="AHW92" s="135"/>
      <c r="AHX92" s="135"/>
      <c r="AHY92" s="382"/>
      <c r="AHZ92" s="135"/>
      <c r="AIA92" s="383"/>
      <c r="AIB92" s="383"/>
      <c r="AIC92" s="379"/>
      <c r="AID92" s="380"/>
      <c r="AIE92" s="28"/>
      <c r="AIF92" s="381"/>
      <c r="AIG92" s="392"/>
      <c r="AIH92" s="388"/>
      <c r="AII92" s="135"/>
      <c r="AIJ92" s="135"/>
      <c r="AIK92" s="382"/>
      <c r="AIL92" s="135"/>
      <c r="AIM92" s="383"/>
      <c r="AIN92" s="383"/>
      <c r="AIO92" s="379"/>
      <c r="AIP92" s="380"/>
      <c r="AIQ92" s="28"/>
      <c r="AIR92" s="381"/>
      <c r="AIS92" s="392"/>
      <c r="AIT92" s="388"/>
      <c r="AIU92" s="135"/>
      <c r="AIV92" s="135"/>
      <c r="AIW92" s="382"/>
      <c r="AIX92" s="135"/>
      <c r="AIY92" s="383"/>
      <c r="AIZ92" s="383"/>
      <c r="AJA92" s="379"/>
      <c r="AJB92" s="380"/>
      <c r="AJC92" s="28"/>
      <c r="AJD92" s="381"/>
      <c r="AJE92" s="392"/>
      <c r="AJF92" s="388"/>
      <c r="AJG92" s="135"/>
      <c r="AJH92" s="135"/>
      <c r="AJI92" s="382"/>
      <c r="AJJ92" s="135"/>
      <c r="AJK92" s="383"/>
      <c r="AJL92" s="383"/>
      <c r="AJM92" s="379"/>
      <c r="AJN92" s="380"/>
      <c r="AJO92" s="28"/>
      <c r="AJP92" s="381"/>
      <c r="AJQ92" s="392"/>
      <c r="AJR92" s="388"/>
      <c r="AJS92" s="135"/>
      <c r="AJT92" s="135"/>
      <c r="AJU92" s="382"/>
      <c r="AJV92" s="135"/>
      <c r="AJW92" s="383"/>
      <c r="AJX92" s="383"/>
      <c r="AJY92" s="379"/>
      <c r="AJZ92" s="380"/>
      <c r="AKA92" s="28"/>
      <c r="AKB92" s="381"/>
      <c r="AKC92" s="392"/>
      <c r="AKD92" s="388"/>
      <c r="AKE92" s="135"/>
      <c r="AKF92" s="135"/>
      <c r="AKG92" s="382"/>
      <c r="AKH92" s="135"/>
      <c r="AKI92" s="383"/>
      <c r="AKJ92" s="383"/>
      <c r="AKK92" s="379"/>
      <c r="AKL92" s="380"/>
      <c r="AKM92" s="28"/>
      <c r="AKN92" s="381"/>
      <c r="AKO92" s="392"/>
      <c r="AKP92" s="388"/>
      <c r="AKQ92" s="135"/>
      <c r="AKR92" s="135"/>
      <c r="AKS92" s="382"/>
      <c r="AKT92" s="135"/>
      <c r="AKU92" s="383"/>
      <c r="AKV92" s="383"/>
      <c r="AKW92" s="379"/>
      <c r="AKX92" s="380"/>
      <c r="AKY92" s="28"/>
      <c r="AKZ92" s="381"/>
      <c r="ALA92" s="392"/>
      <c r="ALB92" s="388"/>
      <c r="ALC92" s="135"/>
      <c r="ALD92" s="135"/>
      <c r="ALE92" s="382"/>
      <c r="ALF92" s="135"/>
      <c r="ALG92" s="383"/>
      <c r="ALH92" s="383"/>
      <c r="ALI92" s="379"/>
      <c r="ALJ92" s="380"/>
      <c r="ALK92" s="28"/>
      <c r="ALL92" s="381"/>
      <c r="ALM92" s="392"/>
      <c r="ALN92" s="388"/>
      <c r="ALO92" s="135"/>
      <c r="ALP92" s="135"/>
      <c r="ALQ92" s="382"/>
      <c r="ALR92" s="135"/>
      <c r="ALS92" s="383"/>
      <c r="ALT92" s="383"/>
      <c r="ALU92" s="379"/>
      <c r="ALV92" s="380"/>
      <c r="ALW92" s="28"/>
      <c r="ALX92" s="381"/>
      <c r="ALY92" s="392"/>
      <c r="ALZ92" s="388"/>
      <c r="AMA92" s="135"/>
      <c r="AMB92" s="135"/>
      <c r="AMC92" s="382"/>
      <c r="AMD92" s="135"/>
      <c r="AME92" s="383"/>
      <c r="AMF92" s="383"/>
      <c r="AMG92" s="379"/>
      <c r="AMH92" s="380"/>
      <c r="AMI92" s="28"/>
      <c r="AMJ92" s="381"/>
      <c r="AMK92" s="392"/>
      <c r="AML92" s="388"/>
      <c r="AMM92" s="135"/>
      <c r="AMN92" s="135"/>
      <c r="AMO92" s="382"/>
      <c r="AMP92" s="135"/>
      <c r="AMQ92" s="383"/>
      <c r="AMR92" s="383"/>
      <c r="AMS92" s="379"/>
      <c r="AMT92" s="380"/>
      <c r="AMU92" s="28"/>
      <c r="AMV92" s="381"/>
      <c r="AMW92" s="392"/>
      <c r="AMX92" s="388"/>
      <c r="AMY92" s="135"/>
      <c r="AMZ92" s="135"/>
      <c r="ANA92" s="382"/>
      <c r="ANB92" s="135"/>
      <c r="ANC92" s="383"/>
      <c r="AND92" s="383"/>
      <c r="ANE92" s="379"/>
      <c r="ANF92" s="380"/>
      <c r="ANG92" s="28"/>
      <c r="ANH92" s="381"/>
      <c r="ANI92" s="392"/>
      <c r="ANJ92" s="388"/>
      <c r="ANK92" s="135"/>
      <c r="ANL92" s="135"/>
      <c r="ANM92" s="382"/>
      <c r="ANN92" s="135"/>
      <c r="ANO92" s="383"/>
      <c r="ANP92" s="383"/>
      <c r="ANQ92" s="379"/>
      <c r="ANR92" s="380"/>
      <c r="ANS92" s="28"/>
      <c r="ANT92" s="381"/>
      <c r="ANU92" s="392"/>
      <c r="ANV92" s="388"/>
      <c r="ANW92" s="135"/>
      <c r="ANX92" s="135"/>
      <c r="ANY92" s="382"/>
      <c r="ANZ92" s="135"/>
      <c r="AOA92" s="383"/>
      <c r="AOB92" s="383"/>
      <c r="AOC92" s="379"/>
      <c r="AOD92" s="380"/>
      <c r="AOE92" s="28"/>
      <c r="AOF92" s="381"/>
      <c r="AOG92" s="392"/>
      <c r="AOH92" s="388"/>
      <c r="AOI92" s="135"/>
      <c r="AOJ92" s="135"/>
      <c r="AOK92" s="382"/>
      <c r="AOL92" s="135"/>
      <c r="AOM92" s="383"/>
      <c r="AON92" s="383"/>
      <c r="AOO92" s="379"/>
      <c r="AOP92" s="380"/>
      <c r="AOQ92" s="28"/>
      <c r="AOR92" s="381"/>
      <c r="AOS92" s="392"/>
      <c r="AOT92" s="388"/>
      <c r="AOU92" s="135"/>
      <c r="AOV92" s="135"/>
      <c r="AOW92" s="382"/>
      <c r="AOX92" s="135"/>
      <c r="AOY92" s="383"/>
      <c r="AOZ92" s="383"/>
      <c r="APA92" s="379"/>
      <c r="APB92" s="380"/>
      <c r="APC92" s="28"/>
      <c r="APD92" s="381"/>
      <c r="APE92" s="392"/>
      <c r="APF92" s="388"/>
      <c r="APG92" s="135"/>
      <c r="APH92" s="135"/>
      <c r="API92" s="382"/>
      <c r="APJ92" s="135"/>
      <c r="APK92" s="383"/>
      <c r="APL92" s="383"/>
      <c r="APM92" s="379"/>
      <c r="APN92" s="380"/>
      <c r="APO92" s="28"/>
      <c r="APP92" s="381"/>
      <c r="APQ92" s="392"/>
      <c r="APR92" s="388"/>
      <c r="APS92" s="135"/>
      <c r="APT92" s="135"/>
      <c r="APU92" s="382"/>
      <c r="APV92" s="135"/>
      <c r="APW92" s="383"/>
      <c r="APX92" s="383"/>
      <c r="APY92" s="379"/>
      <c r="APZ92" s="380"/>
      <c r="AQA92" s="28"/>
      <c r="AQB92" s="381"/>
      <c r="AQC92" s="392"/>
      <c r="AQD92" s="388"/>
      <c r="AQE92" s="135"/>
      <c r="AQF92" s="135"/>
      <c r="AQG92" s="382"/>
      <c r="AQH92" s="135"/>
      <c r="AQI92" s="383"/>
      <c r="AQJ92" s="383"/>
      <c r="AQK92" s="379"/>
      <c r="AQL92" s="380"/>
      <c r="AQM92" s="28"/>
      <c r="AQN92" s="381"/>
      <c r="AQO92" s="392"/>
      <c r="AQP92" s="388"/>
      <c r="AQQ92" s="135"/>
      <c r="AQR92" s="135"/>
      <c r="AQS92" s="382"/>
      <c r="AQT92" s="135"/>
      <c r="AQU92" s="383"/>
      <c r="AQV92" s="383"/>
      <c r="AQW92" s="379"/>
      <c r="AQX92" s="380"/>
      <c r="AQY92" s="28"/>
      <c r="AQZ92" s="381"/>
      <c r="ARA92" s="392"/>
      <c r="ARB92" s="388"/>
      <c r="ARC92" s="135"/>
      <c r="ARD92" s="135"/>
      <c r="ARE92" s="382"/>
      <c r="ARF92" s="135"/>
      <c r="ARG92" s="383"/>
      <c r="ARH92" s="383"/>
      <c r="ARI92" s="379"/>
      <c r="ARJ92" s="380"/>
      <c r="ARK92" s="28"/>
      <c r="ARL92" s="381"/>
      <c r="ARM92" s="392"/>
      <c r="ARN92" s="388"/>
      <c r="ARO92" s="135"/>
      <c r="ARP92" s="135"/>
      <c r="ARQ92" s="382"/>
      <c r="ARR92" s="135"/>
      <c r="ARS92" s="383"/>
      <c r="ART92" s="383"/>
      <c r="ARU92" s="379"/>
      <c r="ARV92" s="380"/>
      <c r="ARW92" s="28"/>
      <c r="ARX92" s="381"/>
      <c r="ARY92" s="392"/>
      <c r="ARZ92" s="388"/>
      <c r="ASA92" s="135"/>
      <c r="ASB92" s="135"/>
      <c r="ASC92" s="382"/>
      <c r="ASD92" s="135"/>
      <c r="ASE92" s="383"/>
      <c r="ASF92" s="383"/>
      <c r="ASG92" s="379"/>
      <c r="ASH92" s="380"/>
      <c r="ASI92" s="28"/>
      <c r="ASJ92" s="381"/>
      <c r="ASK92" s="392"/>
      <c r="ASL92" s="388"/>
      <c r="ASM92" s="135"/>
      <c r="ASN92" s="135"/>
      <c r="ASO92" s="382"/>
      <c r="ASP92" s="135"/>
      <c r="ASQ92" s="383"/>
      <c r="ASR92" s="383"/>
      <c r="ASS92" s="379"/>
      <c r="AST92" s="380"/>
      <c r="ASU92" s="28"/>
      <c r="ASV92" s="381"/>
      <c r="ASW92" s="392"/>
      <c r="ASX92" s="388"/>
      <c r="ASY92" s="135"/>
      <c r="ASZ92" s="135"/>
      <c r="ATA92" s="382"/>
      <c r="ATB92" s="135"/>
      <c r="ATC92" s="383"/>
      <c r="ATD92" s="383"/>
      <c r="ATE92" s="379"/>
      <c r="ATF92" s="380"/>
      <c r="ATG92" s="28"/>
      <c r="ATH92" s="381"/>
      <c r="ATI92" s="392"/>
      <c r="ATJ92" s="388"/>
      <c r="ATK92" s="135"/>
      <c r="ATL92" s="135"/>
      <c r="ATM92" s="382"/>
      <c r="ATN92" s="135"/>
      <c r="ATO92" s="383"/>
      <c r="ATP92" s="383"/>
      <c r="ATQ92" s="379"/>
      <c r="ATR92" s="380"/>
      <c r="ATS92" s="28"/>
      <c r="ATT92" s="381"/>
      <c r="ATU92" s="392"/>
      <c r="ATV92" s="388"/>
      <c r="ATW92" s="135"/>
      <c r="ATX92" s="135"/>
      <c r="ATY92" s="382"/>
      <c r="ATZ92" s="135"/>
      <c r="AUA92" s="383"/>
      <c r="AUB92" s="383"/>
      <c r="AUC92" s="379"/>
      <c r="AUD92" s="380"/>
      <c r="AUE92" s="28"/>
      <c r="AUF92" s="381"/>
      <c r="AUG92" s="392"/>
      <c r="AUH92" s="388"/>
      <c r="AUI92" s="135"/>
      <c r="AUJ92" s="135"/>
      <c r="AUK92" s="382"/>
      <c r="AUL92" s="135"/>
      <c r="AUM92" s="383"/>
      <c r="AUN92" s="383"/>
      <c r="AUO92" s="379"/>
      <c r="AUP92" s="380"/>
      <c r="AUQ92" s="28"/>
      <c r="AUR92" s="381"/>
      <c r="AUS92" s="392"/>
      <c r="AUT92" s="388"/>
      <c r="AUU92" s="135"/>
      <c r="AUV92" s="135"/>
      <c r="AUW92" s="382"/>
      <c r="AUX92" s="135"/>
      <c r="AUY92" s="383"/>
      <c r="AUZ92" s="383"/>
      <c r="AVA92" s="379"/>
      <c r="AVB92" s="380"/>
      <c r="AVC92" s="28"/>
      <c r="AVD92" s="381"/>
      <c r="AVE92" s="392"/>
      <c r="AVF92" s="388"/>
      <c r="AVG92" s="135"/>
      <c r="AVH92" s="135"/>
      <c r="AVI92" s="382"/>
      <c r="AVJ92" s="135"/>
      <c r="AVK92" s="383"/>
      <c r="AVL92" s="383"/>
      <c r="AVM92" s="379"/>
      <c r="AVN92" s="380"/>
      <c r="AVO92" s="28"/>
      <c r="AVP92" s="381"/>
      <c r="AVQ92" s="392"/>
      <c r="AVR92" s="388"/>
      <c r="AVS92" s="135"/>
      <c r="AVT92" s="135"/>
      <c r="AVU92" s="382"/>
      <c r="AVV92" s="135"/>
      <c r="AVW92" s="383"/>
      <c r="AVX92" s="383"/>
      <c r="AVY92" s="379"/>
      <c r="AVZ92" s="380"/>
      <c r="AWA92" s="28"/>
      <c r="AWB92" s="381"/>
      <c r="AWC92" s="392"/>
      <c r="AWD92" s="388"/>
      <c r="AWE92" s="135"/>
      <c r="AWF92" s="135"/>
      <c r="AWG92" s="382"/>
      <c r="AWH92" s="135"/>
      <c r="AWI92" s="383"/>
      <c r="AWJ92" s="383"/>
      <c r="AWK92" s="379"/>
      <c r="AWL92" s="380"/>
      <c r="AWM92" s="28"/>
      <c r="AWN92" s="381"/>
      <c r="AWO92" s="392"/>
      <c r="AWP92" s="388"/>
      <c r="AWQ92" s="135"/>
      <c r="AWR92" s="135"/>
      <c r="AWS92" s="382"/>
      <c r="AWT92" s="135"/>
      <c r="AWU92" s="383"/>
      <c r="AWV92" s="383"/>
      <c r="AWW92" s="379"/>
      <c r="AWX92" s="380"/>
      <c r="AWY92" s="28"/>
      <c r="AWZ92" s="381"/>
      <c r="AXA92" s="392"/>
      <c r="AXB92" s="388"/>
      <c r="AXC92" s="135"/>
      <c r="AXD92" s="135"/>
      <c r="AXE92" s="382"/>
      <c r="AXF92" s="135"/>
      <c r="AXG92" s="383"/>
      <c r="AXH92" s="383"/>
      <c r="AXI92" s="379"/>
      <c r="AXJ92" s="380"/>
      <c r="AXK92" s="28"/>
      <c r="AXL92" s="381"/>
      <c r="AXM92" s="392"/>
      <c r="AXN92" s="388"/>
      <c r="AXO92" s="135"/>
      <c r="AXP92" s="135"/>
      <c r="AXQ92" s="382"/>
      <c r="AXR92" s="135"/>
      <c r="AXS92" s="383"/>
      <c r="AXT92" s="383"/>
      <c r="AXU92" s="379"/>
      <c r="AXV92" s="380"/>
      <c r="AXW92" s="28"/>
      <c r="AXX92" s="381"/>
      <c r="AXY92" s="392"/>
      <c r="AXZ92" s="388"/>
      <c r="AYA92" s="135"/>
      <c r="AYB92" s="135"/>
      <c r="AYC92" s="382"/>
      <c r="AYD92" s="135"/>
      <c r="AYE92" s="383"/>
      <c r="AYF92" s="383"/>
      <c r="AYG92" s="379"/>
      <c r="AYH92" s="380"/>
      <c r="AYI92" s="28"/>
      <c r="AYJ92" s="381"/>
      <c r="AYK92" s="392"/>
      <c r="AYL92" s="388"/>
      <c r="AYM92" s="135"/>
      <c r="AYN92" s="135"/>
      <c r="AYO92" s="382"/>
      <c r="AYP92" s="135"/>
      <c r="AYQ92" s="383"/>
      <c r="AYR92" s="383"/>
      <c r="AYS92" s="379"/>
      <c r="AYT92" s="380"/>
      <c r="AYU92" s="28"/>
      <c r="AYV92" s="381"/>
      <c r="AYW92" s="392"/>
      <c r="AYX92" s="388"/>
      <c r="AYY92" s="135"/>
      <c r="AYZ92" s="135"/>
      <c r="AZA92" s="382"/>
      <c r="AZB92" s="135"/>
      <c r="AZC92" s="383"/>
      <c r="AZD92" s="383"/>
      <c r="AZE92" s="379"/>
      <c r="AZF92" s="380"/>
      <c r="AZG92" s="28"/>
      <c r="AZH92" s="381"/>
      <c r="AZI92" s="392"/>
      <c r="AZJ92" s="388"/>
      <c r="AZK92" s="135"/>
      <c r="AZL92" s="135"/>
      <c r="AZM92" s="382"/>
      <c r="AZN92" s="135"/>
      <c r="AZO92" s="383"/>
      <c r="AZP92" s="383"/>
      <c r="AZQ92" s="379"/>
      <c r="AZR92" s="380"/>
      <c r="AZS92" s="28"/>
      <c r="AZT92" s="381"/>
      <c r="AZU92" s="392"/>
      <c r="AZV92" s="388"/>
      <c r="AZW92" s="135"/>
      <c r="AZX92" s="135"/>
      <c r="AZY92" s="382"/>
      <c r="AZZ92" s="135"/>
      <c r="BAA92" s="383"/>
      <c r="BAB92" s="383"/>
      <c r="BAC92" s="379"/>
      <c r="BAD92" s="380"/>
      <c r="BAE92" s="28"/>
      <c r="BAF92" s="381"/>
      <c r="BAG92" s="392"/>
      <c r="BAH92" s="388"/>
      <c r="BAI92" s="135"/>
      <c r="BAJ92" s="135"/>
      <c r="BAK92" s="382"/>
      <c r="BAL92" s="135"/>
      <c r="BAM92" s="383"/>
      <c r="BAN92" s="383"/>
      <c r="BAO92" s="379"/>
      <c r="BAP92" s="380"/>
      <c r="BAQ92" s="28"/>
      <c r="BAR92" s="381"/>
      <c r="BAS92" s="392"/>
      <c r="BAT92" s="388"/>
      <c r="BAU92" s="135"/>
      <c r="BAV92" s="135"/>
      <c r="BAW92" s="382"/>
      <c r="BAX92" s="135"/>
      <c r="BAY92" s="383"/>
      <c r="BAZ92" s="383"/>
      <c r="BBA92" s="379"/>
      <c r="BBB92" s="380"/>
      <c r="BBC92" s="28"/>
      <c r="BBD92" s="381"/>
      <c r="BBE92" s="392"/>
      <c r="BBF92" s="388"/>
      <c r="BBG92" s="135"/>
      <c r="BBH92" s="135"/>
      <c r="BBI92" s="382"/>
      <c r="BBJ92" s="135"/>
      <c r="BBK92" s="383"/>
      <c r="BBL92" s="383"/>
      <c r="BBM92" s="379"/>
      <c r="BBN92" s="380"/>
      <c r="BBO92" s="28"/>
      <c r="BBP92" s="381"/>
      <c r="BBQ92" s="392"/>
      <c r="BBR92" s="388"/>
      <c r="BBS92" s="135"/>
      <c r="BBT92" s="135"/>
      <c r="BBU92" s="382"/>
      <c r="BBV92" s="135"/>
      <c r="BBW92" s="383"/>
      <c r="BBX92" s="383"/>
      <c r="BBY92" s="379"/>
      <c r="BBZ92" s="380"/>
      <c r="BCA92" s="28"/>
      <c r="BCB92" s="381"/>
      <c r="BCC92" s="392"/>
      <c r="BCD92" s="388"/>
      <c r="BCE92" s="135"/>
      <c r="BCF92" s="135"/>
      <c r="BCG92" s="382"/>
      <c r="BCH92" s="135"/>
      <c r="BCI92" s="383"/>
      <c r="BCJ92" s="383"/>
      <c r="BCK92" s="379"/>
      <c r="BCL92" s="380"/>
      <c r="BCM92" s="28"/>
      <c r="BCN92" s="381"/>
      <c r="BCO92" s="392"/>
      <c r="BCP92" s="388"/>
      <c r="BCQ92" s="135"/>
      <c r="BCR92" s="135"/>
      <c r="BCS92" s="382"/>
      <c r="BCT92" s="135"/>
      <c r="BCU92" s="383"/>
      <c r="BCV92" s="383"/>
      <c r="BCW92" s="379"/>
      <c r="BCX92" s="380"/>
      <c r="BCY92" s="28"/>
      <c r="BCZ92" s="381"/>
      <c r="BDA92" s="392"/>
      <c r="BDB92" s="388"/>
      <c r="BDC92" s="135"/>
      <c r="BDD92" s="135"/>
      <c r="BDE92" s="382"/>
      <c r="BDF92" s="135"/>
      <c r="BDG92" s="383"/>
      <c r="BDH92" s="383"/>
      <c r="BDI92" s="379"/>
      <c r="BDJ92" s="380"/>
      <c r="BDK92" s="28"/>
      <c r="BDL92" s="381"/>
      <c r="BDM92" s="392"/>
      <c r="BDN92" s="388"/>
      <c r="BDO92" s="135"/>
      <c r="BDP92" s="135"/>
      <c r="BDQ92" s="382"/>
      <c r="BDR92" s="135"/>
      <c r="BDS92" s="383"/>
      <c r="BDT92" s="383"/>
      <c r="BDU92" s="379"/>
      <c r="BDV92" s="380"/>
      <c r="BDW92" s="28"/>
      <c r="BDX92" s="381"/>
      <c r="BDY92" s="392"/>
      <c r="BDZ92" s="388"/>
      <c r="BEA92" s="135"/>
      <c r="BEB92" s="135"/>
      <c r="BEC92" s="382"/>
      <c r="BED92" s="135"/>
      <c r="BEE92" s="383"/>
      <c r="BEF92" s="383"/>
      <c r="BEG92" s="379"/>
      <c r="BEH92" s="380"/>
      <c r="BEI92" s="28"/>
      <c r="BEJ92" s="381"/>
      <c r="BEK92" s="392"/>
      <c r="BEL92" s="388"/>
      <c r="BEM92" s="135"/>
      <c r="BEN92" s="135"/>
      <c r="BEO92" s="382"/>
      <c r="BEP92" s="135"/>
      <c r="BEQ92" s="383"/>
      <c r="BER92" s="383"/>
      <c r="BES92" s="379"/>
      <c r="BET92" s="380"/>
      <c r="BEU92" s="28"/>
      <c r="BEV92" s="381"/>
      <c r="BEW92" s="392"/>
      <c r="BEX92" s="388"/>
      <c r="BEY92" s="135"/>
      <c r="BEZ92" s="135"/>
      <c r="BFA92" s="382"/>
      <c r="BFB92" s="135"/>
      <c r="BFC92" s="383"/>
      <c r="BFD92" s="383"/>
      <c r="BFE92" s="379"/>
      <c r="BFF92" s="380"/>
      <c r="BFG92" s="28"/>
      <c r="BFH92" s="381"/>
      <c r="BFI92" s="392"/>
      <c r="BFJ92" s="388"/>
      <c r="BFK92" s="135"/>
      <c r="BFL92" s="135"/>
      <c r="BFM92" s="382"/>
      <c r="BFN92" s="135"/>
      <c r="BFO92" s="383"/>
      <c r="BFP92" s="383"/>
      <c r="BFQ92" s="379"/>
      <c r="BFR92" s="380"/>
      <c r="BFS92" s="28"/>
      <c r="BFT92" s="381"/>
      <c r="BFU92" s="392"/>
      <c r="BFV92" s="388"/>
      <c r="BFW92" s="135"/>
      <c r="BFX92" s="135"/>
      <c r="BFY92" s="382"/>
      <c r="BFZ92" s="135"/>
      <c r="BGA92" s="383"/>
      <c r="BGB92" s="383"/>
      <c r="BGC92" s="379"/>
      <c r="BGD92" s="380"/>
      <c r="BGE92" s="28"/>
      <c r="BGF92" s="381"/>
      <c r="BGG92" s="392"/>
      <c r="BGH92" s="388"/>
      <c r="BGI92" s="135"/>
      <c r="BGJ92" s="135"/>
      <c r="BGK92" s="382"/>
      <c r="BGL92" s="135"/>
      <c r="BGM92" s="383"/>
      <c r="BGN92" s="383"/>
      <c r="BGO92" s="379"/>
      <c r="BGP92" s="380"/>
      <c r="BGQ92" s="28"/>
      <c r="BGR92" s="381"/>
      <c r="BGS92" s="392"/>
      <c r="BGT92" s="388"/>
      <c r="BGU92" s="135"/>
      <c r="BGV92" s="135"/>
      <c r="BGW92" s="382"/>
      <c r="BGX92" s="135"/>
      <c r="BGY92" s="383"/>
      <c r="BGZ92" s="383"/>
      <c r="BHA92" s="379"/>
      <c r="BHB92" s="380"/>
      <c r="BHC92" s="28"/>
      <c r="BHD92" s="381"/>
      <c r="BHE92" s="392"/>
      <c r="BHF92" s="388"/>
      <c r="BHG92" s="135"/>
      <c r="BHH92" s="135"/>
      <c r="BHI92" s="382"/>
      <c r="BHJ92" s="135"/>
      <c r="BHK92" s="383"/>
      <c r="BHL92" s="383"/>
      <c r="BHM92" s="379"/>
      <c r="BHN92" s="380"/>
      <c r="BHO92" s="28"/>
      <c r="BHP92" s="381"/>
      <c r="BHQ92" s="392"/>
      <c r="BHR92" s="388"/>
      <c r="BHS92" s="135"/>
      <c r="BHT92" s="135"/>
      <c r="BHU92" s="382"/>
      <c r="BHV92" s="135"/>
      <c r="BHW92" s="383"/>
      <c r="BHX92" s="383"/>
      <c r="BHY92" s="379"/>
      <c r="BHZ92" s="380"/>
      <c r="BIA92" s="28"/>
      <c r="BIB92" s="381"/>
      <c r="BIC92" s="392"/>
      <c r="BID92" s="388"/>
      <c r="BIE92" s="135"/>
      <c r="BIF92" s="135"/>
      <c r="BIG92" s="382"/>
      <c r="BIH92" s="135"/>
      <c r="BII92" s="383"/>
      <c r="BIJ92" s="383"/>
      <c r="BIK92" s="379"/>
      <c r="BIL92" s="380"/>
      <c r="BIM92" s="28"/>
      <c r="BIN92" s="381"/>
      <c r="BIO92" s="392"/>
      <c r="BIP92" s="388"/>
      <c r="BIQ92" s="135"/>
      <c r="BIR92" s="135"/>
      <c r="BIS92" s="382"/>
      <c r="BIT92" s="135"/>
      <c r="BIU92" s="383"/>
      <c r="BIV92" s="383"/>
      <c r="BIW92" s="379"/>
      <c r="BIX92" s="380"/>
      <c r="BIY92" s="28"/>
      <c r="BIZ92" s="381"/>
      <c r="BJA92" s="392"/>
      <c r="BJB92" s="388"/>
      <c r="BJC92" s="135"/>
      <c r="BJD92" s="135"/>
      <c r="BJE92" s="382"/>
      <c r="BJF92" s="135"/>
      <c r="BJG92" s="383"/>
      <c r="BJH92" s="383"/>
      <c r="BJI92" s="379"/>
      <c r="BJJ92" s="380"/>
      <c r="BJK92" s="28"/>
      <c r="BJL92" s="381"/>
      <c r="BJM92" s="392"/>
      <c r="BJN92" s="388"/>
      <c r="BJO92" s="135"/>
      <c r="BJP92" s="135"/>
      <c r="BJQ92" s="382"/>
      <c r="BJR92" s="135"/>
      <c r="BJS92" s="383"/>
      <c r="BJT92" s="383"/>
      <c r="BJU92" s="379"/>
      <c r="BJV92" s="380"/>
      <c r="BJW92" s="28"/>
      <c r="BJX92" s="381"/>
      <c r="BJY92" s="392"/>
      <c r="BJZ92" s="388"/>
      <c r="BKA92" s="135"/>
      <c r="BKB92" s="135"/>
      <c r="BKC92" s="382"/>
      <c r="BKD92" s="135"/>
      <c r="BKE92" s="383"/>
      <c r="BKF92" s="383"/>
      <c r="BKG92" s="379"/>
      <c r="BKH92" s="380"/>
      <c r="BKI92" s="28"/>
      <c r="BKJ92" s="381"/>
      <c r="BKK92" s="392"/>
      <c r="BKL92" s="388"/>
      <c r="BKM92" s="135"/>
      <c r="BKN92" s="135"/>
      <c r="BKO92" s="382"/>
      <c r="BKP92" s="135"/>
      <c r="BKQ92" s="383"/>
      <c r="BKR92" s="383"/>
      <c r="BKS92" s="379"/>
      <c r="BKT92" s="380"/>
      <c r="BKU92" s="28"/>
      <c r="BKV92" s="381"/>
      <c r="BKW92" s="392"/>
      <c r="BKX92" s="388"/>
      <c r="BKY92" s="135"/>
      <c r="BKZ92" s="135"/>
      <c r="BLA92" s="382"/>
      <c r="BLB92" s="135"/>
      <c r="BLC92" s="383"/>
      <c r="BLD92" s="383"/>
      <c r="BLE92" s="379"/>
      <c r="BLF92" s="380"/>
      <c r="BLG92" s="28"/>
      <c r="BLH92" s="381"/>
      <c r="BLI92" s="392"/>
      <c r="BLJ92" s="388"/>
      <c r="BLK92" s="135"/>
      <c r="BLL92" s="135"/>
      <c r="BLM92" s="382"/>
      <c r="BLN92" s="135"/>
      <c r="BLO92" s="383"/>
      <c r="BLP92" s="383"/>
      <c r="BLQ92" s="379"/>
      <c r="BLR92" s="380"/>
      <c r="BLS92" s="28"/>
      <c r="BLT92" s="381"/>
      <c r="BLU92" s="392"/>
      <c r="BLV92" s="388"/>
      <c r="BLW92" s="135"/>
      <c r="BLX92" s="135"/>
      <c r="BLY92" s="382"/>
      <c r="BLZ92" s="135"/>
      <c r="BMA92" s="383"/>
      <c r="BMB92" s="383"/>
      <c r="BMC92" s="379"/>
      <c r="BMD92" s="380"/>
      <c r="BME92" s="28"/>
      <c r="BMF92" s="381"/>
      <c r="BMG92" s="392"/>
      <c r="BMH92" s="388"/>
      <c r="BMI92" s="135"/>
      <c r="BMJ92" s="135"/>
      <c r="BMK92" s="382"/>
      <c r="BML92" s="135"/>
      <c r="BMM92" s="383"/>
      <c r="BMN92" s="383"/>
      <c r="BMO92" s="379"/>
      <c r="BMP92" s="380"/>
      <c r="BMQ92" s="28"/>
      <c r="BMR92" s="381"/>
      <c r="BMS92" s="392"/>
      <c r="BMT92" s="388"/>
      <c r="BMU92" s="135"/>
      <c r="BMV92" s="135"/>
      <c r="BMW92" s="382"/>
      <c r="BMX92" s="135"/>
      <c r="BMY92" s="383"/>
      <c r="BMZ92" s="383"/>
      <c r="BNA92" s="379"/>
      <c r="BNB92" s="380"/>
      <c r="BNC92" s="28"/>
      <c r="BND92" s="381"/>
      <c r="BNE92" s="392"/>
      <c r="BNF92" s="388"/>
      <c r="BNG92" s="135"/>
      <c r="BNH92" s="135"/>
      <c r="BNI92" s="382"/>
      <c r="BNJ92" s="135"/>
      <c r="BNK92" s="383"/>
      <c r="BNL92" s="383"/>
      <c r="BNM92" s="379"/>
      <c r="BNN92" s="380"/>
      <c r="BNO92" s="28"/>
      <c r="BNP92" s="381"/>
      <c r="BNQ92" s="392"/>
      <c r="BNR92" s="388"/>
      <c r="BNS92" s="135"/>
      <c r="BNT92" s="135"/>
      <c r="BNU92" s="382"/>
      <c r="BNV92" s="135"/>
      <c r="BNW92" s="383"/>
      <c r="BNX92" s="383"/>
      <c r="BNY92" s="379"/>
      <c r="BNZ92" s="380"/>
      <c r="BOA92" s="28"/>
      <c r="BOB92" s="381"/>
      <c r="BOC92" s="392"/>
      <c r="BOD92" s="388"/>
      <c r="BOE92" s="135"/>
      <c r="BOF92" s="135"/>
      <c r="BOG92" s="382"/>
      <c r="BOH92" s="135"/>
      <c r="BOI92" s="383"/>
      <c r="BOJ92" s="383"/>
      <c r="BOK92" s="379"/>
      <c r="BOL92" s="380"/>
      <c r="BOM92" s="28"/>
      <c r="BON92" s="381"/>
      <c r="BOO92" s="392"/>
      <c r="BOP92" s="388"/>
      <c r="BOQ92" s="135"/>
      <c r="BOR92" s="135"/>
      <c r="BOS92" s="382"/>
      <c r="BOT92" s="135"/>
      <c r="BOU92" s="383"/>
      <c r="BOV92" s="383"/>
      <c r="BOW92" s="379"/>
      <c r="BOX92" s="380"/>
      <c r="BOY92" s="28"/>
      <c r="BOZ92" s="381"/>
      <c r="BPA92" s="392"/>
      <c r="BPB92" s="388"/>
      <c r="BPC92" s="135"/>
      <c r="BPD92" s="135"/>
      <c r="BPE92" s="382"/>
      <c r="BPF92" s="135"/>
      <c r="BPG92" s="383"/>
      <c r="BPH92" s="383"/>
      <c r="BPI92" s="379"/>
      <c r="BPJ92" s="380"/>
      <c r="BPK92" s="28"/>
      <c r="BPL92" s="381"/>
      <c r="BPM92" s="392"/>
      <c r="BPN92" s="388"/>
      <c r="BPO92" s="135"/>
      <c r="BPP92" s="135"/>
      <c r="BPQ92" s="382"/>
      <c r="BPR92" s="135"/>
      <c r="BPS92" s="383"/>
      <c r="BPT92" s="383"/>
      <c r="BPU92" s="379"/>
      <c r="BPV92" s="380"/>
      <c r="BPW92" s="28"/>
      <c r="BPX92" s="381"/>
      <c r="BPY92" s="392"/>
      <c r="BPZ92" s="388"/>
      <c r="BQA92" s="135"/>
      <c r="BQB92" s="135"/>
      <c r="BQC92" s="382"/>
      <c r="BQD92" s="135"/>
      <c r="BQE92" s="383"/>
      <c r="BQF92" s="383"/>
      <c r="BQG92" s="379"/>
      <c r="BQH92" s="380"/>
      <c r="BQI92" s="28"/>
      <c r="BQJ92" s="381"/>
      <c r="BQK92" s="392"/>
      <c r="BQL92" s="388"/>
      <c r="BQM92" s="135"/>
      <c r="BQN92" s="135"/>
      <c r="BQO92" s="382"/>
      <c r="BQP92" s="135"/>
      <c r="BQQ92" s="383"/>
      <c r="BQR92" s="383"/>
      <c r="BQS92" s="379"/>
      <c r="BQT92" s="380"/>
      <c r="BQU92" s="28"/>
      <c r="BQV92" s="381"/>
      <c r="BQW92" s="392"/>
      <c r="BQX92" s="388"/>
      <c r="BQY92" s="135"/>
      <c r="BQZ92" s="135"/>
      <c r="BRA92" s="382"/>
      <c r="BRB92" s="135"/>
      <c r="BRC92" s="383"/>
      <c r="BRD92" s="383"/>
      <c r="BRE92" s="379"/>
      <c r="BRF92" s="380"/>
      <c r="BRG92" s="28"/>
      <c r="BRH92" s="381"/>
      <c r="BRI92" s="392"/>
      <c r="BRJ92" s="388"/>
      <c r="BRK92" s="135"/>
      <c r="BRL92" s="135"/>
      <c r="BRM92" s="382"/>
      <c r="BRN92" s="135"/>
      <c r="BRO92" s="383"/>
      <c r="BRP92" s="383"/>
      <c r="BRQ92" s="379"/>
      <c r="BRR92" s="380"/>
      <c r="BRS92" s="28"/>
      <c r="BRT92" s="381"/>
      <c r="BRU92" s="392"/>
      <c r="BRV92" s="388"/>
      <c r="BRW92" s="135"/>
      <c r="BRX92" s="135"/>
      <c r="BRY92" s="382"/>
      <c r="BRZ92" s="135"/>
      <c r="BSA92" s="383"/>
      <c r="BSB92" s="383"/>
      <c r="BSC92" s="379"/>
      <c r="BSD92" s="380"/>
      <c r="BSE92" s="28"/>
      <c r="BSF92" s="381"/>
      <c r="BSG92" s="392"/>
      <c r="BSH92" s="388"/>
      <c r="BSI92" s="135"/>
      <c r="BSJ92" s="135"/>
      <c r="BSK92" s="382"/>
      <c r="BSL92" s="135"/>
      <c r="BSM92" s="383"/>
      <c r="BSN92" s="383"/>
      <c r="BSO92" s="379"/>
      <c r="BSP92" s="380"/>
      <c r="BSQ92" s="28"/>
      <c r="BSR92" s="381"/>
      <c r="BSS92" s="392"/>
      <c r="BST92" s="388"/>
      <c r="BSU92" s="135"/>
      <c r="BSV92" s="135"/>
      <c r="BSW92" s="382"/>
      <c r="BSX92" s="135"/>
      <c r="BSY92" s="383"/>
      <c r="BSZ92" s="383"/>
      <c r="BTA92" s="379"/>
      <c r="BTB92" s="380"/>
      <c r="BTC92" s="28"/>
      <c r="BTD92" s="381"/>
      <c r="BTE92" s="392"/>
      <c r="BTF92" s="388"/>
      <c r="BTG92" s="135"/>
      <c r="BTH92" s="135"/>
      <c r="BTI92" s="382"/>
      <c r="BTJ92" s="135"/>
      <c r="BTK92" s="383"/>
      <c r="BTL92" s="383"/>
      <c r="BTM92" s="379"/>
      <c r="BTN92" s="380"/>
      <c r="BTO92" s="28"/>
      <c r="BTP92" s="381"/>
      <c r="BTQ92" s="392"/>
      <c r="BTR92" s="388"/>
      <c r="BTS92" s="135"/>
      <c r="BTT92" s="135"/>
      <c r="BTU92" s="382"/>
      <c r="BTV92" s="135"/>
      <c r="BTW92" s="383"/>
      <c r="BTX92" s="383"/>
      <c r="BTY92" s="379"/>
      <c r="BTZ92" s="380"/>
      <c r="BUA92" s="28"/>
      <c r="BUB92" s="381"/>
      <c r="BUC92" s="392"/>
      <c r="BUD92" s="388"/>
      <c r="BUE92" s="135"/>
      <c r="BUF92" s="135"/>
      <c r="BUG92" s="382"/>
      <c r="BUH92" s="135"/>
      <c r="BUI92" s="383"/>
      <c r="BUJ92" s="383"/>
      <c r="BUK92" s="379"/>
      <c r="BUL92" s="380"/>
      <c r="BUM92" s="28"/>
      <c r="BUN92" s="381"/>
      <c r="BUO92" s="392"/>
      <c r="BUP92" s="388"/>
      <c r="BUQ92" s="135"/>
      <c r="BUR92" s="135"/>
      <c r="BUS92" s="382"/>
      <c r="BUT92" s="135"/>
      <c r="BUU92" s="383"/>
      <c r="BUV92" s="383"/>
      <c r="BUW92" s="379"/>
      <c r="BUX92" s="380"/>
      <c r="BUY92" s="28"/>
      <c r="BUZ92" s="381"/>
      <c r="BVA92" s="392"/>
      <c r="BVB92" s="388"/>
      <c r="BVC92" s="135"/>
      <c r="BVD92" s="135"/>
      <c r="BVE92" s="382"/>
      <c r="BVF92" s="135"/>
      <c r="BVG92" s="383"/>
      <c r="BVH92" s="383"/>
      <c r="BVI92" s="379"/>
      <c r="BVJ92" s="380"/>
      <c r="BVK92" s="28"/>
      <c r="BVL92" s="381"/>
      <c r="BVM92" s="392"/>
      <c r="BVN92" s="388"/>
      <c r="BVO92" s="135"/>
      <c r="BVP92" s="135"/>
      <c r="BVQ92" s="382"/>
      <c r="BVR92" s="135"/>
      <c r="BVS92" s="383"/>
      <c r="BVT92" s="383"/>
      <c r="BVU92" s="379"/>
      <c r="BVV92" s="380"/>
      <c r="BVW92" s="28"/>
      <c r="BVX92" s="381"/>
      <c r="BVY92" s="392"/>
      <c r="BVZ92" s="388"/>
      <c r="BWA92" s="135"/>
      <c r="BWB92" s="135"/>
      <c r="BWC92" s="382"/>
      <c r="BWD92" s="135"/>
      <c r="BWE92" s="383"/>
      <c r="BWF92" s="383"/>
      <c r="BWG92" s="379"/>
      <c r="BWH92" s="380"/>
      <c r="BWI92" s="28"/>
      <c r="BWJ92" s="381"/>
      <c r="BWK92" s="392"/>
      <c r="BWL92" s="388"/>
      <c r="BWM92" s="135"/>
      <c r="BWN92" s="135"/>
      <c r="BWO92" s="382"/>
      <c r="BWP92" s="135"/>
      <c r="BWQ92" s="383"/>
      <c r="BWR92" s="383"/>
      <c r="BWS92" s="379"/>
      <c r="BWT92" s="380"/>
      <c r="BWU92" s="28"/>
      <c r="BWV92" s="381"/>
      <c r="BWW92" s="392"/>
      <c r="BWX92" s="388"/>
      <c r="BWY92" s="135"/>
      <c r="BWZ92" s="135"/>
      <c r="BXA92" s="382"/>
      <c r="BXB92" s="135"/>
      <c r="BXC92" s="383"/>
      <c r="BXD92" s="383"/>
      <c r="BXE92" s="379"/>
      <c r="BXF92" s="380"/>
      <c r="BXG92" s="28"/>
      <c r="BXH92" s="381"/>
      <c r="BXI92" s="392"/>
      <c r="BXJ92" s="388"/>
      <c r="BXK92" s="135"/>
      <c r="BXL92" s="135"/>
      <c r="BXM92" s="382"/>
      <c r="BXN92" s="135"/>
      <c r="BXO92" s="383"/>
      <c r="BXP92" s="383"/>
      <c r="BXQ92" s="379"/>
      <c r="BXR92" s="380"/>
      <c r="BXS92" s="28"/>
      <c r="BXT92" s="381"/>
      <c r="BXU92" s="392"/>
      <c r="BXV92" s="388"/>
      <c r="BXW92" s="135"/>
      <c r="BXX92" s="135"/>
      <c r="BXY92" s="382"/>
      <c r="BXZ92" s="135"/>
      <c r="BYA92" s="383"/>
      <c r="BYB92" s="383"/>
      <c r="BYC92" s="379"/>
      <c r="BYD92" s="380"/>
      <c r="BYE92" s="28"/>
      <c r="BYF92" s="381"/>
      <c r="BYG92" s="392"/>
      <c r="BYH92" s="388"/>
      <c r="BYI92" s="135"/>
      <c r="BYJ92" s="135"/>
      <c r="BYK92" s="382"/>
      <c r="BYL92" s="135"/>
      <c r="BYM92" s="383"/>
      <c r="BYN92" s="383"/>
      <c r="BYO92" s="379"/>
      <c r="BYP92" s="380"/>
      <c r="BYQ92" s="28"/>
      <c r="BYR92" s="381"/>
      <c r="BYS92" s="392"/>
      <c r="BYT92" s="388"/>
      <c r="BYU92" s="135"/>
      <c r="BYV92" s="135"/>
      <c r="BYW92" s="382"/>
      <c r="BYX92" s="135"/>
      <c r="BYY92" s="383"/>
      <c r="BYZ92" s="383"/>
      <c r="BZA92" s="379"/>
      <c r="BZB92" s="380"/>
      <c r="BZC92" s="28"/>
      <c r="BZD92" s="381"/>
      <c r="BZE92" s="392"/>
      <c r="BZF92" s="388"/>
      <c r="BZG92" s="135"/>
      <c r="BZH92" s="135"/>
      <c r="BZI92" s="382"/>
      <c r="BZJ92" s="135"/>
      <c r="BZK92" s="383"/>
      <c r="BZL92" s="383"/>
      <c r="BZM92" s="379"/>
      <c r="BZN92" s="380"/>
      <c r="BZO92" s="28"/>
      <c r="BZP92" s="381"/>
      <c r="BZQ92" s="392"/>
      <c r="BZR92" s="388"/>
      <c r="BZS92" s="135"/>
      <c r="BZT92" s="135"/>
      <c r="BZU92" s="382"/>
      <c r="BZV92" s="135"/>
      <c r="BZW92" s="383"/>
      <c r="BZX92" s="383"/>
      <c r="BZY92" s="379"/>
      <c r="BZZ92" s="380"/>
      <c r="CAA92" s="28"/>
      <c r="CAB92" s="381"/>
      <c r="CAC92" s="392"/>
      <c r="CAD92" s="388"/>
      <c r="CAE92" s="135"/>
      <c r="CAF92" s="135"/>
      <c r="CAG92" s="382"/>
      <c r="CAH92" s="135"/>
      <c r="CAI92" s="383"/>
      <c r="CAJ92" s="383"/>
      <c r="CAK92" s="379"/>
      <c r="CAL92" s="380"/>
      <c r="CAM92" s="28"/>
      <c r="CAN92" s="381"/>
      <c r="CAO92" s="392"/>
      <c r="CAP92" s="388"/>
      <c r="CAQ92" s="135"/>
      <c r="CAR92" s="135"/>
      <c r="CAS92" s="382"/>
      <c r="CAT92" s="135"/>
      <c r="CAU92" s="383"/>
      <c r="CAV92" s="383"/>
      <c r="CAW92" s="379"/>
      <c r="CAX92" s="380"/>
      <c r="CAY92" s="28"/>
      <c r="CAZ92" s="381"/>
      <c r="CBA92" s="392"/>
      <c r="CBB92" s="388"/>
      <c r="CBC92" s="135"/>
      <c r="CBD92" s="135"/>
      <c r="CBE92" s="382"/>
      <c r="CBF92" s="135"/>
      <c r="CBG92" s="383"/>
      <c r="CBH92" s="383"/>
      <c r="CBI92" s="379"/>
      <c r="CBJ92" s="380"/>
      <c r="CBK92" s="28"/>
      <c r="CBL92" s="381"/>
      <c r="CBM92" s="392"/>
      <c r="CBN92" s="388"/>
      <c r="CBO92" s="135"/>
      <c r="CBP92" s="135"/>
      <c r="CBQ92" s="382"/>
      <c r="CBR92" s="135"/>
      <c r="CBS92" s="383"/>
      <c r="CBT92" s="383"/>
      <c r="CBU92" s="379"/>
      <c r="CBV92" s="380"/>
      <c r="CBW92" s="28"/>
      <c r="CBX92" s="381"/>
      <c r="CBY92" s="392"/>
      <c r="CBZ92" s="388"/>
      <c r="CCA92" s="135"/>
      <c r="CCB92" s="135"/>
      <c r="CCC92" s="382"/>
      <c r="CCD92" s="135"/>
      <c r="CCE92" s="383"/>
      <c r="CCF92" s="383"/>
      <c r="CCG92" s="379"/>
      <c r="CCH92" s="380"/>
      <c r="CCI92" s="28"/>
      <c r="CCJ92" s="381"/>
      <c r="CCK92" s="392"/>
      <c r="CCL92" s="388"/>
      <c r="CCM92" s="135"/>
      <c r="CCN92" s="135"/>
      <c r="CCO92" s="382"/>
      <c r="CCP92" s="135"/>
      <c r="CCQ92" s="383"/>
      <c r="CCR92" s="383"/>
      <c r="CCS92" s="379"/>
      <c r="CCT92" s="380"/>
      <c r="CCU92" s="28"/>
      <c r="CCV92" s="381"/>
      <c r="CCW92" s="392"/>
      <c r="CCX92" s="388"/>
      <c r="CCY92" s="135"/>
      <c r="CCZ92" s="135"/>
      <c r="CDA92" s="382"/>
      <c r="CDB92" s="135"/>
      <c r="CDC92" s="383"/>
      <c r="CDD92" s="383"/>
      <c r="CDE92" s="379"/>
      <c r="CDF92" s="380"/>
      <c r="CDG92" s="28"/>
      <c r="CDH92" s="381"/>
      <c r="CDI92" s="392"/>
      <c r="CDJ92" s="388"/>
      <c r="CDK92" s="135"/>
      <c r="CDL92" s="135"/>
      <c r="CDM92" s="382"/>
      <c r="CDN92" s="135"/>
      <c r="CDO92" s="383"/>
      <c r="CDP92" s="383"/>
      <c r="CDQ92" s="379"/>
      <c r="CDR92" s="380"/>
      <c r="CDS92" s="28"/>
      <c r="CDT92" s="381"/>
      <c r="CDU92" s="392"/>
      <c r="CDV92" s="388"/>
      <c r="CDW92" s="135"/>
      <c r="CDX92" s="135"/>
      <c r="CDY92" s="382"/>
      <c r="CDZ92" s="135"/>
      <c r="CEA92" s="383"/>
      <c r="CEB92" s="383"/>
      <c r="CEC92" s="379"/>
      <c r="CED92" s="380"/>
      <c r="CEE92" s="28"/>
      <c r="CEF92" s="381"/>
      <c r="CEG92" s="392"/>
      <c r="CEH92" s="388"/>
      <c r="CEI92" s="135"/>
      <c r="CEJ92" s="135"/>
      <c r="CEK92" s="382"/>
      <c r="CEL92" s="135"/>
      <c r="CEM92" s="383"/>
      <c r="CEN92" s="383"/>
      <c r="CEO92" s="379"/>
      <c r="CEP92" s="380"/>
      <c r="CEQ92" s="28"/>
      <c r="CER92" s="381"/>
      <c r="CES92" s="392"/>
      <c r="CET92" s="388"/>
      <c r="CEU92" s="135"/>
      <c r="CEV92" s="135"/>
      <c r="CEW92" s="382"/>
      <c r="CEX92" s="135"/>
      <c r="CEY92" s="383"/>
      <c r="CEZ92" s="383"/>
      <c r="CFA92" s="379"/>
      <c r="CFB92" s="380"/>
      <c r="CFC92" s="28"/>
      <c r="CFD92" s="381"/>
      <c r="CFE92" s="392"/>
      <c r="CFF92" s="388"/>
      <c r="CFG92" s="135"/>
      <c r="CFH92" s="135"/>
      <c r="CFI92" s="382"/>
      <c r="CFJ92" s="135"/>
      <c r="CFK92" s="383"/>
      <c r="CFL92" s="383"/>
      <c r="CFM92" s="379"/>
      <c r="CFN92" s="380"/>
      <c r="CFO92" s="28"/>
      <c r="CFP92" s="381"/>
      <c r="CFQ92" s="392"/>
      <c r="CFR92" s="388"/>
      <c r="CFS92" s="135"/>
      <c r="CFT92" s="135"/>
      <c r="CFU92" s="382"/>
      <c r="CFV92" s="135"/>
      <c r="CFW92" s="383"/>
      <c r="CFX92" s="383"/>
      <c r="CFY92" s="379"/>
      <c r="CFZ92" s="380"/>
      <c r="CGA92" s="28"/>
      <c r="CGB92" s="381"/>
      <c r="CGC92" s="392"/>
      <c r="CGD92" s="388"/>
      <c r="CGE92" s="135"/>
      <c r="CGF92" s="135"/>
      <c r="CGG92" s="382"/>
      <c r="CGH92" s="135"/>
      <c r="CGI92" s="383"/>
      <c r="CGJ92" s="383"/>
      <c r="CGK92" s="379"/>
      <c r="CGL92" s="380"/>
      <c r="CGM92" s="28"/>
      <c r="CGN92" s="381"/>
      <c r="CGO92" s="392"/>
      <c r="CGP92" s="388"/>
      <c r="CGQ92" s="135"/>
      <c r="CGR92" s="135"/>
      <c r="CGS92" s="382"/>
      <c r="CGT92" s="135"/>
      <c r="CGU92" s="383"/>
      <c r="CGV92" s="383"/>
      <c r="CGW92" s="379"/>
      <c r="CGX92" s="380"/>
      <c r="CGY92" s="28"/>
      <c r="CGZ92" s="381"/>
      <c r="CHA92" s="392"/>
      <c r="CHB92" s="388"/>
      <c r="CHC92" s="135"/>
      <c r="CHD92" s="135"/>
      <c r="CHE92" s="382"/>
      <c r="CHF92" s="135"/>
      <c r="CHG92" s="383"/>
      <c r="CHH92" s="383"/>
      <c r="CHI92" s="379"/>
      <c r="CHJ92" s="380"/>
      <c r="CHK92" s="28"/>
      <c r="CHL92" s="381"/>
      <c r="CHM92" s="392"/>
      <c r="CHN92" s="388"/>
      <c r="CHO92" s="135"/>
      <c r="CHP92" s="135"/>
      <c r="CHQ92" s="382"/>
      <c r="CHR92" s="135"/>
      <c r="CHS92" s="383"/>
      <c r="CHT92" s="383"/>
      <c r="CHU92" s="379"/>
      <c r="CHV92" s="380"/>
      <c r="CHW92" s="28"/>
      <c r="CHX92" s="381"/>
      <c r="CHY92" s="392"/>
      <c r="CHZ92" s="388"/>
      <c r="CIA92" s="135"/>
      <c r="CIB92" s="135"/>
      <c r="CIC92" s="382"/>
      <c r="CID92" s="135"/>
      <c r="CIE92" s="383"/>
      <c r="CIF92" s="383"/>
      <c r="CIG92" s="379"/>
      <c r="CIH92" s="380"/>
      <c r="CII92" s="28"/>
      <c r="CIJ92" s="381"/>
      <c r="CIK92" s="392"/>
      <c r="CIL92" s="388"/>
      <c r="CIM92" s="135"/>
      <c r="CIN92" s="135"/>
      <c r="CIO92" s="382"/>
      <c r="CIP92" s="135"/>
      <c r="CIQ92" s="383"/>
      <c r="CIR92" s="383"/>
      <c r="CIS92" s="379"/>
      <c r="CIT92" s="380"/>
      <c r="CIU92" s="28"/>
      <c r="CIV92" s="381"/>
      <c r="CIW92" s="392"/>
      <c r="CIX92" s="388"/>
      <c r="CIY92" s="135"/>
      <c r="CIZ92" s="135"/>
      <c r="CJA92" s="382"/>
      <c r="CJB92" s="135"/>
      <c r="CJC92" s="383"/>
      <c r="CJD92" s="383"/>
      <c r="CJE92" s="379"/>
      <c r="CJF92" s="380"/>
      <c r="CJG92" s="28"/>
      <c r="CJH92" s="381"/>
      <c r="CJI92" s="392"/>
      <c r="CJJ92" s="388"/>
      <c r="CJK92" s="135"/>
      <c r="CJL92" s="135"/>
      <c r="CJM92" s="382"/>
      <c r="CJN92" s="135"/>
      <c r="CJO92" s="383"/>
      <c r="CJP92" s="383"/>
      <c r="CJQ92" s="379"/>
      <c r="CJR92" s="380"/>
      <c r="CJS92" s="28"/>
      <c r="CJT92" s="381"/>
      <c r="CJU92" s="392"/>
      <c r="CJV92" s="388"/>
      <c r="CJW92" s="135"/>
      <c r="CJX92" s="135"/>
      <c r="CJY92" s="382"/>
      <c r="CJZ92" s="135"/>
      <c r="CKA92" s="383"/>
      <c r="CKB92" s="383"/>
      <c r="CKC92" s="379"/>
      <c r="CKD92" s="380"/>
      <c r="CKE92" s="28"/>
      <c r="CKF92" s="381"/>
      <c r="CKG92" s="392"/>
      <c r="CKH92" s="388"/>
      <c r="CKI92" s="135"/>
      <c r="CKJ92" s="135"/>
      <c r="CKK92" s="382"/>
      <c r="CKL92" s="135"/>
      <c r="CKM92" s="383"/>
      <c r="CKN92" s="383"/>
      <c r="CKO92" s="379"/>
      <c r="CKP92" s="380"/>
      <c r="CKQ92" s="28"/>
      <c r="CKR92" s="381"/>
      <c r="CKS92" s="392"/>
      <c r="CKT92" s="388"/>
      <c r="CKU92" s="135"/>
      <c r="CKV92" s="135"/>
      <c r="CKW92" s="382"/>
      <c r="CKX92" s="135"/>
      <c r="CKY92" s="383"/>
      <c r="CKZ92" s="383"/>
      <c r="CLA92" s="379"/>
      <c r="CLB92" s="380"/>
      <c r="CLC92" s="28"/>
      <c r="CLD92" s="381"/>
      <c r="CLE92" s="392"/>
      <c r="CLF92" s="388"/>
      <c r="CLG92" s="135"/>
      <c r="CLH92" s="135"/>
      <c r="CLI92" s="382"/>
      <c r="CLJ92" s="135"/>
      <c r="CLK92" s="383"/>
      <c r="CLL92" s="383"/>
      <c r="CLM92" s="379"/>
      <c r="CLN92" s="380"/>
      <c r="CLO92" s="28"/>
      <c r="CLP92" s="381"/>
      <c r="CLQ92" s="392"/>
      <c r="CLR92" s="388"/>
      <c r="CLS92" s="135"/>
      <c r="CLT92" s="135"/>
      <c r="CLU92" s="382"/>
      <c r="CLV92" s="135"/>
      <c r="CLW92" s="383"/>
      <c r="CLX92" s="383"/>
      <c r="CLY92" s="379"/>
      <c r="CLZ92" s="380"/>
      <c r="CMA92" s="28"/>
      <c r="CMB92" s="381"/>
      <c r="CMC92" s="392"/>
      <c r="CMD92" s="388"/>
      <c r="CME92" s="135"/>
      <c r="CMF92" s="135"/>
      <c r="CMG92" s="382"/>
      <c r="CMH92" s="135"/>
      <c r="CMI92" s="383"/>
      <c r="CMJ92" s="383"/>
      <c r="CMK92" s="379"/>
      <c r="CML92" s="380"/>
      <c r="CMM92" s="28"/>
      <c r="CMN92" s="381"/>
      <c r="CMO92" s="392"/>
      <c r="CMP92" s="388"/>
      <c r="CMQ92" s="135"/>
      <c r="CMR92" s="135"/>
      <c r="CMS92" s="382"/>
      <c r="CMT92" s="135"/>
      <c r="CMU92" s="383"/>
      <c r="CMV92" s="383"/>
      <c r="CMW92" s="379"/>
      <c r="CMX92" s="380"/>
      <c r="CMY92" s="28"/>
      <c r="CMZ92" s="381"/>
      <c r="CNA92" s="392"/>
      <c r="CNB92" s="388"/>
      <c r="CNC92" s="135"/>
      <c r="CND92" s="135"/>
      <c r="CNE92" s="382"/>
      <c r="CNF92" s="135"/>
      <c r="CNG92" s="383"/>
      <c r="CNH92" s="383"/>
      <c r="CNI92" s="379"/>
      <c r="CNJ92" s="380"/>
      <c r="CNK92" s="28"/>
      <c r="CNL92" s="381"/>
      <c r="CNM92" s="392"/>
      <c r="CNN92" s="388"/>
      <c r="CNO92" s="135"/>
      <c r="CNP92" s="135"/>
      <c r="CNQ92" s="382"/>
      <c r="CNR92" s="135"/>
      <c r="CNS92" s="383"/>
      <c r="CNT92" s="383"/>
      <c r="CNU92" s="379"/>
      <c r="CNV92" s="380"/>
      <c r="CNW92" s="28"/>
      <c r="CNX92" s="381"/>
      <c r="CNY92" s="392"/>
      <c r="CNZ92" s="388"/>
      <c r="COA92" s="135"/>
      <c r="COB92" s="135"/>
      <c r="COC92" s="382"/>
      <c r="COD92" s="135"/>
      <c r="COE92" s="383"/>
      <c r="COF92" s="383"/>
      <c r="COG92" s="379"/>
      <c r="COH92" s="380"/>
      <c r="COI92" s="28"/>
      <c r="COJ92" s="381"/>
      <c r="COK92" s="392"/>
      <c r="COL92" s="388"/>
      <c r="COM92" s="135"/>
      <c r="CON92" s="135"/>
      <c r="COO92" s="382"/>
      <c r="COP92" s="135"/>
      <c r="COQ92" s="383"/>
      <c r="COR92" s="383"/>
      <c r="COS92" s="379"/>
      <c r="COT92" s="380"/>
      <c r="COU92" s="28"/>
      <c r="COV92" s="381"/>
      <c r="COW92" s="392"/>
      <c r="COX92" s="388"/>
      <c r="COY92" s="135"/>
      <c r="COZ92" s="135"/>
      <c r="CPA92" s="382"/>
      <c r="CPB92" s="135"/>
      <c r="CPC92" s="383"/>
      <c r="CPD92" s="383"/>
      <c r="CPE92" s="379"/>
      <c r="CPF92" s="380"/>
      <c r="CPG92" s="28"/>
      <c r="CPH92" s="381"/>
      <c r="CPI92" s="392"/>
      <c r="CPJ92" s="388"/>
      <c r="CPK92" s="135"/>
      <c r="CPL92" s="135"/>
      <c r="CPM92" s="382"/>
      <c r="CPN92" s="135"/>
      <c r="CPO92" s="383"/>
      <c r="CPP92" s="383"/>
      <c r="CPQ92" s="379"/>
      <c r="CPR92" s="380"/>
      <c r="CPS92" s="28"/>
      <c r="CPT92" s="381"/>
      <c r="CPU92" s="392"/>
      <c r="CPV92" s="388"/>
      <c r="CPW92" s="135"/>
      <c r="CPX92" s="135"/>
      <c r="CPY92" s="382"/>
      <c r="CPZ92" s="135"/>
      <c r="CQA92" s="383"/>
      <c r="CQB92" s="383"/>
      <c r="CQC92" s="379"/>
      <c r="CQD92" s="380"/>
      <c r="CQE92" s="28"/>
      <c r="CQF92" s="381"/>
      <c r="CQG92" s="392"/>
      <c r="CQH92" s="388"/>
      <c r="CQI92" s="135"/>
      <c r="CQJ92" s="135"/>
      <c r="CQK92" s="382"/>
      <c r="CQL92" s="135"/>
      <c r="CQM92" s="383"/>
      <c r="CQN92" s="383"/>
      <c r="CQO92" s="379"/>
      <c r="CQP92" s="380"/>
      <c r="CQQ92" s="28"/>
      <c r="CQR92" s="381"/>
      <c r="CQS92" s="392"/>
      <c r="CQT92" s="388"/>
      <c r="CQU92" s="135"/>
      <c r="CQV92" s="135"/>
      <c r="CQW92" s="382"/>
      <c r="CQX92" s="135"/>
      <c r="CQY92" s="383"/>
      <c r="CQZ92" s="383"/>
      <c r="CRA92" s="379"/>
      <c r="CRB92" s="380"/>
      <c r="CRC92" s="28"/>
      <c r="CRD92" s="381"/>
      <c r="CRE92" s="392"/>
      <c r="CRF92" s="388"/>
      <c r="CRG92" s="135"/>
      <c r="CRH92" s="135"/>
      <c r="CRI92" s="382"/>
      <c r="CRJ92" s="135"/>
      <c r="CRK92" s="383"/>
      <c r="CRL92" s="383"/>
      <c r="CRM92" s="379"/>
      <c r="CRN92" s="380"/>
      <c r="CRO92" s="28"/>
      <c r="CRP92" s="381"/>
      <c r="CRQ92" s="392"/>
      <c r="CRR92" s="388"/>
      <c r="CRS92" s="135"/>
      <c r="CRT92" s="135"/>
      <c r="CRU92" s="382"/>
      <c r="CRV92" s="135"/>
      <c r="CRW92" s="383"/>
      <c r="CRX92" s="383"/>
      <c r="CRY92" s="379"/>
      <c r="CRZ92" s="380"/>
      <c r="CSA92" s="28"/>
      <c r="CSB92" s="381"/>
      <c r="CSC92" s="392"/>
      <c r="CSD92" s="388"/>
      <c r="CSE92" s="135"/>
      <c r="CSF92" s="135"/>
      <c r="CSG92" s="382"/>
      <c r="CSH92" s="135"/>
      <c r="CSI92" s="383"/>
      <c r="CSJ92" s="383"/>
      <c r="CSK92" s="379"/>
      <c r="CSL92" s="380"/>
      <c r="CSM92" s="28"/>
      <c r="CSN92" s="381"/>
      <c r="CSO92" s="392"/>
      <c r="CSP92" s="388"/>
      <c r="CSQ92" s="135"/>
      <c r="CSR92" s="135"/>
      <c r="CSS92" s="382"/>
      <c r="CST92" s="135"/>
      <c r="CSU92" s="383"/>
      <c r="CSV92" s="383"/>
      <c r="CSW92" s="379"/>
      <c r="CSX92" s="380"/>
      <c r="CSY92" s="28"/>
      <c r="CSZ92" s="381"/>
      <c r="CTA92" s="392"/>
      <c r="CTB92" s="388"/>
      <c r="CTC92" s="135"/>
      <c r="CTD92" s="135"/>
      <c r="CTE92" s="382"/>
      <c r="CTF92" s="135"/>
      <c r="CTG92" s="383"/>
      <c r="CTH92" s="383"/>
      <c r="CTI92" s="379"/>
      <c r="CTJ92" s="380"/>
      <c r="CTK92" s="28"/>
      <c r="CTL92" s="381"/>
      <c r="CTM92" s="392"/>
      <c r="CTN92" s="388"/>
      <c r="CTO92" s="135"/>
      <c r="CTP92" s="135"/>
      <c r="CTQ92" s="382"/>
      <c r="CTR92" s="135"/>
      <c r="CTS92" s="383"/>
      <c r="CTT92" s="383"/>
      <c r="CTU92" s="379"/>
      <c r="CTV92" s="380"/>
      <c r="CTW92" s="28"/>
      <c r="CTX92" s="381"/>
      <c r="CTY92" s="392"/>
      <c r="CTZ92" s="388"/>
      <c r="CUA92" s="135"/>
      <c r="CUB92" s="135"/>
      <c r="CUC92" s="382"/>
      <c r="CUD92" s="135"/>
      <c r="CUE92" s="383"/>
      <c r="CUF92" s="383"/>
      <c r="CUG92" s="379"/>
      <c r="CUH92" s="380"/>
      <c r="CUI92" s="28"/>
      <c r="CUJ92" s="381"/>
      <c r="CUK92" s="392"/>
      <c r="CUL92" s="388"/>
      <c r="CUM92" s="135"/>
      <c r="CUN92" s="135"/>
      <c r="CUO92" s="382"/>
      <c r="CUP92" s="135"/>
      <c r="CUQ92" s="383"/>
      <c r="CUR92" s="383"/>
      <c r="CUS92" s="379"/>
      <c r="CUT92" s="380"/>
      <c r="CUU92" s="28"/>
      <c r="CUV92" s="381"/>
      <c r="CUW92" s="392"/>
      <c r="CUX92" s="388"/>
      <c r="CUY92" s="135"/>
      <c r="CUZ92" s="135"/>
      <c r="CVA92" s="382"/>
      <c r="CVB92" s="135"/>
      <c r="CVC92" s="383"/>
      <c r="CVD92" s="383"/>
      <c r="CVE92" s="379"/>
      <c r="CVF92" s="380"/>
      <c r="CVG92" s="28"/>
      <c r="CVH92" s="381"/>
      <c r="CVI92" s="392"/>
      <c r="CVJ92" s="388"/>
      <c r="CVK92" s="135"/>
      <c r="CVL92" s="135"/>
      <c r="CVM92" s="382"/>
      <c r="CVN92" s="135"/>
      <c r="CVO92" s="383"/>
      <c r="CVP92" s="383"/>
      <c r="CVQ92" s="379"/>
      <c r="CVR92" s="380"/>
      <c r="CVS92" s="28"/>
      <c r="CVT92" s="381"/>
      <c r="CVU92" s="392"/>
      <c r="CVV92" s="388"/>
      <c r="CVW92" s="135"/>
      <c r="CVX92" s="135"/>
      <c r="CVY92" s="382"/>
      <c r="CVZ92" s="135"/>
      <c r="CWA92" s="383"/>
      <c r="CWB92" s="383"/>
      <c r="CWC92" s="379"/>
      <c r="CWD92" s="380"/>
      <c r="CWE92" s="28"/>
      <c r="CWF92" s="381"/>
      <c r="CWG92" s="392"/>
      <c r="CWH92" s="388"/>
      <c r="CWI92" s="135"/>
      <c r="CWJ92" s="135"/>
      <c r="CWK92" s="382"/>
      <c r="CWL92" s="135"/>
      <c r="CWM92" s="383"/>
      <c r="CWN92" s="383"/>
      <c r="CWO92" s="379"/>
      <c r="CWP92" s="380"/>
      <c r="CWQ92" s="28"/>
      <c r="CWR92" s="381"/>
      <c r="CWS92" s="392"/>
      <c r="CWT92" s="388"/>
      <c r="CWU92" s="135"/>
      <c r="CWV92" s="135"/>
      <c r="CWW92" s="382"/>
      <c r="CWX92" s="135"/>
      <c r="CWY92" s="383"/>
      <c r="CWZ92" s="383"/>
      <c r="CXA92" s="379"/>
      <c r="CXB92" s="380"/>
      <c r="CXC92" s="28"/>
      <c r="CXD92" s="381"/>
      <c r="CXE92" s="392"/>
      <c r="CXF92" s="388"/>
      <c r="CXG92" s="135"/>
      <c r="CXH92" s="135"/>
      <c r="CXI92" s="382"/>
      <c r="CXJ92" s="135"/>
      <c r="CXK92" s="383"/>
      <c r="CXL92" s="383"/>
      <c r="CXM92" s="379"/>
      <c r="CXN92" s="380"/>
      <c r="CXO92" s="28"/>
      <c r="CXP92" s="381"/>
      <c r="CXQ92" s="392"/>
      <c r="CXR92" s="388"/>
      <c r="CXS92" s="135"/>
      <c r="CXT92" s="135"/>
      <c r="CXU92" s="382"/>
      <c r="CXV92" s="135"/>
      <c r="CXW92" s="383"/>
      <c r="CXX92" s="383"/>
      <c r="CXY92" s="379"/>
      <c r="CXZ92" s="380"/>
      <c r="CYA92" s="28"/>
      <c r="CYB92" s="381"/>
      <c r="CYC92" s="392"/>
      <c r="CYD92" s="388"/>
      <c r="CYE92" s="135"/>
      <c r="CYF92" s="135"/>
      <c r="CYG92" s="382"/>
      <c r="CYH92" s="135"/>
      <c r="CYI92" s="383"/>
      <c r="CYJ92" s="383"/>
      <c r="CYK92" s="379"/>
      <c r="CYL92" s="380"/>
      <c r="CYM92" s="28"/>
      <c r="CYN92" s="381"/>
      <c r="CYO92" s="392"/>
      <c r="CYP92" s="388"/>
      <c r="CYQ92" s="135"/>
      <c r="CYR92" s="135"/>
      <c r="CYS92" s="382"/>
      <c r="CYT92" s="135"/>
      <c r="CYU92" s="383"/>
      <c r="CYV92" s="383"/>
      <c r="CYW92" s="379"/>
      <c r="CYX92" s="380"/>
      <c r="CYY92" s="28"/>
      <c r="CYZ92" s="381"/>
      <c r="CZA92" s="392"/>
      <c r="CZB92" s="388"/>
      <c r="CZC92" s="135"/>
      <c r="CZD92" s="135"/>
      <c r="CZE92" s="382"/>
      <c r="CZF92" s="135"/>
      <c r="CZG92" s="383"/>
      <c r="CZH92" s="383"/>
      <c r="CZI92" s="379"/>
      <c r="CZJ92" s="380"/>
      <c r="CZK92" s="28"/>
      <c r="CZL92" s="381"/>
      <c r="CZM92" s="392"/>
      <c r="CZN92" s="388"/>
      <c r="CZO92" s="135"/>
      <c r="CZP92" s="135"/>
      <c r="CZQ92" s="382"/>
      <c r="CZR92" s="135"/>
      <c r="CZS92" s="383"/>
      <c r="CZT92" s="383"/>
      <c r="CZU92" s="379"/>
      <c r="CZV92" s="380"/>
      <c r="CZW92" s="28"/>
      <c r="CZX92" s="381"/>
      <c r="CZY92" s="392"/>
      <c r="CZZ92" s="388"/>
      <c r="DAA92" s="135"/>
      <c r="DAB92" s="135"/>
      <c r="DAC92" s="382"/>
      <c r="DAD92" s="135"/>
      <c r="DAE92" s="383"/>
      <c r="DAF92" s="383"/>
      <c r="DAG92" s="379"/>
      <c r="DAH92" s="380"/>
      <c r="DAI92" s="28"/>
      <c r="DAJ92" s="381"/>
      <c r="DAK92" s="392"/>
      <c r="DAL92" s="388"/>
      <c r="DAM92" s="135"/>
      <c r="DAN92" s="135"/>
      <c r="DAO92" s="382"/>
      <c r="DAP92" s="135"/>
      <c r="DAQ92" s="383"/>
      <c r="DAR92" s="383"/>
      <c r="DAS92" s="379"/>
      <c r="DAT92" s="380"/>
      <c r="DAU92" s="28"/>
      <c r="DAV92" s="381"/>
      <c r="DAW92" s="392"/>
      <c r="DAX92" s="388"/>
      <c r="DAY92" s="135"/>
      <c r="DAZ92" s="135"/>
      <c r="DBA92" s="382"/>
      <c r="DBB92" s="135"/>
      <c r="DBC92" s="383"/>
      <c r="DBD92" s="383"/>
      <c r="DBE92" s="379"/>
      <c r="DBF92" s="380"/>
      <c r="DBG92" s="28"/>
      <c r="DBH92" s="381"/>
      <c r="DBI92" s="392"/>
      <c r="DBJ92" s="388"/>
      <c r="DBK92" s="135"/>
      <c r="DBL92" s="135"/>
      <c r="DBM92" s="382"/>
      <c r="DBN92" s="135"/>
      <c r="DBO92" s="383"/>
      <c r="DBP92" s="383"/>
      <c r="DBQ92" s="379"/>
      <c r="DBR92" s="380"/>
      <c r="DBS92" s="28"/>
      <c r="DBT92" s="381"/>
      <c r="DBU92" s="392"/>
      <c r="DBV92" s="388"/>
      <c r="DBW92" s="135"/>
      <c r="DBX92" s="135"/>
      <c r="DBY92" s="382"/>
      <c r="DBZ92" s="135"/>
      <c r="DCA92" s="383"/>
      <c r="DCB92" s="383"/>
      <c r="DCC92" s="379"/>
      <c r="DCD92" s="380"/>
      <c r="DCE92" s="28"/>
      <c r="DCF92" s="381"/>
      <c r="DCG92" s="392"/>
      <c r="DCH92" s="388"/>
      <c r="DCI92" s="135"/>
      <c r="DCJ92" s="135"/>
      <c r="DCK92" s="382"/>
      <c r="DCL92" s="135"/>
      <c r="DCM92" s="383"/>
      <c r="DCN92" s="383"/>
      <c r="DCO92" s="379"/>
      <c r="DCP92" s="380"/>
      <c r="DCQ92" s="28"/>
      <c r="DCR92" s="381"/>
      <c r="DCS92" s="392"/>
      <c r="DCT92" s="388"/>
      <c r="DCU92" s="135"/>
      <c r="DCV92" s="135"/>
      <c r="DCW92" s="382"/>
      <c r="DCX92" s="135"/>
      <c r="DCY92" s="383"/>
      <c r="DCZ92" s="383"/>
      <c r="DDA92" s="379"/>
      <c r="DDB92" s="380"/>
      <c r="DDC92" s="28"/>
      <c r="DDD92" s="381"/>
      <c r="DDE92" s="392"/>
      <c r="DDF92" s="388"/>
      <c r="DDG92" s="135"/>
      <c r="DDH92" s="135"/>
      <c r="DDI92" s="382"/>
      <c r="DDJ92" s="135"/>
      <c r="DDK92" s="383"/>
      <c r="DDL92" s="383"/>
      <c r="DDM92" s="379"/>
      <c r="DDN92" s="380"/>
      <c r="DDO92" s="28"/>
      <c r="DDP92" s="381"/>
      <c r="DDQ92" s="392"/>
      <c r="DDR92" s="388"/>
      <c r="DDS92" s="135"/>
      <c r="DDT92" s="135"/>
      <c r="DDU92" s="382"/>
      <c r="DDV92" s="135"/>
      <c r="DDW92" s="383"/>
      <c r="DDX92" s="383"/>
      <c r="DDY92" s="379"/>
      <c r="DDZ92" s="380"/>
      <c r="DEA92" s="28"/>
      <c r="DEB92" s="381"/>
      <c r="DEC92" s="392"/>
      <c r="DED92" s="388"/>
      <c r="DEE92" s="135"/>
      <c r="DEF92" s="135"/>
      <c r="DEG92" s="382"/>
      <c r="DEH92" s="135"/>
      <c r="DEI92" s="383"/>
      <c r="DEJ92" s="383"/>
      <c r="DEK92" s="379"/>
      <c r="DEL92" s="380"/>
      <c r="DEM92" s="28"/>
      <c r="DEN92" s="381"/>
      <c r="DEO92" s="392"/>
      <c r="DEP92" s="388"/>
      <c r="DEQ92" s="135"/>
      <c r="DER92" s="135"/>
      <c r="DES92" s="382"/>
      <c r="DET92" s="135"/>
      <c r="DEU92" s="383"/>
      <c r="DEV92" s="383"/>
      <c r="DEW92" s="379"/>
      <c r="DEX92" s="380"/>
      <c r="DEY92" s="28"/>
      <c r="DEZ92" s="381"/>
      <c r="DFA92" s="392"/>
      <c r="DFB92" s="388"/>
      <c r="DFC92" s="135"/>
      <c r="DFD92" s="135"/>
      <c r="DFE92" s="382"/>
      <c r="DFF92" s="135"/>
      <c r="DFG92" s="383"/>
      <c r="DFH92" s="383"/>
      <c r="DFI92" s="379"/>
      <c r="DFJ92" s="380"/>
      <c r="DFK92" s="28"/>
      <c r="DFL92" s="381"/>
      <c r="DFM92" s="392"/>
      <c r="DFN92" s="388"/>
      <c r="DFO92" s="135"/>
      <c r="DFP92" s="135"/>
      <c r="DFQ92" s="382"/>
      <c r="DFR92" s="135"/>
      <c r="DFS92" s="383"/>
      <c r="DFT92" s="383"/>
      <c r="DFU92" s="379"/>
      <c r="DFV92" s="380"/>
      <c r="DFW92" s="28"/>
      <c r="DFX92" s="381"/>
      <c r="DFY92" s="392"/>
      <c r="DFZ92" s="388"/>
      <c r="DGA92" s="135"/>
      <c r="DGB92" s="135"/>
      <c r="DGC92" s="382"/>
      <c r="DGD92" s="135"/>
      <c r="DGE92" s="383"/>
      <c r="DGF92" s="383"/>
      <c r="DGG92" s="379"/>
      <c r="DGH92" s="380"/>
      <c r="DGI92" s="28"/>
      <c r="DGJ92" s="381"/>
      <c r="DGK92" s="392"/>
      <c r="DGL92" s="388"/>
      <c r="DGM92" s="135"/>
      <c r="DGN92" s="135"/>
      <c r="DGO92" s="382"/>
      <c r="DGP92" s="135"/>
      <c r="DGQ92" s="383"/>
      <c r="DGR92" s="383"/>
      <c r="DGS92" s="379"/>
      <c r="DGT92" s="380"/>
      <c r="DGU92" s="28"/>
      <c r="DGV92" s="381"/>
      <c r="DGW92" s="392"/>
      <c r="DGX92" s="388"/>
      <c r="DGY92" s="135"/>
      <c r="DGZ92" s="135"/>
      <c r="DHA92" s="382"/>
      <c r="DHB92" s="135"/>
      <c r="DHC92" s="383"/>
      <c r="DHD92" s="383"/>
      <c r="DHE92" s="379"/>
      <c r="DHF92" s="380"/>
      <c r="DHG92" s="28"/>
      <c r="DHH92" s="381"/>
      <c r="DHI92" s="392"/>
      <c r="DHJ92" s="388"/>
      <c r="DHK92" s="135"/>
      <c r="DHL92" s="135"/>
      <c r="DHM92" s="382"/>
      <c r="DHN92" s="135"/>
      <c r="DHO92" s="383"/>
      <c r="DHP92" s="383"/>
      <c r="DHQ92" s="379"/>
      <c r="DHR92" s="380"/>
      <c r="DHS92" s="28"/>
      <c r="DHT92" s="381"/>
      <c r="DHU92" s="392"/>
      <c r="DHV92" s="388"/>
      <c r="DHW92" s="135"/>
      <c r="DHX92" s="135"/>
      <c r="DHY92" s="382"/>
      <c r="DHZ92" s="135"/>
      <c r="DIA92" s="383"/>
      <c r="DIB92" s="383"/>
      <c r="DIC92" s="379"/>
      <c r="DID92" s="380"/>
      <c r="DIE92" s="28"/>
      <c r="DIF92" s="381"/>
      <c r="DIG92" s="392"/>
      <c r="DIH92" s="388"/>
      <c r="DII92" s="135"/>
      <c r="DIJ92" s="135"/>
      <c r="DIK92" s="382"/>
      <c r="DIL92" s="135"/>
      <c r="DIM92" s="383"/>
      <c r="DIN92" s="383"/>
      <c r="DIO92" s="379"/>
      <c r="DIP92" s="380"/>
      <c r="DIQ92" s="28"/>
      <c r="DIR92" s="381"/>
      <c r="DIS92" s="392"/>
      <c r="DIT92" s="388"/>
      <c r="DIU92" s="135"/>
      <c r="DIV92" s="135"/>
      <c r="DIW92" s="382"/>
      <c r="DIX92" s="135"/>
      <c r="DIY92" s="383"/>
      <c r="DIZ92" s="383"/>
      <c r="DJA92" s="379"/>
      <c r="DJB92" s="380"/>
      <c r="DJC92" s="28"/>
      <c r="DJD92" s="381"/>
      <c r="DJE92" s="392"/>
      <c r="DJF92" s="388"/>
      <c r="DJG92" s="135"/>
      <c r="DJH92" s="135"/>
      <c r="DJI92" s="382"/>
      <c r="DJJ92" s="135"/>
      <c r="DJK92" s="383"/>
      <c r="DJL92" s="383"/>
      <c r="DJM92" s="379"/>
      <c r="DJN92" s="380"/>
      <c r="DJO92" s="28"/>
      <c r="DJP92" s="381"/>
      <c r="DJQ92" s="392"/>
      <c r="DJR92" s="388"/>
      <c r="DJS92" s="135"/>
      <c r="DJT92" s="135"/>
      <c r="DJU92" s="382"/>
      <c r="DJV92" s="135"/>
      <c r="DJW92" s="383"/>
      <c r="DJX92" s="383"/>
      <c r="DJY92" s="379"/>
      <c r="DJZ92" s="380"/>
      <c r="DKA92" s="28"/>
      <c r="DKB92" s="381"/>
      <c r="DKC92" s="392"/>
      <c r="DKD92" s="388"/>
      <c r="DKE92" s="135"/>
      <c r="DKF92" s="135"/>
      <c r="DKG92" s="382"/>
      <c r="DKH92" s="135"/>
      <c r="DKI92" s="383"/>
      <c r="DKJ92" s="383"/>
      <c r="DKK92" s="379"/>
      <c r="DKL92" s="380"/>
      <c r="DKM92" s="28"/>
      <c r="DKN92" s="381"/>
      <c r="DKO92" s="392"/>
      <c r="DKP92" s="388"/>
      <c r="DKQ92" s="135"/>
      <c r="DKR92" s="135"/>
      <c r="DKS92" s="382"/>
      <c r="DKT92" s="135"/>
      <c r="DKU92" s="383"/>
      <c r="DKV92" s="383"/>
      <c r="DKW92" s="379"/>
      <c r="DKX92" s="380"/>
      <c r="DKY92" s="28"/>
      <c r="DKZ92" s="381"/>
      <c r="DLA92" s="392"/>
      <c r="DLB92" s="388"/>
      <c r="DLC92" s="135"/>
      <c r="DLD92" s="135"/>
      <c r="DLE92" s="382"/>
      <c r="DLF92" s="135"/>
      <c r="DLG92" s="383"/>
      <c r="DLH92" s="383"/>
      <c r="DLI92" s="379"/>
      <c r="DLJ92" s="380"/>
      <c r="DLK92" s="28"/>
      <c r="DLL92" s="381"/>
      <c r="DLM92" s="392"/>
      <c r="DLN92" s="388"/>
      <c r="DLO92" s="135"/>
      <c r="DLP92" s="135"/>
      <c r="DLQ92" s="382"/>
      <c r="DLR92" s="135"/>
      <c r="DLS92" s="383"/>
      <c r="DLT92" s="383"/>
      <c r="DLU92" s="379"/>
      <c r="DLV92" s="380"/>
      <c r="DLW92" s="28"/>
      <c r="DLX92" s="381"/>
      <c r="DLY92" s="392"/>
      <c r="DLZ92" s="388"/>
      <c r="DMA92" s="135"/>
      <c r="DMB92" s="135"/>
      <c r="DMC92" s="382"/>
      <c r="DMD92" s="135"/>
      <c r="DME92" s="383"/>
      <c r="DMF92" s="383"/>
      <c r="DMG92" s="379"/>
      <c r="DMH92" s="380"/>
      <c r="DMI92" s="28"/>
      <c r="DMJ92" s="381"/>
      <c r="DMK92" s="392"/>
      <c r="DML92" s="388"/>
      <c r="DMM92" s="135"/>
      <c r="DMN92" s="135"/>
      <c r="DMO92" s="382"/>
      <c r="DMP92" s="135"/>
      <c r="DMQ92" s="383"/>
      <c r="DMR92" s="383"/>
      <c r="DMS92" s="379"/>
      <c r="DMT92" s="380"/>
      <c r="DMU92" s="28"/>
      <c r="DMV92" s="381"/>
      <c r="DMW92" s="392"/>
      <c r="DMX92" s="388"/>
      <c r="DMY92" s="135"/>
      <c r="DMZ92" s="135"/>
      <c r="DNA92" s="382"/>
      <c r="DNB92" s="135"/>
      <c r="DNC92" s="383"/>
      <c r="DND92" s="383"/>
      <c r="DNE92" s="379"/>
      <c r="DNF92" s="380"/>
      <c r="DNG92" s="28"/>
      <c r="DNH92" s="381"/>
      <c r="DNI92" s="392"/>
      <c r="DNJ92" s="388"/>
      <c r="DNK92" s="135"/>
      <c r="DNL92" s="135"/>
      <c r="DNM92" s="382"/>
      <c r="DNN92" s="135"/>
      <c r="DNO92" s="383"/>
      <c r="DNP92" s="383"/>
      <c r="DNQ92" s="379"/>
      <c r="DNR92" s="380"/>
      <c r="DNS92" s="28"/>
      <c r="DNT92" s="381"/>
      <c r="DNU92" s="392"/>
      <c r="DNV92" s="388"/>
      <c r="DNW92" s="135"/>
      <c r="DNX92" s="135"/>
      <c r="DNY92" s="382"/>
      <c r="DNZ92" s="135"/>
      <c r="DOA92" s="383"/>
      <c r="DOB92" s="383"/>
      <c r="DOC92" s="379"/>
      <c r="DOD92" s="380"/>
      <c r="DOE92" s="28"/>
      <c r="DOF92" s="381"/>
      <c r="DOG92" s="392"/>
      <c r="DOH92" s="388"/>
      <c r="DOI92" s="135"/>
      <c r="DOJ92" s="135"/>
      <c r="DOK92" s="382"/>
      <c r="DOL92" s="135"/>
      <c r="DOM92" s="383"/>
      <c r="DON92" s="383"/>
      <c r="DOO92" s="379"/>
      <c r="DOP92" s="380"/>
      <c r="DOQ92" s="28"/>
      <c r="DOR92" s="381"/>
      <c r="DOS92" s="392"/>
      <c r="DOT92" s="388"/>
      <c r="DOU92" s="135"/>
      <c r="DOV92" s="135"/>
      <c r="DOW92" s="382"/>
      <c r="DOX92" s="135"/>
      <c r="DOY92" s="383"/>
      <c r="DOZ92" s="383"/>
      <c r="DPA92" s="379"/>
      <c r="DPB92" s="380"/>
      <c r="DPC92" s="28"/>
      <c r="DPD92" s="381"/>
      <c r="DPE92" s="392"/>
      <c r="DPF92" s="388"/>
      <c r="DPG92" s="135"/>
      <c r="DPH92" s="135"/>
      <c r="DPI92" s="382"/>
      <c r="DPJ92" s="135"/>
      <c r="DPK92" s="383"/>
      <c r="DPL92" s="383"/>
      <c r="DPM92" s="379"/>
      <c r="DPN92" s="380"/>
      <c r="DPO92" s="28"/>
      <c r="DPP92" s="381"/>
      <c r="DPQ92" s="392"/>
      <c r="DPR92" s="388"/>
      <c r="DPS92" s="135"/>
      <c r="DPT92" s="135"/>
      <c r="DPU92" s="382"/>
      <c r="DPV92" s="135"/>
      <c r="DPW92" s="383"/>
      <c r="DPX92" s="383"/>
      <c r="DPY92" s="379"/>
      <c r="DPZ92" s="380"/>
      <c r="DQA92" s="28"/>
      <c r="DQB92" s="381"/>
      <c r="DQC92" s="392"/>
      <c r="DQD92" s="388"/>
      <c r="DQE92" s="135"/>
      <c r="DQF92" s="135"/>
      <c r="DQG92" s="382"/>
      <c r="DQH92" s="135"/>
      <c r="DQI92" s="383"/>
      <c r="DQJ92" s="383"/>
      <c r="DQK92" s="379"/>
      <c r="DQL92" s="380"/>
      <c r="DQM92" s="28"/>
      <c r="DQN92" s="381"/>
      <c r="DQO92" s="392"/>
      <c r="DQP92" s="388"/>
      <c r="DQQ92" s="135"/>
      <c r="DQR92" s="135"/>
      <c r="DQS92" s="382"/>
      <c r="DQT92" s="135"/>
      <c r="DQU92" s="383"/>
      <c r="DQV92" s="383"/>
      <c r="DQW92" s="379"/>
      <c r="DQX92" s="380"/>
      <c r="DQY92" s="28"/>
      <c r="DQZ92" s="381"/>
      <c r="DRA92" s="392"/>
      <c r="DRB92" s="388"/>
      <c r="DRC92" s="135"/>
      <c r="DRD92" s="135"/>
      <c r="DRE92" s="382"/>
      <c r="DRF92" s="135"/>
      <c r="DRG92" s="383"/>
      <c r="DRH92" s="383"/>
      <c r="DRI92" s="379"/>
      <c r="DRJ92" s="380"/>
      <c r="DRK92" s="28"/>
      <c r="DRL92" s="381"/>
      <c r="DRM92" s="392"/>
      <c r="DRN92" s="388"/>
      <c r="DRO92" s="135"/>
      <c r="DRP92" s="135"/>
      <c r="DRQ92" s="382"/>
      <c r="DRR92" s="135"/>
      <c r="DRS92" s="383"/>
      <c r="DRT92" s="383"/>
      <c r="DRU92" s="379"/>
      <c r="DRV92" s="380"/>
      <c r="DRW92" s="28"/>
      <c r="DRX92" s="381"/>
      <c r="DRY92" s="392"/>
      <c r="DRZ92" s="388"/>
      <c r="DSA92" s="135"/>
      <c r="DSB92" s="135"/>
      <c r="DSC92" s="382"/>
      <c r="DSD92" s="135"/>
      <c r="DSE92" s="383"/>
      <c r="DSF92" s="383"/>
      <c r="DSG92" s="379"/>
      <c r="DSH92" s="380"/>
      <c r="DSI92" s="28"/>
      <c r="DSJ92" s="381"/>
      <c r="DSK92" s="392"/>
      <c r="DSL92" s="388"/>
      <c r="DSM92" s="135"/>
      <c r="DSN92" s="135"/>
      <c r="DSO92" s="382"/>
      <c r="DSP92" s="135"/>
      <c r="DSQ92" s="383"/>
      <c r="DSR92" s="383"/>
      <c r="DSS92" s="379"/>
      <c r="DST92" s="380"/>
      <c r="DSU92" s="28"/>
      <c r="DSV92" s="381"/>
      <c r="DSW92" s="392"/>
      <c r="DSX92" s="388"/>
      <c r="DSY92" s="135"/>
      <c r="DSZ92" s="135"/>
      <c r="DTA92" s="382"/>
      <c r="DTB92" s="135"/>
      <c r="DTC92" s="383"/>
      <c r="DTD92" s="383"/>
      <c r="DTE92" s="379"/>
      <c r="DTF92" s="380"/>
      <c r="DTG92" s="28"/>
      <c r="DTH92" s="381"/>
      <c r="DTI92" s="392"/>
      <c r="DTJ92" s="388"/>
      <c r="DTK92" s="135"/>
      <c r="DTL92" s="135"/>
      <c r="DTM92" s="382"/>
      <c r="DTN92" s="135"/>
      <c r="DTO92" s="383"/>
      <c r="DTP92" s="383"/>
      <c r="DTQ92" s="379"/>
      <c r="DTR92" s="380"/>
      <c r="DTS92" s="28"/>
      <c r="DTT92" s="381"/>
      <c r="DTU92" s="392"/>
      <c r="DTV92" s="388"/>
      <c r="DTW92" s="135"/>
      <c r="DTX92" s="135"/>
      <c r="DTY92" s="382"/>
      <c r="DTZ92" s="135"/>
      <c r="DUA92" s="383"/>
      <c r="DUB92" s="383"/>
      <c r="DUC92" s="379"/>
      <c r="DUD92" s="380"/>
      <c r="DUE92" s="28"/>
      <c r="DUF92" s="381"/>
      <c r="DUG92" s="392"/>
      <c r="DUH92" s="388"/>
      <c r="DUI92" s="135"/>
      <c r="DUJ92" s="135"/>
      <c r="DUK92" s="382"/>
      <c r="DUL92" s="135"/>
      <c r="DUM92" s="383"/>
      <c r="DUN92" s="383"/>
      <c r="DUO92" s="379"/>
      <c r="DUP92" s="380"/>
      <c r="DUQ92" s="28"/>
      <c r="DUR92" s="381"/>
      <c r="DUS92" s="392"/>
      <c r="DUT92" s="388"/>
      <c r="DUU92" s="135"/>
      <c r="DUV92" s="135"/>
      <c r="DUW92" s="382"/>
      <c r="DUX92" s="135"/>
      <c r="DUY92" s="383"/>
      <c r="DUZ92" s="383"/>
      <c r="DVA92" s="379"/>
      <c r="DVB92" s="380"/>
      <c r="DVC92" s="28"/>
      <c r="DVD92" s="381"/>
      <c r="DVE92" s="392"/>
      <c r="DVF92" s="388"/>
      <c r="DVG92" s="135"/>
      <c r="DVH92" s="135"/>
      <c r="DVI92" s="382"/>
      <c r="DVJ92" s="135"/>
      <c r="DVK92" s="383"/>
      <c r="DVL92" s="383"/>
      <c r="DVM92" s="379"/>
      <c r="DVN92" s="380"/>
      <c r="DVO92" s="28"/>
      <c r="DVP92" s="381"/>
      <c r="DVQ92" s="392"/>
      <c r="DVR92" s="388"/>
      <c r="DVS92" s="135"/>
      <c r="DVT92" s="135"/>
      <c r="DVU92" s="382"/>
      <c r="DVV92" s="135"/>
      <c r="DVW92" s="383"/>
      <c r="DVX92" s="383"/>
      <c r="DVY92" s="379"/>
      <c r="DVZ92" s="380"/>
      <c r="DWA92" s="28"/>
      <c r="DWB92" s="381"/>
      <c r="DWC92" s="392"/>
      <c r="DWD92" s="388"/>
      <c r="DWE92" s="135"/>
      <c r="DWF92" s="135"/>
      <c r="DWG92" s="382"/>
      <c r="DWH92" s="135"/>
      <c r="DWI92" s="383"/>
      <c r="DWJ92" s="383"/>
      <c r="DWK92" s="379"/>
      <c r="DWL92" s="380"/>
      <c r="DWM92" s="28"/>
      <c r="DWN92" s="381"/>
      <c r="DWO92" s="392"/>
      <c r="DWP92" s="388"/>
      <c r="DWQ92" s="135"/>
      <c r="DWR92" s="135"/>
      <c r="DWS92" s="382"/>
      <c r="DWT92" s="135"/>
      <c r="DWU92" s="383"/>
      <c r="DWV92" s="383"/>
      <c r="DWW92" s="379"/>
      <c r="DWX92" s="380"/>
      <c r="DWY92" s="28"/>
      <c r="DWZ92" s="381"/>
      <c r="DXA92" s="392"/>
      <c r="DXB92" s="388"/>
      <c r="DXC92" s="135"/>
      <c r="DXD92" s="135"/>
      <c r="DXE92" s="382"/>
      <c r="DXF92" s="135"/>
      <c r="DXG92" s="383"/>
      <c r="DXH92" s="383"/>
      <c r="DXI92" s="379"/>
      <c r="DXJ92" s="380"/>
      <c r="DXK92" s="28"/>
      <c r="DXL92" s="381"/>
      <c r="DXM92" s="392"/>
      <c r="DXN92" s="388"/>
      <c r="DXO92" s="135"/>
      <c r="DXP92" s="135"/>
      <c r="DXQ92" s="382"/>
      <c r="DXR92" s="135"/>
      <c r="DXS92" s="383"/>
      <c r="DXT92" s="383"/>
      <c r="DXU92" s="379"/>
      <c r="DXV92" s="380"/>
      <c r="DXW92" s="28"/>
      <c r="DXX92" s="381"/>
      <c r="DXY92" s="392"/>
      <c r="DXZ92" s="388"/>
      <c r="DYA92" s="135"/>
      <c r="DYB92" s="135"/>
      <c r="DYC92" s="382"/>
      <c r="DYD92" s="135"/>
      <c r="DYE92" s="383"/>
      <c r="DYF92" s="383"/>
      <c r="DYG92" s="379"/>
      <c r="DYH92" s="380"/>
      <c r="DYI92" s="28"/>
      <c r="DYJ92" s="381"/>
      <c r="DYK92" s="392"/>
      <c r="DYL92" s="388"/>
      <c r="DYM92" s="135"/>
      <c r="DYN92" s="135"/>
      <c r="DYO92" s="382"/>
      <c r="DYP92" s="135"/>
      <c r="DYQ92" s="383"/>
      <c r="DYR92" s="383"/>
      <c r="DYS92" s="379"/>
      <c r="DYT92" s="380"/>
      <c r="DYU92" s="28"/>
      <c r="DYV92" s="381"/>
      <c r="DYW92" s="392"/>
      <c r="DYX92" s="388"/>
      <c r="DYY92" s="135"/>
      <c r="DYZ92" s="135"/>
      <c r="DZA92" s="382"/>
      <c r="DZB92" s="135"/>
      <c r="DZC92" s="383"/>
      <c r="DZD92" s="383"/>
      <c r="DZE92" s="379"/>
      <c r="DZF92" s="380"/>
      <c r="DZG92" s="28"/>
      <c r="DZH92" s="381"/>
      <c r="DZI92" s="392"/>
      <c r="DZJ92" s="388"/>
      <c r="DZK92" s="135"/>
      <c r="DZL92" s="135"/>
      <c r="DZM92" s="382"/>
      <c r="DZN92" s="135"/>
      <c r="DZO92" s="383"/>
      <c r="DZP92" s="383"/>
      <c r="DZQ92" s="379"/>
      <c r="DZR92" s="380"/>
      <c r="DZS92" s="28"/>
      <c r="DZT92" s="381"/>
      <c r="DZU92" s="392"/>
      <c r="DZV92" s="388"/>
      <c r="DZW92" s="135"/>
      <c r="DZX92" s="135"/>
      <c r="DZY92" s="382"/>
      <c r="DZZ92" s="135"/>
      <c r="EAA92" s="383"/>
      <c r="EAB92" s="383"/>
      <c r="EAC92" s="379"/>
      <c r="EAD92" s="380"/>
      <c r="EAE92" s="28"/>
      <c r="EAF92" s="381"/>
      <c r="EAG92" s="392"/>
      <c r="EAH92" s="388"/>
      <c r="EAI92" s="135"/>
      <c r="EAJ92" s="135"/>
      <c r="EAK92" s="382"/>
      <c r="EAL92" s="135"/>
      <c r="EAM92" s="383"/>
      <c r="EAN92" s="383"/>
      <c r="EAO92" s="379"/>
      <c r="EAP92" s="380"/>
      <c r="EAQ92" s="28"/>
      <c r="EAR92" s="381"/>
      <c r="EAS92" s="392"/>
      <c r="EAT92" s="388"/>
      <c r="EAU92" s="135"/>
      <c r="EAV92" s="135"/>
      <c r="EAW92" s="382"/>
      <c r="EAX92" s="135"/>
      <c r="EAY92" s="383"/>
      <c r="EAZ92" s="383"/>
      <c r="EBA92" s="379"/>
      <c r="EBB92" s="380"/>
      <c r="EBC92" s="28"/>
      <c r="EBD92" s="381"/>
      <c r="EBE92" s="392"/>
      <c r="EBF92" s="388"/>
      <c r="EBG92" s="135"/>
      <c r="EBH92" s="135"/>
      <c r="EBI92" s="382"/>
      <c r="EBJ92" s="135"/>
      <c r="EBK92" s="383"/>
      <c r="EBL92" s="383"/>
      <c r="EBM92" s="379"/>
      <c r="EBN92" s="380"/>
      <c r="EBO92" s="28"/>
      <c r="EBP92" s="381"/>
      <c r="EBQ92" s="392"/>
      <c r="EBR92" s="388"/>
      <c r="EBS92" s="135"/>
      <c r="EBT92" s="135"/>
      <c r="EBU92" s="382"/>
      <c r="EBV92" s="135"/>
      <c r="EBW92" s="383"/>
      <c r="EBX92" s="383"/>
      <c r="EBY92" s="379"/>
      <c r="EBZ92" s="380"/>
      <c r="ECA92" s="28"/>
      <c r="ECB92" s="381"/>
      <c r="ECC92" s="392"/>
      <c r="ECD92" s="388"/>
      <c r="ECE92" s="135"/>
      <c r="ECF92" s="135"/>
      <c r="ECG92" s="382"/>
      <c r="ECH92" s="135"/>
      <c r="ECI92" s="383"/>
      <c r="ECJ92" s="383"/>
      <c r="ECK92" s="379"/>
      <c r="ECL92" s="380"/>
      <c r="ECM92" s="28"/>
      <c r="ECN92" s="381"/>
      <c r="ECO92" s="392"/>
      <c r="ECP92" s="388"/>
      <c r="ECQ92" s="135"/>
      <c r="ECR92" s="135"/>
      <c r="ECS92" s="382"/>
      <c r="ECT92" s="135"/>
      <c r="ECU92" s="383"/>
      <c r="ECV92" s="383"/>
      <c r="ECW92" s="379"/>
      <c r="ECX92" s="380"/>
      <c r="ECY92" s="28"/>
      <c r="ECZ92" s="381"/>
      <c r="EDA92" s="392"/>
      <c r="EDB92" s="388"/>
      <c r="EDC92" s="135"/>
      <c r="EDD92" s="135"/>
      <c r="EDE92" s="382"/>
      <c r="EDF92" s="135"/>
      <c r="EDG92" s="383"/>
      <c r="EDH92" s="383"/>
      <c r="EDI92" s="379"/>
      <c r="EDJ92" s="380"/>
      <c r="EDK92" s="28"/>
      <c r="EDL92" s="381"/>
      <c r="EDM92" s="392"/>
      <c r="EDN92" s="388"/>
      <c r="EDO92" s="135"/>
      <c r="EDP92" s="135"/>
      <c r="EDQ92" s="382"/>
      <c r="EDR92" s="135"/>
      <c r="EDS92" s="383"/>
      <c r="EDT92" s="383"/>
      <c r="EDU92" s="379"/>
      <c r="EDV92" s="380"/>
      <c r="EDW92" s="28"/>
      <c r="EDX92" s="381"/>
      <c r="EDY92" s="392"/>
      <c r="EDZ92" s="388"/>
      <c r="EEA92" s="135"/>
      <c r="EEB92" s="135"/>
      <c r="EEC92" s="382"/>
      <c r="EED92" s="135"/>
      <c r="EEE92" s="383"/>
      <c r="EEF92" s="383"/>
      <c r="EEG92" s="379"/>
      <c r="EEH92" s="380"/>
      <c r="EEI92" s="28"/>
      <c r="EEJ92" s="381"/>
      <c r="EEK92" s="392"/>
      <c r="EEL92" s="388"/>
      <c r="EEM92" s="135"/>
      <c r="EEN92" s="135"/>
      <c r="EEO92" s="382"/>
      <c r="EEP92" s="135"/>
      <c r="EEQ92" s="383"/>
      <c r="EER92" s="383"/>
      <c r="EES92" s="379"/>
      <c r="EET92" s="380"/>
      <c r="EEU92" s="28"/>
      <c r="EEV92" s="381"/>
      <c r="EEW92" s="392"/>
      <c r="EEX92" s="388"/>
      <c r="EEY92" s="135"/>
      <c r="EEZ92" s="135"/>
      <c r="EFA92" s="382"/>
      <c r="EFB92" s="135"/>
      <c r="EFC92" s="383"/>
      <c r="EFD92" s="383"/>
      <c r="EFE92" s="379"/>
      <c r="EFF92" s="380"/>
      <c r="EFG92" s="28"/>
      <c r="EFH92" s="381"/>
      <c r="EFI92" s="392"/>
      <c r="EFJ92" s="388"/>
      <c r="EFK92" s="135"/>
      <c r="EFL92" s="135"/>
      <c r="EFM92" s="382"/>
      <c r="EFN92" s="135"/>
      <c r="EFO92" s="383"/>
      <c r="EFP92" s="383"/>
      <c r="EFQ92" s="379"/>
      <c r="EFR92" s="380"/>
      <c r="EFS92" s="28"/>
      <c r="EFT92" s="381"/>
      <c r="EFU92" s="392"/>
      <c r="EFV92" s="388"/>
      <c r="EFW92" s="135"/>
      <c r="EFX92" s="135"/>
      <c r="EFY92" s="382"/>
      <c r="EFZ92" s="135"/>
      <c r="EGA92" s="383"/>
      <c r="EGB92" s="383"/>
      <c r="EGC92" s="379"/>
      <c r="EGD92" s="380"/>
      <c r="EGE92" s="28"/>
      <c r="EGF92" s="381"/>
      <c r="EGG92" s="392"/>
      <c r="EGH92" s="388"/>
      <c r="EGI92" s="135"/>
      <c r="EGJ92" s="135"/>
      <c r="EGK92" s="382"/>
      <c r="EGL92" s="135"/>
      <c r="EGM92" s="383"/>
      <c r="EGN92" s="383"/>
      <c r="EGO92" s="379"/>
      <c r="EGP92" s="380"/>
      <c r="EGQ92" s="28"/>
      <c r="EGR92" s="381"/>
      <c r="EGS92" s="392"/>
      <c r="EGT92" s="388"/>
      <c r="EGU92" s="135"/>
      <c r="EGV92" s="135"/>
      <c r="EGW92" s="382"/>
      <c r="EGX92" s="135"/>
      <c r="EGY92" s="383"/>
      <c r="EGZ92" s="383"/>
      <c r="EHA92" s="379"/>
      <c r="EHB92" s="380"/>
      <c r="EHC92" s="28"/>
      <c r="EHD92" s="381"/>
      <c r="EHE92" s="392"/>
      <c r="EHF92" s="388"/>
      <c r="EHG92" s="135"/>
      <c r="EHH92" s="135"/>
      <c r="EHI92" s="382"/>
      <c r="EHJ92" s="135"/>
      <c r="EHK92" s="383"/>
      <c r="EHL92" s="383"/>
      <c r="EHM92" s="379"/>
      <c r="EHN92" s="380"/>
      <c r="EHO92" s="28"/>
      <c r="EHP92" s="381"/>
      <c r="EHQ92" s="392"/>
      <c r="EHR92" s="388"/>
      <c r="EHS92" s="135"/>
      <c r="EHT92" s="135"/>
      <c r="EHU92" s="382"/>
      <c r="EHV92" s="135"/>
      <c r="EHW92" s="383"/>
      <c r="EHX92" s="383"/>
      <c r="EHY92" s="379"/>
      <c r="EHZ92" s="380"/>
      <c r="EIA92" s="28"/>
      <c r="EIB92" s="381"/>
      <c r="EIC92" s="392"/>
      <c r="EID92" s="388"/>
      <c r="EIE92" s="135"/>
      <c r="EIF92" s="135"/>
      <c r="EIG92" s="382"/>
      <c r="EIH92" s="135"/>
      <c r="EII92" s="383"/>
      <c r="EIJ92" s="383"/>
      <c r="EIK92" s="379"/>
      <c r="EIL92" s="380"/>
      <c r="EIM92" s="28"/>
      <c r="EIN92" s="381"/>
      <c r="EIO92" s="392"/>
      <c r="EIP92" s="388"/>
      <c r="EIQ92" s="135"/>
      <c r="EIR92" s="135"/>
      <c r="EIS92" s="382"/>
      <c r="EIT92" s="135"/>
      <c r="EIU92" s="383"/>
      <c r="EIV92" s="383"/>
      <c r="EIW92" s="379"/>
      <c r="EIX92" s="380"/>
      <c r="EIY92" s="28"/>
      <c r="EIZ92" s="381"/>
      <c r="EJA92" s="392"/>
      <c r="EJB92" s="388"/>
      <c r="EJC92" s="135"/>
      <c r="EJD92" s="135"/>
      <c r="EJE92" s="382"/>
      <c r="EJF92" s="135"/>
      <c r="EJG92" s="383"/>
      <c r="EJH92" s="383"/>
      <c r="EJI92" s="379"/>
      <c r="EJJ92" s="380"/>
      <c r="EJK92" s="28"/>
      <c r="EJL92" s="381"/>
      <c r="EJM92" s="392"/>
      <c r="EJN92" s="388"/>
      <c r="EJO92" s="135"/>
      <c r="EJP92" s="135"/>
      <c r="EJQ92" s="382"/>
      <c r="EJR92" s="135"/>
      <c r="EJS92" s="383"/>
      <c r="EJT92" s="383"/>
      <c r="EJU92" s="379"/>
      <c r="EJV92" s="380"/>
      <c r="EJW92" s="28"/>
      <c r="EJX92" s="381"/>
      <c r="EJY92" s="392"/>
      <c r="EJZ92" s="388"/>
      <c r="EKA92" s="135"/>
      <c r="EKB92" s="135"/>
      <c r="EKC92" s="382"/>
      <c r="EKD92" s="135"/>
      <c r="EKE92" s="383"/>
      <c r="EKF92" s="383"/>
      <c r="EKG92" s="379"/>
      <c r="EKH92" s="380"/>
      <c r="EKI92" s="28"/>
      <c r="EKJ92" s="381"/>
      <c r="EKK92" s="392"/>
      <c r="EKL92" s="388"/>
      <c r="EKM92" s="135"/>
      <c r="EKN92" s="135"/>
      <c r="EKO92" s="382"/>
      <c r="EKP92" s="135"/>
      <c r="EKQ92" s="383"/>
      <c r="EKR92" s="383"/>
      <c r="EKS92" s="379"/>
      <c r="EKT92" s="380"/>
      <c r="EKU92" s="28"/>
      <c r="EKV92" s="381"/>
      <c r="EKW92" s="392"/>
      <c r="EKX92" s="388"/>
      <c r="EKY92" s="135"/>
      <c r="EKZ92" s="135"/>
      <c r="ELA92" s="382"/>
      <c r="ELB92" s="135"/>
      <c r="ELC92" s="383"/>
      <c r="ELD92" s="383"/>
      <c r="ELE92" s="379"/>
      <c r="ELF92" s="380"/>
      <c r="ELG92" s="28"/>
      <c r="ELH92" s="381"/>
      <c r="ELI92" s="392"/>
      <c r="ELJ92" s="388"/>
      <c r="ELK92" s="135"/>
      <c r="ELL92" s="135"/>
      <c r="ELM92" s="382"/>
      <c r="ELN92" s="135"/>
      <c r="ELO92" s="383"/>
      <c r="ELP92" s="383"/>
      <c r="ELQ92" s="379"/>
      <c r="ELR92" s="380"/>
      <c r="ELS92" s="28"/>
      <c r="ELT92" s="381"/>
      <c r="ELU92" s="392"/>
      <c r="ELV92" s="388"/>
      <c r="ELW92" s="135"/>
      <c r="ELX92" s="135"/>
      <c r="ELY92" s="382"/>
      <c r="ELZ92" s="135"/>
      <c r="EMA92" s="383"/>
      <c r="EMB92" s="383"/>
      <c r="EMC92" s="379"/>
      <c r="EMD92" s="380"/>
      <c r="EME92" s="28"/>
      <c r="EMF92" s="381"/>
      <c r="EMG92" s="392"/>
      <c r="EMH92" s="388"/>
      <c r="EMI92" s="135"/>
      <c r="EMJ92" s="135"/>
      <c r="EMK92" s="382"/>
      <c r="EML92" s="135"/>
      <c r="EMM92" s="383"/>
      <c r="EMN92" s="383"/>
      <c r="EMO92" s="379"/>
      <c r="EMP92" s="380"/>
      <c r="EMQ92" s="28"/>
      <c r="EMR92" s="381"/>
      <c r="EMS92" s="392"/>
      <c r="EMT92" s="388"/>
      <c r="EMU92" s="135"/>
      <c r="EMV92" s="135"/>
      <c r="EMW92" s="382"/>
      <c r="EMX92" s="135"/>
      <c r="EMY92" s="383"/>
      <c r="EMZ92" s="383"/>
      <c r="ENA92" s="379"/>
      <c r="ENB92" s="380"/>
      <c r="ENC92" s="28"/>
      <c r="END92" s="381"/>
      <c r="ENE92" s="392"/>
      <c r="ENF92" s="388"/>
      <c r="ENG92" s="135"/>
      <c r="ENH92" s="135"/>
      <c r="ENI92" s="382"/>
      <c r="ENJ92" s="135"/>
      <c r="ENK92" s="383"/>
      <c r="ENL92" s="383"/>
      <c r="ENM92" s="379"/>
      <c r="ENN92" s="380"/>
      <c r="ENO92" s="28"/>
      <c r="ENP92" s="381"/>
      <c r="ENQ92" s="392"/>
      <c r="ENR92" s="388"/>
      <c r="ENS92" s="135"/>
      <c r="ENT92" s="135"/>
      <c r="ENU92" s="382"/>
      <c r="ENV92" s="135"/>
      <c r="ENW92" s="383"/>
      <c r="ENX92" s="383"/>
      <c r="ENY92" s="379"/>
      <c r="ENZ92" s="380"/>
      <c r="EOA92" s="28"/>
      <c r="EOB92" s="381"/>
      <c r="EOC92" s="392"/>
      <c r="EOD92" s="388"/>
      <c r="EOE92" s="135"/>
      <c r="EOF92" s="135"/>
      <c r="EOG92" s="382"/>
      <c r="EOH92" s="135"/>
      <c r="EOI92" s="383"/>
      <c r="EOJ92" s="383"/>
      <c r="EOK92" s="379"/>
      <c r="EOL92" s="380"/>
      <c r="EOM92" s="28"/>
      <c r="EON92" s="381"/>
      <c r="EOO92" s="392"/>
      <c r="EOP92" s="388"/>
      <c r="EOQ92" s="135"/>
      <c r="EOR92" s="135"/>
      <c r="EOS92" s="382"/>
      <c r="EOT92" s="135"/>
      <c r="EOU92" s="383"/>
      <c r="EOV92" s="383"/>
      <c r="EOW92" s="379"/>
      <c r="EOX92" s="380"/>
      <c r="EOY92" s="28"/>
      <c r="EOZ92" s="381"/>
      <c r="EPA92" s="392"/>
      <c r="EPB92" s="388"/>
      <c r="EPC92" s="135"/>
      <c r="EPD92" s="135"/>
      <c r="EPE92" s="382"/>
      <c r="EPF92" s="135"/>
      <c r="EPG92" s="383"/>
      <c r="EPH92" s="383"/>
      <c r="EPI92" s="379"/>
      <c r="EPJ92" s="380"/>
      <c r="EPK92" s="28"/>
      <c r="EPL92" s="381"/>
      <c r="EPM92" s="392"/>
      <c r="EPN92" s="388"/>
      <c r="EPO92" s="135"/>
      <c r="EPP92" s="135"/>
      <c r="EPQ92" s="382"/>
      <c r="EPR92" s="135"/>
      <c r="EPS92" s="383"/>
      <c r="EPT92" s="383"/>
      <c r="EPU92" s="379"/>
      <c r="EPV92" s="380"/>
      <c r="EPW92" s="28"/>
      <c r="EPX92" s="381"/>
      <c r="EPY92" s="392"/>
      <c r="EPZ92" s="388"/>
      <c r="EQA92" s="135"/>
      <c r="EQB92" s="135"/>
      <c r="EQC92" s="382"/>
      <c r="EQD92" s="135"/>
      <c r="EQE92" s="383"/>
      <c r="EQF92" s="383"/>
      <c r="EQG92" s="379"/>
      <c r="EQH92" s="380"/>
      <c r="EQI92" s="28"/>
      <c r="EQJ92" s="381"/>
      <c r="EQK92" s="392"/>
      <c r="EQL92" s="388"/>
      <c r="EQM92" s="135"/>
      <c r="EQN92" s="135"/>
      <c r="EQO92" s="382"/>
      <c r="EQP92" s="135"/>
      <c r="EQQ92" s="383"/>
      <c r="EQR92" s="383"/>
      <c r="EQS92" s="379"/>
      <c r="EQT92" s="380"/>
      <c r="EQU92" s="28"/>
      <c r="EQV92" s="381"/>
      <c r="EQW92" s="392"/>
      <c r="EQX92" s="388"/>
      <c r="EQY92" s="135"/>
      <c r="EQZ92" s="135"/>
      <c r="ERA92" s="382"/>
      <c r="ERB92" s="135"/>
      <c r="ERC92" s="383"/>
      <c r="ERD92" s="383"/>
      <c r="ERE92" s="379"/>
      <c r="ERF92" s="380"/>
      <c r="ERG92" s="28"/>
      <c r="ERH92" s="381"/>
      <c r="ERI92" s="392"/>
      <c r="ERJ92" s="388"/>
      <c r="ERK92" s="135"/>
      <c r="ERL92" s="135"/>
      <c r="ERM92" s="382"/>
      <c r="ERN92" s="135"/>
      <c r="ERO92" s="383"/>
      <c r="ERP92" s="383"/>
      <c r="ERQ92" s="379"/>
      <c r="ERR92" s="380"/>
      <c r="ERS92" s="28"/>
      <c r="ERT92" s="381"/>
      <c r="ERU92" s="392"/>
      <c r="ERV92" s="388"/>
      <c r="ERW92" s="135"/>
      <c r="ERX92" s="135"/>
      <c r="ERY92" s="382"/>
      <c r="ERZ92" s="135"/>
      <c r="ESA92" s="383"/>
      <c r="ESB92" s="383"/>
      <c r="ESC92" s="379"/>
      <c r="ESD92" s="380"/>
      <c r="ESE92" s="28"/>
      <c r="ESF92" s="381"/>
      <c r="ESG92" s="392"/>
      <c r="ESH92" s="388"/>
      <c r="ESI92" s="135"/>
      <c r="ESJ92" s="135"/>
      <c r="ESK92" s="382"/>
      <c r="ESL92" s="135"/>
      <c r="ESM92" s="383"/>
      <c r="ESN92" s="383"/>
      <c r="ESO92" s="379"/>
      <c r="ESP92" s="380"/>
      <c r="ESQ92" s="28"/>
      <c r="ESR92" s="381"/>
      <c r="ESS92" s="392"/>
      <c r="EST92" s="388"/>
      <c r="ESU92" s="135"/>
      <c r="ESV92" s="135"/>
      <c r="ESW92" s="382"/>
      <c r="ESX92" s="135"/>
      <c r="ESY92" s="383"/>
      <c r="ESZ92" s="383"/>
      <c r="ETA92" s="379"/>
      <c r="ETB92" s="380"/>
      <c r="ETC92" s="28"/>
      <c r="ETD92" s="381"/>
      <c r="ETE92" s="392"/>
      <c r="ETF92" s="388"/>
      <c r="ETG92" s="135"/>
      <c r="ETH92" s="135"/>
      <c r="ETI92" s="382"/>
      <c r="ETJ92" s="135"/>
      <c r="ETK92" s="383"/>
      <c r="ETL92" s="383"/>
      <c r="ETM92" s="379"/>
      <c r="ETN92" s="380"/>
      <c r="ETO92" s="28"/>
      <c r="ETP92" s="381"/>
      <c r="ETQ92" s="392"/>
      <c r="ETR92" s="388"/>
      <c r="ETS92" s="135"/>
      <c r="ETT92" s="135"/>
      <c r="ETU92" s="382"/>
      <c r="ETV92" s="135"/>
      <c r="ETW92" s="383"/>
      <c r="ETX92" s="383"/>
      <c r="ETY92" s="379"/>
      <c r="ETZ92" s="380"/>
      <c r="EUA92" s="28"/>
      <c r="EUB92" s="381"/>
      <c r="EUC92" s="392"/>
      <c r="EUD92" s="388"/>
      <c r="EUE92" s="135"/>
      <c r="EUF92" s="135"/>
      <c r="EUG92" s="382"/>
      <c r="EUH92" s="135"/>
      <c r="EUI92" s="383"/>
      <c r="EUJ92" s="383"/>
      <c r="EUK92" s="379"/>
      <c r="EUL92" s="380"/>
      <c r="EUM92" s="28"/>
      <c r="EUN92" s="381"/>
      <c r="EUO92" s="392"/>
      <c r="EUP92" s="388"/>
      <c r="EUQ92" s="135"/>
      <c r="EUR92" s="135"/>
      <c r="EUS92" s="382"/>
      <c r="EUT92" s="135"/>
      <c r="EUU92" s="383"/>
      <c r="EUV92" s="383"/>
      <c r="EUW92" s="379"/>
      <c r="EUX92" s="380"/>
      <c r="EUY92" s="28"/>
      <c r="EUZ92" s="381"/>
      <c r="EVA92" s="392"/>
      <c r="EVB92" s="388"/>
      <c r="EVC92" s="135"/>
      <c r="EVD92" s="135"/>
      <c r="EVE92" s="382"/>
      <c r="EVF92" s="135"/>
      <c r="EVG92" s="383"/>
      <c r="EVH92" s="383"/>
      <c r="EVI92" s="379"/>
      <c r="EVJ92" s="380"/>
      <c r="EVK92" s="28"/>
      <c r="EVL92" s="381"/>
      <c r="EVM92" s="392"/>
      <c r="EVN92" s="388"/>
      <c r="EVO92" s="135"/>
      <c r="EVP92" s="135"/>
      <c r="EVQ92" s="382"/>
      <c r="EVR92" s="135"/>
      <c r="EVS92" s="383"/>
      <c r="EVT92" s="383"/>
      <c r="EVU92" s="379"/>
      <c r="EVV92" s="380"/>
      <c r="EVW92" s="28"/>
      <c r="EVX92" s="381"/>
      <c r="EVY92" s="392"/>
      <c r="EVZ92" s="388"/>
      <c r="EWA92" s="135"/>
      <c r="EWB92" s="135"/>
      <c r="EWC92" s="382"/>
      <c r="EWD92" s="135"/>
      <c r="EWE92" s="383"/>
      <c r="EWF92" s="383"/>
      <c r="EWG92" s="379"/>
      <c r="EWH92" s="380"/>
      <c r="EWI92" s="28"/>
      <c r="EWJ92" s="381"/>
      <c r="EWK92" s="392"/>
      <c r="EWL92" s="388"/>
      <c r="EWM92" s="135"/>
      <c r="EWN92" s="135"/>
      <c r="EWO92" s="382"/>
      <c r="EWP92" s="135"/>
      <c r="EWQ92" s="383"/>
      <c r="EWR92" s="383"/>
      <c r="EWS92" s="379"/>
      <c r="EWT92" s="380"/>
      <c r="EWU92" s="28"/>
      <c r="EWV92" s="381"/>
      <c r="EWW92" s="392"/>
      <c r="EWX92" s="388"/>
      <c r="EWY92" s="135"/>
      <c r="EWZ92" s="135"/>
      <c r="EXA92" s="382"/>
      <c r="EXB92" s="135"/>
      <c r="EXC92" s="383"/>
      <c r="EXD92" s="383"/>
      <c r="EXE92" s="379"/>
      <c r="EXF92" s="380"/>
      <c r="EXG92" s="28"/>
      <c r="EXH92" s="381"/>
      <c r="EXI92" s="392"/>
      <c r="EXJ92" s="388"/>
      <c r="EXK92" s="135"/>
      <c r="EXL92" s="135"/>
      <c r="EXM92" s="382"/>
      <c r="EXN92" s="135"/>
      <c r="EXO92" s="383"/>
      <c r="EXP92" s="383"/>
      <c r="EXQ92" s="379"/>
      <c r="EXR92" s="380"/>
      <c r="EXS92" s="28"/>
      <c r="EXT92" s="381"/>
      <c r="EXU92" s="392"/>
      <c r="EXV92" s="388"/>
      <c r="EXW92" s="135"/>
      <c r="EXX92" s="135"/>
      <c r="EXY92" s="382"/>
      <c r="EXZ92" s="135"/>
      <c r="EYA92" s="383"/>
      <c r="EYB92" s="383"/>
      <c r="EYC92" s="379"/>
      <c r="EYD92" s="380"/>
      <c r="EYE92" s="28"/>
      <c r="EYF92" s="381"/>
      <c r="EYG92" s="392"/>
      <c r="EYH92" s="388"/>
      <c r="EYI92" s="135"/>
      <c r="EYJ92" s="135"/>
      <c r="EYK92" s="382"/>
      <c r="EYL92" s="135"/>
      <c r="EYM92" s="383"/>
      <c r="EYN92" s="383"/>
      <c r="EYO92" s="379"/>
      <c r="EYP92" s="380"/>
      <c r="EYQ92" s="28"/>
      <c r="EYR92" s="381"/>
      <c r="EYS92" s="392"/>
      <c r="EYT92" s="388"/>
      <c r="EYU92" s="135"/>
      <c r="EYV92" s="135"/>
      <c r="EYW92" s="382"/>
      <c r="EYX92" s="135"/>
      <c r="EYY92" s="383"/>
      <c r="EYZ92" s="383"/>
      <c r="EZA92" s="379"/>
      <c r="EZB92" s="380"/>
      <c r="EZC92" s="28"/>
      <c r="EZD92" s="381"/>
      <c r="EZE92" s="392"/>
      <c r="EZF92" s="388"/>
      <c r="EZG92" s="135"/>
      <c r="EZH92" s="135"/>
      <c r="EZI92" s="382"/>
      <c r="EZJ92" s="135"/>
      <c r="EZK92" s="383"/>
      <c r="EZL92" s="383"/>
      <c r="EZM92" s="379"/>
      <c r="EZN92" s="380"/>
      <c r="EZO92" s="28"/>
      <c r="EZP92" s="381"/>
      <c r="EZQ92" s="392"/>
      <c r="EZR92" s="388"/>
      <c r="EZS92" s="135"/>
      <c r="EZT92" s="135"/>
      <c r="EZU92" s="382"/>
      <c r="EZV92" s="135"/>
      <c r="EZW92" s="383"/>
      <c r="EZX92" s="383"/>
      <c r="EZY92" s="379"/>
      <c r="EZZ92" s="380"/>
      <c r="FAA92" s="28"/>
      <c r="FAB92" s="381"/>
      <c r="FAC92" s="392"/>
      <c r="FAD92" s="388"/>
      <c r="FAE92" s="135"/>
      <c r="FAF92" s="135"/>
      <c r="FAG92" s="382"/>
      <c r="FAH92" s="135"/>
      <c r="FAI92" s="383"/>
      <c r="FAJ92" s="383"/>
      <c r="FAK92" s="379"/>
      <c r="FAL92" s="380"/>
      <c r="FAM92" s="28"/>
      <c r="FAN92" s="381"/>
      <c r="FAO92" s="392"/>
      <c r="FAP92" s="388"/>
      <c r="FAQ92" s="135"/>
      <c r="FAR92" s="135"/>
      <c r="FAS92" s="382"/>
      <c r="FAT92" s="135"/>
      <c r="FAU92" s="383"/>
      <c r="FAV92" s="383"/>
      <c r="FAW92" s="379"/>
      <c r="FAX92" s="380"/>
      <c r="FAY92" s="28"/>
      <c r="FAZ92" s="381"/>
      <c r="FBA92" s="392"/>
      <c r="FBB92" s="388"/>
      <c r="FBC92" s="135"/>
      <c r="FBD92" s="135"/>
      <c r="FBE92" s="382"/>
      <c r="FBF92" s="135"/>
      <c r="FBG92" s="383"/>
      <c r="FBH92" s="383"/>
      <c r="FBI92" s="379"/>
      <c r="FBJ92" s="380"/>
      <c r="FBK92" s="28"/>
      <c r="FBL92" s="381"/>
      <c r="FBM92" s="392"/>
      <c r="FBN92" s="388"/>
      <c r="FBO92" s="135"/>
      <c r="FBP92" s="135"/>
      <c r="FBQ92" s="382"/>
      <c r="FBR92" s="135"/>
      <c r="FBS92" s="383"/>
      <c r="FBT92" s="383"/>
      <c r="FBU92" s="379"/>
      <c r="FBV92" s="380"/>
      <c r="FBW92" s="28"/>
      <c r="FBX92" s="381"/>
      <c r="FBY92" s="392"/>
      <c r="FBZ92" s="388"/>
      <c r="FCA92" s="135"/>
      <c r="FCB92" s="135"/>
      <c r="FCC92" s="382"/>
      <c r="FCD92" s="135"/>
      <c r="FCE92" s="383"/>
      <c r="FCF92" s="383"/>
      <c r="FCG92" s="379"/>
      <c r="FCH92" s="380"/>
      <c r="FCI92" s="28"/>
      <c r="FCJ92" s="381"/>
      <c r="FCK92" s="392"/>
      <c r="FCL92" s="388"/>
      <c r="FCM92" s="135"/>
      <c r="FCN92" s="135"/>
      <c r="FCO92" s="382"/>
      <c r="FCP92" s="135"/>
      <c r="FCQ92" s="383"/>
      <c r="FCR92" s="383"/>
      <c r="FCS92" s="379"/>
      <c r="FCT92" s="380"/>
      <c r="FCU92" s="28"/>
      <c r="FCV92" s="381"/>
      <c r="FCW92" s="392"/>
      <c r="FCX92" s="388"/>
      <c r="FCY92" s="135"/>
      <c r="FCZ92" s="135"/>
      <c r="FDA92" s="382"/>
      <c r="FDB92" s="135"/>
      <c r="FDC92" s="383"/>
      <c r="FDD92" s="383"/>
      <c r="FDE92" s="379"/>
      <c r="FDF92" s="380"/>
      <c r="FDG92" s="28"/>
      <c r="FDH92" s="381"/>
      <c r="FDI92" s="392"/>
      <c r="FDJ92" s="388"/>
      <c r="FDK92" s="135"/>
      <c r="FDL92" s="135"/>
      <c r="FDM92" s="382"/>
      <c r="FDN92" s="135"/>
      <c r="FDO92" s="383"/>
      <c r="FDP92" s="383"/>
      <c r="FDQ92" s="379"/>
      <c r="FDR92" s="380"/>
      <c r="FDS92" s="28"/>
      <c r="FDT92" s="381"/>
      <c r="FDU92" s="392"/>
      <c r="FDV92" s="388"/>
      <c r="FDW92" s="135"/>
      <c r="FDX92" s="135"/>
      <c r="FDY92" s="382"/>
      <c r="FDZ92" s="135"/>
      <c r="FEA92" s="383"/>
      <c r="FEB92" s="383"/>
      <c r="FEC92" s="379"/>
      <c r="FED92" s="380"/>
      <c r="FEE92" s="28"/>
      <c r="FEF92" s="381"/>
      <c r="FEG92" s="392"/>
      <c r="FEH92" s="388"/>
      <c r="FEI92" s="135"/>
      <c r="FEJ92" s="135"/>
      <c r="FEK92" s="382"/>
      <c r="FEL92" s="135"/>
      <c r="FEM92" s="383"/>
      <c r="FEN92" s="383"/>
      <c r="FEO92" s="379"/>
      <c r="FEP92" s="380"/>
      <c r="FEQ92" s="28"/>
      <c r="FER92" s="381"/>
      <c r="FES92" s="392"/>
      <c r="FET92" s="388"/>
      <c r="FEU92" s="135"/>
      <c r="FEV92" s="135"/>
      <c r="FEW92" s="382"/>
      <c r="FEX92" s="135"/>
      <c r="FEY92" s="383"/>
      <c r="FEZ92" s="383"/>
      <c r="FFA92" s="379"/>
      <c r="FFB92" s="380"/>
      <c r="FFC92" s="28"/>
      <c r="FFD92" s="381"/>
      <c r="FFE92" s="392"/>
      <c r="FFF92" s="388"/>
      <c r="FFG92" s="135"/>
      <c r="FFH92" s="135"/>
      <c r="FFI92" s="382"/>
      <c r="FFJ92" s="135"/>
      <c r="FFK92" s="383"/>
      <c r="FFL92" s="383"/>
      <c r="FFM92" s="379"/>
      <c r="FFN92" s="380"/>
      <c r="FFO92" s="28"/>
      <c r="FFP92" s="381"/>
      <c r="FFQ92" s="392"/>
      <c r="FFR92" s="388"/>
      <c r="FFS92" s="135"/>
      <c r="FFT92" s="135"/>
      <c r="FFU92" s="382"/>
      <c r="FFV92" s="135"/>
      <c r="FFW92" s="383"/>
      <c r="FFX92" s="383"/>
      <c r="FFY92" s="379"/>
      <c r="FFZ92" s="380"/>
      <c r="FGA92" s="28"/>
      <c r="FGB92" s="381"/>
      <c r="FGC92" s="392"/>
      <c r="FGD92" s="388"/>
      <c r="FGE92" s="135"/>
      <c r="FGF92" s="135"/>
      <c r="FGG92" s="382"/>
      <c r="FGH92" s="135"/>
      <c r="FGI92" s="383"/>
      <c r="FGJ92" s="383"/>
      <c r="FGK92" s="379"/>
      <c r="FGL92" s="380"/>
      <c r="FGM92" s="28"/>
      <c r="FGN92" s="381"/>
      <c r="FGO92" s="392"/>
      <c r="FGP92" s="388"/>
      <c r="FGQ92" s="135"/>
      <c r="FGR92" s="135"/>
      <c r="FGS92" s="382"/>
      <c r="FGT92" s="135"/>
      <c r="FGU92" s="383"/>
      <c r="FGV92" s="383"/>
      <c r="FGW92" s="379"/>
      <c r="FGX92" s="380"/>
      <c r="FGY92" s="28"/>
      <c r="FGZ92" s="381"/>
      <c r="FHA92" s="392"/>
      <c r="FHB92" s="388"/>
      <c r="FHC92" s="135"/>
      <c r="FHD92" s="135"/>
      <c r="FHE92" s="382"/>
      <c r="FHF92" s="135"/>
      <c r="FHG92" s="383"/>
      <c r="FHH92" s="383"/>
      <c r="FHI92" s="379"/>
      <c r="FHJ92" s="380"/>
      <c r="FHK92" s="28"/>
      <c r="FHL92" s="381"/>
      <c r="FHM92" s="392"/>
      <c r="FHN92" s="388"/>
      <c r="FHO92" s="135"/>
      <c r="FHP92" s="135"/>
      <c r="FHQ92" s="382"/>
      <c r="FHR92" s="135"/>
      <c r="FHS92" s="383"/>
      <c r="FHT92" s="383"/>
      <c r="FHU92" s="379"/>
      <c r="FHV92" s="380"/>
      <c r="FHW92" s="28"/>
      <c r="FHX92" s="381"/>
      <c r="FHY92" s="392"/>
      <c r="FHZ92" s="388"/>
      <c r="FIA92" s="135"/>
      <c r="FIB92" s="135"/>
      <c r="FIC92" s="382"/>
      <c r="FID92" s="135"/>
      <c r="FIE92" s="383"/>
      <c r="FIF92" s="383"/>
      <c r="FIG92" s="379"/>
      <c r="FIH92" s="380"/>
      <c r="FII92" s="28"/>
      <c r="FIJ92" s="381"/>
      <c r="FIK92" s="392"/>
      <c r="FIL92" s="388"/>
      <c r="FIM92" s="135"/>
      <c r="FIN92" s="135"/>
      <c r="FIO92" s="382"/>
      <c r="FIP92" s="135"/>
      <c r="FIQ92" s="383"/>
      <c r="FIR92" s="383"/>
      <c r="FIS92" s="379"/>
      <c r="FIT92" s="380"/>
      <c r="FIU92" s="28"/>
      <c r="FIV92" s="381"/>
      <c r="FIW92" s="392"/>
      <c r="FIX92" s="388"/>
      <c r="FIY92" s="135"/>
      <c r="FIZ92" s="135"/>
      <c r="FJA92" s="382"/>
      <c r="FJB92" s="135"/>
      <c r="FJC92" s="383"/>
      <c r="FJD92" s="383"/>
      <c r="FJE92" s="379"/>
      <c r="FJF92" s="380"/>
      <c r="FJG92" s="28"/>
      <c r="FJH92" s="381"/>
      <c r="FJI92" s="392"/>
      <c r="FJJ92" s="388"/>
      <c r="FJK92" s="135"/>
      <c r="FJL92" s="135"/>
      <c r="FJM92" s="382"/>
      <c r="FJN92" s="135"/>
      <c r="FJO92" s="383"/>
      <c r="FJP92" s="383"/>
      <c r="FJQ92" s="379"/>
      <c r="FJR92" s="380"/>
      <c r="FJS92" s="28"/>
      <c r="FJT92" s="381"/>
      <c r="FJU92" s="392"/>
      <c r="FJV92" s="388"/>
      <c r="FJW92" s="135"/>
      <c r="FJX92" s="135"/>
      <c r="FJY92" s="382"/>
      <c r="FJZ92" s="135"/>
      <c r="FKA92" s="383"/>
      <c r="FKB92" s="383"/>
      <c r="FKC92" s="379"/>
      <c r="FKD92" s="380"/>
      <c r="FKE92" s="28"/>
      <c r="FKF92" s="381"/>
      <c r="FKG92" s="392"/>
      <c r="FKH92" s="388"/>
      <c r="FKI92" s="135"/>
      <c r="FKJ92" s="135"/>
      <c r="FKK92" s="382"/>
      <c r="FKL92" s="135"/>
      <c r="FKM92" s="383"/>
      <c r="FKN92" s="383"/>
      <c r="FKO92" s="379"/>
      <c r="FKP92" s="380"/>
      <c r="FKQ92" s="28"/>
      <c r="FKR92" s="381"/>
      <c r="FKS92" s="392"/>
      <c r="FKT92" s="388"/>
      <c r="FKU92" s="135"/>
      <c r="FKV92" s="135"/>
      <c r="FKW92" s="382"/>
      <c r="FKX92" s="135"/>
      <c r="FKY92" s="383"/>
      <c r="FKZ92" s="383"/>
      <c r="FLA92" s="379"/>
      <c r="FLB92" s="380"/>
      <c r="FLC92" s="28"/>
      <c r="FLD92" s="381"/>
      <c r="FLE92" s="392"/>
      <c r="FLF92" s="388"/>
      <c r="FLG92" s="135"/>
      <c r="FLH92" s="135"/>
      <c r="FLI92" s="382"/>
      <c r="FLJ92" s="135"/>
      <c r="FLK92" s="383"/>
      <c r="FLL92" s="383"/>
      <c r="FLM92" s="379"/>
      <c r="FLN92" s="380"/>
      <c r="FLO92" s="28"/>
      <c r="FLP92" s="381"/>
      <c r="FLQ92" s="392"/>
      <c r="FLR92" s="388"/>
      <c r="FLS92" s="135"/>
      <c r="FLT92" s="135"/>
      <c r="FLU92" s="382"/>
      <c r="FLV92" s="135"/>
      <c r="FLW92" s="383"/>
      <c r="FLX92" s="383"/>
      <c r="FLY92" s="379"/>
      <c r="FLZ92" s="380"/>
      <c r="FMA92" s="28"/>
      <c r="FMB92" s="381"/>
      <c r="FMC92" s="392"/>
      <c r="FMD92" s="388"/>
      <c r="FME92" s="135"/>
      <c r="FMF92" s="135"/>
      <c r="FMG92" s="382"/>
      <c r="FMH92" s="135"/>
      <c r="FMI92" s="383"/>
      <c r="FMJ92" s="383"/>
      <c r="FMK92" s="379"/>
      <c r="FML92" s="380"/>
      <c r="FMM92" s="28"/>
      <c r="FMN92" s="381"/>
      <c r="FMO92" s="392"/>
      <c r="FMP92" s="388"/>
      <c r="FMQ92" s="135"/>
      <c r="FMR92" s="135"/>
      <c r="FMS92" s="382"/>
      <c r="FMT92" s="135"/>
      <c r="FMU92" s="383"/>
      <c r="FMV92" s="383"/>
      <c r="FMW92" s="379"/>
      <c r="FMX92" s="380"/>
      <c r="FMY92" s="28"/>
      <c r="FMZ92" s="381"/>
      <c r="FNA92" s="392"/>
      <c r="FNB92" s="388"/>
      <c r="FNC92" s="135"/>
      <c r="FND92" s="135"/>
      <c r="FNE92" s="382"/>
      <c r="FNF92" s="135"/>
      <c r="FNG92" s="383"/>
      <c r="FNH92" s="383"/>
      <c r="FNI92" s="379"/>
      <c r="FNJ92" s="380"/>
      <c r="FNK92" s="28"/>
      <c r="FNL92" s="381"/>
      <c r="FNM92" s="392"/>
      <c r="FNN92" s="388"/>
      <c r="FNO92" s="135"/>
      <c r="FNP92" s="135"/>
      <c r="FNQ92" s="382"/>
      <c r="FNR92" s="135"/>
      <c r="FNS92" s="383"/>
      <c r="FNT92" s="383"/>
      <c r="FNU92" s="379"/>
      <c r="FNV92" s="380"/>
      <c r="FNW92" s="28"/>
      <c r="FNX92" s="381"/>
      <c r="FNY92" s="392"/>
      <c r="FNZ92" s="388"/>
      <c r="FOA92" s="135"/>
      <c r="FOB92" s="135"/>
      <c r="FOC92" s="382"/>
      <c r="FOD92" s="135"/>
      <c r="FOE92" s="383"/>
      <c r="FOF92" s="383"/>
      <c r="FOG92" s="379"/>
      <c r="FOH92" s="380"/>
      <c r="FOI92" s="28"/>
      <c r="FOJ92" s="381"/>
      <c r="FOK92" s="392"/>
      <c r="FOL92" s="388"/>
      <c r="FOM92" s="135"/>
      <c r="FON92" s="135"/>
      <c r="FOO92" s="382"/>
      <c r="FOP92" s="135"/>
      <c r="FOQ92" s="383"/>
      <c r="FOR92" s="383"/>
      <c r="FOS92" s="379"/>
      <c r="FOT92" s="380"/>
      <c r="FOU92" s="28"/>
      <c r="FOV92" s="381"/>
      <c r="FOW92" s="392"/>
      <c r="FOX92" s="388"/>
      <c r="FOY92" s="135"/>
      <c r="FOZ92" s="135"/>
      <c r="FPA92" s="382"/>
      <c r="FPB92" s="135"/>
      <c r="FPC92" s="383"/>
      <c r="FPD92" s="383"/>
      <c r="FPE92" s="379"/>
      <c r="FPF92" s="380"/>
      <c r="FPG92" s="28"/>
      <c r="FPH92" s="381"/>
      <c r="FPI92" s="392"/>
      <c r="FPJ92" s="388"/>
      <c r="FPK92" s="135"/>
      <c r="FPL92" s="135"/>
      <c r="FPM92" s="382"/>
      <c r="FPN92" s="135"/>
      <c r="FPO92" s="383"/>
      <c r="FPP92" s="383"/>
      <c r="FPQ92" s="379"/>
      <c r="FPR92" s="380"/>
      <c r="FPS92" s="28"/>
      <c r="FPT92" s="381"/>
      <c r="FPU92" s="392"/>
      <c r="FPV92" s="388"/>
      <c r="FPW92" s="135"/>
      <c r="FPX92" s="135"/>
      <c r="FPY92" s="382"/>
      <c r="FPZ92" s="135"/>
      <c r="FQA92" s="383"/>
      <c r="FQB92" s="383"/>
      <c r="FQC92" s="379"/>
      <c r="FQD92" s="380"/>
      <c r="FQE92" s="28"/>
      <c r="FQF92" s="381"/>
      <c r="FQG92" s="392"/>
      <c r="FQH92" s="388"/>
      <c r="FQI92" s="135"/>
      <c r="FQJ92" s="135"/>
      <c r="FQK92" s="382"/>
      <c r="FQL92" s="135"/>
      <c r="FQM92" s="383"/>
      <c r="FQN92" s="383"/>
      <c r="FQO92" s="379"/>
      <c r="FQP92" s="380"/>
      <c r="FQQ92" s="28"/>
      <c r="FQR92" s="381"/>
      <c r="FQS92" s="392"/>
      <c r="FQT92" s="388"/>
      <c r="FQU92" s="135"/>
      <c r="FQV92" s="135"/>
      <c r="FQW92" s="382"/>
      <c r="FQX92" s="135"/>
      <c r="FQY92" s="383"/>
      <c r="FQZ92" s="383"/>
      <c r="FRA92" s="379"/>
      <c r="FRB92" s="380"/>
      <c r="FRC92" s="28"/>
      <c r="FRD92" s="381"/>
      <c r="FRE92" s="392"/>
      <c r="FRF92" s="388"/>
      <c r="FRG92" s="135"/>
      <c r="FRH92" s="135"/>
      <c r="FRI92" s="382"/>
      <c r="FRJ92" s="135"/>
      <c r="FRK92" s="383"/>
      <c r="FRL92" s="383"/>
      <c r="FRM92" s="379"/>
      <c r="FRN92" s="380"/>
      <c r="FRO92" s="28"/>
      <c r="FRP92" s="381"/>
      <c r="FRQ92" s="392"/>
      <c r="FRR92" s="388"/>
      <c r="FRS92" s="135"/>
      <c r="FRT92" s="135"/>
      <c r="FRU92" s="382"/>
      <c r="FRV92" s="135"/>
      <c r="FRW92" s="383"/>
      <c r="FRX92" s="383"/>
      <c r="FRY92" s="379"/>
      <c r="FRZ92" s="380"/>
      <c r="FSA92" s="28"/>
      <c r="FSB92" s="381"/>
      <c r="FSC92" s="392"/>
      <c r="FSD92" s="388"/>
      <c r="FSE92" s="135"/>
      <c r="FSF92" s="135"/>
      <c r="FSG92" s="382"/>
      <c r="FSH92" s="135"/>
      <c r="FSI92" s="383"/>
      <c r="FSJ92" s="383"/>
      <c r="FSK92" s="379"/>
      <c r="FSL92" s="380"/>
      <c r="FSM92" s="28"/>
      <c r="FSN92" s="381"/>
      <c r="FSO92" s="392"/>
      <c r="FSP92" s="388"/>
      <c r="FSQ92" s="135"/>
      <c r="FSR92" s="135"/>
      <c r="FSS92" s="382"/>
      <c r="FST92" s="135"/>
      <c r="FSU92" s="383"/>
      <c r="FSV92" s="383"/>
      <c r="FSW92" s="379"/>
      <c r="FSX92" s="380"/>
      <c r="FSY92" s="28"/>
      <c r="FSZ92" s="381"/>
      <c r="FTA92" s="392"/>
      <c r="FTB92" s="388"/>
      <c r="FTC92" s="135"/>
      <c r="FTD92" s="135"/>
      <c r="FTE92" s="382"/>
      <c r="FTF92" s="135"/>
      <c r="FTG92" s="383"/>
      <c r="FTH92" s="383"/>
      <c r="FTI92" s="379"/>
      <c r="FTJ92" s="380"/>
      <c r="FTK92" s="28"/>
      <c r="FTL92" s="381"/>
      <c r="FTM92" s="392"/>
      <c r="FTN92" s="388"/>
      <c r="FTO92" s="135"/>
      <c r="FTP92" s="135"/>
      <c r="FTQ92" s="382"/>
      <c r="FTR92" s="135"/>
      <c r="FTS92" s="383"/>
      <c r="FTT92" s="383"/>
      <c r="FTU92" s="379"/>
      <c r="FTV92" s="380"/>
      <c r="FTW92" s="28"/>
      <c r="FTX92" s="381"/>
      <c r="FTY92" s="392"/>
      <c r="FTZ92" s="388"/>
      <c r="FUA92" s="135"/>
      <c r="FUB92" s="135"/>
      <c r="FUC92" s="382"/>
      <c r="FUD92" s="135"/>
      <c r="FUE92" s="383"/>
      <c r="FUF92" s="383"/>
      <c r="FUG92" s="379"/>
      <c r="FUH92" s="380"/>
      <c r="FUI92" s="28"/>
      <c r="FUJ92" s="381"/>
      <c r="FUK92" s="392"/>
      <c r="FUL92" s="388"/>
      <c r="FUM92" s="135"/>
      <c r="FUN92" s="135"/>
      <c r="FUO92" s="382"/>
      <c r="FUP92" s="135"/>
      <c r="FUQ92" s="383"/>
      <c r="FUR92" s="383"/>
      <c r="FUS92" s="379"/>
      <c r="FUT92" s="380"/>
      <c r="FUU92" s="28"/>
      <c r="FUV92" s="381"/>
      <c r="FUW92" s="392"/>
      <c r="FUX92" s="388"/>
      <c r="FUY92" s="135"/>
      <c r="FUZ92" s="135"/>
      <c r="FVA92" s="382"/>
      <c r="FVB92" s="135"/>
      <c r="FVC92" s="383"/>
      <c r="FVD92" s="383"/>
      <c r="FVE92" s="379"/>
      <c r="FVF92" s="380"/>
      <c r="FVG92" s="28"/>
      <c r="FVH92" s="381"/>
      <c r="FVI92" s="392"/>
      <c r="FVJ92" s="388"/>
      <c r="FVK92" s="135"/>
      <c r="FVL92" s="135"/>
      <c r="FVM92" s="382"/>
      <c r="FVN92" s="135"/>
      <c r="FVO92" s="383"/>
      <c r="FVP92" s="383"/>
      <c r="FVQ92" s="379"/>
      <c r="FVR92" s="380"/>
      <c r="FVS92" s="28"/>
      <c r="FVT92" s="381"/>
      <c r="FVU92" s="392"/>
      <c r="FVV92" s="388"/>
      <c r="FVW92" s="135"/>
      <c r="FVX92" s="135"/>
      <c r="FVY92" s="382"/>
      <c r="FVZ92" s="135"/>
      <c r="FWA92" s="383"/>
      <c r="FWB92" s="383"/>
      <c r="FWC92" s="379"/>
      <c r="FWD92" s="380"/>
      <c r="FWE92" s="28"/>
      <c r="FWF92" s="381"/>
      <c r="FWG92" s="392"/>
      <c r="FWH92" s="388"/>
      <c r="FWI92" s="135"/>
      <c r="FWJ92" s="135"/>
      <c r="FWK92" s="382"/>
      <c r="FWL92" s="135"/>
      <c r="FWM92" s="383"/>
      <c r="FWN92" s="383"/>
      <c r="FWO92" s="379"/>
      <c r="FWP92" s="380"/>
      <c r="FWQ92" s="28"/>
      <c r="FWR92" s="381"/>
      <c r="FWS92" s="392"/>
      <c r="FWT92" s="388"/>
      <c r="FWU92" s="135"/>
      <c r="FWV92" s="135"/>
      <c r="FWW92" s="382"/>
      <c r="FWX92" s="135"/>
      <c r="FWY92" s="383"/>
      <c r="FWZ92" s="383"/>
      <c r="FXA92" s="379"/>
      <c r="FXB92" s="380"/>
      <c r="FXC92" s="28"/>
      <c r="FXD92" s="381"/>
      <c r="FXE92" s="392"/>
      <c r="FXF92" s="388"/>
      <c r="FXG92" s="135"/>
      <c r="FXH92" s="135"/>
      <c r="FXI92" s="382"/>
      <c r="FXJ92" s="135"/>
      <c r="FXK92" s="383"/>
      <c r="FXL92" s="383"/>
      <c r="FXM92" s="379"/>
      <c r="FXN92" s="380"/>
      <c r="FXO92" s="28"/>
      <c r="FXP92" s="381"/>
      <c r="FXQ92" s="392"/>
      <c r="FXR92" s="388"/>
      <c r="FXS92" s="135"/>
      <c r="FXT92" s="135"/>
      <c r="FXU92" s="382"/>
      <c r="FXV92" s="135"/>
      <c r="FXW92" s="383"/>
      <c r="FXX92" s="383"/>
      <c r="FXY92" s="379"/>
      <c r="FXZ92" s="380"/>
      <c r="FYA92" s="28"/>
      <c r="FYB92" s="381"/>
      <c r="FYC92" s="392"/>
      <c r="FYD92" s="388"/>
      <c r="FYE92" s="135"/>
      <c r="FYF92" s="135"/>
      <c r="FYG92" s="382"/>
      <c r="FYH92" s="135"/>
      <c r="FYI92" s="383"/>
      <c r="FYJ92" s="383"/>
      <c r="FYK92" s="379"/>
      <c r="FYL92" s="380"/>
      <c r="FYM92" s="28"/>
      <c r="FYN92" s="381"/>
      <c r="FYO92" s="392"/>
      <c r="FYP92" s="388"/>
      <c r="FYQ92" s="135"/>
      <c r="FYR92" s="135"/>
      <c r="FYS92" s="382"/>
      <c r="FYT92" s="135"/>
      <c r="FYU92" s="383"/>
      <c r="FYV92" s="383"/>
      <c r="FYW92" s="379"/>
      <c r="FYX92" s="380"/>
      <c r="FYY92" s="28"/>
      <c r="FYZ92" s="381"/>
      <c r="FZA92" s="392"/>
      <c r="FZB92" s="388"/>
      <c r="FZC92" s="135"/>
      <c r="FZD92" s="135"/>
      <c r="FZE92" s="382"/>
      <c r="FZF92" s="135"/>
      <c r="FZG92" s="383"/>
      <c r="FZH92" s="383"/>
      <c r="FZI92" s="379"/>
      <c r="FZJ92" s="380"/>
      <c r="FZK92" s="28"/>
      <c r="FZL92" s="381"/>
      <c r="FZM92" s="392"/>
      <c r="FZN92" s="388"/>
      <c r="FZO92" s="135"/>
      <c r="FZP92" s="135"/>
      <c r="FZQ92" s="382"/>
      <c r="FZR92" s="135"/>
      <c r="FZS92" s="383"/>
      <c r="FZT92" s="383"/>
      <c r="FZU92" s="379"/>
      <c r="FZV92" s="380"/>
      <c r="FZW92" s="28"/>
      <c r="FZX92" s="381"/>
      <c r="FZY92" s="392"/>
      <c r="FZZ92" s="388"/>
      <c r="GAA92" s="135"/>
      <c r="GAB92" s="135"/>
      <c r="GAC92" s="382"/>
      <c r="GAD92" s="135"/>
      <c r="GAE92" s="383"/>
      <c r="GAF92" s="383"/>
      <c r="GAG92" s="379"/>
      <c r="GAH92" s="380"/>
      <c r="GAI92" s="28"/>
      <c r="GAJ92" s="381"/>
      <c r="GAK92" s="392"/>
      <c r="GAL92" s="388"/>
      <c r="GAM92" s="135"/>
      <c r="GAN92" s="135"/>
      <c r="GAO92" s="382"/>
      <c r="GAP92" s="135"/>
      <c r="GAQ92" s="383"/>
      <c r="GAR92" s="383"/>
      <c r="GAS92" s="379"/>
      <c r="GAT92" s="380"/>
      <c r="GAU92" s="28"/>
      <c r="GAV92" s="381"/>
      <c r="GAW92" s="392"/>
      <c r="GAX92" s="388"/>
      <c r="GAY92" s="135"/>
      <c r="GAZ92" s="135"/>
      <c r="GBA92" s="382"/>
      <c r="GBB92" s="135"/>
      <c r="GBC92" s="383"/>
      <c r="GBD92" s="383"/>
      <c r="GBE92" s="379"/>
      <c r="GBF92" s="380"/>
      <c r="GBG92" s="28"/>
      <c r="GBH92" s="381"/>
      <c r="GBI92" s="392"/>
      <c r="GBJ92" s="388"/>
      <c r="GBK92" s="135"/>
      <c r="GBL92" s="135"/>
      <c r="GBM92" s="382"/>
      <c r="GBN92" s="135"/>
      <c r="GBO92" s="383"/>
      <c r="GBP92" s="383"/>
      <c r="GBQ92" s="379"/>
      <c r="GBR92" s="380"/>
      <c r="GBS92" s="28"/>
      <c r="GBT92" s="381"/>
      <c r="GBU92" s="392"/>
      <c r="GBV92" s="388"/>
      <c r="GBW92" s="135"/>
      <c r="GBX92" s="135"/>
      <c r="GBY92" s="382"/>
      <c r="GBZ92" s="135"/>
      <c r="GCA92" s="383"/>
      <c r="GCB92" s="383"/>
      <c r="GCC92" s="379"/>
      <c r="GCD92" s="380"/>
      <c r="GCE92" s="28"/>
      <c r="GCF92" s="381"/>
      <c r="GCG92" s="392"/>
      <c r="GCH92" s="388"/>
      <c r="GCI92" s="135"/>
      <c r="GCJ92" s="135"/>
      <c r="GCK92" s="382"/>
      <c r="GCL92" s="135"/>
      <c r="GCM92" s="383"/>
      <c r="GCN92" s="383"/>
      <c r="GCO92" s="379"/>
      <c r="GCP92" s="380"/>
      <c r="GCQ92" s="28"/>
      <c r="GCR92" s="381"/>
      <c r="GCS92" s="392"/>
      <c r="GCT92" s="388"/>
      <c r="GCU92" s="135"/>
      <c r="GCV92" s="135"/>
      <c r="GCW92" s="382"/>
      <c r="GCX92" s="135"/>
      <c r="GCY92" s="383"/>
      <c r="GCZ92" s="383"/>
      <c r="GDA92" s="379"/>
      <c r="GDB92" s="380"/>
      <c r="GDC92" s="28"/>
      <c r="GDD92" s="381"/>
      <c r="GDE92" s="392"/>
      <c r="GDF92" s="388"/>
      <c r="GDG92" s="135"/>
      <c r="GDH92" s="135"/>
      <c r="GDI92" s="382"/>
      <c r="GDJ92" s="135"/>
      <c r="GDK92" s="383"/>
      <c r="GDL92" s="383"/>
      <c r="GDM92" s="379"/>
      <c r="GDN92" s="380"/>
      <c r="GDO92" s="28"/>
      <c r="GDP92" s="381"/>
      <c r="GDQ92" s="392"/>
      <c r="GDR92" s="388"/>
      <c r="GDS92" s="135"/>
      <c r="GDT92" s="135"/>
      <c r="GDU92" s="382"/>
      <c r="GDV92" s="135"/>
      <c r="GDW92" s="383"/>
      <c r="GDX92" s="383"/>
      <c r="GDY92" s="379"/>
      <c r="GDZ92" s="380"/>
      <c r="GEA92" s="28"/>
      <c r="GEB92" s="381"/>
      <c r="GEC92" s="392"/>
      <c r="GED92" s="388"/>
      <c r="GEE92" s="135"/>
      <c r="GEF92" s="135"/>
      <c r="GEG92" s="382"/>
      <c r="GEH92" s="135"/>
      <c r="GEI92" s="383"/>
      <c r="GEJ92" s="383"/>
      <c r="GEK92" s="379"/>
      <c r="GEL92" s="380"/>
      <c r="GEM92" s="28"/>
      <c r="GEN92" s="381"/>
      <c r="GEO92" s="392"/>
      <c r="GEP92" s="388"/>
      <c r="GEQ92" s="135"/>
      <c r="GER92" s="135"/>
      <c r="GES92" s="382"/>
      <c r="GET92" s="135"/>
      <c r="GEU92" s="383"/>
      <c r="GEV92" s="383"/>
      <c r="GEW92" s="379"/>
      <c r="GEX92" s="380"/>
      <c r="GEY92" s="28"/>
      <c r="GEZ92" s="381"/>
      <c r="GFA92" s="392"/>
      <c r="GFB92" s="388"/>
      <c r="GFC92" s="135"/>
      <c r="GFD92" s="135"/>
      <c r="GFE92" s="382"/>
      <c r="GFF92" s="135"/>
      <c r="GFG92" s="383"/>
      <c r="GFH92" s="383"/>
      <c r="GFI92" s="379"/>
      <c r="GFJ92" s="380"/>
      <c r="GFK92" s="28"/>
      <c r="GFL92" s="381"/>
      <c r="GFM92" s="392"/>
      <c r="GFN92" s="388"/>
      <c r="GFO92" s="135"/>
      <c r="GFP92" s="135"/>
      <c r="GFQ92" s="382"/>
      <c r="GFR92" s="135"/>
      <c r="GFS92" s="383"/>
      <c r="GFT92" s="383"/>
      <c r="GFU92" s="379"/>
      <c r="GFV92" s="380"/>
      <c r="GFW92" s="28"/>
      <c r="GFX92" s="381"/>
      <c r="GFY92" s="392"/>
      <c r="GFZ92" s="388"/>
      <c r="GGA92" s="135"/>
      <c r="GGB92" s="135"/>
      <c r="GGC92" s="382"/>
      <c r="GGD92" s="135"/>
      <c r="GGE92" s="383"/>
      <c r="GGF92" s="383"/>
      <c r="GGG92" s="379"/>
      <c r="GGH92" s="380"/>
      <c r="GGI92" s="28"/>
      <c r="GGJ92" s="381"/>
      <c r="GGK92" s="392"/>
      <c r="GGL92" s="388"/>
      <c r="GGM92" s="135"/>
      <c r="GGN92" s="135"/>
      <c r="GGO92" s="382"/>
      <c r="GGP92" s="135"/>
      <c r="GGQ92" s="383"/>
      <c r="GGR92" s="383"/>
      <c r="GGS92" s="379"/>
      <c r="GGT92" s="380"/>
      <c r="GGU92" s="28"/>
      <c r="GGV92" s="381"/>
      <c r="GGW92" s="392"/>
      <c r="GGX92" s="388"/>
      <c r="GGY92" s="135"/>
      <c r="GGZ92" s="135"/>
      <c r="GHA92" s="382"/>
      <c r="GHB92" s="135"/>
      <c r="GHC92" s="383"/>
      <c r="GHD92" s="383"/>
      <c r="GHE92" s="379"/>
      <c r="GHF92" s="380"/>
      <c r="GHG92" s="28"/>
      <c r="GHH92" s="381"/>
      <c r="GHI92" s="392"/>
      <c r="GHJ92" s="388"/>
      <c r="GHK92" s="135"/>
      <c r="GHL92" s="135"/>
      <c r="GHM92" s="382"/>
      <c r="GHN92" s="135"/>
      <c r="GHO92" s="383"/>
      <c r="GHP92" s="383"/>
      <c r="GHQ92" s="379"/>
      <c r="GHR92" s="380"/>
      <c r="GHS92" s="28"/>
      <c r="GHT92" s="381"/>
      <c r="GHU92" s="392"/>
      <c r="GHV92" s="388"/>
      <c r="GHW92" s="135"/>
      <c r="GHX92" s="135"/>
      <c r="GHY92" s="382"/>
      <c r="GHZ92" s="135"/>
      <c r="GIA92" s="383"/>
      <c r="GIB92" s="383"/>
      <c r="GIC92" s="379"/>
      <c r="GID92" s="380"/>
      <c r="GIE92" s="28"/>
      <c r="GIF92" s="381"/>
      <c r="GIG92" s="392"/>
      <c r="GIH92" s="388"/>
      <c r="GII92" s="135"/>
      <c r="GIJ92" s="135"/>
      <c r="GIK92" s="382"/>
      <c r="GIL92" s="135"/>
      <c r="GIM92" s="383"/>
      <c r="GIN92" s="383"/>
      <c r="GIO92" s="379"/>
      <c r="GIP92" s="380"/>
      <c r="GIQ92" s="28"/>
      <c r="GIR92" s="381"/>
      <c r="GIS92" s="392"/>
      <c r="GIT92" s="388"/>
      <c r="GIU92" s="135"/>
      <c r="GIV92" s="135"/>
      <c r="GIW92" s="382"/>
      <c r="GIX92" s="135"/>
      <c r="GIY92" s="383"/>
      <c r="GIZ92" s="383"/>
      <c r="GJA92" s="379"/>
      <c r="GJB92" s="380"/>
      <c r="GJC92" s="28"/>
      <c r="GJD92" s="381"/>
      <c r="GJE92" s="392"/>
      <c r="GJF92" s="388"/>
      <c r="GJG92" s="135"/>
      <c r="GJH92" s="135"/>
      <c r="GJI92" s="382"/>
      <c r="GJJ92" s="135"/>
      <c r="GJK92" s="383"/>
      <c r="GJL92" s="383"/>
      <c r="GJM92" s="379"/>
      <c r="GJN92" s="380"/>
      <c r="GJO92" s="28"/>
      <c r="GJP92" s="381"/>
      <c r="GJQ92" s="392"/>
      <c r="GJR92" s="388"/>
      <c r="GJS92" s="135"/>
      <c r="GJT92" s="135"/>
      <c r="GJU92" s="382"/>
      <c r="GJV92" s="135"/>
      <c r="GJW92" s="383"/>
      <c r="GJX92" s="383"/>
      <c r="GJY92" s="379"/>
      <c r="GJZ92" s="380"/>
      <c r="GKA92" s="28"/>
      <c r="GKB92" s="381"/>
      <c r="GKC92" s="392"/>
      <c r="GKD92" s="388"/>
      <c r="GKE92" s="135"/>
      <c r="GKF92" s="135"/>
      <c r="GKG92" s="382"/>
      <c r="GKH92" s="135"/>
      <c r="GKI92" s="383"/>
      <c r="GKJ92" s="383"/>
      <c r="GKK92" s="379"/>
      <c r="GKL92" s="380"/>
      <c r="GKM92" s="28"/>
      <c r="GKN92" s="381"/>
      <c r="GKO92" s="392"/>
      <c r="GKP92" s="388"/>
      <c r="GKQ92" s="135"/>
      <c r="GKR92" s="135"/>
      <c r="GKS92" s="382"/>
      <c r="GKT92" s="135"/>
      <c r="GKU92" s="383"/>
      <c r="GKV92" s="383"/>
      <c r="GKW92" s="379"/>
      <c r="GKX92" s="380"/>
      <c r="GKY92" s="28"/>
      <c r="GKZ92" s="381"/>
      <c r="GLA92" s="392"/>
      <c r="GLB92" s="388"/>
      <c r="GLC92" s="135"/>
      <c r="GLD92" s="135"/>
      <c r="GLE92" s="382"/>
      <c r="GLF92" s="135"/>
      <c r="GLG92" s="383"/>
      <c r="GLH92" s="383"/>
      <c r="GLI92" s="379"/>
      <c r="GLJ92" s="380"/>
      <c r="GLK92" s="28"/>
      <c r="GLL92" s="381"/>
      <c r="GLM92" s="392"/>
      <c r="GLN92" s="388"/>
      <c r="GLO92" s="135"/>
      <c r="GLP92" s="135"/>
      <c r="GLQ92" s="382"/>
      <c r="GLR92" s="135"/>
      <c r="GLS92" s="383"/>
      <c r="GLT92" s="383"/>
      <c r="GLU92" s="379"/>
      <c r="GLV92" s="380"/>
      <c r="GLW92" s="28"/>
      <c r="GLX92" s="381"/>
      <c r="GLY92" s="392"/>
      <c r="GLZ92" s="388"/>
      <c r="GMA92" s="135"/>
      <c r="GMB92" s="135"/>
      <c r="GMC92" s="382"/>
      <c r="GMD92" s="135"/>
      <c r="GME92" s="383"/>
      <c r="GMF92" s="383"/>
      <c r="GMG92" s="379"/>
      <c r="GMH92" s="380"/>
      <c r="GMI92" s="28"/>
      <c r="GMJ92" s="381"/>
      <c r="GMK92" s="392"/>
      <c r="GML92" s="388"/>
      <c r="GMM92" s="135"/>
      <c r="GMN92" s="135"/>
      <c r="GMO92" s="382"/>
      <c r="GMP92" s="135"/>
      <c r="GMQ92" s="383"/>
      <c r="GMR92" s="383"/>
      <c r="GMS92" s="379"/>
      <c r="GMT92" s="380"/>
      <c r="GMU92" s="28"/>
      <c r="GMV92" s="381"/>
      <c r="GMW92" s="392"/>
      <c r="GMX92" s="388"/>
      <c r="GMY92" s="135"/>
      <c r="GMZ92" s="135"/>
      <c r="GNA92" s="382"/>
      <c r="GNB92" s="135"/>
      <c r="GNC92" s="383"/>
      <c r="GND92" s="383"/>
      <c r="GNE92" s="379"/>
      <c r="GNF92" s="380"/>
      <c r="GNG92" s="28"/>
      <c r="GNH92" s="381"/>
      <c r="GNI92" s="392"/>
      <c r="GNJ92" s="388"/>
      <c r="GNK92" s="135"/>
      <c r="GNL92" s="135"/>
      <c r="GNM92" s="382"/>
      <c r="GNN92" s="135"/>
      <c r="GNO92" s="383"/>
      <c r="GNP92" s="383"/>
      <c r="GNQ92" s="379"/>
      <c r="GNR92" s="380"/>
      <c r="GNS92" s="28"/>
      <c r="GNT92" s="381"/>
      <c r="GNU92" s="392"/>
      <c r="GNV92" s="388"/>
      <c r="GNW92" s="135"/>
      <c r="GNX92" s="135"/>
      <c r="GNY92" s="382"/>
      <c r="GNZ92" s="135"/>
      <c r="GOA92" s="383"/>
      <c r="GOB92" s="383"/>
      <c r="GOC92" s="379"/>
      <c r="GOD92" s="380"/>
      <c r="GOE92" s="28"/>
      <c r="GOF92" s="381"/>
      <c r="GOG92" s="392"/>
      <c r="GOH92" s="388"/>
      <c r="GOI92" s="135"/>
      <c r="GOJ92" s="135"/>
      <c r="GOK92" s="382"/>
      <c r="GOL92" s="135"/>
      <c r="GOM92" s="383"/>
      <c r="GON92" s="383"/>
      <c r="GOO92" s="379"/>
      <c r="GOP92" s="380"/>
      <c r="GOQ92" s="28"/>
      <c r="GOR92" s="381"/>
      <c r="GOS92" s="392"/>
      <c r="GOT92" s="388"/>
      <c r="GOU92" s="135"/>
      <c r="GOV92" s="135"/>
      <c r="GOW92" s="382"/>
      <c r="GOX92" s="135"/>
      <c r="GOY92" s="383"/>
      <c r="GOZ92" s="383"/>
      <c r="GPA92" s="379"/>
      <c r="GPB92" s="380"/>
      <c r="GPC92" s="28"/>
      <c r="GPD92" s="381"/>
      <c r="GPE92" s="392"/>
      <c r="GPF92" s="388"/>
      <c r="GPG92" s="135"/>
      <c r="GPH92" s="135"/>
      <c r="GPI92" s="382"/>
      <c r="GPJ92" s="135"/>
      <c r="GPK92" s="383"/>
      <c r="GPL92" s="383"/>
      <c r="GPM92" s="379"/>
      <c r="GPN92" s="380"/>
      <c r="GPO92" s="28"/>
      <c r="GPP92" s="381"/>
      <c r="GPQ92" s="392"/>
      <c r="GPR92" s="388"/>
      <c r="GPS92" s="135"/>
      <c r="GPT92" s="135"/>
      <c r="GPU92" s="382"/>
      <c r="GPV92" s="135"/>
      <c r="GPW92" s="383"/>
      <c r="GPX92" s="383"/>
      <c r="GPY92" s="379"/>
      <c r="GPZ92" s="380"/>
      <c r="GQA92" s="28"/>
      <c r="GQB92" s="381"/>
      <c r="GQC92" s="392"/>
      <c r="GQD92" s="388"/>
      <c r="GQE92" s="135"/>
      <c r="GQF92" s="135"/>
      <c r="GQG92" s="382"/>
      <c r="GQH92" s="135"/>
      <c r="GQI92" s="383"/>
      <c r="GQJ92" s="383"/>
      <c r="GQK92" s="379"/>
      <c r="GQL92" s="380"/>
      <c r="GQM92" s="28"/>
      <c r="GQN92" s="381"/>
      <c r="GQO92" s="392"/>
      <c r="GQP92" s="388"/>
      <c r="GQQ92" s="135"/>
      <c r="GQR92" s="135"/>
      <c r="GQS92" s="382"/>
      <c r="GQT92" s="135"/>
      <c r="GQU92" s="383"/>
      <c r="GQV92" s="383"/>
      <c r="GQW92" s="379"/>
      <c r="GQX92" s="380"/>
      <c r="GQY92" s="28"/>
      <c r="GQZ92" s="381"/>
      <c r="GRA92" s="392"/>
      <c r="GRB92" s="388"/>
      <c r="GRC92" s="135"/>
      <c r="GRD92" s="135"/>
      <c r="GRE92" s="382"/>
      <c r="GRF92" s="135"/>
      <c r="GRG92" s="383"/>
      <c r="GRH92" s="383"/>
      <c r="GRI92" s="379"/>
      <c r="GRJ92" s="380"/>
      <c r="GRK92" s="28"/>
      <c r="GRL92" s="381"/>
      <c r="GRM92" s="392"/>
      <c r="GRN92" s="388"/>
      <c r="GRO92" s="135"/>
      <c r="GRP92" s="135"/>
      <c r="GRQ92" s="382"/>
      <c r="GRR92" s="135"/>
      <c r="GRS92" s="383"/>
      <c r="GRT92" s="383"/>
      <c r="GRU92" s="379"/>
      <c r="GRV92" s="380"/>
      <c r="GRW92" s="28"/>
      <c r="GRX92" s="381"/>
      <c r="GRY92" s="392"/>
      <c r="GRZ92" s="388"/>
      <c r="GSA92" s="135"/>
      <c r="GSB92" s="135"/>
      <c r="GSC92" s="382"/>
      <c r="GSD92" s="135"/>
      <c r="GSE92" s="383"/>
      <c r="GSF92" s="383"/>
      <c r="GSG92" s="379"/>
      <c r="GSH92" s="380"/>
      <c r="GSI92" s="28"/>
      <c r="GSJ92" s="381"/>
      <c r="GSK92" s="392"/>
      <c r="GSL92" s="388"/>
      <c r="GSM92" s="135"/>
      <c r="GSN92" s="135"/>
      <c r="GSO92" s="382"/>
      <c r="GSP92" s="135"/>
      <c r="GSQ92" s="383"/>
      <c r="GSR92" s="383"/>
      <c r="GSS92" s="379"/>
      <c r="GST92" s="380"/>
      <c r="GSU92" s="28"/>
      <c r="GSV92" s="381"/>
      <c r="GSW92" s="392"/>
      <c r="GSX92" s="388"/>
      <c r="GSY92" s="135"/>
      <c r="GSZ92" s="135"/>
      <c r="GTA92" s="382"/>
      <c r="GTB92" s="135"/>
      <c r="GTC92" s="383"/>
      <c r="GTD92" s="383"/>
      <c r="GTE92" s="379"/>
      <c r="GTF92" s="380"/>
      <c r="GTG92" s="28"/>
      <c r="GTH92" s="381"/>
      <c r="GTI92" s="392"/>
      <c r="GTJ92" s="388"/>
      <c r="GTK92" s="135"/>
      <c r="GTL92" s="135"/>
      <c r="GTM92" s="382"/>
      <c r="GTN92" s="135"/>
      <c r="GTO92" s="383"/>
      <c r="GTP92" s="383"/>
      <c r="GTQ92" s="379"/>
      <c r="GTR92" s="380"/>
      <c r="GTS92" s="28"/>
      <c r="GTT92" s="381"/>
      <c r="GTU92" s="392"/>
      <c r="GTV92" s="388"/>
      <c r="GTW92" s="135"/>
      <c r="GTX92" s="135"/>
      <c r="GTY92" s="382"/>
      <c r="GTZ92" s="135"/>
      <c r="GUA92" s="383"/>
      <c r="GUB92" s="383"/>
      <c r="GUC92" s="379"/>
      <c r="GUD92" s="380"/>
      <c r="GUE92" s="28"/>
      <c r="GUF92" s="381"/>
      <c r="GUG92" s="392"/>
      <c r="GUH92" s="388"/>
      <c r="GUI92" s="135"/>
      <c r="GUJ92" s="135"/>
      <c r="GUK92" s="382"/>
      <c r="GUL92" s="135"/>
      <c r="GUM92" s="383"/>
      <c r="GUN92" s="383"/>
      <c r="GUO92" s="379"/>
      <c r="GUP92" s="380"/>
      <c r="GUQ92" s="28"/>
      <c r="GUR92" s="381"/>
      <c r="GUS92" s="392"/>
      <c r="GUT92" s="388"/>
      <c r="GUU92" s="135"/>
      <c r="GUV92" s="135"/>
      <c r="GUW92" s="382"/>
      <c r="GUX92" s="135"/>
      <c r="GUY92" s="383"/>
      <c r="GUZ92" s="383"/>
      <c r="GVA92" s="379"/>
      <c r="GVB92" s="380"/>
      <c r="GVC92" s="28"/>
      <c r="GVD92" s="381"/>
      <c r="GVE92" s="392"/>
      <c r="GVF92" s="388"/>
      <c r="GVG92" s="135"/>
      <c r="GVH92" s="135"/>
      <c r="GVI92" s="382"/>
      <c r="GVJ92" s="135"/>
      <c r="GVK92" s="383"/>
      <c r="GVL92" s="383"/>
      <c r="GVM92" s="379"/>
      <c r="GVN92" s="380"/>
      <c r="GVO92" s="28"/>
      <c r="GVP92" s="381"/>
      <c r="GVQ92" s="392"/>
      <c r="GVR92" s="388"/>
      <c r="GVS92" s="135"/>
      <c r="GVT92" s="135"/>
      <c r="GVU92" s="382"/>
      <c r="GVV92" s="135"/>
      <c r="GVW92" s="383"/>
      <c r="GVX92" s="383"/>
      <c r="GVY92" s="379"/>
      <c r="GVZ92" s="380"/>
      <c r="GWA92" s="28"/>
      <c r="GWB92" s="381"/>
      <c r="GWC92" s="392"/>
      <c r="GWD92" s="388"/>
      <c r="GWE92" s="135"/>
      <c r="GWF92" s="135"/>
      <c r="GWG92" s="382"/>
      <c r="GWH92" s="135"/>
      <c r="GWI92" s="383"/>
      <c r="GWJ92" s="383"/>
      <c r="GWK92" s="379"/>
      <c r="GWL92" s="380"/>
      <c r="GWM92" s="28"/>
      <c r="GWN92" s="381"/>
      <c r="GWO92" s="392"/>
      <c r="GWP92" s="388"/>
      <c r="GWQ92" s="135"/>
      <c r="GWR92" s="135"/>
      <c r="GWS92" s="382"/>
      <c r="GWT92" s="135"/>
      <c r="GWU92" s="383"/>
      <c r="GWV92" s="383"/>
      <c r="GWW92" s="379"/>
      <c r="GWX92" s="380"/>
      <c r="GWY92" s="28"/>
      <c r="GWZ92" s="381"/>
      <c r="GXA92" s="392"/>
      <c r="GXB92" s="388"/>
      <c r="GXC92" s="135"/>
      <c r="GXD92" s="135"/>
      <c r="GXE92" s="382"/>
      <c r="GXF92" s="135"/>
      <c r="GXG92" s="383"/>
      <c r="GXH92" s="383"/>
      <c r="GXI92" s="379"/>
      <c r="GXJ92" s="380"/>
      <c r="GXK92" s="28"/>
      <c r="GXL92" s="381"/>
      <c r="GXM92" s="392"/>
      <c r="GXN92" s="388"/>
      <c r="GXO92" s="135"/>
      <c r="GXP92" s="135"/>
      <c r="GXQ92" s="382"/>
      <c r="GXR92" s="135"/>
      <c r="GXS92" s="383"/>
      <c r="GXT92" s="383"/>
      <c r="GXU92" s="379"/>
      <c r="GXV92" s="380"/>
      <c r="GXW92" s="28"/>
      <c r="GXX92" s="381"/>
      <c r="GXY92" s="392"/>
      <c r="GXZ92" s="388"/>
      <c r="GYA92" s="135"/>
      <c r="GYB92" s="135"/>
      <c r="GYC92" s="382"/>
      <c r="GYD92" s="135"/>
      <c r="GYE92" s="383"/>
      <c r="GYF92" s="383"/>
      <c r="GYG92" s="379"/>
      <c r="GYH92" s="380"/>
      <c r="GYI92" s="28"/>
      <c r="GYJ92" s="381"/>
      <c r="GYK92" s="392"/>
      <c r="GYL92" s="388"/>
      <c r="GYM92" s="135"/>
      <c r="GYN92" s="135"/>
      <c r="GYO92" s="382"/>
      <c r="GYP92" s="135"/>
      <c r="GYQ92" s="383"/>
      <c r="GYR92" s="383"/>
      <c r="GYS92" s="379"/>
      <c r="GYT92" s="380"/>
      <c r="GYU92" s="28"/>
      <c r="GYV92" s="381"/>
      <c r="GYW92" s="392"/>
      <c r="GYX92" s="388"/>
      <c r="GYY92" s="135"/>
      <c r="GYZ92" s="135"/>
      <c r="GZA92" s="382"/>
      <c r="GZB92" s="135"/>
      <c r="GZC92" s="383"/>
      <c r="GZD92" s="383"/>
      <c r="GZE92" s="379"/>
      <c r="GZF92" s="380"/>
      <c r="GZG92" s="28"/>
      <c r="GZH92" s="381"/>
      <c r="GZI92" s="392"/>
      <c r="GZJ92" s="388"/>
      <c r="GZK92" s="135"/>
      <c r="GZL92" s="135"/>
      <c r="GZM92" s="382"/>
      <c r="GZN92" s="135"/>
      <c r="GZO92" s="383"/>
      <c r="GZP92" s="383"/>
      <c r="GZQ92" s="379"/>
      <c r="GZR92" s="380"/>
      <c r="GZS92" s="28"/>
      <c r="GZT92" s="381"/>
      <c r="GZU92" s="392"/>
      <c r="GZV92" s="388"/>
      <c r="GZW92" s="135"/>
      <c r="GZX92" s="135"/>
      <c r="GZY92" s="382"/>
      <c r="GZZ92" s="135"/>
      <c r="HAA92" s="383"/>
      <c r="HAB92" s="383"/>
      <c r="HAC92" s="379"/>
      <c r="HAD92" s="380"/>
      <c r="HAE92" s="28"/>
      <c r="HAF92" s="381"/>
      <c r="HAG92" s="392"/>
      <c r="HAH92" s="388"/>
      <c r="HAI92" s="135"/>
      <c r="HAJ92" s="135"/>
      <c r="HAK92" s="382"/>
      <c r="HAL92" s="135"/>
      <c r="HAM92" s="383"/>
      <c r="HAN92" s="383"/>
      <c r="HAO92" s="379"/>
      <c r="HAP92" s="380"/>
      <c r="HAQ92" s="28"/>
      <c r="HAR92" s="381"/>
      <c r="HAS92" s="392"/>
      <c r="HAT92" s="388"/>
      <c r="HAU92" s="135"/>
      <c r="HAV92" s="135"/>
      <c r="HAW92" s="382"/>
      <c r="HAX92" s="135"/>
      <c r="HAY92" s="383"/>
      <c r="HAZ92" s="383"/>
      <c r="HBA92" s="379"/>
      <c r="HBB92" s="380"/>
      <c r="HBC92" s="28"/>
      <c r="HBD92" s="381"/>
      <c r="HBE92" s="392"/>
      <c r="HBF92" s="388"/>
      <c r="HBG92" s="135"/>
      <c r="HBH92" s="135"/>
      <c r="HBI92" s="382"/>
      <c r="HBJ92" s="135"/>
      <c r="HBK92" s="383"/>
      <c r="HBL92" s="383"/>
      <c r="HBM92" s="379"/>
      <c r="HBN92" s="380"/>
      <c r="HBO92" s="28"/>
      <c r="HBP92" s="381"/>
      <c r="HBQ92" s="392"/>
      <c r="HBR92" s="388"/>
      <c r="HBS92" s="135"/>
      <c r="HBT92" s="135"/>
      <c r="HBU92" s="382"/>
      <c r="HBV92" s="135"/>
      <c r="HBW92" s="383"/>
      <c r="HBX92" s="383"/>
      <c r="HBY92" s="379"/>
      <c r="HBZ92" s="380"/>
      <c r="HCA92" s="28"/>
      <c r="HCB92" s="381"/>
      <c r="HCC92" s="392"/>
      <c r="HCD92" s="388"/>
      <c r="HCE92" s="135"/>
      <c r="HCF92" s="135"/>
      <c r="HCG92" s="382"/>
      <c r="HCH92" s="135"/>
      <c r="HCI92" s="383"/>
      <c r="HCJ92" s="383"/>
      <c r="HCK92" s="379"/>
      <c r="HCL92" s="380"/>
      <c r="HCM92" s="28"/>
      <c r="HCN92" s="381"/>
      <c r="HCO92" s="392"/>
      <c r="HCP92" s="388"/>
      <c r="HCQ92" s="135"/>
      <c r="HCR92" s="135"/>
      <c r="HCS92" s="382"/>
      <c r="HCT92" s="135"/>
      <c r="HCU92" s="383"/>
      <c r="HCV92" s="383"/>
      <c r="HCW92" s="379"/>
      <c r="HCX92" s="380"/>
      <c r="HCY92" s="28"/>
      <c r="HCZ92" s="381"/>
      <c r="HDA92" s="392"/>
      <c r="HDB92" s="388"/>
      <c r="HDC92" s="135"/>
      <c r="HDD92" s="135"/>
      <c r="HDE92" s="382"/>
      <c r="HDF92" s="135"/>
      <c r="HDG92" s="383"/>
      <c r="HDH92" s="383"/>
      <c r="HDI92" s="379"/>
      <c r="HDJ92" s="380"/>
      <c r="HDK92" s="28"/>
      <c r="HDL92" s="381"/>
      <c r="HDM92" s="392"/>
      <c r="HDN92" s="388"/>
      <c r="HDO92" s="135"/>
      <c r="HDP92" s="135"/>
      <c r="HDQ92" s="382"/>
      <c r="HDR92" s="135"/>
      <c r="HDS92" s="383"/>
      <c r="HDT92" s="383"/>
      <c r="HDU92" s="379"/>
      <c r="HDV92" s="380"/>
      <c r="HDW92" s="28"/>
      <c r="HDX92" s="381"/>
      <c r="HDY92" s="392"/>
      <c r="HDZ92" s="388"/>
      <c r="HEA92" s="135"/>
      <c r="HEB92" s="135"/>
      <c r="HEC92" s="382"/>
      <c r="HED92" s="135"/>
      <c r="HEE92" s="383"/>
      <c r="HEF92" s="383"/>
      <c r="HEG92" s="379"/>
      <c r="HEH92" s="380"/>
      <c r="HEI92" s="28"/>
      <c r="HEJ92" s="381"/>
      <c r="HEK92" s="392"/>
      <c r="HEL92" s="388"/>
      <c r="HEM92" s="135"/>
      <c r="HEN92" s="135"/>
      <c r="HEO92" s="382"/>
      <c r="HEP92" s="135"/>
      <c r="HEQ92" s="383"/>
      <c r="HER92" s="383"/>
      <c r="HES92" s="379"/>
      <c r="HET92" s="380"/>
      <c r="HEU92" s="28"/>
      <c r="HEV92" s="381"/>
      <c r="HEW92" s="392"/>
      <c r="HEX92" s="388"/>
      <c r="HEY92" s="135"/>
      <c r="HEZ92" s="135"/>
      <c r="HFA92" s="382"/>
      <c r="HFB92" s="135"/>
      <c r="HFC92" s="383"/>
      <c r="HFD92" s="383"/>
      <c r="HFE92" s="379"/>
      <c r="HFF92" s="380"/>
      <c r="HFG92" s="28"/>
      <c r="HFH92" s="381"/>
      <c r="HFI92" s="392"/>
      <c r="HFJ92" s="388"/>
      <c r="HFK92" s="135"/>
      <c r="HFL92" s="135"/>
      <c r="HFM92" s="382"/>
      <c r="HFN92" s="135"/>
      <c r="HFO92" s="383"/>
      <c r="HFP92" s="383"/>
      <c r="HFQ92" s="379"/>
      <c r="HFR92" s="380"/>
      <c r="HFS92" s="28"/>
      <c r="HFT92" s="381"/>
      <c r="HFU92" s="392"/>
      <c r="HFV92" s="388"/>
      <c r="HFW92" s="135"/>
      <c r="HFX92" s="135"/>
      <c r="HFY92" s="382"/>
      <c r="HFZ92" s="135"/>
      <c r="HGA92" s="383"/>
      <c r="HGB92" s="383"/>
      <c r="HGC92" s="379"/>
      <c r="HGD92" s="380"/>
      <c r="HGE92" s="28"/>
      <c r="HGF92" s="381"/>
      <c r="HGG92" s="392"/>
      <c r="HGH92" s="388"/>
      <c r="HGI92" s="135"/>
      <c r="HGJ92" s="135"/>
      <c r="HGK92" s="382"/>
      <c r="HGL92" s="135"/>
      <c r="HGM92" s="383"/>
      <c r="HGN92" s="383"/>
      <c r="HGO92" s="379"/>
      <c r="HGP92" s="380"/>
      <c r="HGQ92" s="28"/>
      <c r="HGR92" s="381"/>
      <c r="HGS92" s="392"/>
      <c r="HGT92" s="388"/>
      <c r="HGU92" s="135"/>
      <c r="HGV92" s="135"/>
      <c r="HGW92" s="382"/>
      <c r="HGX92" s="135"/>
      <c r="HGY92" s="383"/>
      <c r="HGZ92" s="383"/>
      <c r="HHA92" s="379"/>
      <c r="HHB92" s="380"/>
      <c r="HHC92" s="28"/>
      <c r="HHD92" s="381"/>
      <c r="HHE92" s="392"/>
      <c r="HHF92" s="388"/>
      <c r="HHG92" s="135"/>
      <c r="HHH92" s="135"/>
      <c r="HHI92" s="382"/>
      <c r="HHJ92" s="135"/>
      <c r="HHK92" s="383"/>
      <c r="HHL92" s="383"/>
      <c r="HHM92" s="379"/>
      <c r="HHN92" s="380"/>
      <c r="HHO92" s="28"/>
      <c r="HHP92" s="381"/>
      <c r="HHQ92" s="392"/>
      <c r="HHR92" s="388"/>
      <c r="HHS92" s="135"/>
      <c r="HHT92" s="135"/>
      <c r="HHU92" s="382"/>
      <c r="HHV92" s="135"/>
      <c r="HHW92" s="383"/>
      <c r="HHX92" s="383"/>
      <c r="HHY92" s="379"/>
      <c r="HHZ92" s="380"/>
      <c r="HIA92" s="28"/>
      <c r="HIB92" s="381"/>
      <c r="HIC92" s="392"/>
      <c r="HID92" s="388"/>
      <c r="HIE92" s="135"/>
      <c r="HIF92" s="135"/>
      <c r="HIG92" s="382"/>
      <c r="HIH92" s="135"/>
      <c r="HII92" s="383"/>
      <c r="HIJ92" s="383"/>
      <c r="HIK92" s="379"/>
      <c r="HIL92" s="380"/>
      <c r="HIM92" s="28"/>
      <c r="HIN92" s="381"/>
      <c r="HIO92" s="392"/>
      <c r="HIP92" s="388"/>
      <c r="HIQ92" s="135"/>
      <c r="HIR92" s="135"/>
      <c r="HIS92" s="382"/>
      <c r="HIT92" s="135"/>
      <c r="HIU92" s="383"/>
      <c r="HIV92" s="383"/>
      <c r="HIW92" s="379"/>
      <c r="HIX92" s="380"/>
      <c r="HIY92" s="28"/>
      <c r="HIZ92" s="381"/>
      <c r="HJA92" s="392"/>
      <c r="HJB92" s="388"/>
      <c r="HJC92" s="135"/>
      <c r="HJD92" s="135"/>
      <c r="HJE92" s="382"/>
      <c r="HJF92" s="135"/>
      <c r="HJG92" s="383"/>
      <c r="HJH92" s="383"/>
      <c r="HJI92" s="379"/>
      <c r="HJJ92" s="380"/>
      <c r="HJK92" s="28"/>
      <c r="HJL92" s="381"/>
      <c r="HJM92" s="392"/>
      <c r="HJN92" s="388"/>
      <c r="HJO92" s="135"/>
      <c r="HJP92" s="135"/>
      <c r="HJQ92" s="382"/>
      <c r="HJR92" s="135"/>
      <c r="HJS92" s="383"/>
      <c r="HJT92" s="383"/>
      <c r="HJU92" s="379"/>
      <c r="HJV92" s="380"/>
      <c r="HJW92" s="28"/>
      <c r="HJX92" s="381"/>
      <c r="HJY92" s="392"/>
      <c r="HJZ92" s="388"/>
      <c r="HKA92" s="135"/>
      <c r="HKB92" s="135"/>
      <c r="HKC92" s="382"/>
      <c r="HKD92" s="135"/>
      <c r="HKE92" s="383"/>
      <c r="HKF92" s="383"/>
      <c r="HKG92" s="379"/>
      <c r="HKH92" s="380"/>
      <c r="HKI92" s="28"/>
      <c r="HKJ92" s="381"/>
      <c r="HKK92" s="392"/>
      <c r="HKL92" s="388"/>
      <c r="HKM92" s="135"/>
      <c r="HKN92" s="135"/>
      <c r="HKO92" s="382"/>
      <c r="HKP92" s="135"/>
      <c r="HKQ92" s="383"/>
      <c r="HKR92" s="383"/>
      <c r="HKS92" s="379"/>
      <c r="HKT92" s="380"/>
      <c r="HKU92" s="28"/>
      <c r="HKV92" s="381"/>
      <c r="HKW92" s="392"/>
      <c r="HKX92" s="388"/>
      <c r="HKY92" s="135"/>
      <c r="HKZ92" s="135"/>
      <c r="HLA92" s="382"/>
      <c r="HLB92" s="135"/>
      <c r="HLC92" s="383"/>
      <c r="HLD92" s="383"/>
      <c r="HLE92" s="379"/>
      <c r="HLF92" s="380"/>
      <c r="HLG92" s="28"/>
      <c r="HLH92" s="381"/>
      <c r="HLI92" s="392"/>
      <c r="HLJ92" s="388"/>
      <c r="HLK92" s="135"/>
      <c r="HLL92" s="135"/>
      <c r="HLM92" s="382"/>
      <c r="HLN92" s="135"/>
      <c r="HLO92" s="383"/>
      <c r="HLP92" s="383"/>
      <c r="HLQ92" s="379"/>
      <c r="HLR92" s="380"/>
      <c r="HLS92" s="28"/>
      <c r="HLT92" s="381"/>
      <c r="HLU92" s="392"/>
      <c r="HLV92" s="388"/>
      <c r="HLW92" s="135"/>
      <c r="HLX92" s="135"/>
      <c r="HLY92" s="382"/>
      <c r="HLZ92" s="135"/>
      <c r="HMA92" s="383"/>
      <c r="HMB92" s="383"/>
      <c r="HMC92" s="379"/>
      <c r="HMD92" s="380"/>
      <c r="HME92" s="28"/>
      <c r="HMF92" s="381"/>
      <c r="HMG92" s="392"/>
      <c r="HMH92" s="388"/>
      <c r="HMI92" s="135"/>
      <c r="HMJ92" s="135"/>
      <c r="HMK92" s="382"/>
      <c r="HML92" s="135"/>
      <c r="HMM92" s="383"/>
      <c r="HMN92" s="383"/>
      <c r="HMO92" s="379"/>
      <c r="HMP92" s="380"/>
      <c r="HMQ92" s="28"/>
      <c r="HMR92" s="381"/>
      <c r="HMS92" s="392"/>
      <c r="HMT92" s="388"/>
      <c r="HMU92" s="135"/>
      <c r="HMV92" s="135"/>
      <c r="HMW92" s="382"/>
      <c r="HMX92" s="135"/>
      <c r="HMY92" s="383"/>
      <c r="HMZ92" s="383"/>
      <c r="HNA92" s="379"/>
      <c r="HNB92" s="380"/>
      <c r="HNC92" s="28"/>
      <c r="HND92" s="381"/>
      <c r="HNE92" s="392"/>
      <c r="HNF92" s="388"/>
      <c r="HNG92" s="135"/>
      <c r="HNH92" s="135"/>
      <c r="HNI92" s="382"/>
      <c r="HNJ92" s="135"/>
      <c r="HNK92" s="383"/>
      <c r="HNL92" s="383"/>
      <c r="HNM92" s="379"/>
      <c r="HNN92" s="380"/>
      <c r="HNO92" s="28"/>
      <c r="HNP92" s="381"/>
      <c r="HNQ92" s="392"/>
      <c r="HNR92" s="388"/>
      <c r="HNS92" s="135"/>
      <c r="HNT92" s="135"/>
      <c r="HNU92" s="382"/>
      <c r="HNV92" s="135"/>
      <c r="HNW92" s="383"/>
      <c r="HNX92" s="383"/>
      <c r="HNY92" s="379"/>
      <c r="HNZ92" s="380"/>
      <c r="HOA92" s="28"/>
      <c r="HOB92" s="381"/>
      <c r="HOC92" s="392"/>
      <c r="HOD92" s="388"/>
      <c r="HOE92" s="135"/>
      <c r="HOF92" s="135"/>
      <c r="HOG92" s="382"/>
      <c r="HOH92" s="135"/>
      <c r="HOI92" s="383"/>
      <c r="HOJ92" s="383"/>
      <c r="HOK92" s="379"/>
      <c r="HOL92" s="380"/>
      <c r="HOM92" s="28"/>
      <c r="HON92" s="381"/>
      <c r="HOO92" s="392"/>
      <c r="HOP92" s="388"/>
      <c r="HOQ92" s="135"/>
      <c r="HOR92" s="135"/>
      <c r="HOS92" s="382"/>
      <c r="HOT92" s="135"/>
      <c r="HOU92" s="383"/>
      <c r="HOV92" s="383"/>
      <c r="HOW92" s="379"/>
      <c r="HOX92" s="380"/>
      <c r="HOY92" s="28"/>
      <c r="HOZ92" s="381"/>
      <c r="HPA92" s="392"/>
      <c r="HPB92" s="388"/>
      <c r="HPC92" s="135"/>
      <c r="HPD92" s="135"/>
      <c r="HPE92" s="382"/>
      <c r="HPF92" s="135"/>
      <c r="HPG92" s="383"/>
      <c r="HPH92" s="383"/>
      <c r="HPI92" s="379"/>
      <c r="HPJ92" s="380"/>
      <c r="HPK92" s="28"/>
      <c r="HPL92" s="381"/>
      <c r="HPM92" s="392"/>
      <c r="HPN92" s="388"/>
      <c r="HPO92" s="135"/>
      <c r="HPP92" s="135"/>
      <c r="HPQ92" s="382"/>
      <c r="HPR92" s="135"/>
      <c r="HPS92" s="383"/>
      <c r="HPT92" s="383"/>
      <c r="HPU92" s="379"/>
      <c r="HPV92" s="380"/>
      <c r="HPW92" s="28"/>
      <c r="HPX92" s="381"/>
      <c r="HPY92" s="392"/>
      <c r="HPZ92" s="388"/>
      <c r="HQA92" s="135"/>
      <c r="HQB92" s="135"/>
      <c r="HQC92" s="382"/>
      <c r="HQD92" s="135"/>
      <c r="HQE92" s="383"/>
      <c r="HQF92" s="383"/>
      <c r="HQG92" s="379"/>
      <c r="HQH92" s="380"/>
      <c r="HQI92" s="28"/>
      <c r="HQJ92" s="381"/>
      <c r="HQK92" s="392"/>
      <c r="HQL92" s="388"/>
      <c r="HQM92" s="135"/>
      <c r="HQN92" s="135"/>
      <c r="HQO92" s="382"/>
      <c r="HQP92" s="135"/>
      <c r="HQQ92" s="383"/>
      <c r="HQR92" s="383"/>
      <c r="HQS92" s="379"/>
      <c r="HQT92" s="380"/>
      <c r="HQU92" s="28"/>
      <c r="HQV92" s="381"/>
      <c r="HQW92" s="392"/>
      <c r="HQX92" s="388"/>
      <c r="HQY92" s="135"/>
      <c r="HQZ92" s="135"/>
      <c r="HRA92" s="382"/>
      <c r="HRB92" s="135"/>
      <c r="HRC92" s="383"/>
      <c r="HRD92" s="383"/>
      <c r="HRE92" s="379"/>
      <c r="HRF92" s="380"/>
      <c r="HRG92" s="28"/>
      <c r="HRH92" s="381"/>
      <c r="HRI92" s="392"/>
      <c r="HRJ92" s="388"/>
      <c r="HRK92" s="135"/>
      <c r="HRL92" s="135"/>
      <c r="HRM92" s="382"/>
      <c r="HRN92" s="135"/>
      <c r="HRO92" s="383"/>
      <c r="HRP92" s="383"/>
      <c r="HRQ92" s="379"/>
      <c r="HRR92" s="380"/>
      <c r="HRS92" s="28"/>
      <c r="HRT92" s="381"/>
      <c r="HRU92" s="392"/>
      <c r="HRV92" s="388"/>
      <c r="HRW92" s="135"/>
      <c r="HRX92" s="135"/>
      <c r="HRY92" s="382"/>
      <c r="HRZ92" s="135"/>
      <c r="HSA92" s="383"/>
      <c r="HSB92" s="383"/>
      <c r="HSC92" s="379"/>
      <c r="HSD92" s="380"/>
      <c r="HSE92" s="28"/>
      <c r="HSF92" s="381"/>
      <c r="HSG92" s="392"/>
      <c r="HSH92" s="388"/>
      <c r="HSI92" s="135"/>
      <c r="HSJ92" s="135"/>
      <c r="HSK92" s="382"/>
      <c r="HSL92" s="135"/>
      <c r="HSM92" s="383"/>
      <c r="HSN92" s="383"/>
      <c r="HSO92" s="379"/>
      <c r="HSP92" s="380"/>
      <c r="HSQ92" s="28"/>
      <c r="HSR92" s="381"/>
      <c r="HSS92" s="392"/>
      <c r="HST92" s="388"/>
      <c r="HSU92" s="135"/>
      <c r="HSV92" s="135"/>
      <c r="HSW92" s="382"/>
      <c r="HSX92" s="135"/>
      <c r="HSY92" s="383"/>
      <c r="HSZ92" s="383"/>
      <c r="HTA92" s="379"/>
      <c r="HTB92" s="380"/>
      <c r="HTC92" s="28"/>
      <c r="HTD92" s="381"/>
      <c r="HTE92" s="392"/>
      <c r="HTF92" s="388"/>
      <c r="HTG92" s="135"/>
      <c r="HTH92" s="135"/>
      <c r="HTI92" s="382"/>
      <c r="HTJ92" s="135"/>
      <c r="HTK92" s="383"/>
      <c r="HTL92" s="383"/>
      <c r="HTM92" s="379"/>
      <c r="HTN92" s="380"/>
      <c r="HTO92" s="28"/>
      <c r="HTP92" s="381"/>
      <c r="HTQ92" s="392"/>
      <c r="HTR92" s="388"/>
      <c r="HTS92" s="135"/>
      <c r="HTT92" s="135"/>
      <c r="HTU92" s="382"/>
      <c r="HTV92" s="135"/>
      <c r="HTW92" s="383"/>
      <c r="HTX92" s="383"/>
      <c r="HTY92" s="379"/>
      <c r="HTZ92" s="380"/>
      <c r="HUA92" s="28"/>
      <c r="HUB92" s="381"/>
      <c r="HUC92" s="392"/>
      <c r="HUD92" s="388"/>
      <c r="HUE92" s="135"/>
      <c r="HUF92" s="135"/>
      <c r="HUG92" s="382"/>
      <c r="HUH92" s="135"/>
      <c r="HUI92" s="383"/>
      <c r="HUJ92" s="383"/>
      <c r="HUK92" s="379"/>
      <c r="HUL92" s="380"/>
      <c r="HUM92" s="28"/>
      <c r="HUN92" s="381"/>
      <c r="HUO92" s="392"/>
      <c r="HUP92" s="388"/>
      <c r="HUQ92" s="135"/>
      <c r="HUR92" s="135"/>
      <c r="HUS92" s="382"/>
      <c r="HUT92" s="135"/>
      <c r="HUU92" s="383"/>
      <c r="HUV92" s="383"/>
      <c r="HUW92" s="379"/>
      <c r="HUX92" s="380"/>
      <c r="HUY92" s="28"/>
      <c r="HUZ92" s="381"/>
      <c r="HVA92" s="392"/>
      <c r="HVB92" s="388"/>
      <c r="HVC92" s="135"/>
      <c r="HVD92" s="135"/>
      <c r="HVE92" s="382"/>
      <c r="HVF92" s="135"/>
      <c r="HVG92" s="383"/>
      <c r="HVH92" s="383"/>
      <c r="HVI92" s="379"/>
      <c r="HVJ92" s="380"/>
      <c r="HVK92" s="28"/>
      <c r="HVL92" s="381"/>
      <c r="HVM92" s="392"/>
      <c r="HVN92" s="388"/>
      <c r="HVO92" s="135"/>
      <c r="HVP92" s="135"/>
      <c r="HVQ92" s="382"/>
      <c r="HVR92" s="135"/>
      <c r="HVS92" s="383"/>
      <c r="HVT92" s="383"/>
      <c r="HVU92" s="379"/>
      <c r="HVV92" s="380"/>
      <c r="HVW92" s="28"/>
      <c r="HVX92" s="381"/>
      <c r="HVY92" s="392"/>
      <c r="HVZ92" s="388"/>
      <c r="HWA92" s="135"/>
      <c r="HWB92" s="135"/>
      <c r="HWC92" s="382"/>
      <c r="HWD92" s="135"/>
      <c r="HWE92" s="383"/>
      <c r="HWF92" s="383"/>
      <c r="HWG92" s="379"/>
      <c r="HWH92" s="380"/>
      <c r="HWI92" s="28"/>
      <c r="HWJ92" s="381"/>
      <c r="HWK92" s="392"/>
      <c r="HWL92" s="388"/>
      <c r="HWM92" s="135"/>
      <c r="HWN92" s="135"/>
      <c r="HWO92" s="382"/>
      <c r="HWP92" s="135"/>
      <c r="HWQ92" s="383"/>
      <c r="HWR92" s="383"/>
      <c r="HWS92" s="379"/>
      <c r="HWT92" s="380"/>
      <c r="HWU92" s="28"/>
      <c r="HWV92" s="381"/>
      <c r="HWW92" s="392"/>
      <c r="HWX92" s="388"/>
      <c r="HWY92" s="135"/>
      <c r="HWZ92" s="135"/>
      <c r="HXA92" s="382"/>
      <c r="HXB92" s="135"/>
      <c r="HXC92" s="383"/>
      <c r="HXD92" s="383"/>
      <c r="HXE92" s="379"/>
      <c r="HXF92" s="380"/>
      <c r="HXG92" s="28"/>
      <c r="HXH92" s="381"/>
      <c r="HXI92" s="392"/>
      <c r="HXJ92" s="388"/>
      <c r="HXK92" s="135"/>
      <c r="HXL92" s="135"/>
      <c r="HXM92" s="382"/>
      <c r="HXN92" s="135"/>
      <c r="HXO92" s="383"/>
      <c r="HXP92" s="383"/>
      <c r="HXQ92" s="379"/>
      <c r="HXR92" s="380"/>
      <c r="HXS92" s="28"/>
      <c r="HXT92" s="381"/>
      <c r="HXU92" s="392"/>
      <c r="HXV92" s="388"/>
      <c r="HXW92" s="135"/>
      <c r="HXX92" s="135"/>
      <c r="HXY92" s="382"/>
      <c r="HXZ92" s="135"/>
      <c r="HYA92" s="383"/>
      <c r="HYB92" s="383"/>
      <c r="HYC92" s="379"/>
      <c r="HYD92" s="380"/>
      <c r="HYE92" s="28"/>
      <c r="HYF92" s="381"/>
      <c r="HYG92" s="392"/>
      <c r="HYH92" s="388"/>
      <c r="HYI92" s="135"/>
      <c r="HYJ92" s="135"/>
      <c r="HYK92" s="382"/>
      <c r="HYL92" s="135"/>
      <c r="HYM92" s="383"/>
      <c r="HYN92" s="383"/>
      <c r="HYO92" s="379"/>
      <c r="HYP92" s="380"/>
      <c r="HYQ92" s="28"/>
      <c r="HYR92" s="381"/>
      <c r="HYS92" s="392"/>
      <c r="HYT92" s="388"/>
      <c r="HYU92" s="135"/>
      <c r="HYV92" s="135"/>
      <c r="HYW92" s="382"/>
      <c r="HYX92" s="135"/>
      <c r="HYY92" s="383"/>
      <c r="HYZ92" s="383"/>
      <c r="HZA92" s="379"/>
      <c r="HZB92" s="380"/>
      <c r="HZC92" s="28"/>
      <c r="HZD92" s="381"/>
      <c r="HZE92" s="392"/>
      <c r="HZF92" s="388"/>
      <c r="HZG92" s="135"/>
      <c r="HZH92" s="135"/>
      <c r="HZI92" s="382"/>
      <c r="HZJ92" s="135"/>
      <c r="HZK92" s="383"/>
      <c r="HZL92" s="383"/>
      <c r="HZM92" s="379"/>
      <c r="HZN92" s="380"/>
      <c r="HZO92" s="28"/>
      <c r="HZP92" s="381"/>
      <c r="HZQ92" s="392"/>
      <c r="HZR92" s="388"/>
      <c r="HZS92" s="135"/>
      <c r="HZT92" s="135"/>
      <c r="HZU92" s="382"/>
      <c r="HZV92" s="135"/>
      <c r="HZW92" s="383"/>
      <c r="HZX92" s="383"/>
      <c r="HZY92" s="379"/>
      <c r="HZZ92" s="380"/>
      <c r="IAA92" s="28"/>
      <c r="IAB92" s="381"/>
      <c r="IAC92" s="392"/>
      <c r="IAD92" s="388"/>
      <c r="IAE92" s="135"/>
      <c r="IAF92" s="135"/>
      <c r="IAG92" s="382"/>
      <c r="IAH92" s="135"/>
      <c r="IAI92" s="383"/>
      <c r="IAJ92" s="383"/>
      <c r="IAK92" s="379"/>
      <c r="IAL92" s="380"/>
      <c r="IAM92" s="28"/>
      <c r="IAN92" s="381"/>
      <c r="IAO92" s="392"/>
      <c r="IAP92" s="388"/>
      <c r="IAQ92" s="135"/>
      <c r="IAR92" s="135"/>
      <c r="IAS92" s="382"/>
      <c r="IAT92" s="135"/>
      <c r="IAU92" s="383"/>
      <c r="IAV92" s="383"/>
      <c r="IAW92" s="379"/>
      <c r="IAX92" s="380"/>
      <c r="IAY92" s="28"/>
      <c r="IAZ92" s="381"/>
      <c r="IBA92" s="392"/>
      <c r="IBB92" s="388"/>
      <c r="IBC92" s="135"/>
      <c r="IBD92" s="135"/>
      <c r="IBE92" s="382"/>
      <c r="IBF92" s="135"/>
      <c r="IBG92" s="383"/>
      <c r="IBH92" s="383"/>
      <c r="IBI92" s="379"/>
      <c r="IBJ92" s="380"/>
      <c r="IBK92" s="28"/>
      <c r="IBL92" s="381"/>
      <c r="IBM92" s="392"/>
      <c r="IBN92" s="388"/>
      <c r="IBO92" s="135"/>
      <c r="IBP92" s="135"/>
      <c r="IBQ92" s="382"/>
      <c r="IBR92" s="135"/>
      <c r="IBS92" s="383"/>
      <c r="IBT92" s="383"/>
      <c r="IBU92" s="379"/>
      <c r="IBV92" s="380"/>
      <c r="IBW92" s="28"/>
      <c r="IBX92" s="381"/>
      <c r="IBY92" s="392"/>
      <c r="IBZ92" s="388"/>
      <c r="ICA92" s="135"/>
      <c r="ICB92" s="135"/>
      <c r="ICC92" s="382"/>
      <c r="ICD92" s="135"/>
      <c r="ICE92" s="383"/>
      <c r="ICF92" s="383"/>
      <c r="ICG92" s="379"/>
      <c r="ICH92" s="380"/>
      <c r="ICI92" s="28"/>
      <c r="ICJ92" s="381"/>
      <c r="ICK92" s="392"/>
      <c r="ICL92" s="388"/>
      <c r="ICM92" s="135"/>
      <c r="ICN92" s="135"/>
      <c r="ICO92" s="382"/>
      <c r="ICP92" s="135"/>
      <c r="ICQ92" s="383"/>
      <c r="ICR92" s="383"/>
      <c r="ICS92" s="379"/>
      <c r="ICT92" s="380"/>
      <c r="ICU92" s="28"/>
      <c r="ICV92" s="381"/>
      <c r="ICW92" s="392"/>
      <c r="ICX92" s="388"/>
      <c r="ICY92" s="135"/>
      <c r="ICZ92" s="135"/>
      <c r="IDA92" s="382"/>
      <c r="IDB92" s="135"/>
      <c r="IDC92" s="383"/>
      <c r="IDD92" s="383"/>
      <c r="IDE92" s="379"/>
      <c r="IDF92" s="380"/>
      <c r="IDG92" s="28"/>
      <c r="IDH92" s="381"/>
      <c r="IDI92" s="392"/>
      <c r="IDJ92" s="388"/>
      <c r="IDK92" s="135"/>
      <c r="IDL92" s="135"/>
      <c r="IDM92" s="382"/>
      <c r="IDN92" s="135"/>
      <c r="IDO92" s="383"/>
      <c r="IDP92" s="383"/>
      <c r="IDQ92" s="379"/>
      <c r="IDR92" s="380"/>
      <c r="IDS92" s="28"/>
      <c r="IDT92" s="381"/>
      <c r="IDU92" s="392"/>
      <c r="IDV92" s="388"/>
      <c r="IDW92" s="135"/>
      <c r="IDX92" s="135"/>
      <c r="IDY92" s="382"/>
      <c r="IDZ92" s="135"/>
      <c r="IEA92" s="383"/>
      <c r="IEB92" s="383"/>
      <c r="IEC92" s="379"/>
      <c r="IED92" s="380"/>
      <c r="IEE92" s="28"/>
      <c r="IEF92" s="381"/>
      <c r="IEG92" s="392"/>
      <c r="IEH92" s="388"/>
      <c r="IEI92" s="135"/>
      <c r="IEJ92" s="135"/>
      <c r="IEK92" s="382"/>
      <c r="IEL92" s="135"/>
      <c r="IEM92" s="383"/>
      <c r="IEN92" s="383"/>
      <c r="IEO92" s="379"/>
      <c r="IEP92" s="380"/>
      <c r="IEQ92" s="28"/>
      <c r="IER92" s="381"/>
      <c r="IES92" s="392"/>
      <c r="IET92" s="388"/>
      <c r="IEU92" s="135"/>
      <c r="IEV92" s="135"/>
      <c r="IEW92" s="382"/>
      <c r="IEX92" s="135"/>
      <c r="IEY92" s="383"/>
      <c r="IEZ92" s="383"/>
      <c r="IFA92" s="379"/>
      <c r="IFB92" s="380"/>
      <c r="IFC92" s="28"/>
      <c r="IFD92" s="381"/>
      <c r="IFE92" s="392"/>
      <c r="IFF92" s="388"/>
      <c r="IFG92" s="135"/>
      <c r="IFH92" s="135"/>
      <c r="IFI92" s="382"/>
      <c r="IFJ92" s="135"/>
      <c r="IFK92" s="383"/>
      <c r="IFL92" s="383"/>
      <c r="IFM92" s="379"/>
      <c r="IFN92" s="380"/>
      <c r="IFO92" s="28"/>
      <c r="IFP92" s="381"/>
      <c r="IFQ92" s="392"/>
      <c r="IFR92" s="388"/>
      <c r="IFS92" s="135"/>
      <c r="IFT92" s="135"/>
      <c r="IFU92" s="382"/>
      <c r="IFV92" s="135"/>
      <c r="IFW92" s="383"/>
      <c r="IFX92" s="383"/>
      <c r="IFY92" s="379"/>
      <c r="IFZ92" s="380"/>
      <c r="IGA92" s="28"/>
      <c r="IGB92" s="381"/>
      <c r="IGC92" s="392"/>
      <c r="IGD92" s="388"/>
      <c r="IGE92" s="135"/>
      <c r="IGF92" s="135"/>
      <c r="IGG92" s="382"/>
      <c r="IGH92" s="135"/>
      <c r="IGI92" s="383"/>
      <c r="IGJ92" s="383"/>
      <c r="IGK92" s="379"/>
      <c r="IGL92" s="380"/>
      <c r="IGM92" s="28"/>
      <c r="IGN92" s="381"/>
      <c r="IGO92" s="392"/>
      <c r="IGP92" s="388"/>
      <c r="IGQ92" s="135"/>
      <c r="IGR92" s="135"/>
      <c r="IGS92" s="382"/>
      <c r="IGT92" s="135"/>
      <c r="IGU92" s="383"/>
      <c r="IGV92" s="383"/>
      <c r="IGW92" s="379"/>
      <c r="IGX92" s="380"/>
      <c r="IGY92" s="28"/>
      <c r="IGZ92" s="381"/>
      <c r="IHA92" s="392"/>
      <c r="IHB92" s="388"/>
      <c r="IHC92" s="135"/>
      <c r="IHD92" s="135"/>
      <c r="IHE92" s="382"/>
      <c r="IHF92" s="135"/>
      <c r="IHG92" s="383"/>
      <c r="IHH92" s="383"/>
      <c r="IHI92" s="379"/>
      <c r="IHJ92" s="380"/>
      <c r="IHK92" s="28"/>
      <c r="IHL92" s="381"/>
      <c r="IHM92" s="392"/>
      <c r="IHN92" s="388"/>
      <c r="IHO92" s="135"/>
      <c r="IHP92" s="135"/>
      <c r="IHQ92" s="382"/>
      <c r="IHR92" s="135"/>
      <c r="IHS92" s="383"/>
      <c r="IHT92" s="383"/>
      <c r="IHU92" s="379"/>
      <c r="IHV92" s="380"/>
      <c r="IHW92" s="28"/>
      <c r="IHX92" s="381"/>
      <c r="IHY92" s="392"/>
      <c r="IHZ92" s="388"/>
      <c r="IIA92" s="135"/>
      <c r="IIB92" s="135"/>
      <c r="IIC92" s="382"/>
      <c r="IID92" s="135"/>
      <c r="IIE92" s="383"/>
      <c r="IIF92" s="383"/>
      <c r="IIG92" s="379"/>
      <c r="IIH92" s="380"/>
      <c r="III92" s="28"/>
      <c r="IIJ92" s="381"/>
      <c r="IIK92" s="392"/>
      <c r="IIL92" s="388"/>
      <c r="IIM92" s="135"/>
      <c r="IIN92" s="135"/>
      <c r="IIO92" s="382"/>
      <c r="IIP92" s="135"/>
      <c r="IIQ92" s="383"/>
      <c r="IIR92" s="383"/>
      <c r="IIS92" s="379"/>
      <c r="IIT92" s="380"/>
      <c r="IIU92" s="28"/>
      <c r="IIV92" s="381"/>
      <c r="IIW92" s="392"/>
      <c r="IIX92" s="388"/>
      <c r="IIY92" s="135"/>
      <c r="IIZ92" s="135"/>
      <c r="IJA92" s="382"/>
      <c r="IJB92" s="135"/>
      <c r="IJC92" s="383"/>
      <c r="IJD92" s="383"/>
      <c r="IJE92" s="379"/>
      <c r="IJF92" s="380"/>
      <c r="IJG92" s="28"/>
      <c r="IJH92" s="381"/>
      <c r="IJI92" s="392"/>
      <c r="IJJ92" s="388"/>
      <c r="IJK92" s="135"/>
      <c r="IJL92" s="135"/>
      <c r="IJM92" s="382"/>
      <c r="IJN92" s="135"/>
      <c r="IJO92" s="383"/>
      <c r="IJP92" s="383"/>
      <c r="IJQ92" s="379"/>
      <c r="IJR92" s="380"/>
      <c r="IJS92" s="28"/>
      <c r="IJT92" s="381"/>
      <c r="IJU92" s="392"/>
      <c r="IJV92" s="388"/>
      <c r="IJW92" s="135"/>
      <c r="IJX92" s="135"/>
      <c r="IJY92" s="382"/>
      <c r="IJZ92" s="135"/>
      <c r="IKA92" s="383"/>
      <c r="IKB92" s="383"/>
      <c r="IKC92" s="379"/>
      <c r="IKD92" s="380"/>
      <c r="IKE92" s="28"/>
      <c r="IKF92" s="381"/>
      <c r="IKG92" s="392"/>
      <c r="IKH92" s="388"/>
      <c r="IKI92" s="135"/>
      <c r="IKJ92" s="135"/>
      <c r="IKK92" s="382"/>
      <c r="IKL92" s="135"/>
      <c r="IKM92" s="383"/>
      <c r="IKN92" s="383"/>
      <c r="IKO92" s="379"/>
      <c r="IKP92" s="380"/>
      <c r="IKQ92" s="28"/>
      <c r="IKR92" s="381"/>
      <c r="IKS92" s="392"/>
      <c r="IKT92" s="388"/>
      <c r="IKU92" s="135"/>
      <c r="IKV92" s="135"/>
      <c r="IKW92" s="382"/>
      <c r="IKX92" s="135"/>
      <c r="IKY92" s="383"/>
      <c r="IKZ92" s="383"/>
      <c r="ILA92" s="379"/>
      <c r="ILB92" s="380"/>
      <c r="ILC92" s="28"/>
      <c r="ILD92" s="381"/>
      <c r="ILE92" s="392"/>
      <c r="ILF92" s="388"/>
      <c r="ILG92" s="135"/>
      <c r="ILH92" s="135"/>
      <c r="ILI92" s="382"/>
      <c r="ILJ92" s="135"/>
      <c r="ILK92" s="383"/>
      <c r="ILL92" s="383"/>
      <c r="ILM92" s="379"/>
      <c r="ILN92" s="380"/>
      <c r="ILO92" s="28"/>
      <c r="ILP92" s="381"/>
      <c r="ILQ92" s="392"/>
      <c r="ILR92" s="388"/>
      <c r="ILS92" s="135"/>
      <c r="ILT92" s="135"/>
      <c r="ILU92" s="382"/>
      <c r="ILV92" s="135"/>
      <c r="ILW92" s="383"/>
      <c r="ILX92" s="383"/>
      <c r="ILY92" s="379"/>
      <c r="ILZ92" s="380"/>
      <c r="IMA92" s="28"/>
      <c r="IMB92" s="381"/>
      <c r="IMC92" s="392"/>
      <c r="IMD92" s="388"/>
      <c r="IME92" s="135"/>
      <c r="IMF92" s="135"/>
      <c r="IMG92" s="382"/>
      <c r="IMH92" s="135"/>
      <c r="IMI92" s="383"/>
      <c r="IMJ92" s="383"/>
      <c r="IMK92" s="379"/>
      <c r="IML92" s="380"/>
      <c r="IMM92" s="28"/>
      <c r="IMN92" s="381"/>
      <c r="IMO92" s="392"/>
      <c r="IMP92" s="388"/>
      <c r="IMQ92" s="135"/>
      <c r="IMR92" s="135"/>
      <c r="IMS92" s="382"/>
      <c r="IMT92" s="135"/>
      <c r="IMU92" s="383"/>
      <c r="IMV92" s="383"/>
      <c r="IMW92" s="379"/>
      <c r="IMX92" s="380"/>
      <c r="IMY92" s="28"/>
      <c r="IMZ92" s="381"/>
      <c r="INA92" s="392"/>
      <c r="INB92" s="388"/>
      <c r="INC92" s="135"/>
      <c r="IND92" s="135"/>
      <c r="INE92" s="382"/>
      <c r="INF92" s="135"/>
      <c r="ING92" s="383"/>
      <c r="INH92" s="383"/>
      <c r="INI92" s="379"/>
      <c r="INJ92" s="380"/>
      <c r="INK92" s="28"/>
      <c r="INL92" s="381"/>
      <c r="INM92" s="392"/>
      <c r="INN92" s="388"/>
      <c r="INO92" s="135"/>
      <c r="INP92" s="135"/>
      <c r="INQ92" s="382"/>
      <c r="INR92" s="135"/>
      <c r="INS92" s="383"/>
      <c r="INT92" s="383"/>
      <c r="INU92" s="379"/>
      <c r="INV92" s="380"/>
      <c r="INW92" s="28"/>
      <c r="INX92" s="381"/>
      <c r="INY92" s="392"/>
      <c r="INZ92" s="388"/>
      <c r="IOA92" s="135"/>
      <c r="IOB92" s="135"/>
      <c r="IOC92" s="382"/>
      <c r="IOD92" s="135"/>
      <c r="IOE92" s="383"/>
      <c r="IOF92" s="383"/>
      <c r="IOG92" s="379"/>
      <c r="IOH92" s="380"/>
      <c r="IOI92" s="28"/>
      <c r="IOJ92" s="381"/>
      <c r="IOK92" s="392"/>
      <c r="IOL92" s="388"/>
      <c r="IOM92" s="135"/>
      <c r="ION92" s="135"/>
      <c r="IOO92" s="382"/>
      <c r="IOP92" s="135"/>
      <c r="IOQ92" s="383"/>
      <c r="IOR92" s="383"/>
      <c r="IOS92" s="379"/>
      <c r="IOT92" s="380"/>
      <c r="IOU92" s="28"/>
      <c r="IOV92" s="381"/>
      <c r="IOW92" s="392"/>
      <c r="IOX92" s="388"/>
      <c r="IOY92" s="135"/>
      <c r="IOZ92" s="135"/>
      <c r="IPA92" s="382"/>
      <c r="IPB92" s="135"/>
      <c r="IPC92" s="383"/>
      <c r="IPD92" s="383"/>
      <c r="IPE92" s="379"/>
      <c r="IPF92" s="380"/>
      <c r="IPG92" s="28"/>
      <c r="IPH92" s="381"/>
      <c r="IPI92" s="392"/>
      <c r="IPJ92" s="388"/>
      <c r="IPK92" s="135"/>
      <c r="IPL92" s="135"/>
      <c r="IPM92" s="382"/>
      <c r="IPN92" s="135"/>
      <c r="IPO92" s="383"/>
      <c r="IPP92" s="383"/>
      <c r="IPQ92" s="379"/>
      <c r="IPR92" s="380"/>
      <c r="IPS92" s="28"/>
      <c r="IPT92" s="381"/>
      <c r="IPU92" s="392"/>
      <c r="IPV92" s="388"/>
      <c r="IPW92" s="135"/>
      <c r="IPX92" s="135"/>
      <c r="IPY92" s="382"/>
      <c r="IPZ92" s="135"/>
      <c r="IQA92" s="383"/>
      <c r="IQB92" s="383"/>
      <c r="IQC92" s="379"/>
      <c r="IQD92" s="380"/>
      <c r="IQE92" s="28"/>
      <c r="IQF92" s="381"/>
      <c r="IQG92" s="392"/>
      <c r="IQH92" s="388"/>
      <c r="IQI92" s="135"/>
      <c r="IQJ92" s="135"/>
      <c r="IQK92" s="382"/>
      <c r="IQL92" s="135"/>
      <c r="IQM92" s="383"/>
      <c r="IQN92" s="383"/>
      <c r="IQO92" s="379"/>
      <c r="IQP92" s="380"/>
      <c r="IQQ92" s="28"/>
      <c r="IQR92" s="381"/>
      <c r="IQS92" s="392"/>
      <c r="IQT92" s="388"/>
      <c r="IQU92" s="135"/>
      <c r="IQV92" s="135"/>
      <c r="IQW92" s="382"/>
      <c r="IQX92" s="135"/>
      <c r="IQY92" s="383"/>
      <c r="IQZ92" s="383"/>
      <c r="IRA92" s="379"/>
      <c r="IRB92" s="380"/>
      <c r="IRC92" s="28"/>
      <c r="IRD92" s="381"/>
      <c r="IRE92" s="392"/>
      <c r="IRF92" s="388"/>
      <c r="IRG92" s="135"/>
      <c r="IRH92" s="135"/>
      <c r="IRI92" s="382"/>
      <c r="IRJ92" s="135"/>
      <c r="IRK92" s="383"/>
      <c r="IRL92" s="383"/>
      <c r="IRM92" s="379"/>
      <c r="IRN92" s="380"/>
      <c r="IRO92" s="28"/>
      <c r="IRP92" s="381"/>
      <c r="IRQ92" s="392"/>
      <c r="IRR92" s="388"/>
      <c r="IRS92" s="135"/>
      <c r="IRT92" s="135"/>
      <c r="IRU92" s="382"/>
      <c r="IRV92" s="135"/>
      <c r="IRW92" s="383"/>
      <c r="IRX92" s="383"/>
      <c r="IRY92" s="379"/>
      <c r="IRZ92" s="380"/>
      <c r="ISA92" s="28"/>
      <c r="ISB92" s="381"/>
      <c r="ISC92" s="392"/>
      <c r="ISD92" s="388"/>
      <c r="ISE92" s="135"/>
      <c r="ISF92" s="135"/>
      <c r="ISG92" s="382"/>
      <c r="ISH92" s="135"/>
      <c r="ISI92" s="383"/>
      <c r="ISJ92" s="383"/>
      <c r="ISK92" s="379"/>
      <c r="ISL92" s="380"/>
      <c r="ISM92" s="28"/>
      <c r="ISN92" s="381"/>
      <c r="ISO92" s="392"/>
      <c r="ISP92" s="388"/>
      <c r="ISQ92" s="135"/>
      <c r="ISR92" s="135"/>
      <c r="ISS92" s="382"/>
      <c r="IST92" s="135"/>
      <c r="ISU92" s="383"/>
      <c r="ISV92" s="383"/>
      <c r="ISW92" s="379"/>
      <c r="ISX92" s="380"/>
      <c r="ISY92" s="28"/>
      <c r="ISZ92" s="381"/>
      <c r="ITA92" s="392"/>
      <c r="ITB92" s="388"/>
      <c r="ITC92" s="135"/>
      <c r="ITD92" s="135"/>
      <c r="ITE92" s="382"/>
      <c r="ITF92" s="135"/>
      <c r="ITG92" s="383"/>
      <c r="ITH92" s="383"/>
      <c r="ITI92" s="379"/>
      <c r="ITJ92" s="380"/>
      <c r="ITK92" s="28"/>
      <c r="ITL92" s="381"/>
      <c r="ITM92" s="392"/>
      <c r="ITN92" s="388"/>
      <c r="ITO92" s="135"/>
      <c r="ITP92" s="135"/>
      <c r="ITQ92" s="382"/>
      <c r="ITR92" s="135"/>
      <c r="ITS92" s="383"/>
      <c r="ITT92" s="383"/>
      <c r="ITU92" s="379"/>
      <c r="ITV92" s="380"/>
      <c r="ITW92" s="28"/>
      <c r="ITX92" s="381"/>
      <c r="ITY92" s="392"/>
      <c r="ITZ92" s="388"/>
      <c r="IUA92" s="135"/>
      <c r="IUB92" s="135"/>
      <c r="IUC92" s="382"/>
      <c r="IUD92" s="135"/>
      <c r="IUE92" s="383"/>
      <c r="IUF92" s="383"/>
      <c r="IUG92" s="379"/>
      <c r="IUH92" s="380"/>
      <c r="IUI92" s="28"/>
      <c r="IUJ92" s="381"/>
      <c r="IUK92" s="392"/>
      <c r="IUL92" s="388"/>
      <c r="IUM92" s="135"/>
      <c r="IUN92" s="135"/>
      <c r="IUO92" s="382"/>
      <c r="IUP92" s="135"/>
      <c r="IUQ92" s="383"/>
      <c r="IUR92" s="383"/>
      <c r="IUS92" s="379"/>
      <c r="IUT92" s="380"/>
      <c r="IUU92" s="28"/>
      <c r="IUV92" s="381"/>
      <c r="IUW92" s="392"/>
      <c r="IUX92" s="388"/>
      <c r="IUY92" s="135"/>
      <c r="IUZ92" s="135"/>
      <c r="IVA92" s="382"/>
      <c r="IVB92" s="135"/>
      <c r="IVC92" s="383"/>
      <c r="IVD92" s="383"/>
      <c r="IVE92" s="379"/>
      <c r="IVF92" s="380"/>
      <c r="IVG92" s="28"/>
      <c r="IVH92" s="381"/>
      <c r="IVI92" s="392"/>
      <c r="IVJ92" s="388"/>
      <c r="IVK92" s="135"/>
      <c r="IVL92" s="135"/>
      <c r="IVM92" s="382"/>
      <c r="IVN92" s="135"/>
      <c r="IVO92" s="383"/>
      <c r="IVP92" s="383"/>
      <c r="IVQ92" s="379"/>
      <c r="IVR92" s="380"/>
      <c r="IVS92" s="28"/>
      <c r="IVT92" s="381"/>
      <c r="IVU92" s="392"/>
      <c r="IVV92" s="388"/>
      <c r="IVW92" s="135"/>
      <c r="IVX92" s="135"/>
      <c r="IVY92" s="382"/>
      <c r="IVZ92" s="135"/>
      <c r="IWA92" s="383"/>
      <c r="IWB92" s="383"/>
      <c r="IWC92" s="379"/>
      <c r="IWD92" s="380"/>
      <c r="IWE92" s="28"/>
      <c r="IWF92" s="381"/>
      <c r="IWG92" s="392"/>
      <c r="IWH92" s="388"/>
      <c r="IWI92" s="135"/>
      <c r="IWJ92" s="135"/>
      <c r="IWK92" s="382"/>
      <c r="IWL92" s="135"/>
      <c r="IWM92" s="383"/>
      <c r="IWN92" s="383"/>
      <c r="IWO92" s="379"/>
      <c r="IWP92" s="380"/>
      <c r="IWQ92" s="28"/>
      <c r="IWR92" s="381"/>
      <c r="IWS92" s="392"/>
      <c r="IWT92" s="388"/>
      <c r="IWU92" s="135"/>
      <c r="IWV92" s="135"/>
      <c r="IWW92" s="382"/>
      <c r="IWX92" s="135"/>
      <c r="IWY92" s="383"/>
      <c r="IWZ92" s="383"/>
      <c r="IXA92" s="379"/>
      <c r="IXB92" s="380"/>
      <c r="IXC92" s="28"/>
      <c r="IXD92" s="381"/>
      <c r="IXE92" s="392"/>
      <c r="IXF92" s="388"/>
      <c r="IXG92" s="135"/>
      <c r="IXH92" s="135"/>
      <c r="IXI92" s="382"/>
      <c r="IXJ92" s="135"/>
      <c r="IXK92" s="383"/>
      <c r="IXL92" s="383"/>
      <c r="IXM92" s="379"/>
      <c r="IXN92" s="380"/>
      <c r="IXO92" s="28"/>
      <c r="IXP92" s="381"/>
      <c r="IXQ92" s="392"/>
      <c r="IXR92" s="388"/>
      <c r="IXS92" s="135"/>
      <c r="IXT92" s="135"/>
      <c r="IXU92" s="382"/>
      <c r="IXV92" s="135"/>
      <c r="IXW92" s="383"/>
      <c r="IXX92" s="383"/>
      <c r="IXY92" s="379"/>
      <c r="IXZ92" s="380"/>
      <c r="IYA92" s="28"/>
      <c r="IYB92" s="381"/>
      <c r="IYC92" s="392"/>
      <c r="IYD92" s="388"/>
      <c r="IYE92" s="135"/>
      <c r="IYF92" s="135"/>
      <c r="IYG92" s="382"/>
      <c r="IYH92" s="135"/>
      <c r="IYI92" s="383"/>
      <c r="IYJ92" s="383"/>
      <c r="IYK92" s="379"/>
      <c r="IYL92" s="380"/>
      <c r="IYM92" s="28"/>
      <c r="IYN92" s="381"/>
      <c r="IYO92" s="392"/>
      <c r="IYP92" s="388"/>
      <c r="IYQ92" s="135"/>
      <c r="IYR92" s="135"/>
      <c r="IYS92" s="382"/>
      <c r="IYT92" s="135"/>
      <c r="IYU92" s="383"/>
      <c r="IYV92" s="383"/>
      <c r="IYW92" s="379"/>
      <c r="IYX92" s="380"/>
      <c r="IYY92" s="28"/>
      <c r="IYZ92" s="381"/>
      <c r="IZA92" s="392"/>
      <c r="IZB92" s="388"/>
      <c r="IZC92" s="135"/>
      <c r="IZD92" s="135"/>
      <c r="IZE92" s="382"/>
      <c r="IZF92" s="135"/>
      <c r="IZG92" s="383"/>
      <c r="IZH92" s="383"/>
      <c r="IZI92" s="379"/>
      <c r="IZJ92" s="380"/>
      <c r="IZK92" s="28"/>
      <c r="IZL92" s="381"/>
      <c r="IZM92" s="392"/>
      <c r="IZN92" s="388"/>
      <c r="IZO92" s="135"/>
      <c r="IZP92" s="135"/>
      <c r="IZQ92" s="382"/>
      <c r="IZR92" s="135"/>
      <c r="IZS92" s="383"/>
      <c r="IZT92" s="383"/>
      <c r="IZU92" s="379"/>
      <c r="IZV92" s="380"/>
      <c r="IZW92" s="28"/>
      <c r="IZX92" s="381"/>
      <c r="IZY92" s="392"/>
      <c r="IZZ92" s="388"/>
      <c r="JAA92" s="135"/>
      <c r="JAB92" s="135"/>
      <c r="JAC92" s="382"/>
      <c r="JAD92" s="135"/>
      <c r="JAE92" s="383"/>
      <c r="JAF92" s="383"/>
      <c r="JAG92" s="379"/>
      <c r="JAH92" s="380"/>
      <c r="JAI92" s="28"/>
      <c r="JAJ92" s="381"/>
      <c r="JAK92" s="392"/>
      <c r="JAL92" s="388"/>
      <c r="JAM92" s="135"/>
      <c r="JAN92" s="135"/>
      <c r="JAO92" s="382"/>
      <c r="JAP92" s="135"/>
      <c r="JAQ92" s="383"/>
      <c r="JAR92" s="383"/>
      <c r="JAS92" s="379"/>
      <c r="JAT92" s="380"/>
      <c r="JAU92" s="28"/>
      <c r="JAV92" s="381"/>
      <c r="JAW92" s="392"/>
      <c r="JAX92" s="388"/>
      <c r="JAY92" s="135"/>
      <c r="JAZ92" s="135"/>
      <c r="JBA92" s="382"/>
      <c r="JBB92" s="135"/>
      <c r="JBC92" s="383"/>
      <c r="JBD92" s="383"/>
      <c r="JBE92" s="379"/>
      <c r="JBF92" s="380"/>
      <c r="JBG92" s="28"/>
      <c r="JBH92" s="381"/>
      <c r="JBI92" s="392"/>
      <c r="JBJ92" s="388"/>
      <c r="JBK92" s="135"/>
      <c r="JBL92" s="135"/>
      <c r="JBM92" s="382"/>
      <c r="JBN92" s="135"/>
      <c r="JBO92" s="383"/>
      <c r="JBP92" s="383"/>
      <c r="JBQ92" s="379"/>
      <c r="JBR92" s="380"/>
      <c r="JBS92" s="28"/>
      <c r="JBT92" s="381"/>
      <c r="JBU92" s="392"/>
      <c r="JBV92" s="388"/>
      <c r="JBW92" s="135"/>
      <c r="JBX92" s="135"/>
      <c r="JBY92" s="382"/>
      <c r="JBZ92" s="135"/>
      <c r="JCA92" s="383"/>
      <c r="JCB92" s="383"/>
      <c r="JCC92" s="379"/>
      <c r="JCD92" s="380"/>
      <c r="JCE92" s="28"/>
      <c r="JCF92" s="381"/>
      <c r="JCG92" s="392"/>
      <c r="JCH92" s="388"/>
      <c r="JCI92" s="135"/>
      <c r="JCJ92" s="135"/>
      <c r="JCK92" s="382"/>
      <c r="JCL92" s="135"/>
      <c r="JCM92" s="383"/>
      <c r="JCN92" s="383"/>
      <c r="JCO92" s="379"/>
      <c r="JCP92" s="380"/>
      <c r="JCQ92" s="28"/>
      <c r="JCR92" s="381"/>
      <c r="JCS92" s="392"/>
      <c r="JCT92" s="388"/>
      <c r="JCU92" s="135"/>
      <c r="JCV92" s="135"/>
      <c r="JCW92" s="382"/>
      <c r="JCX92" s="135"/>
      <c r="JCY92" s="383"/>
      <c r="JCZ92" s="383"/>
      <c r="JDA92" s="379"/>
      <c r="JDB92" s="380"/>
      <c r="JDC92" s="28"/>
      <c r="JDD92" s="381"/>
      <c r="JDE92" s="392"/>
      <c r="JDF92" s="388"/>
      <c r="JDG92" s="135"/>
      <c r="JDH92" s="135"/>
      <c r="JDI92" s="382"/>
      <c r="JDJ92" s="135"/>
      <c r="JDK92" s="383"/>
      <c r="JDL92" s="383"/>
      <c r="JDM92" s="379"/>
      <c r="JDN92" s="380"/>
      <c r="JDO92" s="28"/>
      <c r="JDP92" s="381"/>
      <c r="JDQ92" s="392"/>
      <c r="JDR92" s="388"/>
      <c r="JDS92" s="135"/>
      <c r="JDT92" s="135"/>
      <c r="JDU92" s="382"/>
      <c r="JDV92" s="135"/>
      <c r="JDW92" s="383"/>
      <c r="JDX92" s="383"/>
      <c r="JDY92" s="379"/>
      <c r="JDZ92" s="380"/>
      <c r="JEA92" s="28"/>
      <c r="JEB92" s="381"/>
      <c r="JEC92" s="392"/>
      <c r="JED92" s="388"/>
      <c r="JEE92" s="135"/>
      <c r="JEF92" s="135"/>
      <c r="JEG92" s="382"/>
      <c r="JEH92" s="135"/>
      <c r="JEI92" s="383"/>
      <c r="JEJ92" s="383"/>
      <c r="JEK92" s="379"/>
      <c r="JEL92" s="380"/>
      <c r="JEM92" s="28"/>
      <c r="JEN92" s="381"/>
      <c r="JEO92" s="392"/>
      <c r="JEP92" s="388"/>
      <c r="JEQ92" s="135"/>
      <c r="JER92" s="135"/>
      <c r="JES92" s="382"/>
      <c r="JET92" s="135"/>
      <c r="JEU92" s="383"/>
      <c r="JEV92" s="383"/>
      <c r="JEW92" s="379"/>
      <c r="JEX92" s="380"/>
      <c r="JEY92" s="28"/>
      <c r="JEZ92" s="381"/>
      <c r="JFA92" s="392"/>
      <c r="JFB92" s="388"/>
      <c r="JFC92" s="135"/>
      <c r="JFD92" s="135"/>
      <c r="JFE92" s="382"/>
      <c r="JFF92" s="135"/>
      <c r="JFG92" s="383"/>
      <c r="JFH92" s="383"/>
      <c r="JFI92" s="379"/>
      <c r="JFJ92" s="380"/>
      <c r="JFK92" s="28"/>
      <c r="JFL92" s="381"/>
      <c r="JFM92" s="392"/>
      <c r="JFN92" s="388"/>
      <c r="JFO92" s="135"/>
      <c r="JFP92" s="135"/>
      <c r="JFQ92" s="382"/>
      <c r="JFR92" s="135"/>
      <c r="JFS92" s="383"/>
      <c r="JFT92" s="383"/>
      <c r="JFU92" s="379"/>
      <c r="JFV92" s="380"/>
      <c r="JFW92" s="28"/>
      <c r="JFX92" s="381"/>
      <c r="JFY92" s="392"/>
      <c r="JFZ92" s="388"/>
      <c r="JGA92" s="135"/>
      <c r="JGB92" s="135"/>
      <c r="JGC92" s="382"/>
      <c r="JGD92" s="135"/>
      <c r="JGE92" s="383"/>
      <c r="JGF92" s="383"/>
      <c r="JGG92" s="379"/>
      <c r="JGH92" s="380"/>
      <c r="JGI92" s="28"/>
      <c r="JGJ92" s="381"/>
      <c r="JGK92" s="392"/>
      <c r="JGL92" s="388"/>
      <c r="JGM92" s="135"/>
      <c r="JGN92" s="135"/>
      <c r="JGO92" s="382"/>
      <c r="JGP92" s="135"/>
      <c r="JGQ92" s="383"/>
      <c r="JGR92" s="383"/>
      <c r="JGS92" s="379"/>
      <c r="JGT92" s="380"/>
      <c r="JGU92" s="28"/>
      <c r="JGV92" s="381"/>
      <c r="JGW92" s="392"/>
      <c r="JGX92" s="388"/>
      <c r="JGY92" s="135"/>
      <c r="JGZ92" s="135"/>
      <c r="JHA92" s="382"/>
      <c r="JHB92" s="135"/>
      <c r="JHC92" s="383"/>
      <c r="JHD92" s="383"/>
      <c r="JHE92" s="379"/>
      <c r="JHF92" s="380"/>
      <c r="JHG92" s="28"/>
      <c r="JHH92" s="381"/>
      <c r="JHI92" s="392"/>
      <c r="JHJ92" s="388"/>
      <c r="JHK92" s="135"/>
      <c r="JHL92" s="135"/>
      <c r="JHM92" s="382"/>
      <c r="JHN92" s="135"/>
      <c r="JHO92" s="383"/>
      <c r="JHP92" s="383"/>
      <c r="JHQ92" s="379"/>
      <c r="JHR92" s="380"/>
      <c r="JHS92" s="28"/>
      <c r="JHT92" s="381"/>
      <c r="JHU92" s="392"/>
      <c r="JHV92" s="388"/>
      <c r="JHW92" s="135"/>
      <c r="JHX92" s="135"/>
      <c r="JHY92" s="382"/>
      <c r="JHZ92" s="135"/>
      <c r="JIA92" s="383"/>
      <c r="JIB92" s="383"/>
      <c r="JIC92" s="379"/>
      <c r="JID92" s="380"/>
      <c r="JIE92" s="28"/>
      <c r="JIF92" s="381"/>
      <c r="JIG92" s="392"/>
      <c r="JIH92" s="388"/>
      <c r="JII92" s="135"/>
      <c r="JIJ92" s="135"/>
      <c r="JIK92" s="382"/>
      <c r="JIL92" s="135"/>
      <c r="JIM92" s="383"/>
      <c r="JIN92" s="383"/>
      <c r="JIO92" s="379"/>
      <c r="JIP92" s="380"/>
      <c r="JIQ92" s="28"/>
      <c r="JIR92" s="381"/>
      <c r="JIS92" s="392"/>
      <c r="JIT92" s="388"/>
      <c r="JIU92" s="135"/>
      <c r="JIV92" s="135"/>
      <c r="JIW92" s="382"/>
      <c r="JIX92" s="135"/>
      <c r="JIY92" s="383"/>
      <c r="JIZ92" s="383"/>
      <c r="JJA92" s="379"/>
      <c r="JJB92" s="380"/>
      <c r="JJC92" s="28"/>
      <c r="JJD92" s="381"/>
      <c r="JJE92" s="392"/>
      <c r="JJF92" s="388"/>
      <c r="JJG92" s="135"/>
      <c r="JJH92" s="135"/>
      <c r="JJI92" s="382"/>
      <c r="JJJ92" s="135"/>
      <c r="JJK92" s="383"/>
      <c r="JJL92" s="383"/>
      <c r="JJM92" s="379"/>
      <c r="JJN92" s="380"/>
      <c r="JJO92" s="28"/>
      <c r="JJP92" s="381"/>
      <c r="JJQ92" s="392"/>
      <c r="JJR92" s="388"/>
      <c r="JJS92" s="135"/>
      <c r="JJT92" s="135"/>
      <c r="JJU92" s="382"/>
      <c r="JJV92" s="135"/>
      <c r="JJW92" s="383"/>
      <c r="JJX92" s="383"/>
      <c r="JJY92" s="379"/>
      <c r="JJZ92" s="380"/>
      <c r="JKA92" s="28"/>
      <c r="JKB92" s="381"/>
      <c r="JKC92" s="392"/>
      <c r="JKD92" s="388"/>
      <c r="JKE92" s="135"/>
      <c r="JKF92" s="135"/>
      <c r="JKG92" s="382"/>
      <c r="JKH92" s="135"/>
      <c r="JKI92" s="383"/>
      <c r="JKJ92" s="383"/>
      <c r="JKK92" s="379"/>
      <c r="JKL92" s="380"/>
      <c r="JKM92" s="28"/>
      <c r="JKN92" s="381"/>
      <c r="JKO92" s="392"/>
      <c r="JKP92" s="388"/>
      <c r="JKQ92" s="135"/>
      <c r="JKR92" s="135"/>
      <c r="JKS92" s="382"/>
      <c r="JKT92" s="135"/>
      <c r="JKU92" s="383"/>
      <c r="JKV92" s="383"/>
      <c r="JKW92" s="379"/>
      <c r="JKX92" s="380"/>
      <c r="JKY92" s="28"/>
      <c r="JKZ92" s="381"/>
      <c r="JLA92" s="392"/>
      <c r="JLB92" s="388"/>
      <c r="JLC92" s="135"/>
      <c r="JLD92" s="135"/>
      <c r="JLE92" s="382"/>
      <c r="JLF92" s="135"/>
      <c r="JLG92" s="383"/>
      <c r="JLH92" s="383"/>
      <c r="JLI92" s="379"/>
      <c r="JLJ92" s="380"/>
      <c r="JLK92" s="28"/>
      <c r="JLL92" s="381"/>
      <c r="JLM92" s="392"/>
      <c r="JLN92" s="388"/>
      <c r="JLO92" s="135"/>
      <c r="JLP92" s="135"/>
      <c r="JLQ92" s="382"/>
      <c r="JLR92" s="135"/>
      <c r="JLS92" s="383"/>
      <c r="JLT92" s="383"/>
      <c r="JLU92" s="379"/>
      <c r="JLV92" s="380"/>
      <c r="JLW92" s="28"/>
      <c r="JLX92" s="381"/>
      <c r="JLY92" s="392"/>
      <c r="JLZ92" s="388"/>
      <c r="JMA92" s="135"/>
      <c r="JMB92" s="135"/>
      <c r="JMC92" s="382"/>
      <c r="JMD92" s="135"/>
      <c r="JME92" s="383"/>
      <c r="JMF92" s="383"/>
      <c r="JMG92" s="379"/>
      <c r="JMH92" s="380"/>
      <c r="JMI92" s="28"/>
      <c r="JMJ92" s="381"/>
      <c r="JMK92" s="392"/>
      <c r="JML92" s="388"/>
      <c r="JMM92" s="135"/>
      <c r="JMN92" s="135"/>
      <c r="JMO92" s="382"/>
      <c r="JMP92" s="135"/>
      <c r="JMQ92" s="383"/>
      <c r="JMR92" s="383"/>
      <c r="JMS92" s="379"/>
      <c r="JMT92" s="380"/>
      <c r="JMU92" s="28"/>
      <c r="JMV92" s="381"/>
      <c r="JMW92" s="392"/>
      <c r="JMX92" s="388"/>
      <c r="JMY92" s="135"/>
      <c r="JMZ92" s="135"/>
      <c r="JNA92" s="382"/>
      <c r="JNB92" s="135"/>
      <c r="JNC92" s="383"/>
      <c r="JND92" s="383"/>
      <c r="JNE92" s="379"/>
      <c r="JNF92" s="380"/>
      <c r="JNG92" s="28"/>
      <c r="JNH92" s="381"/>
      <c r="JNI92" s="392"/>
      <c r="JNJ92" s="388"/>
      <c r="JNK92" s="135"/>
      <c r="JNL92" s="135"/>
      <c r="JNM92" s="382"/>
      <c r="JNN92" s="135"/>
      <c r="JNO92" s="383"/>
      <c r="JNP92" s="383"/>
      <c r="JNQ92" s="379"/>
      <c r="JNR92" s="380"/>
      <c r="JNS92" s="28"/>
      <c r="JNT92" s="381"/>
      <c r="JNU92" s="392"/>
      <c r="JNV92" s="388"/>
      <c r="JNW92" s="135"/>
      <c r="JNX92" s="135"/>
      <c r="JNY92" s="382"/>
      <c r="JNZ92" s="135"/>
      <c r="JOA92" s="383"/>
      <c r="JOB92" s="383"/>
      <c r="JOC92" s="379"/>
      <c r="JOD92" s="380"/>
      <c r="JOE92" s="28"/>
      <c r="JOF92" s="381"/>
      <c r="JOG92" s="392"/>
      <c r="JOH92" s="388"/>
      <c r="JOI92" s="135"/>
      <c r="JOJ92" s="135"/>
      <c r="JOK92" s="382"/>
      <c r="JOL92" s="135"/>
      <c r="JOM92" s="383"/>
      <c r="JON92" s="383"/>
      <c r="JOO92" s="379"/>
      <c r="JOP92" s="380"/>
      <c r="JOQ92" s="28"/>
      <c r="JOR92" s="381"/>
      <c r="JOS92" s="392"/>
      <c r="JOT92" s="388"/>
      <c r="JOU92" s="135"/>
      <c r="JOV92" s="135"/>
      <c r="JOW92" s="382"/>
      <c r="JOX92" s="135"/>
      <c r="JOY92" s="383"/>
      <c r="JOZ92" s="383"/>
      <c r="JPA92" s="379"/>
      <c r="JPB92" s="380"/>
      <c r="JPC92" s="28"/>
      <c r="JPD92" s="381"/>
      <c r="JPE92" s="392"/>
      <c r="JPF92" s="388"/>
      <c r="JPG92" s="135"/>
      <c r="JPH92" s="135"/>
      <c r="JPI92" s="382"/>
      <c r="JPJ92" s="135"/>
      <c r="JPK92" s="383"/>
      <c r="JPL92" s="383"/>
      <c r="JPM92" s="379"/>
      <c r="JPN92" s="380"/>
      <c r="JPO92" s="28"/>
      <c r="JPP92" s="381"/>
      <c r="JPQ92" s="392"/>
      <c r="JPR92" s="388"/>
      <c r="JPS92" s="135"/>
      <c r="JPT92" s="135"/>
      <c r="JPU92" s="382"/>
      <c r="JPV92" s="135"/>
      <c r="JPW92" s="383"/>
      <c r="JPX92" s="383"/>
      <c r="JPY92" s="379"/>
      <c r="JPZ92" s="380"/>
      <c r="JQA92" s="28"/>
      <c r="JQB92" s="381"/>
      <c r="JQC92" s="392"/>
      <c r="JQD92" s="388"/>
      <c r="JQE92" s="135"/>
      <c r="JQF92" s="135"/>
      <c r="JQG92" s="382"/>
      <c r="JQH92" s="135"/>
      <c r="JQI92" s="383"/>
      <c r="JQJ92" s="383"/>
      <c r="JQK92" s="379"/>
      <c r="JQL92" s="380"/>
      <c r="JQM92" s="28"/>
      <c r="JQN92" s="381"/>
      <c r="JQO92" s="392"/>
      <c r="JQP92" s="388"/>
      <c r="JQQ92" s="135"/>
      <c r="JQR92" s="135"/>
      <c r="JQS92" s="382"/>
      <c r="JQT92" s="135"/>
      <c r="JQU92" s="383"/>
      <c r="JQV92" s="383"/>
      <c r="JQW92" s="379"/>
      <c r="JQX92" s="380"/>
      <c r="JQY92" s="28"/>
      <c r="JQZ92" s="381"/>
      <c r="JRA92" s="392"/>
      <c r="JRB92" s="388"/>
      <c r="JRC92" s="135"/>
      <c r="JRD92" s="135"/>
      <c r="JRE92" s="382"/>
      <c r="JRF92" s="135"/>
      <c r="JRG92" s="383"/>
      <c r="JRH92" s="383"/>
      <c r="JRI92" s="379"/>
      <c r="JRJ92" s="380"/>
      <c r="JRK92" s="28"/>
      <c r="JRL92" s="381"/>
      <c r="JRM92" s="392"/>
      <c r="JRN92" s="388"/>
      <c r="JRO92" s="135"/>
      <c r="JRP92" s="135"/>
      <c r="JRQ92" s="382"/>
      <c r="JRR92" s="135"/>
      <c r="JRS92" s="383"/>
      <c r="JRT92" s="383"/>
      <c r="JRU92" s="379"/>
      <c r="JRV92" s="380"/>
      <c r="JRW92" s="28"/>
      <c r="JRX92" s="381"/>
      <c r="JRY92" s="392"/>
      <c r="JRZ92" s="388"/>
      <c r="JSA92" s="135"/>
      <c r="JSB92" s="135"/>
      <c r="JSC92" s="382"/>
      <c r="JSD92" s="135"/>
      <c r="JSE92" s="383"/>
      <c r="JSF92" s="383"/>
      <c r="JSG92" s="379"/>
      <c r="JSH92" s="380"/>
      <c r="JSI92" s="28"/>
      <c r="JSJ92" s="381"/>
      <c r="JSK92" s="392"/>
      <c r="JSL92" s="388"/>
      <c r="JSM92" s="135"/>
      <c r="JSN92" s="135"/>
      <c r="JSO92" s="382"/>
      <c r="JSP92" s="135"/>
      <c r="JSQ92" s="383"/>
      <c r="JSR92" s="383"/>
      <c r="JSS92" s="379"/>
      <c r="JST92" s="380"/>
      <c r="JSU92" s="28"/>
      <c r="JSV92" s="381"/>
      <c r="JSW92" s="392"/>
      <c r="JSX92" s="388"/>
      <c r="JSY92" s="135"/>
      <c r="JSZ92" s="135"/>
      <c r="JTA92" s="382"/>
      <c r="JTB92" s="135"/>
      <c r="JTC92" s="383"/>
      <c r="JTD92" s="383"/>
      <c r="JTE92" s="379"/>
      <c r="JTF92" s="380"/>
      <c r="JTG92" s="28"/>
      <c r="JTH92" s="381"/>
      <c r="JTI92" s="392"/>
      <c r="JTJ92" s="388"/>
      <c r="JTK92" s="135"/>
      <c r="JTL92" s="135"/>
      <c r="JTM92" s="382"/>
      <c r="JTN92" s="135"/>
      <c r="JTO92" s="383"/>
      <c r="JTP92" s="383"/>
      <c r="JTQ92" s="379"/>
      <c r="JTR92" s="380"/>
      <c r="JTS92" s="28"/>
      <c r="JTT92" s="381"/>
      <c r="JTU92" s="392"/>
      <c r="JTV92" s="388"/>
      <c r="JTW92" s="135"/>
      <c r="JTX92" s="135"/>
      <c r="JTY92" s="382"/>
      <c r="JTZ92" s="135"/>
      <c r="JUA92" s="383"/>
      <c r="JUB92" s="383"/>
      <c r="JUC92" s="379"/>
      <c r="JUD92" s="380"/>
      <c r="JUE92" s="28"/>
      <c r="JUF92" s="381"/>
      <c r="JUG92" s="392"/>
      <c r="JUH92" s="388"/>
      <c r="JUI92" s="135"/>
      <c r="JUJ92" s="135"/>
      <c r="JUK92" s="382"/>
      <c r="JUL92" s="135"/>
      <c r="JUM92" s="383"/>
      <c r="JUN92" s="383"/>
      <c r="JUO92" s="379"/>
      <c r="JUP92" s="380"/>
      <c r="JUQ92" s="28"/>
      <c r="JUR92" s="381"/>
      <c r="JUS92" s="392"/>
      <c r="JUT92" s="388"/>
      <c r="JUU92" s="135"/>
      <c r="JUV92" s="135"/>
      <c r="JUW92" s="382"/>
      <c r="JUX92" s="135"/>
      <c r="JUY92" s="383"/>
      <c r="JUZ92" s="383"/>
      <c r="JVA92" s="379"/>
      <c r="JVB92" s="380"/>
      <c r="JVC92" s="28"/>
      <c r="JVD92" s="381"/>
      <c r="JVE92" s="392"/>
      <c r="JVF92" s="388"/>
      <c r="JVG92" s="135"/>
      <c r="JVH92" s="135"/>
      <c r="JVI92" s="382"/>
      <c r="JVJ92" s="135"/>
      <c r="JVK92" s="383"/>
      <c r="JVL92" s="383"/>
      <c r="JVM92" s="379"/>
      <c r="JVN92" s="380"/>
      <c r="JVO92" s="28"/>
      <c r="JVP92" s="381"/>
      <c r="JVQ92" s="392"/>
      <c r="JVR92" s="388"/>
      <c r="JVS92" s="135"/>
      <c r="JVT92" s="135"/>
      <c r="JVU92" s="382"/>
      <c r="JVV92" s="135"/>
      <c r="JVW92" s="383"/>
      <c r="JVX92" s="383"/>
      <c r="JVY92" s="379"/>
      <c r="JVZ92" s="380"/>
      <c r="JWA92" s="28"/>
      <c r="JWB92" s="381"/>
      <c r="JWC92" s="392"/>
      <c r="JWD92" s="388"/>
      <c r="JWE92" s="135"/>
      <c r="JWF92" s="135"/>
      <c r="JWG92" s="382"/>
      <c r="JWH92" s="135"/>
      <c r="JWI92" s="383"/>
      <c r="JWJ92" s="383"/>
      <c r="JWK92" s="379"/>
      <c r="JWL92" s="380"/>
      <c r="JWM92" s="28"/>
      <c r="JWN92" s="381"/>
      <c r="JWO92" s="392"/>
      <c r="JWP92" s="388"/>
      <c r="JWQ92" s="135"/>
      <c r="JWR92" s="135"/>
      <c r="JWS92" s="382"/>
      <c r="JWT92" s="135"/>
      <c r="JWU92" s="383"/>
      <c r="JWV92" s="383"/>
      <c r="JWW92" s="379"/>
      <c r="JWX92" s="380"/>
      <c r="JWY92" s="28"/>
      <c r="JWZ92" s="381"/>
      <c r="JXA92" s="392"/>
      <c r="JXB92" s="388"/>
      <c r="JXC92" s="135"/>
      <c r="JXD92" s="135"/>
      <c r="JXE92" s="382"/>
      <c r="JXF92" s="135"/>
      <c r="JXG92" s="383"/>
      <c r="JXH92" s="383"/>
      <c r="JXI92" s="379"/>
      <c r="JXJ92" s="380"/>
      <c r="JXK92" s="28"/>
      <c r="JXL92" s="381"/>
      <c r="JXM92" s="392"/>
      <c r="JXN92" s="388"/>
      <c r="JXO92" s="135"/>
      <c r="JXP92" s="135"/>
      <c r="JXQ92" s="382"/>
      <c r="JXR92" s="135"/>
      <c r="JXS92" s="383"/>
      <c r="JXT92" s="383"/>
      <c r="JXU92" s="379"/>
      <c r="JXV92" s="380"/>
      <c r="JXW92" s="28"/>
      <c r="JXX92" s="381"/>
      <c r="JXY92" s="392"/>
      <c r="JXZ92" s="388"/>
      <c r="JYA92" s="135"/>
      <c r="JYB92" s="135"/>
      <c r="JYC92" s="382"/>
      <c r="JYD92" s="135"/>
      <c r="JYE92" s="383"/>
      <c r="JYF92" s="383"/>
      <c r="JYG92" s="379"/>
      <c r="JYH92" s="380"/>
      <c r="JYI92" s="28"/>
      <c r="JYJ92" s="381"/>
      <c r="JYK92" s="392"/>
      <c r="JYL92" s="388"/>
      <c r="JYM92" s="135"/>
      <c r="JYN92" s="135"/>
      <c r="JYO92" s="382"/>
      <c r="JYP92" s="135"/>
      <c r="JYQ92" s="383"/>
      <c r="JYR92" s="383"/>
      <c r="JYS92" s="379"/>
      <c r="JYT92" s="380"/>
      <c r="JYU92" s="28"/>
      <c r="JYV92" s="381"/>
      <c r="JYW92" s="392"/>
      <c r="JYX92" s="388"/>
      <c r="JYY92" s="135"/>
      <c r="JYZ92" s="135"/>
      <c r="JZA92" s="382"/>
      <c r="JZB92" s="135"/>
      <c r="JZC92" s="383"/>
      <c r="JZD92" s="383"/>
      <c r="JZE92" s="379"/>
      <c r="JZF92" s="380"/>
      <c r="JZG92" s="28"/>
      <c r="JZH92" s="381"/>
      <c r="JZI92" s="392"/>
      <c r="JZJ92" s="388"/>
      <c r="JZK92" s="135"/>
      <c r="JZL92" s="135"/>
      <c r="JZM92" s="382"/>
      <c r="JZN92" s="135"/>
      <c r="JZO92" s="383"/>
      <c r="JZP92" s="383"/>
      <c r="JZQ92" s="379"/>
      <c r="JZR92" s="380"/>
      <c r="JZS92" s="28"/>
      <c r="JZT92" s="381"/>
      <c r="JZU92" s="392"/>
      <c r="JZV92" s="388"/>
      <c r="JZW92" s="135"/>
      <c r="JZX92" s="135"/>
      <c r="JZY92" s="382"/>
      <c r="JZZ92" s="135"/>
      <c r="KAA92" s="383"/>
      <c r="KAB92" s="383"/>
      <c r="KAC92" s="379"/>
      <c r="KAD92" s="380"/>
      <c r="KAE92" s="28"/>
      <c r="KAF92" s="381"/>
      <c r="KAG92" s="392"/>
      <c r="KAH92" s="388"/>
      <c r="KAI92" s="135"/>
      <c r="KAJ92" s="135"/>
      <c r="KAK92" s="382"/>
      <c r="KAL92" s="135"/>
      <c r="KAM92" s="383"/>
      <c r="KAN92" s="383"/>
      <c r="KAO92" s="379"/>
      <c r="KAP92" s="380"/>
      <c r="KAQ92" s="28"/>
      <c r="KAR92" s="381"/>
      <c r="KAS92" s="392"/>
      <c r="KAT92" s="388"/>
      <c r="KAU92" s="135"/>
      <c r="KAV92" s="135"/>
      <c r="KAW92" s="382"/>
      <c r="KAX92" s="135"/>
      <c r="KAY92" s="383"/>
      <c r="KAZ92" s="383"/>
      <c r="KBA92" s="379"/>
      <c r="KBB92" s="380"/>
      <c r="KBC92" s="28"/>
      <c r="KBD92" s="381"/>
      <c r="KBE92" s="392"/>
      <c r="KBF92" s="388"/>
      <c r="KBG92" s="135"/>
      <c r="KBH92" s="135"/>
      <c r="KBI92" s="382"/>
      <c r="KBJ92" s="135"/>
      <c r="KBK92" s="383"/>
      <c r="KBL92" s="383"/>
      <c r="KBM92" s="379"/>
      <c r="KBN92" s="380"/>
      <c r="KBO92" s="28"/>
      <c r="KBP92" s="381"/>
      <c r="KBQ92" s="392"/>
      <c r="KBR92" s="388"/>
      <c r="KBS92" s="135"/>
      <c r="KBT92" s="135"/>
      <c r="KBU92" s="382"/>
      <c r="KBV92" s="135"/>
      <c r="KBW92" s="383"/>
      <c r="KBX92" s="383"/>
      <c r="KBY92" s="379"/>
      <c r="KBZ92" s="380"/>
      <c r="KCA92" s="28"/>
      <c r="KCB92" s="381"/>
      <c r="KCC92" s="392"/>
      <c r="KCD92" s="388"/>
      <c r="KCE92" s="135"/>
      <c r="KCF92" s="135"/>
      <c r="KCG92" s="382"/>
      <c r="KCH92" s="135"/>
      <c r="KCI92" s="383"/>
      <c r="KCJ92" s="383"/>
      <c r="KCK92" s="379"/>
      <c r="KCL92" s="380"/>
      <c r="KCM92" s="28"/>
      <c r="KCN92" s="381"/>
      <c r="KCO92" s="392"/>
      <c r="KCP92" s="388"/>
      <c r="KCQ92" s="135"/>
      <c r="KCR92" s="135"/>
      <c r="KCS92" s="382"/>
      <c r="KCT92" s="135"/>
      <c r="KCU92" s="383"/>
      <c r="KCV92" s="383"/>
      <c r="KCW92" s="379"/>
      <c r="KCX92" s="380"/>
      <c r="KCY92" s="28"/>
      <c r="KCZ92" s="381"/>
      <c r="KDA92" s="392"/>
      <c r="KDB92" s="388"/>
      <c r="KDC92" s="135"/>
      <c r="KDD92" s="135"/>
      <c r="KDE92" s="382"/>
      <c r="KDF92" s="135"/>
      <c r="KDG92" s="383"/>
      <c r="KDH92" s="383"/>
      <c r="KDI92" s="379"/>
      <c r="KDJ92" s="380"/>
      <c r="KDK92" s="28"/>
      <c r="KDL92" s="381"/>
      <c r="KDM92" s="392"/>
      <c r="KDN92" s="388"/>
      <c r="KDO92" s="135"/>
      <c r="KDP92" s="135"/>
      <c r="KDQ92" s="382"/>
      <c r="KDR92" s="135"/>
      <c r="KDS92" s="383"/>
      <c r="KDT92" s="383"/>
      <c r="KDU92" s="379"/>
      <c r="KDV92" s="380"/>
      <c r="KDW92" s="28"/>
      <c r="KDX92" s="381"/>
      <c r="KDY92" s="392"/>
      <c r="KDZ92" s="388"/>
      <c r="KEA92" s="135"/>
      <c r="KEB92" s="135"/>
      <c r="KEC92" s="382"/>
      <c r="KED92" s="135"/>
      <c r="KEE92" s="383"/>
      <c r="KEF92" s="383"/>
      <c r="KEG92" s="379"/>
      <c r="KEH92" s="380"/>
      <c r="KEI92" s="28"/>
      <c r="KEJ92" s="381"/>
      <c r="KEK92" s="392"/>
      <c r="KEL92" s="388"/>
      <c r="KEM92" s="135"/>
      <c r="KEN92" s="135"/>
      <c r="KEO92" s="382"/>
      <c r="KEP92" s="135"/>
      <c r="KEQ92" s="383"/>
      <c r="KER92" s="383"/>
      <c r="KES92" s="379"/>
      <c r="KET92" s="380"/>
      <c r="KEU92" s="28"/>
      <c r="KEV92" s="381"/>
      <c r="KEW92" s="392"/>
      <c r="KEX92" s="388"/>
      <c r="KEY92" s="135"/>
      <c r="KEZ92" s="135"/>
      <c r="KFA92" s="382"/>
      <c r="KFB92" s="135"/>
      <c r="KFC92" s="383"/>
      <c r="KFD92" s="383"/>
      <c r="KFE92" s="379"/>
      <c r="KFF92" s="380"/>
      <c r="KFG92" s="28"/>
      <c r="KFH92" s="381"/>
      <c r="KFI92" s="392"/>
      <c r="KFJ92" s="388"/>
      <c r="KFK92" s="135"/>
      <c r="KFL92" s="135"/>
      <c r="KFM92" s="382"/>
      <c r="KFN92" s="135"/>
      <c r="KFO92" s="383"/>
      <c r="KFP92" s="383"/>
      <c r="KFQ92" s="379"/>
      <c r="KFR92" s="380"/>
      <c r="KFS92" s="28"/>
      <c r="KFT92" s="381"/>
      <c r="KFU92" s="392"/>
      <c r="KFV92" s="388"/>
      <c r="KFW92" s="135"/>
      <c r="KFX92" s="135"/>
      <c r="KFY92" s="382"/>
      <c r="KFZ92" s="135"/>
      <c r="KGA92" s="383"/>
      <c r="KGB92" s="383"/>
      <c r="KGC92" s="379"/>
      <c r="KGD92" s="380"/>
      <c r="KGE92" s="28"/>
      <c r="KGF92" s="381"/>
      <c r="KGG92" s="392"/>
      <c r="KGH92" s="388"/>
      <c r="KGI92" s="135"/>
      <c r="KGJ92" s="135"/>
      <c r="KGK92" s="382"/>
      <c r="KGL92" s="135"/>
      <c r="KGM92" s="383"/>
      <c r="KGN92" s="383"/>
      <c r="KGO92" s="379"/>
      <c r="KGP92" s="380"/>
      <c r="KGQ92" s="28"/>
      <c r="KGR92" s="381"/>
      <c r="KGS92" s="392"/>
      <c r="KGT92" s="388"/>
      <c r="KGU92" s="135"/>
      <c r="KGV92" s="135"/>
      <c r="KGW92" s="382"/>
      <c r="KGX92" s="135"/>
      <c r="KGY92" s="383"/>
      <c r="KGZ92" s="383"/>
      <c r="KHA92" s="379"/>
      <c r="KHB92" s="380"/>
      <c r="KHC92" s="28"/>
      <c r="KHD92" s="381"/>
      <c r="KHE92" s="392"/>
      <c r="KHF92" s="388"/>
      <c r="KHG92" s="135"/>
      <c r="KHH92" s="135"/>
      <c r="KHI92" s="382"/>
      <c r="KHJ92" s="135"/>
      <c r="KHK92" s="383"/>
      <c r="KHL92" s="383"/>
      <c r="KHM92" s="379"/>
      <c r="KHN92" s="380"/>
      <c r="KHO92" s="28"/>
      <c r="KHP92" s="381"/>
      <c r="KHQ92" s="392"/>
      <c r="KHR92" s="388"/>
      <c r="KHS92" s="135"/>
      <c r="KHT92" s="135"/>
      <c r="KHU92" s="382"/>
      <c r="KHV92" s="135"/>
      <c r="KHW92" s="383"/>
      <c r="KHX92" s="383"/>
      <c r="KHY92" s="379"/>
      <c r="KHZ92" s="380"/>
      <c r="KIA92" s="28"/>
      <c r="KIB92" s="381"/>
      <c r="KIC92" s="392"/>
      <c r="KID92" s="388"/>
      <c r="KIE92" s="135"/>
      <c r="KIF92" s="135"/>
      <c r="KIG92" s="382"/>
      <c r="KIH92" s="135"/>
      <c r="KII92" s="383"/>
      <c r="KIJ92" s="383"/>
      <c r="KIK92" s="379"/>
      <c r="KIL92" s="380"/>
      <c r="KIM92" s="28"/>
      <c r="KIN92" s="381"/>
      <c r="KIO92" s="392"/>
      <c r="KIP92" s="388"/>
      <c r="KIQ92" s="135"/>
      <c r="KIR92" s="135"/>
      <c r="KIS92" s="382"/>
      <c r="KIT92" s="135"/>
      <c r="KIU92" s="383"/>
      <c r="KIV92" s="383"/>
      <c r="KIW92" s="379"/>
      <c r="KIX92" s="380"/>
      <c r="KIY92" s="28"/>
      <c r="KIZ92" s="381"/>
      <c r="KJA92" s="392"/>
      <c r="KJB92" s="388"/>
      <c r="KJC92" s="135"/>
      <c r="KJD92" s="135"/>
      <c r="KJE92" s="382"/>
      <c r="KJF92" s="135"/>
      <c r="KJG92" s="383"/>
      <c r="KJH92" s="383"/>
      <c r="KJI92" s="379"/>
      <c r="KJJ92" s="380"/>
      <c r="KJK92" s="28"/>
      <c r="KJL92" s="381"/>
      <c r="KJM92" s="392"/>
      <c r="KJN92" s="388"/>
      <c r="KJO92" s="135"/>
      <c r="KJP92" s="135"/>
      <c r="KJQ92" s="382"/>
      <c r="KJR92" s="135"/>
      <c r="KJS92" s="383"/>
      <c r="KJT92" s="383"/>
      <c r="KJU92" s="379"/>
      <c r="KJV92" s="380"/>
      <c r="KJW92" s="28"/>
      <c r="KJX92" s="381"/>
      <c r="KJY92" s="392"/>
      <c r="KJZ92" s="388"/>
      <c r="KKA92" s="135"/>
      <c r="KKB92" s="135"/>
      <c r="KKC92" s="382"/>
      <c r="KKD92" s="135"/>
      <c r="KKE92" s="383"/>
      <c r="KKF92" s="383"/>
      <c r="KKG92" s="379"/>
      <c r="KKH92" s="380"/>
      <c r="KKI92" s="28"/>
      <c r="KKJ92" s="381"/>
      <c r="KKK92" s="392"/>
      <c r="KKL92" s="388"/>
      <c r="KKM92" s="135"/>
      <c r="KKN92" s="135"/>
      <c r="KKO92" s="382"/>
      <c r="KKP92" s="135"/>
      <c r="KKQ92" s="383"/>
      <c r="KKR92" s="383"/>
      <c r="KKS92" s="379"/>
      <c r="KKT92" s="380"/>
      <c r="KKU92" s="28"/>
      <c r="KKV92" s="381"/>
      <c r="KKW92" s="392"/>
      <c r="KKX92" s="388"/>
      <c r="KKY92" s="135"/>
      <c r="KKZ92" s="135"/>
      <c r="KLA92" s="382"/>
      <c r="KLB92" s="135"/>
      <c r="KLC92" s="383"/>
      <c r="KLD92" s="383"/>
      <c r="KLE92" s="379"/>
      <c r="KLF92" s="380"/>
      <c r="KLG92" s="28"/>
      <c r="KLH92" s="381"/>
      <c r="KLI92" s="392"/>
      <c r="KLJ92" s="388"/>
      <c r="KLK92" s="135"/>
      <c r="KLL92" s="135"/>
      <c r="KLM92" s="382"/>
      <c r="KLN92" s="135"/>
      <c r="KLO92" s="383"/>
      <c r="KLP92" s="383"/>
      <c r="KLQ92" s="379"/>
      <c r="KLR92" s="380"/>
      <c r="KLS92" s="28"/>
      <c r="KLT92" s="381"/>
      <c r="KLU92" s="392"/>
      <c r="KLV92" s="388"/>
      <c r="KLW92" s="135"/>
      <c r="KLX92" s="135"/>
      <c r="KLY92" s="382"/>
      <c r="KLZ92" s="135"/>
      <c r="KMA92" s="383"/>
      <c r="KMB92" s="383"/>
      <c r="KMC92" s="379"/>
      <c r="KMD92" s="380"/>
      <c r="KME92" s="28"/>
      <c r="KMF92" s="381"/>
      <c r="KMG92" s="392"/>
      <c r="KMH92" s="388"/>
      <c r="KMI92" s="135"/>
      <c r="KMJ92" s="135"/>
      <c r="KMK92" s="382"/>
      <c r="KML92" s="135"/>
      <c r="KMM92" s="383"/>
      <c r="KMN92" s="383"/>
      <c r="KMO92" s="379"/>
      <c r="KMP92" s="380"/>
      <c r="KMQ92" s="28"/>
      <c r="KMR92" s="381"/>
      <c r="KMS92" s="392"/>
      <c r="KMT92" s="388"/>
      <c r="KMU92" s="135"/>
      <c r="KMV92" s="135"/>
      <c r="KMW92" s="382"/>
      <c r="KMX92" s="135"/>
      <c r="KMY92" s="383"/>
      <c r="KMZ92" s="383"/>
      <c r="KNA92" s="379"/>
      <c r="KNB92" s="380"/>
      <c r="KNC92" s="28"/>
      <c r="KND92" s="381"/>
      <c r="KNE92" s="392"/>
      <c r="KNF92" s="388"/>
      <c r="KNG92" s="135"/>
      <c r="KNH92" s="135"/>
      <c r="KNI92" s="382"/>
      <c r="KNJ92" s="135"/>
      <c r="KNK92" s="383"/>
      <c r="KNL92" s="383"/>
      <c r="KNM92" s="379"/>
      <c r="KNN92" s="380"/>
      <c r="KNO92" s="28"/>
      <c r="KNP92" s="381"/>
      <c r="KNQ92" s="392"/>
      <c r="KNR92" s="388"/>
      <c r="KNS92" s="135"/>
      <c r="KNT92" s="135"/>
      <c r="KNU92" s="382"/>
      <c r="KNV92" s="135"/>
      <c r="KNW92" s="383"/>
      <c r="KNX92" s="383"/>
      <c r="KNY92" s="379"/>
      <c r="KNZ92" s="380"/>
      <c r="KOA92" s="28"/>
      <c r="KOB92" s="381"/>
      <c r="KOC92" s="392"/>
      <c r="KOD92" s="388"/>
      <c r="KOE92" s="135"/>
      <c r="KOF92" s="135"/>
      <c r="KOG92" s="382"/>
      <c r="KOH92" s="135"/>
      <c r="KOI92" s="383"/>
      <c r="KOJ92" s="383"/>
      <c r="KOK92" s="379"/>
      <c r="KOL92" s="380"/>
      <c r="KOM92" s="28"/>
      <c r="KON92" s="381"/>
      <c r="KOO92" s="392"/>
      <c r="KOP92" s="388"/>
      <c r="KOQ92" s="135"/>
      <c r="KOR92" s="135"/>
      <c r="KOS92" s="382"/>
      <c r="KOT92" s="135"/>
      <c r="KOU92" s="383"/>
      <c r="KOV92" s="383"/>
      <c r="KOW92" s="379"/>
      <c r="KOX92" s="380"/>
      <c r="KOY92" s="28"/>
      <c r="KOZ92" s="381"/>
      <c r="KPA92" s="392"/>
      <c r="KPB92" s="388"/>
      <c r="KPC92" s="135"/>
      <c r="KPD92" s="135"/>
      <c r="KPE92" s="382"/>
      <c r="KPF92" s="135"/>
      <c r="KPG92" s="383"/>
      <c r="KPH92" s="383"/>
      <c r="KPI92" s="379"/>
      <c r="KPJ92" s="380"/>
      <c r="KPK92" s="28"/>
      <c r="KPL92" s="381"/>
      <c r="KPM92" s="392"/>
      <c r="KPN92" s="388"/>
      <c r="KPO92" s="135"/>
      <c r="KPP92" s="135"/>
      <c r="KPQ92" s="382"/>
      <c r="KPR92" s="135"/>
      <c r="KPS92" s="383"/>
      <c r="KPT92" s="383"/>
      <c r="KPU92" s="379"/>
      <c r="KPV92" s="380"/>
      <c r="KPW92" s="28"/>
      <c r="KPX92" s="381"/>
      <c r="KPY92" s="392"/>
      <c r="KPZ92" s="388"/>
      <c r="KQA92" s="135"/>
      <c r="KQB92" s="135"/>
      <c r="KQC92" s="382"/>
      <c r="KQD92" s="135"/>
      <c r="KQE92" s="383"/>
      <c r="KQF92" s="383"/>
      <c r="KQG92" s="379"/>
      <c r="KQH92" s="380"/>
      <c r="KQI92" s="28"/>
      <c r="KQJ92" s="381"/>
      <c r="KQK92" s="392"/>
      <c r="KQL92" s="388"/>
      <c r="KQM92" s="135"/>
      <c r="KQN92" s="135"/>
      <c r="KQO92" s="382"/>
      <c r="KQP92" s="135"/>
      <c r="KQQ92" s="383"/>
      <c r="KQR92" s="383"/>
      <c r="KQS92" s="379"/>
      <c r="KQT92" s="380"/>
      <c r="KQU92" s="28"/>
      <c r="KQV92" s="381"/>
      <c r="KQW92" s="392"/>
      <c r="KQX92" s="388"/>
      <c r="KQY92" s="135"/>
      <c r="KQZ92" s="135"/>
      <c r="KRA92" s="382"/>
      <c r="KRB92" s="135"/>
      <c r="KRC92" s="383"/>
      <c r="KRD92" s="383"/>
      <c r="KRE92" s="379"/>
      <c r="KRF92" s="380"/>
      <c r="KRG92" s="28"/>
      <c r="KRH92" s="381"/>
      <c r="KRI92" s="392"/>
      <c r="KRJ92" s="388"/>
      <c r="KRK92" s="135"/>
      <c r="KRL92" s="135"/>
      <c r="KRM92" s="382"/>
      <c r="KRN92" s="135"/>
      <c r="KRO92" s="383"/>
      <c r="KRP92" s="383"/>
      <c r="KRQ92" s="379"/>
      <c r="KRR92" s="380"/>
      <c r="KRS92" s="28"/>
      <c r="KRT92" s="381"/>
      <c r="KRU92" s="392"/>
      <c r="KRV92" s="388"/>
      <c r="KRW92" s="135"/>
      <c r="KRX92" s="135"/>
      <c r="KRY92" s="382"/>
      <c r="KRZ92" s="135"/>
      <c r="KSA92" s="383"/>
      <c r="KSB92" s="383"/>
      <c r="KSC92" s="379"/>
      <c r="KSD92" s="380"/>
      <c r="KSE92" s="28"/>
      <c r="KSF92" s="381"/>
      <c r="KSG92" s="392"/>
      <c r="KSH92" s="388"/>
      <c r="KSI92" s="135"/>
      <c r="KSJ92" s="135"/>
      <c r="KSK92" s="382"/>
      <c r="KSL92" s="135"/>
      <c r="KSM92" s="383"/>
      <c r="KSN92" s="383"/>
      <c r="KSO92" s="379"/>
      <c r="KSP92" s="380"/>
      <c r="KSQ92" s="28"/>
      <c r="KSR92" s="381"/>
      <c r="KSS92" s="392"/>
      <c r="KST92" s="388"/>
      <c r="KSU92" s="135"/>
      <c r="KSV92" s="135"/>
      <c r="KSW92" s="382"/>
      <c r="KSX92" s="135"/>
      <c r="KSY92" s="383"/>
      <c r="KSZ92" s="383"/>
      <c r="KTA92" s="379"/>
      <c r="KTB92" s="380"/>
      <c r="KTC92" s="28"/>
      <c r="KTD92" s="381"/>
      <c r="KTE92" s="392"/>
      <c r="KTF92" s="388"/>
      <c r="KTG92" s="135"/>
      <c r="KTH92" s="135"/>
      <c r="KTI92" s="382"/>
      <c r="KTJ92" s="135"/>
      <c r="KTK92" s="383"/>
      <c r="KTL92" s="383"/>
      <c r="KTM92" s="379"/>
      <c r="KTN92" s="380"/>
      <c r="KTO92" s="28"/>
      <c r="KTP92" s="381"/>
      <c r="KTQ92" s="392"/>
      <c r="KTR92" s="388"/>
      <c r="KTS92" s="135"/>
      <c r="KTT92" s="135"/>
      <c r="KTU92" s="382"/>
      <c r="KTV92" s="135"/>
      <c r="KTW92" s="383"/>
      <c r="KTX92" s="383"/>
      <c r="KTY92" s="379"/>
      <c r="KTZ92" s="380"/>
      <c r="KUA92" s="28"/>
      <c r="KUB92" s="381"/>
      <c r="KUC92" s="392"/>
      <c r="KUD92" s="388"/>
      <c r="KUE92" s="135"/>
      <c r="KUF92" s="135"/>
      <c r="KUG92" s="382"/>
      <c r="KUH92" s="135"/>
      <c r="KUI92" s="383"/>
      <c r="KUJ92" s="383"/>
      <c r="KUK92" s="379"/>
      <c r="KUL92" s="380"/>
      <c r="KUM92" s="28"/>
      <c r="KUN92" s="381"/>
      <c r="KUO92" s="392"/>
      <c r="KUP92" s="388"/>
      <c r="KUQ92" s="135"/>
      <c r="KUR92" s="135"/>
      <c r="KUS92" s="382"/>
      <c r="KUT92" s="135"/>
      <c r="KUU92" s="383"/>
      <c r="KUV92" s="383"/>
      <c r="KUW92" s="379"/>
      <c r="KUX92" s="380"/>
      <c r="KUY92" s="28"/>
      <c r="KUZ92" s="381"/>
      <c r="KVA92" s="392"/>
      <c r="KVB92" s="388"/>
      <c r="KVC92" s="135"/>
      <c r="KVD92" s="135"/>
      <c r="KVE92" s="382"/>
      <c r="KVF92" s="135"/>
      <c r="KVG92" s="383"/>
      <c r="KVH92" s="383"/>
      <c r="KVI92" s="379"/>
      <c r="KVJ92" s="380"/>
      <c r="KVK92" s="28"/>
      <c r="KVL92" s="381"/>
      <c r="KVM92" s="392"/>
      <c r="KVN92" s="388"/>
      <c r="KVO92" s="135"/>
      <c r="KVP92" s="135"/>
      <c r="KVQ92" s="382"/>
      <c r="KVR92" s="135"/>
      <c r="KVS92" s="383"/>
      <c r="KVT92" s="383"/>
      <c r="KVU92" s="379"/>
      <c r="KVV92" s="380"/>
      <c r="KVW92" s="28"/>
      <c r="KVX92" s="381"/>
      <c r="KVY92" s="392"/>
      <c r="KVZ92" s="388"/>
      <c r="KWA92" s="135"/>
      <c r="KWB92" s="135"/>
      <c r="KWC92" s="382"/>
      <c r="KWD92" s="135"/>
      <c r="KWE92" s="383"/>
      <c r="KWF92" s="383"/>
      <c r="KWG92" s="379"/>
      <c r="KWH92" s="380"/>
      <c r="KWI92" s="28"/>
      <c r="KWJ92" s="381"/>
      <c r="KWK92" s="392"/>
      <c r="KWL92" s="388"/>
      <c r="KWM92" s="135"/>
      <c r="KWN92" s="135"/>
      <c r="KWO92" s="382"/>
      <c r="KWP92" s="135"/>
      <c r="KWQ92" s="383"/>
      <c r="KWR92" s="383"/>
      <c r="KWS92" s="379"/>
      <c r="KWT92" s="380"/>
      <c r="KWU92" s="28"/>
      <c r="KWV92" s="381"/>
      <c r="KWW92" s="392"/>
      <c r="KWX92" s="388"/>
      <c r="KWY92" s="135"/>
      <c r="KWZ92" s="135"/>
      <c r="KXA92" s="382"/>
      <c r="KXB92" s="135"/>
      <c r="KXC92" s="383"/>
      <c r="KXD92" s="383"/>
      <c r="KXE92" s="379"/>
      <c r="KXF92" s="380"/>
      <c r="KXG92" s="28"/>
      <c r="KXH92" s="381"/>
      <c r="KXI92" s="392"/>
      <c r="KXJ92" s="388"/>
      <c r="KXK92" s="135"/>
      <c r="KXL92" s="135"/>
      <c r="KXM92" s="382"/>
      <c r="KXN92" s="135"/>
      <c r="KXO92" s="383"/>
      <c r="KXP92" s="383"/>
      <c r="KXQ92" s="379"/>
      <c r="KXR92" s="380"/>
      <c r="KXS92" s="28"/>
      <c r="KXT92" s="381"/>
      <c r="KXU92" s="392"/>
      <c r="KXV92" s="388"/>
      <c r="KXW92" s="135"/>
      <c r="KXX92" s="135"/>
      <c r="KXY92" s="382"/>
      <c r="KXZ92" s="135"/>
      <c r="KYA92" s="383"/>
      <c r="KYB92" s="383"/>
      <c r="KYC92" s="379"/>
      <c r="KYD92" s="380"/>
      <c r="KYE92" s="28"/>
      <c r="KYF92" s="381"/>
      <c r="KYG92" s="392"/>
      <c r="KYH92" s="388"/>
      <c r="KYI92" s="135"/>
      <c r="KYJ92" s="135"/>
      <c r="KYK92" s="382"/>
      <c r="KYL92" s="135"/>
      <c r="KYM92" s="383"/>
      <c r="KYN92" s="383"/>
      <c r="KYO92" s="379"/>
      <c r="KYP92" s="380"/>
      <c r="KYQ92" s="28"/>
      <c r="KYR92" s="381"/>
      <c r="KYS92" s="392"/>
      <c r="KYT92" s="388"/>
      <c r="KYU92" s="135"/>
      <c r="KYV92" s="135"/>
      <c r="KYW92" s="382"/>
      <c r="KYX92" s="135"/>
      <c r="KYY92" s="383"/>
      <c r="KYZ92" s="383"/>
      <c r="KZA92" s="379"/>
      <c r="KZB92" s="380"/>
      <c r="KZC92" s="28"/>
      <c r="KZD92" s="381"/>
      <c r="KZE92" s="392"/>
      <c r="KZF92" s="388"/>
      <c r="KZG92" s="135"/>
      <c r="KZH92" s="135"/>
      <c r="KZI92" s="382"/>
      <c r="KZJ92" s="135"/>
      <c r="KZK92" s="383"/>
      <c r="KZL92" s="383"/>
      <c r="KZM92" s="379"/>
      <c r="KZN92" s="380"/>
      <c r="KZO92" s="28"/>
      <c r="KZP92" s="381"/>
      <c r="KZQ92" s="392"/>
      <c r="KZR92" s="388"/>
      <c r="KZS92" s="135"/>
      <c r="KZT92" s="135"/>
      <c r="KZU92" s="382"/>
      <c r="KZV92" s="135"/>
      <c r="KZW92" s="383"/>
      <c r="KZX92" s="383"/>
      <c r="KZY92" s="379"/>
      <c r="KZZ92" s="380"/>
      <c r="LAA92" s="28"/>
      <c r="LAB92" s="381"/>
      <c r="LAC92" s="392"/>
      <c r="LAD92" s="388"/>
      <c r="LAE92" s="135"/>
      <c r="LAF92" s="135"/>
      <c r="LAG92" s="382"/>
      <c r="LAH92" s="135"/>
      <c r="LAI92" s="383"/>
      <c r="LAJ92" s="383"/>
      <c r="LAK92" s="379"/>
      <c r="LAL92" s="380"/>
      <c r="LAM92" s="28"/>
      <c r="LAN92" s="381"/>
      <c r="LAO92" s="392"/>
      <c r="LAP92" s="388"/>
      <c r="LAQ92" s="135"/>
      <c r="LAR92" s="135"/>
      <c r="LAS92" s="382"/>
      <c r="LAT92" s="135"/>
      <c r="LAU92" s="383"/>
      <c r="LAV92" s="383"/>
      <c r="LAW92" s="379"/>
      <c r="LAX92" s="380"/>
      <c r="LAY92" s="28"/>
      <c r="LAZ92" s="381"/>
      <c r="LBA92" s="392"/>
      <c r="LBB92" s="388"/>
      <c r="LBC92" s="135"/>
      <c r="LBD92" s="135"/>
      <c r="LBE92" s="382"/>
      <c r="LBF92" s="135"/>
      <c r="LBG92" s="383"/>
      <c r="LBH92" s="383"/>
      <c r="LBI92" s="379"/>
      <c r="LBJ92" s="380"/>
      <c r="LBK92" s="28"/>
      <c r="LBL92" s="381"/>
      <c r="LBM92" s="392"/>
      <c r="LBN92" s="388"/>
      <c r="LBO92" s="135"/>
      <c r="LBP92" s="135"/>
      <c r="LBQ92" s="382"/>
      <c r="LBR92" s="135"/>
      <c r="LBS92" s="383"/>
      <c r="LBT92" s="383"/>
      <c r="LBU92" s="379"/>
      <c r="LBV92" s="380"/>
      <c r="LBW92" s="28"/>
      <c r="LBX92" s="381"/>
      <c r="LBY92" s="392"/>
      <c r="LBZ92" s="388"/>
      <c r="LCA92" s="135"/>
      <c r="LCB92" s="135"/>
      <c r="LCC92" s="382"/>
      <c r="LCD92" s="135"/>
      <c r="LCE92" s="383"/>
      <c r="LCF92" s="383"/>
      <c r="LCG92" s="379"/>
      <c r="LCH92" s="380"/>
      <c r="LCI92" s="28"/>
      <c r="LCJ92" s="381"/>
      <c r="LCK92" s="392"/>
      <c r="LCL92" s="388"/>
      <c r="LCM92" s="135"/>
      <c r="LCN92" s="135"/>
      <c r="LCO92" s="382"/>
      <c r="LCP92" s="135"/>
      <c r="LCQ92" s="383"/>
      <c r="LCR92" s="383"/>
      <c r="LCS92" s="379"/>
      <c r="LCT92" s="380"/>
      <c r="LCU92" s="28"/>
      <c r="LCV92" s="381"/>
      <c r="LCW92" s="392"/>
      <c r="LCX92" s="388"/>
      <c r="LCY92" s="135"/>
      <c r="LCZ92" s="135"/>
      <c r="LDA92" s="382"/>
      <c r="LDB92" s="135"/>
      <c r="LDC92" s="383"/>
      <c r="LDD92" s="383"/>
      <c r="LDE92" s="379"/>
      <c r="LDF92" s="380"/>
      <c r="LDG92" s="28"/>
      <c r="LDH92" s="381"/>
      <c r="LDI92" s="392"/>
      <c r="LDJ92" s="388"/>
      <c r="LDK92" s="135"/>
      <c r="LDL92" s="135"/>
      <c r="LDM92" s="382"/>
      <c r="LDN92" s="135"/>
      <c r="LDO92" s="383"/>
      <c r="LDP92" s="383"/>
      <c r="LDQ92" s="379"/>
      <c r="LDR92" s="380"/>
      <c r="LDS92" s="28"/>
      <c r="LDT92" s="381"/>
      <c r="LDU92" s="392"/>
      <c r="LDV92" s="388"/>
      <c r="LDW92" s="135"/>
      <c r="LDX92" s="135"/>
      <c r="LDY92" s="382"/>
      <c r="LDZ92" s="135"/>
      <c r="LEA92" s="383"/>
      <c r="LEB92" s="383"/>
      <c r="LEC92" s="379"/>
      <c r="LED92" s="380"/>
      <c r="LEE92" s="28"/>
      <c r="LEF92" s="381"/>
      <c r="LEG92" s="392"/>
      <c r="LEH92" s="388"/>
      <c r="LEI92" s="135"/>
      <c r="LEJ92" s="135"/>
      <c r="LEK92" s="382"/>
      <c r="LEL92" s="135"/>
      <c r="LEM92" s="383"/>
      <c r="LEN92" s="383"/>
      <c r="LEO92" s="379"/>
      <c r="LEP92" s="380"/>
      <c r="LEQ92" s="28"/>
      <c r="LER92" s="381"/>
      <c r="LES92" s="392"/>
      <c r="LET92" s="388"/>
      <c r="LEU92" s="135"/>
      <c r="LEV92" s="135"/>
      <c r="LEW92" s="382"/>
      <c r="LEX92" s="135"/>
      <c r="LEY92" s="383"/>
      <c r="LEZ92" s="383"/>
      <c r="LFA92" s="379"/>
      <c r="LFB92" s="380"/>
      <c r="LFC92" s="28"/>
      <c r="LFD92" s="381"/>
      <c r="LFE92" s="392"/>
      <c r="LFF92" s="388"/>
      <c r="LFG92" s="135"/>
      <c r="LFH92" s="135"/>
      <c r="LFI92" s="382"/>
      <c r="LFJ92" s="135"/>
      <c r="LFK92" s="383"/>
      <c r="LFL92" s="383"/>
      <c r="LFM92" s="379"/>
      <c r="LFN92" s="380"/>
      <c r="LFO92" s="28"/>
      <c r="LFP92" s="381"/>
      <c r="LFQ92" s="392"/>
      <c r="LFR92" s="388"/>
      <c r="LFS92" s="135"/>
      <c r="LFT92" s="135"/>
      <c r="LFU92" s="382"/>
      <c r="LFV92" s="135"/>
      <c r="LFW92" s="383"/>
      <c r="LFX92" s="383"/>
      <c r="LFY92" s="379"/>
      <c r="LFZ92" s="380"/>
      <c r="LGA92" s="28"/>
      <c r="LGB92" s="381"/>
      <c r="LGC92" s="392"/>
      <c r="LGD92" s="388"/>
      <c r="LGE92" s="135"/>
      <c r="LGF92" s="135"/>
      <c r="LGG92" s="382"/>
      <c r="LGH92" s="135"/>
      <c r="LGI92" s="383"/>
      <c r="LGJ92" s="383"/>
      <c r="LGK92" s="379"/>
      <c r="LGL92" s="380"/>
      <c r="LGM92" s="28"/>
      <c r="LGN92" s="381"/>
      <c r="LGO92" s="392"/>
      <c r="LGP92" s="388"/>
      <c r="LGQ92" s="135"/>
      <c r="LGR92" s="135"/>
      <c r="LGS92" s="382"/>
      <c r="LGT92" s="135"/>
      <c r="LGU92" s="383"/>
      <c r="LGV92" s="383"/>
      <c r="LGW92" s="379"/>
      <c r="LGX92" s="380"/>
      <c r="LGY92" s="28"/>
      <c r="LGZ92" s="381"/>
      <c r="LHA92" s="392"/>
      <c r="LHB92" s="388"/>
      <c r="LHC92" s="135"/>
      <c r="LHD92" s="135"/>
      <c r="LHE92" s="382"/>
      <c r="LHF92" s="135"/>
      <c r="LHG92" s="383"/>
      <c r="LHH92" s="383"/>
      <c r="LHI92" s="379"/>
      <c r="LHJ92" s="380"/>
      <c r="LHK92" s="28"/>
      <c r="LHL92" s="381"/>
      <c r="LHM92" s="392"/>
      <c r="LHN92" s="388"/>
      <c r="LHO92" s="135"/>
      <c r="LHP92" s="135"/>
      <c r="LHQ92" s="382"/>
      <c r="LHR92" s="135"/>
      <c r="LHS92" s="383"/>
      <c r="LHT92" s="383"/>
      <c r="LHU92" s="379"/>
      <c r="LHV92" s="380"/>
      <c r="LHW92" s="28"/>
      <c r="LHX92" s="381"/>
      <c r="LHY92" s="392"/>
      <c r="LHZ92" s="388"/>
      <c r="LIA92" s="135"/>
      <c r="LIB92" s="135"/>
      <c r="LIC92" s="382"/>
      <c r="LID92" s="135"/>
      <c r="LIE92" s="383"/>
      <c r="LIF92" s="383"/>
      <c r="LIG92" s="379"/>
      <c r="LIH92" s="380"/>
      <c r="LII92" s="28"/>
      <c r="LIJ92" s="381"/>
      <c r="LIK92" s="392"/>
      <c r="LIL92" s="388"/>
      <c r="LIM92" s="135"/>
      <c r="LIN92" s="135"/>
      <c r="LIO92" s="382"/>
      <c r="LIP92" s="135"/>
      <c r="LIQ92" s="383"/>
      <c r="LIR92" s="383"/>
      <c r="LIS92" s="379"/>
      <c r="LIT92" s="380"/>
      <c r="LIU92" s="28"/>
      <c r="LIV92" s="381"/>
      <c r="LIW92" s="392"/>
      <c r="LIX92" s="388"/>
      <c r="LIY92" s="135"/>
      <c r="LIZ92" s="135"/>
      <c r="LJA92" s="382"/>
      <c r="LJB92" s="135"/>
      <c r="LJC92" s="383"/>
      <c r="LJD92" s="383"/>
      <c r="LJE92" s="379"/>
      <c r="LJF92" s="380"/>
      <c r="LJG92" s="28"/>
      <c r="LJH92" s="381"/>
      <c r="LJI92" s="392"/>
      <c r="LJJ92" s="388"/>
      <c r="LJK92" s="135"/>
      <c r="LJL92" s="135"/>
      <c r="LJM92" s="382"/>
      <c r="LJN92" s="135"/>
      <c r="LJO92" s="383"/>
      <c r="LJP92" s="383"/>
      <c r="LJQ92" s="379"/>
      <c r="LJR92" s="380"/>
      <c r="LJS92" s="28"/>
      <c r="LJT92" s="381"/>
      <c r="LJU92" s="392"/>
      <c r="LJV92" s="388"/>
      <c r="LJW92" s="135"/>
      <c r="LJX92" s="135"/>
      <c r="LJY92" s="382"/>
      <c r="LJZ92" s="135"/>
      <c r="LKA92" s="383"/>
      <c r="LKB92" s="383"/>
      <c r="LKC92" s="379"/>
      <c r="LKD92" s="380"/>
      <c r="LKE92" s="28"/>
      <c r="LKF92" s="381"/>
      <c r="LKG92" s="392"/>
      <c r="LKH92" s="388"/>
      <c r="LKI92" s="135"/>
      <c r="LKJ92" s="135"/>
      <c r="LKK92" s="382"/>
      <c r="LKL92" s="135"/>
      <c r="LKM92" s="383"/>
      <c r="LKN92" s="383"/>
      <c r="LKO92" s="379"/>
      <c r="LKP92" s="380"/>
      <c r="LKQ92" s="28"/>
      <c r="LKR92" s="381"/>
      <c r="LKS92" s="392"/>
      <c r="LKT92" s="388"/>
      <c r="LKU92" s="135"/>
      <c r="LKV92" s="135"/>
      <c r="LKW92" s="382"/>
      <c r="LKX92" s="135"/>
      <c r="LKY92" s="383"/>
      <c r="LKZ92" s="383"/>
      <c r="LLA92" s="379"/>
      <c r="LLB92" s="380"/>
      <c r="LLC92" s="28"/>
      <c r="LLD92" s="381"/>
      <c r="LLE92" s="392"/>
      <c r="LLF92" s="388"/>
      <c r="LLG92" s="135"/>
      <c r="LLH92" s="135"/>
      <c r="LLI92" s="382"/>
      <c r="LLJ92" s="135"/>
      <c r="LLK92" s="383"/>
      <c r="LLL92" s="383"/>
      <c r="LLM92" s="379"/>
      <c r="LLN92" s="380"/>
      <c r="LLO92" s="28"/>
      <c r="LLP92" s="381"/>
      <c r="LLQ92" s="392"/>
      <c r="LLR92" s="388"/>
      <c r="LLS92" s="135"/>
      <c r="LLT92" s="135"/>
      <c r="LLU92" s="382"/>
      <c r="LLV92" s="135"/>
      <c r="LLW92" s="383"/>
      <c r="LLX92" s="383"/>
      <c r="LLY92" s="379"/>
      <c r="LLZ92" s="380"/>
      <c r="LMA92" s="28"/>
      <c r="LMB92" s="381"/>
      <c r="LMC92" s="392"/>
      <c r="LMD92" s="388"/>
      <c r="LME92" s="135"/>
      <c r="LMF92" s="135"/>
      <c r="LMG92" s="382"/>
      <c r="LMH92" s="135"/>
      <c r="LMI92" s="383"/>
      <c r="LMJ92" s="383"/>
      <c r="LMK92" s="379"/>
      <c r="LML92" s="380"/>
      <c r="LMM92" s="28"/>
      <c r="LMN92" s="381"/>
      <c r="LMO92" s="392"/>
      <c r="LMP92" s="388"/>
      <c r="LMQ92" s="135"/>
      <c r="LMR92" s="135"/>
      <c r="LMS92" s="382"/>
      <c r="LMT92" s="135"/>
      <c r="LMU92" s="383"/>
      <c r="LMV92" s="383"/>
      <c r="LMW92" s="379"/>
      <c r="LMX92" s="380"/>
      <c r="LMY92" s="28"/>
      <c r="LMZ92" s="381"/>
      <c r="LNA92" s="392"/>
      <c r="LNB92" s="388"/>
      <c r="LNC92" s="135"/>
      <c r="LND92" s="135"/>
      <c r="LNE92" s="382"/>
      <c r="LNF92" s="135"/>
      <c r="LNG92" s="383"/>
      <c r="LNH92" s="383"/>
      <c r="LNI92" s="379"/>
      <c r="LNJ92" s="380"/>
      <c r="LNK92" s="28"/>
      <c r="LNL92" s="381"/>
      <c r="LNM92" s="392"/>
      <c r="LNN92" s="388"/>
      <c r="LNO92" s="135"/>
      <c r="LNP92" s="135"/>
      <c r="LNQ92" s="382"/>
      <c r="LNR92" s="135"/>
      <c r="LNS92" s="383"/>
      <c r="LNT92" s="383"/>
      <c r="LNU92" s="379"/>
      <c r="LNV92" s="380"/>
      <c r="LNW92" s="28"/>
      <c r="LNX92" s="381"/>
      <c r="LNY92" s="392"/>
      <c r="LNZ92" s="388"/>
      <c r="LOA92" s="135"/>
      <c r="LOB92" s="135"/>
      <c r="LOC92" s="382"/>
      <c r="LOD92" s="135"/>
      <c r="LOE92" s="383"/>
      <c r="LOF92" s="383"/>
      <c r="LOG92" s="379"/>
      <c r="LOH92" s="380"/>
      <c r="LOI92" s="28"/>
      <c r="LOJ92" s="381"/>
      <c r="LOK92" s="392"/>
      <c r="LOL92" s="388"/>
      <c r="LOM92" s="135"/>
      <c r="LON92" s="135"/>
      <c r="LOO92" s="382"/>
      <c r="LOP92" s="135"/>
      <c r="LOQ92" s="383"/>
      <c r="LOR92" s="383"/>
      <c r="LOS92" s="379"/>
      <c r="LOT92" s="380"/>
      <c r="LOU92" s="28"/>
      <c r="LOV92" s="381"/>
      <c r="LOW92" s="392"/>
      <c r="LOX92" s="388"/>
      <c r="LOY92" s="135"/>
      <c r="LOZ92" s="135"/>
      <c r="LPA92" s="382"/>
      <c r="LPB92" s="135"/>
      <c r="LPC92" s="383"/>
      <c r="LPD92" s="383"/>
      <c r="LPE92" s="379"/>
      <c r="LPF92" s="380"/>
      <c r="LPG92" s="28"/>
      <c r="LPH92" s="381"/>
      <c r="LPI92" s="392"/>
      <c r="LPJ92" s="388"/>
      <c r="LPK92" s="135"/>
      <c r="LPL92" s="135"/>
      <c r="LPM92" s="382"/>
      <c r="LPN92" s="135"/>
      <c r="LPO92" s="383"/>
      <c r="LPP92" s="383"/>
      <c r="LPQ92" s="379"/>
      <c r="LPR92" s="380"/>
      <c r="LPS92" s="28"/>
      <c r="LPT92" s="381"/>
      <c r="LPU92" s="392"/>
      <c r="LPV92" s="388"/>
      <c r="LPW92" s="135"/>
      <c r="LPX92" s="135"/>
      <c r="LPY92" s="382"/>
      <c r="LPZ92" s="135"/>
      <c r="LQA92" s="383"/>
      <c r="LQB92" s="383"/>
      <c r="LQC92" s="379"/>
      <c r="LQD92" s="380"/>
      <c r="LQE92" s="28"/>
      <c r="LQF92" s="381"/>
      <c r="LQG92" s="392"/>
      <c r="LQH92" s="388"/>
      <c r="LQI92" s="135"/>
      <c r="LQJ92" s="135"/>
      <c r="LQK92" s="382"/>
      <c r="LQL92" s="135"/>
      <c r="LQM92" s="383"/>
      <c r="LQN92" s="383"/>
      <c r="LQO92" s="379"/>
      <c r="LQP92" s="380"/>
      <c r="LQQ92" s="28"/>
      <c r="LQR92" s="381"/>
      <c r="LQS92" s="392"/>
      <c r="LQT92" s="388"/>
      <c r="LQU92" s="135"/>
      <c r="LQV92" s="135"/>
      <c r="LQW92" s="382"/>
      <c r="LQX92" s="135"/>
      <c r="LQY92" s="383"/>
      <c r="LQZ92" s="383"/>
      <c r="LRA92" s="379"/>
      <c r="LRB92" s="380"/>
      <c r="LRC92" s="28"/>
      <c r="LRD92" s="381"/>
      <c r="LRE92" s="392"/>
      <c r="LRF92" s="388"/>
      <c r="LRG92" s="135"/>
      <c r="LRH92" s="135"/>
      <c r="LRI92" s="382"/>
      <c r="LRJ92" s="135"/>
      <c r="LRK92" s="383"/>
      <c r="LRL92" s="383"/>
      <c r="LRM92" s="379"/>
      <c r="LRN92" s="380"/>
      <c r="LRO92" s="28"/>
      <c r="LRP92" s="381"/>
      <c r="LRQ92" s="392"/>
      <c r="LRR92" s="388"/>
      <c r="LRS92" s="135"/>
      <c r="LRT92" s="135"/>
      <c r="LRU92" s="382"/>
      <c r="LRV92" s="135"/>
      <c r="LRW92" s="383"/>
      <c r="LRX92" s="383"/>
      <c r="LRY92" s="379"/>
      <c r="LRZ92" s="380"/>
      <c r="LSA92" s="28"/>
      <c r="LSB92" s="381"/>
      <c r="LSC92" s="392"/>
      <c r="LSD92" s="388"/>
      <c r="LSE92" s="135"/>
      <c r="LSF92" s="135"/>
      <c r="LSG92" s="382"/>
      <c r="LSH92" s="135"/>
      <c r="LSI92" s="383"/>
      <c r="LSJ92" s="383"/>
      <c r="LSK92" s="379"/>
      <c r="LSL92" s="380"/>
      <c r="LSM92" s="28"/>
      <c r="LSN92" s="381"/>
      <c r="LSO92" s="392"/>
      <c r="LSP92" s="388"/>
      <c r="LSQ92" s="135"/>
      <c r="LSR92" s="135"/>
      <c r="LSS92" s="382"/>
      <c r="LST92" s="135"/>
      <c r="LSU92" s="383"/>
      <c r="LSV92" s="383"/>
      <c r="LSW92" s="379"/>
      <c r="LSX92" s="380"/>
      <c r="LSY92" s="28"/>
      <c r="LSZ92" s="381"/>
      <c r="LTA92" s="392"/>
      <c r="LTB92" s="388"/>
      <c r="LTC92" s="135"/>
      <c r="LTD92" s="135"/>
      <c r="LTE92" s="382"/>
      <c r="LTF92" s="135"/>
      <c r="LTG92" s="383"/>
      <c r="LTH92" s="383"/>
      <c r="LTI92" s="379"/>
      <c r="LTJ92" s="380"/>
      <c r="LTK92" s="28"/>
      <c r="LTL92" s="381"/>
      <c r="LTM92" s="392"/>
      <c r="LTN92" s="388"/>
      <c r="LTO92" s="135"/>
      <c r="LTP92" s="135"/>
      <c r="LTQ92" s="382"/>
      <c r="LTR92" s="135"/>
      <c r="LTS92" s="383"/>
      <c r="LTT92" s="383"/>
      <c r="LTU92" s="379"/>
      <c r="LTV92" s="380"/>
      <c r="LTW92" s="28"/>
      <c r="LTX92" s="381"/>
      <c r="LTY92" s="392"/>
      <c r="LTZ92" s="388"/>
      <c r="LUA92" s="135"/>
      <c r="LUB92" s="135"/>
      <c r="LUC92" s="382"/>
      <c r="LUD92" s="135"/>
      <c r="LUE92" s="383"/>
      <c r="LUF92" s="383"/>
      <c r="LUG92" s="379"/>
      <c r="LUH92" s="380"/>
      <c r="LUI92" s="28"/>
      <c r="LUJ92" s="381"/>
      <c r="LUK92" s="392"/>
      <c r="LUL92" s="388"/>
      <c r="LUM92" s="135"/>
      <c r="LUN92" s="135"/>
      <c r="LUO92" s="382"/>
      <c r="LUP92" s="135"/>
      <c r="LUQ92" s="383"/>
      <c r="LUR92" s="383"/>
      <c r="LUS92" s="379"/>
      <c r="LUT92" s="380"/>
      <c r="LUU92" s="28"/>
      <c r="LUV92" s="381"/>
      <c r="LUW92" s="392"/>
      <c r="LUX92" s="388"/>
      <c r="LUY92" s="135"/>
      <c r="LUZ92" s="135"/>
      <c r="LVA92" s="382"/>
      <c r="LVB92" s="135"/>
      <c r="LVC92" s="383"/>
      <c r="LVD92" s="383"/>
      <c r="LVE92" s="379"/>
      <c r="LVF92" s="380"/>
      <c r="LVG92" s="28"/>
      <c r="LVH92" s="381"/>
      <c r="LVI92" s="392"/>
      <c r="LVJ92" s="388"/>
      <c r="LVK92" s="135"/>
      <c r="LVL92" s="135"/>
      <c r="LVM92" s="382"/>
      <c r="LVN92" s="135"/>
      <c r="LVO92" s="383"/>
      <c r="LVP92" s="383"/>
      <c r="LVQ92" s="379"/>
      <c r="LVR92" s="380"/>
      <c r="LVS92" s="28"/>
      <c r="LVT92" s="381"/>
      <c r="LVU92" s="392"/>
      <c r="LVV92" s="388"/>
      <c r="LVW92" s="135"/>
      <c r="LVX92" s="135"/>
      <c r="LVY92" s="382"/>
      <c r="LVZ92" s="135"/>
      <c r="LWA92" s="383"/>
      <c r="LWB92" s="383"/>
      <c r="LWC92" s="379"/>
      <c r="LWD92" s="380"/>
      <c r="LWE92" s="28"/>
      <c r="LWF92" s="381"/>
      <c r="LWG92" s="392"/>
      <c r="LWH92" s="388"/>
      <c r="LWI92" s="135"/>
      <c r="LWJ92" s="135"/>
      <c r="LWK92" s="382"/>
      <c r="LWL92" s="135"/>
      <c r="LWM92" s="383"/>
      <c r="LWN92" s="383"/>
      <c r="LWO92" s="379"/>
      <c r="LWP92" s="380"/>
      <c r="LWQ92" s="28"/>
      <c r="LWR92" s="381"/>
      <c r="LWS92" s="392"/>
      <c r="LWT92" s="388"/>
      <c r="LWU92" s="135"/>
      <c r="LWV92" s="135"/>
      <c r="LWW92" s="382"/>
      <c r="LWX92" s="135"/>
      <c r="LWY92" s="383"/>
      <c r="LWZ92" s="383"/>
      <c r="LXA92" s="379"/>
      <c r="LXB92" s="380"/>
      <c r="LXC92" s="28"/>
      <c r="LXD92" s="381"/>
      <c r="LXE92" s="392"/>
      <c r="LXF92" s="388"/>
      <c r="LXG92" s="135"/>
      <c r="LXH92" s="135"/>
      <c r="LXI92" s="382"/>
      <c r="LXJ92" s="135"/>
      <c r="LXK92" s="383"/>
      <c r="LXL92" s="383"/>
      <c r="LXM92" s="379"/>
      <c r="LXN92" s="380"/>
      <c r="LXO92" s="28"/>
      <c r="LXP92" s="381"/>
      <c r="LXQ92" s="392"/>
      <c r="LXR92" s="388"/>
      <c r="LXS92" s="135"/>
      <c r="LXT92" s="135"/>
      <c r="LXU92" s="382"/>
      <c r="LXV92" s="135"/>
      <c r="LXW92" s="383"/>
      <c r="LXX92" s="383"/>
      <c r="LXY92" s="379"/>
      <c r="LXZ92" s="380"/>
      <c r="LYA92" s="28"/>
      <c r="LYB92" s="381"/>
      <c r="LYC92" s="392"/>
      <c r="LYD92" s="388"/>
      <c r="LYE92" s="135"/>
      <c r="LYF92" s="135"/>
      <c r="LYG92" s="382"/>
      <c r="LYH92" s="135"/>
      <c r="LYI92" s="383"/>
      <c r="LYJ92" s="383"/>
      <c r="LYK92" s="379"/>
      <c r="LYL92" s="380"/>
      <c r="LYM92" s="28"/>
      <c r="LYN92" s="381"/>
      <c r="LYO92" s="392"/>
      <c r="LYP92" s="388"/>
      <c r="LYQ92" s="135"/>
      <c r="LYR92" s="135"/>
      <c r="LYS92" s="382"/>
      <c r="LYT92" s="135"/>
      <c r="LYU92" s="383"/>
      <c r="LYV92" s="383"/>
      <c r="LYW92" s="379"/>
      <c r="LYX92" s="380"/>
      <c r="LYY92" s="28"/>
      <c r="LYZ92" s="381"/>
      <c r="LZA92" s="392"/>
      <c r="LZB92" s="388"/>
      <c r="LZC92" s="135"/>
      <c r="LZD92" s="135"/>
      <c r="LZE92" s="382"/>
      <c r="LZF92" s="135"/>
      <c r="LZG92" s="383"/>
      <c r="LZH92" s="383"/>
      <c r="LZI92" s="379"/>
      <c r="LZJ92" s="380"/>
      <c r="LZK92" s="28"/>
      <c r="LZL92" s="381"/>
      <c r="LZM92" s="392"/>
      <c r="LZN92" s="388"/>
      <c r="LZO92" s="135"/>
      <c r="LZP92" s="135"/>
      <c r="LZQ92" s="382"/>
      <c r="LZR92" s="135"/>
      <c r="LZS92" s="383"/>
      <c r="LZT92" s="383"/>
      <c r="LZU92" s="379"/>
      <c r="LZV92" s="380"/>
      <c r="LZW92" s="28"/>
      <c r="LZX92" s="381"/>
      <c r="LZY92" s="392"/>
      <c r="LZZ92" s="388"/>
      <c r="MAA92" s="135"/>
      <c r="MAB92" s="135"/>
      <c r="MAC92" s="382"/>
      <c r="MAD92" s="135"/>
      <c r="MAE92" s="383"/>
      <c r="MAF92" s="383"/>
      <c r="MAG92" s="379"/>
      <c r="MAH92" s="380"/>
      <c r="MAI92" s="28"/>
      <c r="MAJ92" s="381"/>
      <c r="MAK92" s="392"/>
      <c r="MAL92" s="388"/>
      <c r="MAM92" s="135"/>
      <c r="MAN92" s="135"/>
      <c r="MAO92" s="382"/>
      <c r="MAP92" s="135"/>
      <c r="MAQ92" s="383"/>
      <c r="MAR92" s="383"/>
      <c r="MAS92" s="379"/>
      <c r="MAT92" s="380"/>
      <c r="MAU92" s="28"/>
      <c r="MAV92" s="381"/>
      <c r="MAW92" s="392"/>
      <c r="MAX92" s="388"/>
      <c r="MAY92" s="135"/>
      <c r="MAZ92" s="135"/>
      <c r="MBA92" s="382"/>
      <c r="MBB92" s="135"/>
      <c r="MBC92" s="383"/>
      <c r="MBD92" s="383"/>
      <c r="MBE92" s="379"/>
      <c r="MBF92" s="380"/>
      <c r="MBG92" s="28"/>
      <c r="MBH92" s="381"/>
      <c r="MBI92" s="392"/>
      <c r="MBJ92" s="388"/>
      <c r="MBK92" s="135"/>
      <c r="MBL92" s="135"/>
      <c r="MBM92" s="382"/>
      <c r="MBN92" s="135"/>
      <c r="MBO92" s="383"/>
      <c r="MBP92" s="383"/>
      <c r="MBQ92" s="379"/>
      <c r="MBR92" s="380"/>
      <c r="MBS92" s="28"/>
      <c r="MBT92" s="381"/>
      <c r="MBU92" s="392"/>
      <c r="MBV92" s="388"/>
      <c r="MBW92" s="135"/>
      <c r="MBX92" s="135"/>
      <c r="MBY92" s="382"/>
      <c r="MBZ92" s="135"/>
      <c r="MCA92" s="383"/>
      <c r="MCB92" s="383"/>
      <c r="MCC92" s="379"/>
      <c r="MCD92" s="380"/>
      <c r="MCE92" s="28"/>
      <c r="MCF92" s="381"/>
      <c r="MCG92" s="392"/>
      <c r="MCH92" s="388"/>
      <c r="MCI92" s="135"/>
      <c r="MCJ92" s="135"/>
      <c r="MCK92" s="382"/>
      <c r="MCL92" s="135"/>
      <c r="MCM92" s="383"/>
      <c r="MCN92" s="383"/>
      <c r="MCO92" s="379"/>
      <c r="MCP92" s="380"/>
      <c r="MCQ92" s="28"/>
      <c r="MCR92" s="381"/>
      <c r="MCS92" s="392"/>
      <c r="MCT92" s="388"/>
      <c r="MCU92" s="135"/>
      <c r="MCV92" s="135"/>
      <c r="MCW92" s="382"/>
      <c r="MCX92" s="135"/>
      <c r="MCY92" s="383"/>
      <c r="MCZ92" s="383"/>
      <c r="MDA92" s="379"/>
      <c r="MDB92" s="380"/>
      <c r="MDC92" s="28"/>
      <c r="MDD92" s="381"/>
      <c r="MDE92" s="392"/>
      <c r="MDF92" s="388"/>
      <c r="MDG92" s="135"/>
      <c r="MDH92" s="135"/>
      <c r="MDI92" s="382"/>
      <c r="MDJ92" s="135"/>
      <c r="MDK92" s="383"/>
      <c r="MDL92" s="383"/>
      <c r="MDM92" s="379"/>
      <c r="MDN92" s="380"/>
      <c r="MDO92" s="28"/>
      <c r="MDP92" s="381"/>
      <c r="MDQ92" s="392"/>
      <c r="MDR92" s="388"/>
      <c r="MDS92" s="135"/>
      <c r="MDT92" s="135"/>
      <c r="MDU92" s="382"/>
      <c r="MDV92" s="135"/>
      <c r="MDW92" s="383"/>
      <c r="MDX92" s="383"/>
      <c r="MDY92" s="379"/>
      <c r="MDZ92" s="380"/>
      <c r="MEA92" s="28"/>
      <c r="MEB92" s="381"/>
      <c r="MEC92" s="392"/>
      <c r="MED92" s="388"/>
      <c r="MEE92" s="135"/>
      <c r="MEF92" s="135"/>
      <c r="MEG92" s="382"/>
      <c r="MEH92" s="135"/>
      <c r="MEI92" s="383"/>
      <c r="MEJ92" s="383"/>
      <c r="MEK92" s="379"/>
      <c r="MEL92" s="380"/>
      <c r="MEM92" s="28"/>
      <c r="MEN92" s="381"/>
      <c r="MEO92" s="392"/>
      <c r="MEP92" s="388"/>
      <c r="MEQ92" s="135"/>
      <c r="MER92" s="135"/>
      <c r="MES92" s="382"/>
      <c r="MET92" s="135"/>
      <c r="MEU92" s="383"/>
      <c r="MEV92" s="383"/>
      <c r="MEW92" s="379"/>
      <c r="MEX92" s="380"/>
      <c r="MEY92" s="28"/>
      <c r="MEZ92" s="381"/>
      <c r="MFA92" s="392"/>
      <c r="MFB92" s="388"/>
      <c r="MFC92" s="135"/>
      <c r="MFD92" s="135"/>
      <c r="MFE92" s="382"/>
      <c r="MFF92" s="135"/>
      <c r="MFG92" s="383"/>
      <c r="MFH92" s="383"/>
      <c r="MFI92" s="379"/>
      <c r="MFJ92" s="380"/>
      <c r="MFK92" s="28"/>
      <c r="MFL92" s="381"/>
      <c r="MFM92" s="392"/>
      <c r="MFN92" s="388"/>
      <c r="MFO92" s="135"/>
      <c r="MFP92" s="135"/>
      <c r="MFQ92" s="382"/>
      <c r="MFR92" s="135"/>
      <c r="MFS92" s="383"/>
      <c r="MFT92" s="383"/>
      <c r="MFU92" s="379"/>
      <c r="MFV92" s="380"/>
      <c r="MFW92" s="28"/>
      <c r="MFX92" s="381"/>
      <c r="MFY92" s="392"/>
      <c r="MFZ92" s="388"/>
      <c r="MGA92" s="135"/>
      <c r="MGB92" s="135"/>
      <c r="MGC92" s="382"/>
      <c r="MGD92" s="135"/>
      <c r="MGE92" s="383"/>
      <c r="MGF92" s="383"/>
      <c r="MGG92" s="379"/>
      <c r="MGH92" s="380"/>
      <c r="MGI92" s="28"/>
      <c r="MGJ92" s="381"/>
      <c r="MGK92" s="392"/>
      <c r="MGL92" s="388"/>
      <c r="MGM92" s="135"/>
      <c r="MGN92" s="135"/>
      <c r="MGO92" s="382"/>
      <c r="MGP92" s="135"/>
      <c r="MGQ92" s="383"/>
      <c r="MGR92" s="383"/>
      <c r="MGS92" s="379"/>
      <c r="MGT92" s="380"/>
      <c r="MGU92" s="28"/>
      <c r="MGV92" s="381"/>
      <c r="MGW92" s="392"/>
      <c r="MGX92" s="388"/>
      <c r="MGY92" s="135"/>
      <c r="MGZ92" s="135"/>
      <c r="MHA92" s="382"/>
      <c r="MHB92" s="135"/>
      <c r="MHC92" s="383"/>
      <c r="MHD92" s="383"/>
      <c r="MHE92" s="379"/>
      <c r="MHF92" s="380"/>
      <c r="MHG92" s="28"/>
      <c r="MHH92" s="381"/>
      <c r="MHI92" s="392"/>
      <c r="MHJ92" s="388"/>
      <c r="MHK92" s="135"/>
      <c r="MHL92" s="135"/>
      <c r="MHM92" s="382"/>
      <c r="MHN92" s="135"/>
      <c r="MHO92" s="383"/>
      <c r="MHP92" s="383"/>
      <c r="MHQ92" s="379"/>
      <c r="MHR92" s="380"/>
      <c r="MHS92" s="28"/>
      <c r="MHT92" s="381"/>
      <c r="MHU92" s="392"/>
      <c r="MHV92" s="388"/>
      <c r="MHW92" s="135"/>
      <c r="MHX92" s="135"/>
      <c r="MHY92" s="382"/>
      <c r="MHZ92" s="135"/>
      <c r="MIA92" s="383"/>
      <c r="MIB92" s="383"/>
      <c r="MIC92" s="379"/>
      <c r="MID92" s="380"/>
      <c r="MIE92" s="28"/>
      <c r="MIF92" s="381"/>
      <c r="MIG92" s="392"/>
      <c r="MIH92" s="388"/>
      <c r="MII92" s="135"/>
      <c r="MIJ92" s="135"/>
      <c r="MIK92" s="382"/>
      <c r="MIL92" s="135"/>
      <c r="MIM92" s="383"/>
      <c r="MIN92" s="383"/>
      <c r="MIO92" s="379"/>
      <c r="MIP92" s="380"/>
      <c r="MIQ92" s="28"/>
      <c r="MIR92" s="381"/>
      <c r="MIS92" s="392"/>
      <c r="MIT92" s="388"/>
      <c r="MIU92" s="135"/>
      <c r="MIV92" s="135"/>
      <c r="MIW92" s="382"/>
      <c r="MIX92" s="135"/>
      <c r="MIY92" s="383"/>
      <c r="MIZ92" s="383"/>
      <c r="MJA92" s="379"/>
      <c r="MJB92" s="380"/>
      <c r="MJC92" s="28"/>
      <c r="MJD92" s="381"/>
      <c r="MJE92" s="392"/>
      <c r="MJF92" s="388"/>
      <c r="MJG92" s="135"/>
      <c r="MJH92" s="135"/>
      <c r="MJI92" s="382"/>
      <c r="MJJ92" s="135"/>
      <c r="MJK92" s="383"/>
      <c r="MJL92" s="383"/>
      <c r="MJM92" s="379"/>
      <c r="MJN92" s="380"/>
      <c r="MJO92" s="28"/>
      <c r="MJP92" s="381"/>
      <c r="MJQ92" s="392"/>
      <c r="MJR92" s="388"/>
      <c r="MJS92" s="135"/>
      <c r="MJT92" s="135"/>
      <c r="MJU92" s="382"/>
      <c r="MJV92" s="135"/>
      <c r="MJW92" s="383"/>
      <c r="MJX92" s="383"/>
      <c r="MJY92" s="379"/>
      <c r="MJZ92" s="380"/>
      <c r="MKA92" s="28"/>
      <c r="MKB92" s="381"/>
      <c r="MKC92" s="392"/>
      <c r="MKD92" s="388"/>
      <c r="MKE92" s="135"/>
      <c r="MKF92" s="135"/>
      <c r="MKG92" s="382"/>
      <c r="MKH92" s="135"/>
      <c r="MKI92" s="383"/>
      <c r="MKJ92" s="383"/>
      <c r="MKK92" s="379"/>
      <c r="MKL92" s="380"/>
      <c r="MKM92" s="28"/>
      <c r="MKN92" s="381"/>
      <c r="MKO92" s="392"/>
      <c r="MKP92" s="388"/>
      <c r="MKQ92" s="135"/>
      <c r="MKR92" s="135"/>
      <c r="MKS92" s="382"/>
      <c r="MKT92" s="135"/>
      <c r="MKU92" s="383"/>
      <c r="MKV92" s="383"/>
      <c r="MKW92" s="379"/>
      <c r="MKX92" s="380"/>
      <c r="MKY92" s="28"/>
      <c r="MKZ92" s="381"/>
      <c r="MLA92" s="392"/>
      <c r="MLB92" s="388"/>
      <c r="MLC92" s="135"/>
      <c r="MLD92" s="135"/>
      <c r="MLE92" s="382"/>
      <c r="MLF92" s="135"/>
      <c r="MLG92" s="383"/>
      <c r="MLH92" s="383"/>
      <c r="MLI92" s="379"/>
      <c r="MLJ92" s="380"/>
      <c r="MLK92" s="28"/>
      <c r="MLL92" s="381"/>
      <c r="MLM92" s="392"/>
      <c r="MLN92" s="388"/>
      <c r="MLO92" s="135"/>
      <c r="MLP92" s="135"/>
      <c r="MLQ92" s="382"/>
      <c r="MLR92" s="135"/>
      <c r="MLS92" s="383"/>
      <c r="MLT92" s="383"/>
      <c r="MLU92" s="379"/>
      <c r="MLV92" s="380"/>
      <c r="MLW92" s="28"/>
      <c r="MLX92" s="381"/>
      <c r="MLY92" s="392"/>
      <c r="MLZ92" s="388"/>
      <c r="MMA92" s="135"/>
      <c r="MMB92" s="135"/>
      <c r="MMC92" s="382"/>
      <c r="MMD92" s="135"/>
      <c r="MME92" s="383"/>
      <c r="MMF92" s="383"/>
      <c r="MMG92" s="379"/>
      <c r="MMH92" s="380"/>
      <c r="MMI92" s="28"/>
      <c r="MMJ92" s="381"/>
      <c r="MMK92" s="392"/>
      <c r="MML92" s="388"/>
      <c r="MMM92" s="135"/>
      <c r="MMN92" s="135"/>
      <c r="MMO92" s="382"/>
      <c r="MMP92" s="135"/>
      <c r="MMQ92" s="383"/>
      <c r="MMR92" s="383"/>
      <c r="MMS92" s="379"/>
      <c r="MMT92" s="380"/>
      <c r="MMU92" s="28"/>
      <c r="MMV92" s="381"/>
      <c r="MMW92" s="392"/>
      <c r="MMX92" s="388"/>
      <c r="MMY92" s="135"/>
      <c r="MMZ92" s="135"/>
      <c r="MNA92" s="382"/>
      <c r="MNB92" s="135"/>
      <c r="MNC92" s="383"/>
      <c r="MND92" s="383"/>
      <c r="MNE92" s="379"/>
      <c r="MNF92" s="380"/>
      <c r="MNG92" s="28"/>
      <c r="MNH92" s="381"/>
      <c r="MNI92" s="392"/>
      <c r="MNJ92" s="388"/>
      <c r="MNK92" s="135"/>
      <c r="MNL92" s="135"/>
      <c r="MNM92" s="382"/>
      <c r="MNN92" s="135"/>
      <c r="MNO92" s="383"/>
      <c r="MNP92" s="383"/>
      <c r="MNQ92" s="379"/>
      <c r="MNR92" s="380"/>
      <c r="MNS92" s="28"/>
      <c r="MNT92" s="381"/>
      <c r="MNU92" s="392"/>
      <c r="MNV92" s="388"/>
      <c r="MNW92" s="135"/>
      <c r="MNX92" s="135"/>
      <c r="MNY92" s="382"/>
      <c r="MNZ92" s="135"/>
      <c r="MOA92" s="383"/>
      <c r="MOB92" s="383"/>
      <c r="MOC92" s="379"/>
      <c r="MOD92" s="380"/>
      <c r="MOE92" s="28"/>
      <c r="MOF92" s="381"/>
      <c r="MOG92" s="392"/>
      <c r="MOH92" s="388"/>
      <c r="MOI92" s="135"/>
      <c r="MOJ92" s="135"/>
      <c r="MOK92" s="382"/>
      <c r="MOL92" s="135"/>
      <c r="MOM92" s="383"/>
      <c r="MON92" s="383"/>
      <c r="MOO92" s="379"/>
      <c r="MOP92" s="380"/>
      <c r="MOQ92" s="28"/>
      <c r="MOR92" s="381"/>
      <c r="MOS92" s="392"/>
      <c r="MOT92" s="388"/>
      <c r="MOU92" s="135"/>
      <c r="MOV92" s="135"/>
      <c r="MOW92" s="382"/>
      <c r="MOX92" s="135"/>
      <c r="MOY92" s="383"/>
      <c r="MOZ92" s="383"/>
      <c r="MPA92" s="379"/>
      <c r="MPB92" s="380"/>
      <c r="MPC92" s="28"/>
      <c r="MPD92" s="381"/>
      <c r="MPE92" s="392"/>
      <c r="MPF92" s="388"/>
      <c r="MPG92" s="135"/>
      <c r="MPH92" s="135"/>
      <c r="MPI92" s="382"/>
      <c r="MPJ92" s="135"/>
      <c r="MPK92" s="383"/>
      <c r="MPL92" s="383"/>
      <c r="MPM92" s="379"/>
      <c r="MPN92" s="380"/>
      <c r="MPO92" s="28"/>
      <c r="MPP92" s="381"/>
      <c r="MPQ92" s="392"/>
      <c r="MPR92" s="388"/>
      <c r="MPS92" s="135"/>
      <c r="MPT92" s="135"/>
      <c r="MPU92" s="382"/>
      <c r="MPV92" s="135"/>
      <c r="MPW92" s="383"/>
      <c r="MPX92" s="383"/>
      <c r="MPY92" s="379"/>
      <c r="MPZ92" s="380"/>
      <c r="MQA92" s="28"/>
      <c r="MQB92" s="381"/>
      <c r="MQC92" s="392"/>
      <c r="MQD92" s="388"/>
      <c r="MQE92" s="135"/>
      <c r="MQF92" s="135"/>
      <c r="MQG92" s="382"/>
      <c r="MQH92" s="135"/>
      <c r="MQI92" s="383"/>
      <c r="MQJ92" s="383"/>
      <c r="MQK92" s="379"/>
      <c r="MQL92" s="380"/>
      <c r="MQM92" s="28"/>
      <c r="MQN92" s="381"/>
      <c r="MQO92" s="392"/>
      <c r="MQP92" s="388"/>
      <c r="MQQ92" s="135"/>
      <c r="MQR92" s="135"/>
      <c r="MQS92" s="382"/>
      <c r="MQT92" s="135"/>
      <c r="MQU92" s="383"/>
      <c r="MQV92" s="383"/>
      <c r="MQW92" s="379"/>
      <c r="MQX92" s="380"/>
      <c r="MQY92" s="28"/>
      <c r="MQZ92" s="381"/>
      <c r="MRA92" s="392"/>
      <c r="MRB92" s="388"/>
      <c r="MRC92" s="135"/>
      <c r="MRD92" s="135"/>
      <c r="MRE92" s="382"/>
      <c r="MRF92" s="135"/>
      <c r="MRG92" s="383"/>
      <c r="MRH92" s="383"/>
      <c r="MRI92" s="379"/>
      <c r="MRJ92" s="380"/>
      <c r="MRK92" s="28"/>
      <c r="MRL92" s="381"/>
      <c r="MRM92" s="392"/>
      <c r="MRN92" s="388"/>
      <c r="MRO92" s="135"/>
      <c r="MRP92" s="135"/>
      <c r="MRQ92" s="382"/>
      <c r="MRR92" s="135"/>
      <c r="MRS92" s="383"/>
      <c r="MRT92" s="383"/>
      <c r="MRU92" s="379"/>
      <c r="MRV92" s="380"/>
      <c r="MRW92" s="28"/>
      <c r="MRX92" s="381"/>
      <c r="MRY92" s="392"/>
      <c r="MRZ92" s="388"/>
      <c r="MSA92" s="135"/>
      <c r="MSB92" s="135"/>
      <c r="MSC92" s="382"/>
      <c r="MSD92" s="135"/>
      <c r="MSE92" s="383"/>
      <c r="MSF92" s="383"/>
      <c r="MSG92" s="379"/>
      <c r="MSH92" s="380"/>
      <c r="MSI92" s="28"/>
      <c r="MSJ92" s="381"/>
      <c r="MSK92" s="392"/>
      <c r="MSL92" s="388"/>
      <c r="MSM92" s="135"/>
      <c r="MSN92" s="135"/>
      <c r="MSO92" s="382"/>
      <c r="MSP92" s="135"/>
      <c r="MSQ92" s="383"/>
      <c r="MSR92" s="383"/>
      <c r="MSS92" s="379"/>
      <c r="MST92" s="380"/>
      <c r="MSU92" s="28"/>
      <c r="MSV92" s="381"/>
      <c r="MSW92" s="392"/>
      <c r="MSX92" s="388"/>
      <c r="MSY92" s="135"/>
      <c r="MSZ92" s="135"/>
      <c r="MTA92" s="382"/>
      <c r="MTB92" s="135"/>
      <c r="MTC92" s="383"/>
      <c r="MTD92" s="383"/>
      <c r="MTE92" s="379"/>
      <c r="MTF92" s="380"/>
      <c r="MTG92" s="28"/>
      <c r="MTH92" s="381"/>
      <c r="MTI92" s="392"/>
      <c r="MTJ92" s="388"/>
      <c r="MTK92" s="135"/>
      <c r="MTL92" s="135"/>
      <c r="MTM92" s="382"/>
      <c r="MTN92" s="135"/>
      <c r="MTO92" s="383"/>
      <c r="MTP92" s="383"/>
      <c r="MTQ92" s="379"/>
      <c r="MTR92" s="380"/>
      <c r="MTS92" s="28"/>
      <c r="MTT92" s="381"/>
      <c r="MTU92" s="392"/>
      <c r="MTV92" s="388"/>
      <c r="MTW92" s="135"/>
      <c r="MTX92" s="135"/>
      <c r="MTY92" s="382"/>
      <c r="MTZ92" s="135"/>
      <c r="MUA92" s="383"/>
      <c r="MUB92" s="383"/>
      <c r="MUC92" s="379"/>
      <c r="MUD92" s="380"/>
      <c r="MUE92" s="28"/>
      <c r="MUF92" s="381"/>
      <c r="MUG92" s="392"/>
      <c r="MUH92" s="388"/>
      <c r="MUI92" s="135"/>
      <c r="MUJ92" s="135"/>
      <c r="MUK92" s="382"/>
      <c r="MUL92" s="135"/>
      <c r="MUM92" s="383"/>
      <c r="MUN92" s="383"/>
      <c r="MUO92" s="379"/>
      <c r="MUP92" s="380"/>
      <c r="MUQ92" s="28"/>
      <c r="MUR92" s="381"/>
      <c r="MUS92" s="392"/>
      <c r="MUT92" s="388"/>
      <c r="MUU92" s="135"/>
      <c r="MUV92" s="135"/>
      <c r="MUW92" s="382"/>
      <c r="MUX92" s="135"/>
      <c r="MUY92" s="383"/>
      <c r="MUZ92" s="383"/>
      <c r="MVA92" s="379"/>
      <c r="MVB92" s="380"/>
      <c r="MVC92" s="28"/>
      <c r="MVD92" s="381"/>
      <c r="MVE92" s="392"/>
      <c r="MVF92" s="388"/>
      <c r="MVG92" s="135"/>
      <c r="MVH92" s="135"/>
      <c r="MVI92" s="382"/>
      <c r="MVJ92" s="135"/>
      <c r="MVK92" s="383"/>
      <c r="MVL92" s="383"/>
      <c r="MVM92" s="379"/>
      <c r="MVN92" s="380"/>
      <c r="MVO92" s="28"/>
      <c r="MVP92" s="381"/>
      <c r="MVQ92" s="392"/>
      <c r="MVR92" s="388"/>
      <c r="MVS92" s="135"/>
      <c r="MVT92" s="135"/>
      <c r="MVU92" s="382"/>
      <c r="MVV92" s="135"/>
      <c r="MVW92" s="383"/>
      <c r="MVX92" s="383"/>
      <c r="MVY92" s="379"/>
      <c r="MVZ92" s="380"/>
      <c r="MWA92" s="28"/>
      <c r="MWB92" s="381"/>
      <c r="MWC92" s="392"/>
      <c r="MWD92" s="388"/>
      <c r="MWE92" s="135"/>
      <c r="MWF92" s="135"/>
      <c r="MWG92" s="382"/>
      <c r="MWH92" s="135"/>
      <c r="MWI92" s="383"/>
      <c r="MWJ92" s="383"/>
      <c r="MWK92" s="379"/>
      <c r="MWL92" s="380"/>
      <c r="MWM92" s="28"/>
      <c r="MWN92" s="381"/>
      <c r="MWO92" s="392"/>
      <c r="MWP92" s="388"/>
      <c r="MWQ92" s="135"/>
      <c r="MWR92" s="135"/>
      <c r="MWS92" s="382"/>
      <c r="MWT92" s="135"/>
      <c r="MWU92" s="383"/>
      <c r="MWV92" s="383"/>
      <c r="MWW92" s="379"/>
      <c r="MWX92" s="380"/>
      <c r="MWY92" s="28"/>
      <c r="MWZ92" s="381"/>
      <c r="MXA92" s="392"/>
      <c r="MXB92" s="388"/>
      <c r="MXC92" s="135"/>
      <c r="MXD92" s="135"/>
      <c r="MXE92" s="382"/>
      <c r="MXF92" s="135"/>
      <c r="MXG92" s="383"/>
      <c r="MXH92" s="383"/>
      <c r="MXI92" s="379"/>
      <c r="MXJ92" s="380"/>
      <c r="MXK92" s="28"/>
      <c r="MXL92" s="381"/>
      <c r="MXM92" s="392"/>
      <c r="MXN92" s="388"/>
      <c r="MXO92" s="135"/>
      <c r="MXP92" s="135"/>
      <c r="MXQ92" s="382"/>
      <c r="MXR92" s="135"/>
      <c r="MXS92" s="383"/>
      <c r="MXT92" s="383"/>
      <c r="MXU92" s="379"/>
      <c r="MXV92" s="380"/>
      <c r="MXW92" s="28"/>
      <c r="MXX92" s="381"/>
      <c r="MXY92" s="392"/>
      <c r="MXZ92" s="388"/>
      <c r="MYA92" s="135"/>
      <c r="MYB92" s="135"/>
      <c r="MYC92" s="382"/>
      <c r="MYD92" s="135"/>
      <c r="MYE92" s="383"/>
      <c r="MYF92" s="383"/>
      <c r="MYG92" s="379"/>
      <c r="MYH92" s="380"/>
      <c r="MYI92" s="28"/>
      <c r="MYJ92" s="381"/>
      <c r="MYK92" s="392"/>
      <c r="MYL92" s="388"/>
      <c r="MYM92" s="135"/>
      <c r="MYN92" s="135"/>
      <c r="MYO92" s="382"/>
      <c r="MYP92" s="135"/>
      <c r="MYQ92" s="383"/>
      <c r="MYR92" s="383"/>
      <c r="MYS92" s="379"/>
      <c r="MYT92" s="380"/>
      <c r="MYU92" s="28"/>
      <c r="MYV92" s="381"/>
      <c r="MYW92" s="392"/>
      <c r="MYX92" s="388"/>
      <c r="MYY92" s="135"/>
      <c r="MYZ92" s="135"/>
      <c r="MZA92" s="382"/>
      <c r="MZB92" s="135"/>
      <c r="MZC92" s="383"/>
      <c r="MZD92" s="383"/>
      <c r="MZE92" s="379"/>
      <c r="MZF92" s="380"/>
      <c r="MZG92" s="28"/>
      <c r="MZH92" s="381"/>
      <c r="MZI92" s="392"/>
      <c r="MZJ92" s="388"/>
      <c r="MZK92" s="135"/>
      <c r="MZL92" s="135"/>
      <c r="MZM92" s="382"/>
      <c r="MZN92" s="135"/>
      <c r="MZO92" s="383"/>
      <c r="MZP92" s="383"/>
      <c r="MZQ92" s="379"/>
      <c r="MZR92" s="380"/>
      <c r="MZS92" s="28"/>
      <c r="MZT92" s="381"/>
      <c r="MZU92" s="392"/>
      <c r="MZV92" s="388"/>
      <c r="MZW92" s="135"/>
      <c r="MZX92" s="135"/>
      <c r="MZY92" s="382"/>
      <c r="MZZ92" s="135"/>
      <c r="NAA92" s="383"/>
      <c r="NAB92" s="383"/>
      <c r="NAC92" s="379"/>
      <c r="NAD92" s="380"/>
      <c r="NAE92" s="28"/>
      <c r="NAF92" s="381"/>
      <c r="NAG92" s="392"/>
      <c r="NAH92" s="388"/>
      <c r="NAI92" s="135"/>
      <c r="NAJ92" s="135"/>
      <c r="NAK92" s="382"/>
      <c r="NAL92" s="135"/>
      <c r="NAM92" s="383"/>
      <c r="NAN92" s="383"/>
      <c r="NAO92" s="379"/>
      <c r="NAP92" s="380"/>
      <c r="NAQ92" s="28"/>
      <c r="NAR92" s="381"/>
      <c r="NAS92" s="392"/>
      <c r="NAT92" s="388"/>
      <c r="NAU92" s="135"/>
      <c r="NAV92" s="135"/>
      <c r="NAW92" s="382"/>
      <c r="NAX92" s="135"/>
      <c r="NAY92" s="383"/>
      <c r="NAZ92" s="383"/>
      <c r="NBA92" s="379"/>
      <c r="NBB92" s="380"/>
      <c r="NBC92" s="28"/>
      <c r="NBD92" s="381"/>
      <c r="NBE92" s="392"/>
      <c r="NBF92" s="388"/>
      <c r="NBG92" s="135"/>
      <c r="NBH92" s="135"/>
      <c r="NBI92" s="382"/>
      <c r="NBJ92" s="135"/>
      <c r="NBK92" s="383"/>
      <c r="NBL92" s="383"/>
      <c r="NBM92" s="379"/>
      <c r="NBN92" s="380"/>
      <c r="NBO92" s="28"/>
      <c r="NBP92" s="381"/>
      <c r="NBQ92" s="392"/>
      <c r="NBR92" s="388"/>
      <c r="NBS92" s="135"/>
      <c r="NBT92" s="135"/>
      <c r="NBU92" s="382"/>
      <c r="NBV92" s="135"/>
      <c r="NBW92" s="383"/>
      <c r="NBX92" s="383"/>
      <c r="NBY92" s="379"/>
      <c r="NBZ92" s="380"/>
      <c r="NCA92" s="28"/>
      <c r="NCB92" s="381"/>
      <c r="NCC92" s="392"/>
      <c r="NCD92" s="388"/>
      <c r="NCE92" s="135"/>
      <c r="NCF92" s="135"/>
      <c r="NCG92" s="382"/>
      <c r="NCH92" s="135"/>
      <c r="NCI92" s="383"/>
      <c r="NCJ92" s="383"/>
      <c r="NCK92" s="379"/>
      <c r="NCL92" s="380"/>
      <c r="NCM92" s="28"/>
      <c r="NCN92" s="381"/>
      <c r="NCO92" s="392"/>
      <c r="NCP92" s="388"/>
      <c r="NCQ92" s="135"/>
      <c r="NCR92" s="135"/>
      <c r="NCS92" s="382"/>
      <c r="NCT92" s="135"/>
      <c r="NCU92" s="383"/>
      <c r="NCV92" s="383"/>
      <c r="NCW92" s="379"/>
      <c r="NCX92" s="380"/>
      <c r="NCY92" s="28"/>
      <c r="NCZ92" s="381"/>
      <c r="NDA92" s="392"/>
      <c r="NDB92" s="388"/>
      <c r="NDC92" s="135"/>
      <c r="NDD92" s="135"/>
      <c r="NDE92" s="382"/>
      <c r="NDF92" s="135"/>
      <c r="NDG92" s="383"/>
      <c r="NDH92" s="383"/>
      <c r="NDI92" s="379"/>
      <c r="NDJ92" s="380"/>
      <c r="NDK92" s="28"/>
      <c r="NDL92" s="381"/>
      <c r="NDM92" s="392"/>
      <c r="NDN92" s="388"/>
      <c r="NDO92" s="135"/>
      <c r="NDP92" s="135"/>
      <c r="NDQ92" s="382"/>
      <c r="NDR92" s="135"/>
      <c r="NDS92" s="383"/>
      <c r="NDT92" s="383"/>
      <c r="NDU92" s="379"/>
      <c r="NDV92" s="380"/>
      <c r="NDW92" s="28"/>
      <c r="NDX92" s="381"/>
      <c r="NDY92" s="392"/>
      <c r="NDZ92" s="388"/>
      <c r="NEA92" s="135"/>
      <c r="NEB92" s="135"/>
      <c r="NEC92" s="382"/>
      <c r="NED92" s="135"/>
      <c r="NEE92" s="383"/>
      <c r="NEF92" s="383"/>
      <c r="NEG92" s="379"/>
      <c r="NEH92" s="380"/>
      <c r="NEI92" s="28"/>
      <c r="NEJ92" s="381"/>
      <c r="NEK92" s="392"/>
      <c r="NEL92" s="388"/>
      <c r="NEM92" s="135"/>
      <c r="NEN92" s="135"/>
      <c r="NEO92" s="382"/>
      <c r="NEP92" s="135"/>
      <c r="NEQ92" s="383"/>
      <c r="NER92" s="383"/>
      <c r="NES92" s="379"/>
      <c r="NET92" s="380"/>
      <c r="NEU92" s="28"/>
      <c r="NEV92" s="381"/>
      <c r="NEW92" s="392"/>
      <c r="NEX92" s="388"/>
      <c r="NEY92" s="135"/>
      <c r="NEZ92" s="135"/>
      <c r="NFA92" s="382"/>
      <c r="NFB92" s="135"/>
      <c r="NFC92" s="383"/>
      <c r="NFD92" s="383"/>
      <c r="NFE92" s="379"/>
      <c r="NFF92" s="380"/>
      <c r="NFG92" s="28"/>
      <c r="NFH92" s="381"/>
      <c r="NFI92" s="392"/>
      <c r="NFJ92" s="388"/>
      <c r="NFK92" s="135"/>
      <c r="NFL92" s="135"/>
      <c r="NFM92" s="382"/>
      <c r="NFN92" s="135"/>
      <c r="NFO92" s="383"/>
      <c r="NFP92" s="383"/>
      <c r="NFQ92" s="379"/>
      <c r="NFR92" s="380"/>
      <c r="NFS92" s="28"/>
      <c r="NFT92" s="381"/>
      <c r="NFU92" s="392"/>
      <c r="NFV92" s="388"/>
      <c r="NFW92" s="135"/>
      <c r="NFX92" s="135"/>
      <c r="NFY92" s="382"/>
      <c r="NFZ92" s="135"/>
      <c r="NGA92" s="383"/>
      <c r="NGB92" s="383"/>
      <c r="NGC92" s="379"/>
      <c r="NGD92" s="380"/>
      <c r="NGE92" s="28"/>
      <c r="NGF92" s="381"/>
      <c r="NGG92" s="392"/>
      <c r="NGH92" s="388"/>
      <c r="NGI92" s="135"/>
      <c r="NGJ92" s="135"/>
      <c r="NGK92" s="382"/>
      <c r="NGL92" s="135"/>
      <c r="NGM92" s="383"/>
      <c r="NGN92" s="383"/>
      <c r="NGO92" s="379"/>
      <c r="NGP92" s="380"/>
      <c r="NGQ92" s="28"/>
      <c r="NGR92" s="381"/>
      <c r="NGS92" s="392"/>
      <c r="NGT92" s="388"/>
      <c r="NGU92" s="135"/>
      <c r="NGV92" s="135"/>
      <c r="NGW92" s="382"/>
      <c r="NGX92" s="135"/>
      <c r="NGY92" s="383"/>
      <c r="NGZ92" s="383"/>
      <c r="NHA92" s="379"/>
      <c r="NHB92" s="380"/>
      <c r="NHC92" s="28"/>
      <c r="NHD92" s="381"/>
      <c r="NHE92" s="392"/>
      <c r="NHF92" s="388"/>
      <c r="NHG92" s="135"/>
      <c r="NHH92" s="135"/>
      <c r="NHI92" s="382"/>
      <c r="NHJ92" s="135"/>
      <c r="NHK92" s="383"/>
      <c r="NHL92" s="383"/>
      <c r="NHM92" s="379"/>
      <c r="NHN92" s="380"/>
      <c r="NHO92" s="28"/>
      <c r="NHP92" s="381"/>
      <c r="NHQ92" s="392"/>
      <c r="NHR92" s="388"/>
      <c r="NHS92" s="135"/>
      <c r="NHT92" s="135"/>
      <c r="NHU92" s="382"/>
      <c r="NHV92" s="135"/>
      <c r="NHW92" s="383"/>
      <c r="NHX92" s="383"/>
      <c r="NHY92" s="379"/>
      <c r="NHZ92" s="380"/>
      <c r="NIA92" s="28"/>
      <c r="NIB92" s="381"/>
      <c r="NIC92" s="392"/>
      <c r="NID92" s="388"/>
      <c r="NIE92" s="135"/>
      <c r="NIF92" s="135"/>
      <c r="NIG92" s="382"/>
      <c r="NIH92" s="135"/>
      <c r="NII92" s="383"/>
      <c r="NIJ92" s="383"/>
      <c r="NIK92" s="379"/>
      <c r="NIL92" s="380"/>
      <c r="NIM92" s="28"/>
      <c r="NIN92" s="381"/>
      <c r="NIO92" s="392"/>
      <c r="NIP92" s="388"/>
      <c r="NIQ92" s="135"/>
      <c r="NIR92" s="135"/>
      <c r="NIS92" s="382"/>
      <c r="NIT92" s="135"/>
      <c r="NIU92" s="383"/>
      <c r="NIV92" s="383"/>
      <c r="NIW92" s="379"/>
      <c r="NIX92" s="380"/>
      <c r="NIY92" s="28"/>
      <c r="NIZ92" s="381"/>
      <c r="NJA92" s="392"/>
      <c r="NJB92" s="388"/>
      <c r="NJC92" s="135"/>
      <c r="NJD92" s="135"/>
      <c r="NJE92" s="382"/>
      <c r="NJF92" s="135"/>
      <c r="NJG92" s="383"/>
      <c r="NJH92" s="383"/>
      <c r="NJI92" s="379"/>
      <c r="NJJ92" s="380"/>
      <c r="NJK92" s="28"/>
      <c r="NJL92" s="381"/>
      <c r="NJM92" s="392"/>
      <c r="NJN92" s="388"/>
      <c r="NJO92" s="135"/>
      <c r="NJP92" s="135"/>
      <c r="NJQ92" s="382"/>
      <c r="NJR92" s="135"/>
      <c r="NJS92" s="383"/>
      <c r="NJT92" s="383"/>
      <c r="NJU92" s="379"/>
      <c r="NJV92" s="380"/>
      <c r="NJW92" s="28"/>
      <c r="NJX92" s="381"/>
      <c r="NJY92" s="392"/>
      <c r="NJZ92" s="388"/>
      <c r="NKA92" s="135"/>
      <c r="NKB92" s="135"/>
      <c r="NKC92" s="382"/>
      <c r="NKD92" s="135"/>
      <c r="NKE92" s="383"/>
      <c r="NKF92" s="383"/>
      <c r="NKG92" s="379"/>
      <c r="NKH92" s="380"/>
      <c r="NKI92" s="28"/>
      <c r="NKJ92" s="381"/>
      <c r="NKK92" s="392"/>
      <c r="NKL92" s="388"/>
      <c r="NKM92" s="135"/>
      <c r="NKN92" s="135"/>
      <c r="NKO92" s="382"/>
      <c r="NKP92" s="135"/>
      <c r="NKQ92" s="383"/>
      <c r="NKR92" s="383"/>
      <c r="NKS92" s="379"/>
      <c r="NKT92" s="380"/>
      <c r="NKU92" s="28"/>
      <c r="NKV92" s="381"/>
      <c r="NKW92" s="392"/>
      <c r="NKX92" s="388"/>
      <c r="NKY92" s="135"/>
      <c r="NKZ92" s="135"/>
      <c r="NLA92" s="382"/>
      <c r="NLB92" s="135"/>
      <c r="NLC92" s="383"/>
      <c r="NLD92" s="383"/>
      <c r="NLE92" s="379"/>
      <c r="NLF92" s="380"/>
      <c r="NLG92" s="28"/>
      <c r="NLH92" s="381"/>
      <c r="NLI92" s="392"/>
      <c r="NLJ92" s="388"/>
      <c r="NLK92" s="135"/>
      <c r="NLL92" s="135"/>
      <c r="NLM92" s="382"/>
      <c r="NLN92" s="135"/>
      <c r="NLO92" s="383"/>
      <c r="NLP92" s="383"/>
      <c r="NLQ92" s="379"/>
      <c r="NLR92" s="380"/>
      <c r="NLS92" s="28"/>
      <c r="NLT92" s="381"/>
      <c r="NLU92" s="392"/>
      <c r="NLV92" s="388"/>
      <c r="NLW92" s="135"/>
      <c r="NLX92" s="135"/>
      <c r="NLY92" s="382"/>
      <c r="NLZ92" s="135"/>
      <c r="NMA92" s="383"/>
      <c r="NMB92" s="383"/>
      <c r="NMC92" s="379"/>
      <c r="NMD92" s="380"/>
      <c r="NME92" s="28"/>
      <c r="NMF92" s="381"/>
      <c r="NMG92" s="392"/>
      <c r="NMH92" s="388"/>
      <c r="NMI92" s="135"/>
      <c r="NMJ92" s="135"/>
      <c r="NMK92" s="382"/>
      <c r="NML92" s="135"/>
      <c r="NMM92" s="383"/>
      <c r="NMN92" s="383"/>
      <c r="NMO92" s="379"/>
      <c r="NMP92" s="380"/>
      <c r="NMQ92" s="28"/>
      <c r="NMR92" s="381"/>
      <c r="NMS92" s="392"/>
      <c r="NMT92" s="388"/>
      <c r="NMU92" s="135"/>
      <c r="NMV92" s="135"/>
      <c r="NMW92" s="382"/>
      <c r="NMX92" s="135"/>
      <c r="NMY92" s="383"/>
      <c r="NMZ92" s="383"/>
      <c r="NNA92" s="379"/>
      <c r="NNB92" s="380"/>
      <c r="NNC92" s="28"/>
      <c r="NND92" s="381"/>
      <c r="NNE92" s="392"/>
      <c r="NNF92" s="388"/>
      <c r="NNG92" s="135"/>
      <c r="NNH92" s="135"/>
      <c r="NNI92" s="382"/>
      <c r="NNJ92" s="135"/>
      <c r="NNK92" s="383"/>
      <c r="NNL92" s="383"/>
      <c r="NNM92" s="379"/>
      <c r="NNN92" s="380"/>
      <c r="NNO92" s="28"/>
      <c r="NNP92" s="381"/>
      <c r="NNQ92" s="392"/>
      <c r="NNR92" s="388"/>
      <c r="NNS92" s="135"/>
      <c r="NNT92" s="135"/>
      <c r="NNU92" s="382"/>
      <c r="NNV92" s="135"/>
      <c r="NNW92" s="383"/>
      <c r="NNX92" s="383"/>
      <c r="NNY92" s="379"/>
      <c r="NNZ92" s="380"/>
      <c r="NOA92" s="28"/>
      <c r="NOB92" s="381"/>
      <c r="NOC92" s="392"/>
      <c r="NOD92" s="388"/>
      <c r="NOE92" s="135"/>
      <c r="NOF92" s="135"/>
      <c r="NOG92" s="382"/>
      <c r="NOH92" s="135"/>
      <c r="NOI92" s="383"/>
      <c r="NOJ92" s="383"/>
      <c r="NOK92" s="379"/>
      <c r="NOL92" s="380"/>
      <c r="NOM92" s="28"/>
      <c r="NON92" s="381"/>
      <c r="NOO92" s="392"/>
      <c r="NOP92" s="388"/>
      <c r="NOQ92" s="135"/>
      <c r="NOR92" s="135"/>
      <c r="NOS92" s="382"/>
      <c r="NOT92" s="135"/>
      <c r="NOU92" s="383"/>
      <c r="NOV92" s="383"/>
      <c r="NOW92" s="379"/>
      <c r="NOX92" s="380"/>
      <c r="NOY92" s="28"/>
      <c r="NOZ92" s="381"/>
      <c r="NPA92" s="392"/>
      <c r="NPB92" s="388"/>
      <c r="NPC92" s="135"/>
      <c r="NPD92" s="135"/>
      <c r="NPE92" s="382"/>
      <c r="NPF92" s="135"/>
      <c r="NPG92" s="383"/>
      <c r="NPH92" s="383"/>
      <c r="NPI92" s="379"/>
      <c r="NPJ92" s="380"/>
      <c r="NPK92" s="28"/>
      <c r="NPL92" s="381"/>
      <c r="NPM92" s="392"/>
      <c r="NPN92" s="388"/>
      <c r="NPO92" s="135"/>
      <c r="NPP92" s="135"/>
      <c r="NPQ92" s="382"/>
      <c r="NPR92" s="135"/>
      <c r="NPS92" s="383"/>
      <c r="NPT92" s="383"/>
      <c r="NPU92" s="379"/>
      <c r="NPV92" s="380"/>
      <c r="NPW92" s="28"/>
      <c r="NPX92" s="381"/>
      <c r="NPY92" s="392"/>
      <c r="NPZ92" s="388"/>
      <c r="NQA92" s="135"/>
      <c r="NQB92" s="135"/>
      <c r="NQC92" s="382"/>
      <c r="NQD92" s="135"/>
      <c r="NQE92" s="383"/>
      <c r="NQF92" s="383"/>
      <c r="NQG92" s="379"/>
      <c r="NQH92" s="380"/>
      <c r="NQI92" s="28"/>
      <c r="NQJ92" s="381"/>
      <c r="NQK92" s="392"/>
      <c r="NQL92" s="388"/>
      <c r="NQM92" s="135"/>
      <c r="NQN92" s="135"/>
      <c r="NQO92" s="382"/>
      <c r="NQP92" s="135"/>
      <c r="NQQ92" s="383"/>
      <c r="NQR92" s="383"/>
      <c r="NQS92" s="379"/>
      <c r="NQT92" s="380"/>
      <c r="NQU92" s="28"/>
      <c r="NQV92" s="381"/>
      <c r="NQW92" s="392"/>
      <c r="NQX92" s="388"/>
      <c r="NQY92" s="135"/>
      <c r="NQZ92" s="135"/>
      <c r="NRA92" s="382"/>
      <c r="NRB92" s="135"/>
      <c r="NRC92" s="383"/>
      <c r="NRD92" s="383"/>
      <c r="NRE92" s="379"/>
      <c r="NRF92" s="380"/>
      <c r="NRG92" s="28"/>
      <c r="NRH92" s="381"/>
      <c r="NRI92" s="392"/>
      <c r="NRJ92" s="388"/>
      <c r="NRK92" s="135"/>
      <c r="NRL92" s="135"/>
      <c r="NRM92" s="382"/>
      <c r="NRN92" s="135"/>
      <c r="NRO92" s="383"/>
      <c r="NRP92" s="383"/>
      <c r="NRQ92" s="379"/>
      <c r="NRR92" s="380"/>
      <c r="NRS92" s="28"/>
      <c r="NRT92" s="381"/>
      <c r="NRU92" s="392"/>
      <c r="NRV92" s="388"/>
      <c r="NRW92" s="135"/>
      <c r="NRX92" s="135"/>
      <c r="NRY92" s="382"/>
      <c r="NRZ92" s="135"/>
      <c r="NSA92" s="383"/>
      <c r="NSB92" s="383"/>
      <c r="NSC92" s="379"/>
      <c r="NSD92" s="380"/>
      <c r="NSE92" s="28"/>
      <c r="NSF92" s="381"/>
      <c r="NSG92" s="392"/>
      <c r="NSH92" s="388"/>
      <c r="NSI92" s="135"/>
      <c r="NSJ92" s="135"/>
      <c r="NSK92" s="382"/>
      <c r="NSL92" s="135"/>
      <c r="NSM92" s="383"/>
      <c r="NSN92" s="383"/>
      <c r="NSO92" s="379"/>
      <c r="NSP92" s="380"/>
      <c r="NSQ92" s="28"/>
      <c r="NSR92" s="381"/>
      <c r="NSS92" s="392"/>
      <c r="NST92" s="388"/>
      <c r="NSU92" s="135"/>
      <c r="NSV92" s="135"/>
      <c r="NSW92" s="382"/>
      <c r="NSX92" s="135"/>
      <c r="NSY92" s="383"/>
      <c r="NSZ92" s="383"/>
      <c r="NTA92" s="379"/>
      <c r="NTB92" s="380"/>
      <c r="NTC92" s="28"/>
      <c r="NTD92" s="381"/>
      <c r="NTE92" s="392"/>
      <c r="NTF92" s="388"/>
      <c r="NTG92" s="135"/>
      <c r="NTH92" s="135"/>
      <c r="NTI92" s="382"/>
      <c r="NTJ92" s="135"/>
      <c r="NTK92" s="383"/>
      <c r="NTL92" s="383"/>
      <c r="NTM92" s="379"/>
      <c r="NTN92" s="380"/>
      <c r="NTO92" s="28"/>
      <c r="NTP92" s="381"/>
      <c r="NTQ92" s="392"/>
      <c r="NTR92" s="388"/>
      <c r="NTS92" s="135"/>
      <c r="NTT92" s="135"/>
      <c r="NTU92" s="382"/>
      <c r="NTV92" s="135"/>
      <c r="NTW92" s="383"/>
      <c r="NTX92" s="383"/>
      <c r="NTY92" s="379"/>
      <c r="NTZ92" s="380"/>
      <c r="NUA92" s="28"/>
      <c r="NUB92" s="381"/>
      <c r="NUC92" s="392"/>
      <c r="NUD92" s="388"/>
      <c r="NUE92" s="135"/>
      <c r="NUF92" s="135"/>
      <c r="NUG92" s="382"/>
      <c r="NUH92" s="135"/>
      <c r="NUI92" s="383"/>
      <c r="NUJ92" s="383"/>
      <c r="NUK92" s="379"/>
      <c r="NUL92" s="380"/>
      <c r="NUM92" s="28"/>
      <c r="NUN92" s="381"/>
      <c r="NUO92" s="392"/>
      <c r="NUP92" s="388"/>
      <c r="NUQ92" s="135"/>
      <c r="NUR92" s="135"/>
      <c r="NUS92" s="382"/>
      <c r="NUT92" s="135"/>
      <c r="NUU92" s="383"/>
      <c r="NUV92" s="383"/>
      <c r="NUW92" s="379"/>
      <c r="NUX92" s="380"/>
      <c r="NUY92" s="28"/>
      <c r="NUZ92" s="381"/>
      <c r="NVA92" s="392"/>
      <c r="NVB92" s="388"/>
      <c r="NVC92" s="135"/>
      <c r="NVD92" s="135"/>
      <c r="NVE92" s="382"/>
      <c r="NVF92" s="135"/>
      <c r="NVG92" s="383"/>
      <c r="NVH92" s="383"/>
      <c r="NVI92" s="379"/>
      <c r="NVJ92" s="380"/>
      <c r="NVK92" s="28"/>
      <c r="NVL92" s="381"/>
      <c r="NVM92" s="392"/>
      <c r="NVN92" s="388"/>
      <c r="NVO92" s="135"/>
      <c r="NVP92" s="135"/>
      <c r="NVQ92" s="382"/>
      <c r="NVR92" s="135"/>
      <c r="NVS92" s="383"/>
      <c r="NVT92" s="383"/>
      <c r="NVU92" s="379"/>
      <c r="NVV92" s="380"/>
      <c r="NVW92" s="28"/>
      <c r="NVX92" s="381"/>
      <c r="NVY92" s="392"/>
      <c r="NVZ92" s="388"/>
      <c r="NWA92" s="135"/>
      <c r="NWB92" s="135"/>
      <c r="NWC92" s="382"/>
      <c r="NWD92" s="135"/>
      <c r="NWE92" s="383"/>
      <c r="NWF92" s="383"/>
      <c r="NWG92" s="379"/>
      <c r="NWH92" s="380"/>
      <c r="NWI92" s="28"/>
      <c r="NWJ92" s="381"/>
      <c r="NWK92" s="392"/>
      <c r="NWL92" s="388"/>
      <c r="NWM92" s="135"/>
      <c r="NWN92" s="135"/>
      <c r="NWO92" s="382"/>
      <c r="NWP92" s="135"/>
      <c r="NWQ92" s="383"/>
      <c r="NWR92" s="383"/>
      <c r="NWS92" s="379"/>
      <c r="NWT92" s="380"/>
      <c r="NWU92" s="28"/>
      <c r="NWV92" s="381"/>
      <c r="NWW92" s="392"/>
      <c r="NWX92" s="388"/>
      <c r="NWY92" s="135"/>
      <c r="NWZ92" s="135"/>
      <c r="NXA92" s="382"/>
      <c r="NXB92" s="135"/>
      <c r="NXC92" s="383"/>
      <c r="NXD92" s="383"/>
      <c r="NXE92" s="379"/>
      <c r="NXF92" s="380"/>
      <c r="NXG92" s="28"/>
      <c r="NXH92" s="381"/>
      <c r="NXI92" s="392"/>
      <c r="NXJ92" s="388"/>
      <c r="NXK92" s="135"/>
      <c r="NXL92" s="135"/>
      <c r="NXM92" s="382"/>
      <c r="NXN92" s="135"/>
      <c r="NXO92" s="383"/>
      <c r="NXP92" s="383"/>
      <c r="NXQ92" s="379"/>
      <c r="NXR92" s="380"/>
      <c r="NXS92" s="28"/>
      <c r="NXT92" s="381"/>
      <c r="NXU92" s="392"/>
      <c r="NXV92" s="388"/>
      <c r="NXW92" s="135"/>
      <c r="NXX92" s="135"/>
      <c r="NXY92" s="382"/>
      <c r="NXZ92" s="135"/>
      <c r="NYA92" s="383"/>
      <c r="NYB92" s="383"/>
      <c r="NYC92" s="379"/>
      <c r="NYD92" s="380"/>
      <c r="NYE92" s="28"/>
      <c r="NYF92" s="381"/>
      <c r="NYG92" s="392"/>
      <c r="NYH92" s="388"/>
      <c r="NYI92" s="135"/>
      <c r="NYJ92" s="135"/>
      <c r="NYK92" s="382"/>
      <c r="NYL92" s="135"/>
      <c r="NYM92" s="383"/>
      <c r="NYN92" s="383"/>
      <c r="NYO92" s="379"/>
      <c r="NYP92" s="380"/>
      <c r="NYQ92" s="28"/>
      <c r="NYR92" s="381"/>
      <c r="NYS92" s="392"/>
      <c r="NYT92" s="388"/>
      <c r="NYU92" s="135"/>
      <c r="NYV92" s="135"/>
      <c r="NYW92" s="382"/>
      <c r="NYX92" s="135"/>
      <c r="NYY92" s="383"/>
      <c r="NYZ92" s="383"/>
      <c r="NZA92" s="379"/>
      <c r="NZB92" s="380"/>
      <c r="NZC92" s="28"/>
      <c r="NZD92" s="381"/>
      <c r="NZE92" s="392"/>
      <c r="NZF92" s="388"/>
      <c r="NZG92" s="135"/>
      <c r="NZH92" s="135"/>
      <c r="NZI92" s="382"/>
      <c r="NZJ92" s="135"/>
      <c r="NZK92" s="383"/>
      <c r="NZL92" s="383"/>
      <c r="NZM92" s="379"/>
      <c r="NZN92" s="380"/>
      <c r="NZO92" s="28"/>
      <c r="NZP92" s="381"/>
      <c r="NZQ92" s="392"/>
      <c r="NZR92" s="388"/>
      <c r="NZS92" s="135"/>
      <c r="NZT92" s="135"/>
      <c r="NZU92" s="382"/>
      <c r="NZV92" s="135"/>
      <c r="NZW92" s="383"/>
      <c r="NZX92" s="383"/>
      <c r="NZY92" s="379"/>
      <c r="NZZ92" s="380"/>
      <c r="OAA92" s="28"/>
      <c r="OAB92" s="381"/>
      <c r="OAC92" s="392"/>
      <c r="OAD92" s="388"/>
      <c r="OAE92" s="135"/>
      <c r="OAF92" s="135"/>
      <c r="OAG92" s="382"/>
      <c r="OAH92" s="135"/>
      <c r="OAI92" s="383"/>
      <c r="OAJ92" s="383"/>
      <c r="OAK92" s="379"/>
      <c r="OAL92" s="380"/>
      <c r="OAM92" s="28"/>
      <c r="OAN92" s="381"/>
      <c r="OAO92" s="392"/>
      <c r="OAP92" s="388"/>
      <c r="OAQ92" s="135"/>
      <c r="OAR92" s="135"/>
      <c r="OAS92" s="382"/>
      <c r="OAT92" s="135"/>
      <c r="OAU92" s="383"/>
      <c r="OAV92" s="383"/>
      <c r="OAW92" s="379"/>
      <c r="OAX92" s="380"/>
      <c r="OAY92" s="28"/>
      <c r="OAZ92" s="381"/>
      <c r="OBA92" s="392"/>
      <c r="OBB92" s="388"/>
      <c r="OBC92" s="135"/>
      <c r="OBD92" s="135"/>
      <c r="OBE92" s="382"/>
      <c r="OBF92" s="135"/>
      <c r="OBG92" s="383"/>
      <c r="OBH92" s="383"/>
      <c r="OBI92" s="379"/>
      <c r="OBJ92" s="380"/>
      <c r="OBK92" s="28"/>
      <c r="OBL92" s="381"/>
      <c r="OBM92" s="392"/>
      <c r="OBN92" s="388"/>
      <c r="OBO92" s="135"/>
      <c r="OBP92" s="135"/>
      <c r="OBQ92" s="382"/>
      <c r="OBR92" s="135"/>
      <c r="OBS92" s="383"/>
      <c r="OBT92" s="383"/>
      <c r="OBU92" s="379"/>
      <c r="OBV92" s="380"/>
      <c r="OBW92" s="28"/>
      <c r="OBX92" s="381"/>
      <c r="OBY92" s="392"/>
      <c r="OBZ92" s="388"/>
      <c r="OCA92" s="135"/>
      <c r="OCB92" s="135"/>
      <c r="OCC92" s="382"/>
      <c r="OCD92" s="135"/>
      <c r="OCE92" s="383"/>
      <c r="OCF92" s="383"/>
      <c r="OCG92" s="379"/>
      <c r="OCH92" s="380"/>
      <c r="OCI92" s="28"/>
      <c r="OCJ92" s="381"/>
      <c r="OCK92" s="392"/>
      <c r="OCL92" s="388"/>
      <c r="OCM92" s="135"/>
      <c r="OCN92" s="135"/>
      <c r="OCO92" s="382"/>
      <c r="OCP92" s="135"/>
      <c r="OCQ92" s="383"/>
      <c r="OCR92" s="383"/>
      <c r="OCS92" s="379"/>
      <c r="OCT92" s="380"/>
      <c r="OCU92" s="28"/>
      <c r="OCV92" s="381"/>
      <c r="OCW92" s="392"/>
      <c r="OCX92" s="388"/>
      <c r="OCY92" s="135"/>
      <c r="OCZ92" s="135"/>
      <c r="ODA92" s="382"/>
      <c r="ODB92" s="135"/>
      <c r="ODC92" s="383"/>
      <c r="ODD92" s="383"/>
      <c r="ODE92" s="379"/>
      <c r="ODF92" s="380"/>
      <c r="ODG92" s="28"/>
      <c r="ODH92" s="381"/>
      <c r="ODI92" s="392"/>
      <c r="ODJ92" s="388"/>
      <c r="ODK92" s="135"/>
      <c r="ODL92" s="135"/>
      <c r="ODM92" s="382"/>
      <c r="ODN92" s="135"/>
      <c r="ODO92" s="383"/>
      <c r="ODP92" s="383"/>
      <c r="ODQ92" s="379"/>
      <c r="ODR92" s="380"/>
      <c r="ODS92" s="28"/>
      <c r="ODT92" s="381"/>
      <c r="ODU92" s="392"/>
      <c r="ODV92" s="388"/>
      <c r="ODW92" s="135"/>
      <c r="ODX92" s="135"/>
      <c r="ODY92" s="382"/>
      <c r="ODZ92" s="135"/>
      <c r="OEA92" s="383"/>
      <c r="OEB92" s="383"/>
      <c r="OEC92" s="379"/>
      <c r="OED92" s="380"/>
      <c r="OEE92" s="28"/>
      <c r="OEF92" s="381"/>
      <c r="OEG92" s="392"/>
      <c r="OEH92" s="388"/>
      <c r="OEI92" s="135"/>
      <c r="OEJ92" s="135"/>
      <c r="OEK92" s="382"/>
      <c r="OEL92" s="135"/>
      <c r="OEM92" s="383"/>
      <c r="OEN92" s="383"/>
      <c r="OEO92" s="379"/>
      <c r="OEP92" s="380"/>
      <c r="OEQ92" s="28"/>
      <c r="OER92" s="381"/>
      <c r="OES92" s="392"/>
      <c r="OET92" s="388"/>
      <c r="OEU92" s="135"/>
      <c r="OEV92" s="135"/>
      <c r="OEW92" s="382"/>
      <c r="OEX92" s="135"/>
      <c r="OEY92" s="383"/>
      <c r="OEZ92" s="383"/>
      <c r="OFA92" s="379"/>
      <c r="OFB92" s="380"/>
      <c r="OFC92" s="28"/>
      <c r="OFD92" s="381"/>
      <c r="OFE92" s="392"/>
      <c r="OFF92" s="388"/>
      <c r="OFG92" s="135"/>
      <c r="OFH92" s="135"/>
      <c r="OFI92" s="382"/>
      <c r="OFJ92" s="135"/>
      <c r="OFK92" s="383"/>
      <c r="OFL92" s="383"/>
      <c r="OFM92" s="379"/>
      <c r="OFN92" s="380"/>
      <c r="OFO92" s="28"/>
      <c r="OFP92" s="381"/>
      <c r="OFQ92" s="392"/>
      <c r="OFR92" s="388"/>
      <c r="OFS92" s="135"/>
      <c r="OFT92" s="135"/>
      <c r="OFU92" s="382"/>
      <c r="OFV92" s="135"/>
      <c r="OFW92" s="383"/>
      <c r="OFX92" s="383"/>
      <c r="OFY92" s="379"/>
      <c r="OFZ92" s="380"/>
      <c r="OGA92" s="28"/>
      <c r="OGB92" s="381"/>
      <c r="OGC92" s="392"/>
      <c r="OGD92" s="388"/>
      <c r="OGE92" s="135"/>
      <c r="OGF92" s="135"/>
      <c r="OGG92" s="382"/>
      <c r="OGH92" s="135"/>
      <c r="OGI92" s="383"/>
      <c r="OGJ92" s="383"/>
      <c r="OGK92" s="379"/>
      <c r="OGL92" s="380"/>
      <c r="OGM92" s="28"/>
      <c r="OGN92" s="381"/>
      <c r="OGO92" s="392"/>
      <c r="OGP92" s="388"/>
      <c r="OGQ92" s="135"/>
      <c r="OGR92" s="135"/>
      <c r="OGS92" s="382"/>
      <c r="OGT92" s="135"/>
      <c r="OGU92" s="383"/>
      <c r="OGV92" s="383"/>
      <c r="OGW92" s="379"/>
      <c r="OGX92" s="380"/>
      <c r="OGY92" s="28"/>
      <c r="OGZ92" s="381"/>
      <c r="OHA92" s="392"/>
      <c r="OHB92" s="388"/>
      <c r="OHC92" s="135"/>
      <c r="OHD92" s="135"/>
      <c r="OHE92" s="382"/>
      <c r="OHF92" s="135"/>
      <c r="OHG92" s="383"/>
      <c r="OHH92" s="383"/>
      <c r="OHI92" s="379"/>
      <c r="OHJ92" s="380"/>
      <c r="OHK92" s="28"/>
      <c r="OHL92" s="381"/>
      <c r="OHM92" s="392"/>
      <c r="OHN92" s="388"/>
      <c r="OHO92" s="135"/>
      <c r="OHP92" s="135"/>
      <c r="OHQ92" s="382"/>
      <c r="OHR92" s="135"/>
      <c r="OHS92" s="383"/>
      <c r="OHT92" s="383"/>
      <c r="OHU92" s="379"/>
      <c r="OHV92" s="380"/>
      <c r="OHW92" s="28"/>
      <c r="OHX92" s="381"/>
      <c r="OHY92" s="392"/>
      <c r="OHZ92" s="388"/>
      <c r="OIA92" s="135"/>
      <c r="OIB92" s="135"/>
      <c r="OIC92" s="382"/>
      <c r="OID92" s="135"/>
      <c r="OIE92" s="383"/>
      <c r="OIF92" s="383"/>
      <c r="OIG92" s="379"/>
      <c r="OIH92" s="380"/>
      <c r="OII92" s="28"/>
      <c r="OIJ92" s="381"/>
      <c r="OIK92" s="392"/>
      <c r="OIL92" s="388"/>
      <c r="OIM92" s="135"/>
      <c r="OIN92" s="135"/>
      <c r="OIO92" s="382"/>
      <c r="OIP92" s="135"/>
      <c r="OIQ92" s="383"/>
      <c r="OIR92" s="383"/>
      <c r="OIS92" s="379"/>
      <c r="OIT92" s="380"/>
      <c r="OIU92" s="28"/>
      <c r="OIV92" s="381"/>
      <c r="OIW92" s="392"/>
      <c r="OIX92" s="388"/>
      <c r="OIY92" s="135"/>
      <c r="OIZ92" s="135"/>
      <c r="OJA92" s="382"/>
      <c r="OJB92" s="135"/>
      <c r="OJC92" s="383"/>
      <c r="OJD92" s="383"/>
      <c r="OJE92" s="379"/>
      <c r="OJF92" s="380"/>
      <c r="OJG92" s="28"/>
      <c r="OJH92" s="381"/>
      <c r="OJI92" s="392"/>
      <c r="OJJ92" s="388"/>
      <c r="OJK92" s="135"/>
      <c r="OJL92" s="135"/>
      <c r="OJM92" s="382"/>
      <c r="OJN92" s="135"/>
      <c r="OJO92" s="383"/>
      <c r="OJP92" s="383"/>
      <c r="OJQ92" s="379"/>
      <c r="OJR92" s="380"/>
      <c r="OJS92" s="28"/>
      <c r="OJT92" s="381"/>
      <c r="OJU92" s="392"/>
      <c r="OJV92" s="388"/>
      <c r="OJW92" s="135"/>
      <c r="OJX92" s="135"/>
      <c r="OJY92" s="382"/>
      <c r="OJZ92" s="135"/>
      <c r="OKA92" s="383"/>
      <c r="OKB92" s="383"/>
      <c r="OKC92" s="379"/>
      <c r="OKD92" s="380"/>
      <c r="OKE92" s="28"/>
      <c r="OKF92" s="381"/>
      <c r="OKG92" s="392"/>
      <c r="OKH92" s="388"/>
      <c r="OKI92" s="135"/>
      <c r="OKJ92" s="135"/>
      <c r="OKK92" s="382"/>
      <c r="OKL92" s="135"/>
      <c r="OKM92" s="383"/>
      <c r="OKN92" s="383"/>
      <c r="OKO92" s="379"/>
      <c r="OKP92" s="380"/>
      <c r="OKQ92" s="28"/>
      <c r="OKR92" s="381"/>
      <c r="OKS92" s="392"/>
      <c r="OKT92" s="388"/>
      <c r="OKU92" s="135"/>
      <c r="OKV92" s="135"/>
      <c r="OKW92" s="382"/>
      <c r="OKX92" s="135"/>
      <c r="OKY92" s="383"/>
      <c r="OKZ92" s="383"/>
      <c r="OLA92" s="379"/>
      <c r="OLB92" s="380"/>
      <c r="OLC92" s="28"/>
      <c r="OLD92" s="381"/>
      <c r="OLE92" s="392"/>
      <c r="OLF92" s="388"/>
      <c r="OLG92" s="135"/>
      <c r="OLH92" s="135"/>
      <c r="OLI92" s="382"/>
      <c r="OLJ92" s="135"/>
      <c r="OLK92" s="383"/>
      <c r="OLL92" s="383"/>
      <c r="OLM92" s="379"/>
      <c r="OLN92" s="380"/>
      <c r="OLO92" s="28"/>
      <c r="OLP92" s="381"/>
      <c r="OLQ92" s="392"/>
      <c r="OLR92" s="388"/>
      <c r="OLS92" s="135"/>
      <c r="OLT92" s="135"/>
      <c r="OLU92" s="382"/>
      <c r="OLV92" s="135"/>
      <c r="OLW92" s="383"/>
      <c r="OLX92" s="383"/>
      <c r="OLY92" s="379"/>
      <c r="OLZ92" s="380"/>
      <c r="OMA92" s="28"/>
      <c r="OMB92" s="381"/>
      <c r="OMC92" s="392"/>
      <c r="OMD92" s="388"/>
      <c r="OME92" s="135"/>
      <c r="OMF92" s="135"/>
      <c r="OMG92" s="382"/>
      <c r="OMH92" s="135"/>
      <c r="OMI92" s="383"/>
      <c r="OMJ92" s="383"/>
      <c r="OMK92" s="379"/>
      <c r="OML92" s="380"/>
      <c r="OMM92" s="28"/>
      <c r="OMN92" s="381"/>
      <c r="OMO92" s="392"/>
      <c r="OMP92" s="388"/>
      <c r="OMQ92" s="135"/>
      <c r="OMR92" s="135"/>
      <c r="OMS92" s="382"/>
      <c r="OMT92" s="135"/>
      <c r="OMU92" s="383"/>
      <c r="OMV92" s="383"/>
      <c r="OMW92" s="379"/>
      <c r="OMX92" s="380"/>
      <c r="OMY92" s="28"/>
      <c r="OMZ92" s="381"/>
      <c r="ONA92" s="392"/>
      <c r="ONB92" s="388"/>
      <c r="ONC92" s="135"/>
      <c r="OND92" s="135"/>
      <c r="ONE92" s="382"/>
      <c r="ONF92" s="135"/>
      <c r="ONG92" s="383"/>
      <c r="ONH92" s="383"/>
      <c r="ONI92" s="379"/>
      <c r="ONJ92" s="380"/>
      <c r="ONK92" s="28"/>
      <c r="ONL92" s="381"/>
      <c r="ONM92" s="392"/>
      <c r="ONN92" s="388"/>
      <c r="ONO92" s="135"/>
      <c r="ONP92" s="135"/>
      <c r="ONQ92" s="382"/>
      <c r="ONR92" s="135"/>
      <c r="ONS92" s="383"/>
      <c r="ONT92" s="383"/>
      <c r="ONU92" s="379"/>
      <c r="ONV92" s="380"/>
      <c r="ONW92" s="28"/>
      <c r="ONX92" s="381"/>
      <c r="ONY92" s="392"/>
      <c r="ONZ92" s="388"/>
      <c r="OOA92" s="135"/>
      <c r="OOB92" s="135"/>
      <c r="OOC92" s="382"/>
      <c r="OOD92" s="135"/>
      <c r="OOE92" s="383"/>
      <c r="OOF92" s="383"/>
      <c r="OOG92" s="379"/>
      <c r="OOH92" s="380"/>
      <c r="OOI92" s="28"/>
      <c r="OOJ92" s="381"/>
      <c r="OOK92" s="392"/>
      <c r="OOL92" s="388"/>
      <c r="OOM92" s="135"/>
      <c r="OON92" s="135"/>
      <c r="OOO92" s="382"/>
      <c r="OOP92" s="135"/>
      <c r="OOQ92" s="383"/>
      <c r="OOR92" s="383"/>
      <c r="OOS92" s="379"/>
      <c r="OOT92" s="380"/>
      <c r="OOU92" s="28"/>
      <c r="OOV92" s="381"/>
      <c r="OOW92" s="392"/>
      <c r="OOX92" s="388"/>
      <c r="OOY92" s="135"/>
      <c r="OOZ92" s="135"/>
      <c r="OPA92" s="382"/>
      <c r="OPB92" s="135"/>
      <c r="OPC92" s="383"/>
      <c r="OPD92" s="383"/>
      <c r="OPE92" s="379"/>
      <c r="OPF92" s="380"/>
      <c r="OPG92" s="28"/>
      <c r="OPH92" s="381"/>
      <c r="OPI92" s="392"/>
      <c r="OPJ92" s="388"/>
      <c r="OPK92" s="135"/>
      <c r="OPL92" s="135"/>
      <c r="OPM92" s="382"/>
      <c r="OPN92" s="135"/>
      <c r="OPO92" s="383"/>
      <c r="OPP92" s="383"/>
      <c r="OPQ92" s="379"/>
      <c r="OPR92" s="380"/>
      <c r="OPS92" s="28"/>
      <c r="OPT92" s="381"/>
      <c r="OPU92" s="392"/>
      <c r="OPV92" s="388"/>
      <c r="OPW92" s="135"/>
      <c r="OPX92" s="135"/>
      <c r="OPY92" s="382"/>
      <c r="OPZ92" s="135"/>
      <c r="OQA92" s="383"/>
      <c r="OQB92" s="383"/>
      <c r="OQC92" s="379"/>
      <c r="OQD92" s="380"/>
      <c r="OQE92" s="28"/>
      <c r="OQF92" s="381"/>
      <c r="OQG92" s="392"/>
      <c r="OQH92" s="388"/>
      <c r="OQI92" s="135"/>
      <c r="OQJ92" s="135"/>
      <c r="OQK92" s="382"/>
      <c r="OQL92" s="135"/>
      <c r="OQM92" s="383"/>
      <c r="OQN92" s="383"/>
      <c r="OQO92" s="379"/>
      <c r="OQP92" s="380"/>
      <c r="OQQ92" s="28"/>
      <c r="OQR92" s="381"/>
      <c r="OQS92" s="392"/>
      <c r="OQT92" s="388"/>
      <c r="OQU92" s="135"/>
      <c r="OQV92" s="135"/>
      <c r="OQW92" s="382"/>
      <c r="OQX92" s="135"/>
      <c r="OQY92" s="383"/>
      <c r="OQZ92" s="383"/>
      <c r="ORA92" s="379"/>
      <c r="ORB92" s="380"/>
      <c r="ORC92" s="28"/>
      <c r="ORD92" s="381"/>
      <c r="ORE92" s="392"/>
      <c r="ORF92" s="388"/>
      <c r="ORG92" s="135"/>
      <c r="ORH92" s="135"/>
      <c r="ORI92" s="382"/>
      <c r="ORJ92" s="135"/>
      <c r="ORK92" s="383"/>
      <c r="ORL92" s="383"/>
      <c r="ORM92" s="379"/>
      <c r="ORN92" s="380"/>
      <c r="ORO92" s="28"/>
      <c r="ORP92" s="381"/>
      <c r="ORQ92" s="392"/>
      <c r="ORR92" s="388"/>
      <c r="ORS92" s="135"/>
      <c r="ORT92" s="135"/>
      <c r="ORU92" s="382"/>
      <c r="ORV92" s="135"/>
      <c r="ORW92" s="383"/>
      <c r="ORX92" s="383"/>
      <c r="ORY92" s="379"/>
      <c r="ORZ92" s="380"/>
      <c r="OSA92" s="28"/>
      <c r="OSB92" s="381"/>
      <c r="OSC92" s="392"/>
      <c r="OSD92" s="388"/>
      <c r="OSE92" s="135"/>
      <c r="OSF92" s="135"/>
      <c r="OSG92" s="382"/>
      <c r="OSH92" s="135"/>
      <c r="OSI92" s="383"/>
      <c r="OSJ92" s="383"/>
      <c r="OSK92" s="379"/>
      <c r="OSL92" s="380"/>
      <c r="OSM92" s="28"/>
      <c r="OSN92" s="381"/>
      <c r="OSO92" s="392"/>
      <c r="OSP92" s="388"/>
      <c r="OSQ92" s="135"/>
      <c r="OSR92" s="135"/>
      <c r="OSS92" s="382"/>
      <c r="OST92" s="135"/>
      <c r="OSU92" s="383"/>
      <c r="OSV92" s="383"/>
      <c r="OSW92" s="379"/>
      <c r="OSX92" s="380"/>
      <c r="OSY92" s="28"/>
      <c r="OSZ92" s="381"/>
      <c r="OTA92" s="392"/>
      <c r="OTB92" s="388"/>
      <c r="OTC92" s="135"/>
      <c r="OTD92" s="135"/>
      <c r="OTE92" s="382"/>
      <c r="OTF92" s="135"/>
      <c r="OTG92" s="383"/>
      <c r="OTH92" s="383"/>
      <c r="OTI92" s="379"/>
      <c r="OTJ92" s="380"/>
      <c r="OTK92" s="28"/>
      <c r="OTL92" s="381"/>
      <c r="OTM92" s="392"/>
      <c r="OTN92" s="388"/>
      <c r="OTO92" s="135"/>
      <c r="OTP92" s="135"/>
      <c r="OTQ92" s="382"/>
      <c r="OTR92" s="135"/>
      <c r="OTS92" s="383"/>
      <c r="OTT92" s="383"/>
      <c r="OTU92" s="379"/>
      <c r="OTV92" s="380"/>
      <c r="OTW92" s="28"/>
      <c r="OTX92" s="381"/>
      <c r="OTY92" s="392"/>
      <c r="OTZ92" s="388"/>
      <c r="OUA92" s="135"/>
      <c r="OUB92" s="135"/>
      <c r="OUC92" s="382"/>
      <c r="OUD92" s="135"/>
      <c r="OUE92" s="383"/>
      <c r="OUF92" s="383"/>
      <c r="OUG92" s="379"/>
      <c r="OUH92" s="380"/>
      <c r="OUI92" s="28"/>
      <c r="OUJ92" s="381"/>
      <c r="OUK92" s="392"/>
      <c r="OUL92" s="388"/>
      <c r="OUM92" s="135"/>
      <c r="OUN92" s="135"/>
      <c r="OUO92" s="382"/>
      <c r="OUP92" s="135"/>
      <c r="OUQ92" s="383"/>
      <c r="OUR92" s="383"/>
      <c r="OUS92" s="379"/>
      <c r="OUT92" s="380"/>
      <c r="OUU92" s="28"/>
      <c r="OUV92" s="381"/>
      <c r="OUW92" s="392"/>
      <c r="OUX92" s="388"/>
      <c r="OUY92" s="135"/>
      <c r="OUZ92" s="135"/>
      <c r="OVA92" s="382"/>
      <c r="OVB92" s="135"/>
      <c r="OVC92" s="383"/>
      <c r="OVD92" s="383"/>
      <c r="OVE92" s="379"/>
      <c r="OVF92" s="380"/>
      <c r="OVG92" s="28"/>
      <c r="OVH92" s="381"/>
      <c r="OVI92" s="392"/>
      <c r="OVJ92" s="388"/>
      <c r="OVK92" s="135"/>
      <c r="OVL92" s="135"/>
      <c r="OVM92" s="382"/>
      <c r="OVN92" s="135"/>
      <c r="OVO92" s="383"/>
      <c r="OVP92" s="383"/>
      <c r="OVQ92" s="379"/>
      <c r="OVR92" s="380"/>
      <c r="OVS92" s="28"/>
      <c r="OVT92" s="381"/>
      <c r="OVU92" s="392"/>
      <c r="OVV92" s="388"/>
      <c r="OVW92" s="135"/>
      <c r="OVX92" s="135"/>
      <c r="OVY92" s="382"/>
      <c r="OVZ92" s="135"/>
      <c r="OWA92" s="383"/>
      <c r="OWB92" s="383"/>
      <c r="OWC92" s="379"/>
      <c r="OWD92" s="380"/>
      <c r="OWE92" s="28"/>
      <c r="OWF92" s="381"/>
      <c r="OWG92" s="392"/>
      <c r="OWH92" s="388"/>
      <c r="OWI92" s="135"/>
      <c r="OWJ92" s="135"/>
      <c r="OWK92" s="382"/>
      <c r="OWL92" s="135"/>
      <c r="OWM92" s="383"/>
      <c r="OWN92" s="383"/>
      <c r="OWO92" s="379"/>
      <c r="OWP92" s="380"/>
      <c r="OWQ92" s="28"/>
      <c r="OWR92" s="381"/>
      <c r="OWS92" s="392"/>
      <c r="OWT92" s="388"/>
      <c r="OWU92" s="135"/>
      <c r="OWV92" s="135"/>
      <c r="OWW92" s="382"/>
      <c r="OWX92" s="135"/>
      <c r="OWY92" s="383"/>
      <c r="OWZ92" s="383"/>
      <c r="OXA92" s="379"/>
      <c r="OXB92" s="380"/>
      <c r="OXC92" s="28"/>
      <c r="OXD92" s="381"/>
      <c r="OXE92" s="392"/>
      <c r="OXF92" s="388"/>
      <c r="OXG92" s="135"/>
      <c r="OXH92" s="135"/>
      <c r="OXI92" s="382"/>
      <c r="OXJ92" s="135"/>
      <c r="OXK92" s="383"/>
      <c r="OXL92" s="383"/>
      <c r="OXM92" s="379"/>
      <c r="OXN92" s="380"/>
      <c r="OXO92" s="28"/>
      <c r="OXP92" s="381"/>
      <c r="OXQ92" s="392"/>
      <c r="OXR92" s="388"/>
      <c r="OXS92" s="135"/>
      <c r="OXT92" s="135"/>
      <c r="OXU92" s="382"/>
      <c r="OXV92" s="135"/>
      <c r="OXW92" s="383"/>
      <c r="OXX92" s="383"/>
      <c r="OXY92" s="379"/>
      <c r="OXZ92" s="380"/>
      <c r="OYA92" s="28"/>
      <c r="OYB92" s="381"/>
      <c r="OYC92" s="392"/>
      <c r="OYD92" s="388"/>
      <c r="OYE92" s="135"/>
      <c r="OYF92" s="135"/>
      <c r="OYG92" s="382"/>
      <c r="OYH92" s="135"/>
      <c r="OYI92" s="383"/>
      <c r="OYJ92" s="383"/>
      <c r="OYK92" s="379"/>
      <c r="OYL92" s="380"/>
      <c r="OYM92" s="28"/>
      <c r="OYN92" s="381"/>
      <c r="OYO92" s="392"/>
      <c r="OYP92" s="388"/>
      <c r="OYQ92" s="135"/>
      <c r="OYR92" s="135"/>
      <c r="OYS92" s="382"/>
      <c r="OYT92" s="135"/>
      <c r="OYU92" s="383"/>
      <c r="OYV92" s="383"/>
      <c r="OYW92" s="379"/>
      <c r="OYX92" s="380"/>
      <c r="OYY92" s="28"/>
      <c r="OYZ92" s="381"/>
      <c r="OZA92" s="392"/>
      <c r="OZB92" s="388"/>
      <c r="OZC92" s="135"/>
      <c r="OZD92" s="135"/>
      <c r="OZE92" s="382"/>
      <c r="OZF92" s="135"/>
      <c r="OZG92" s="383"/>
      <c r="OZH92" s="383"/>
      <c r="OZI92" s="379"/>
      <c r="OZJ92" s="380"/>
      <c r="OZK92" s="28"/>
      <c r="OZL92" s="381"/>
      <c r="OZM92" s="392"/>
      <c r="OZN92" s="388"/>
      <c r="OZO92" s="135"/>
      <c r="OZP92" s="135"/>
      <c r="OZQ92" s="382"/>
      <c r="OZR92" s="135"/>
      <c r="OZS92" s="383"/>
      <c r="OZT92" s="383"/>
      <c r="OZU92" s="379"/>
      <c r="OZV92" s="380"/>
      <c r="OZW92" s="28"/>
      <c r="OZX92" s="381"/>
      <c r="OZY92" s="392"/>
      <c r="OZZ92" s="388"/>
      <c r="PAA92" s="135"/>
      <c r="PAB92" s="135"/>
      <c r="PAC92" s="382"/>
      <c r="PAD92" s="135"/>
      <c r="PAE92" s="383"/>
      <c r="PAF92" s="383"/>
      <c r="PAG92" s="379"/>
      <c r="PAH92" s="380"/>
      <c r="PAI92" s="28"/>
      <c r="PAJ92" s="381"/>
      <c r="PAK92" s="392"/>
      <c r="PAL92" s="388"/>
      <c r="PAM92" s="135"/>
      <c r="PAN92" s="135"/>
      <c r="PAO92" s="382"/>
      <c r="PAP92" s="135"/>
      <c r="PAQ92" s="383"/>
      <c r="PAR92" s="383"/>
      <c r="PAS92" s="379"/>
      <c r="PAT92" s="380"/>
      <c r="PAU92" s="28"/>
      <c r="PAV92" s="381"/>
      <c r="PAW92" s="392"/>
      <c r="PAX92" s="388"/>
      <c r="PAY92" s="135"/>
      <c r="PAZ92" s="135"/>
      <c r="PBA92" s="382"/>
      <c r="PBB92" s="135"/>
      <c r="PBC92" s="383"/>
      <c r="PBD92" s="383"/>
      <c r="PBE92" s="379"/>
      <c r="PBF92" s="380"/>
      <c r="PBG92" s="28"/>
      <c r="PBH92" s="381"/>
      <c r="PBI92" s="392"/>
      <c r="PBJ92" s="388"/>
      <c r="PBK92" s="135"/>
      <c r="PBL92" s="135"/>
      <c r="PBM92" s="382"/>
      <c r="PBN92" s="135"/>
      <c r="PBO92" s="383"/>
      <c r="PBP92" s="383"/>
      <c r="PBQ92" s="379"/>
      <c r="PBR92" s="380"/>
      <c r="PBS92" s="28"/>
      <c r="PBT92" s="381"/>
      <c r="PBU92" s="392"/>
      <c r="PBV92" s="388"/>
      <c r="PBW92" s="135"/>
      <c r="PBX92" s="135"/>
      <c r="PBY92" s="382"/>
      <c r="PBZ92" s="135"/>
      <c r="PCA92" s="383"/>
      <c r="PCB92" s="383"/>
      <c r="PCC92" s="379"/>
      <c r="PCD92" s="380"/>
      <c r="PCE92" s="28"/>
      <c r="PCF92" s="381"/>
      <c r="PCG92" s="392"/>
      <c r="PCH92" s="388"/>
      <c r="PCI92" s="135"/>
      <c r="PCJ92" s="135"/>
      <c r="PCK92" s="382"/>
      <c r="PCL92" s="135"/>
      <c r="PCM92" s="383"/>
      <c r="PCN92" s="383"/>
      <c r="PCO92" s="379"/>
      <c r="PCP92" s="380"/>
      <c r="PCQ92" s="28"/>
      <c r="PCR92" s="381"/>
      <c r="PCS92" s="392"/>
      <c r="PCT92" s="388"/>
      <c r="PCU92" s="135"/>
      <c r="PCV92" s="135"/>
      <c r="PCW92" s="382"/>
      <c r="PCX92" s="135"/>
      <c r="PCY92" s="383"/>
      <c r="PCZ92" s="383"/>
      <c r="PDA92" s="379"/>
      <c r="PDB92" s="380"/>
      <c r="PDC92" s="28"/>
      <c r="PDD92" s="381"/>
      <c r="PDE92" s="392"/>
      <c r="PDF92" s="388"/>
      <c r="PDG92" s="135"/>
      <c r="PDH92" s="135"/>
      <c r="PDI92" s="382"/>
      <c r="PDJ92" s="135"/>
      <c r="PDK92" s="383"/>
      <c r="PDL92" s="383"/>
      <c r="PDM92" s="379"/>
      <c r="PDN92" s="380"/>
      <c r="PDO92" s="28"/>
      <c r="PDP92" s="381"/>
      <c r="PDQ92" s="392"/>
      <c r="PDR92" s="388"/>
      <c r="PDS92" s="135"/>
      <c r="PDT92" s="135"/>
      <c r="PDU92" s="382"/>
      <c r="PDV92" s="135"/>
      <c r="PDW92" s="383"/>
      <c r="PDX92" s="383"/>
      <c r="PDY92" s="379"/>
      <c r="PDZ92" s="380"/>
      <c r="PEA92" s="28"/>
      <c r="PEB92" s="381"/>
      <c r="PEC92" s="392"/>
      <c r="PED92" s="388"/>
      <c r="PEE92" s="135"/>
      <c r="PEF92" s="135"/>
      <c r="PEG92" s="382"/>
      <c r="PEH92" s="135"/>
      <c r="PEI92" s="383"/>
      <c r="PEJ92" s="383"/>
      <c r="PEK92" s="379"/>
      <c r="PEL92" s="380"/>
      <c r="PEM92" s="28"/>
      <c r="PEN92" s="381"/>
      <c r="PEO92" s="392"/>
      <c r="PEP92" s="388"/>
      <c r="PEQ92" s="135"/>
      <c r="PER92" s="135"/>
      <c r="PES92" s="382"/>
      <c r="PET92" s="135"/>
      <c r="PEU92" s="383"/>
      <c r="PEV92" s="383"/>
      <c r="PEW92" s="379"/>
      <c r="PEX92" s="380"/>
      <c r="PEY92" s="28"/>
      <c r="PEZ92" s="381"/>
      <c r="PFA92" s="392"/>
      <c r="PFB92" s="388"/>
      <c r="PFC92" s="135"/>
      <c r="PFD92" s="135"/>
      <c r="PFE92" s="382"/>
      <c r="PFF92" s="135"/>
      <c r="PFG92" s="383"/>
      <c r="PFH92" s="383"/>
      <c r="PFI92" s="379"/>
      <c r="PFJ92" s="380"/>
      <c r="PFK92" s="28"/>
      <c r="PFL92" s="381"/>
      <c r="PFM92" s="392"/>
      <c r="PFN92" s="388"/>
      <c r="PFO92" s="135"/>
      <c r="PFP92" s="135"/>
      <c r="PFQ92" s="382"/>
      <c r="PFR92" s="135"/>
      <c r="PFS92" s="383"/>
      <c r="PFT92" s="383"/>
      <c r="PFU92" s="379"/>
      <c r="PFV92" s="380"/>
      <c r="PFW92" s="28"/>
      <c r="PFX92" s="381"/>
      <c r="PFY92" s="392"/>
      <c r="PFZ92" s="388"/>
      <c r="PGA92" s="135"/>
      <c r="PGB92" s="135"/>
      <c r="PGC92" s="382"/>
      <c r="PGD92" s="135"/>
      <c r="PGE92" s="383"/>
      <c r="PGF92" s="383"/>
      <c r="PGG92" s="379"/>
      <c r="PGH92" s="380"/>
      <c r="PGI92" s="28"/>
      <c r="PGJ92" s="381"/>
      <c r="PGK92" s="392"/>
      <c r="PGL92" s="388"/>
      <c r="PGM92" s="135"/>
      <c r="PGN92" s="135"/>
      <c r="PGO92" s="382"/>
      <c r="PGP92" s="135"/>
      <c r="PGQ92" s="383"/>
      <c r="PGR92" s="383"/>
      <c r="PGS92" s="379"/>
      <c r="PGT92" s="380"/>
      <c r="PGU92" s="28"/>
      <c r="PGV92" s="381"/>
      <c r="PGW92" s="392"/>
      <c r="PGX92" s="388"/>
      <c r="PGY92" s="135"/>
      <c r="PGZ92" s="135"/>
      <c r="PHA92" s="382"/>
      <c r="PHB92" s="135"/>
      <c r="PHC92" s="383"/>
      <c r="PHD92" s="383"/>
      <c r="PHE92" s="379"/>
      <c r="PHF92" s="380"/>
      <c r="PHG92" s="28"/>
      <c r="PHH92" s="381"/>
      <c r="PHI92" s="392"/>
      <c r="PHJ92" s="388"/>
      <c r="PHK92" s="135"/>
      <c r="PHL92" s="135"/>
      <c r="PHM92" s="382"/>
      <c r="PHN92" s="135"/>
      <c r="PHO92" s="383"/>
      <c r="PHP92" s="383"/>
      <c r="PHQ92" s="379"/>
      <c r="PHR92" s="380"/>
      <c r="PHS92" s="28"/>
      <c r="PHT92" s="381"/>
      <c r="PHU92" s="392"/>
      <c r="PHV92" s="388"/>
      <c r="PHW92" s="135"/>
      <c r="PHX92" s="135"/>
      <c r="PHY92" s="382"/>
      <c r="PHZ92" s="135"/>
      <c r="PIA92" s="383"/>
      <c r="PIB92" s="383"/>
      <c r="PIC92" s="379"/>
      <c r="PID92" s="380"/>
      <c r="PIE92" s="28"/>
      <c r="PIF92" s="381"/>
      <c r="PIG92" s="392"/>
      <c r="PIH92" s="388"/>
      <c r="PII92" s="135"/>
      <c r="PIJ92" s="135"/>
      <c r="PIK92" s="382"/>
      <c r="PIL92" s="135"/>
      <c r="PIM92" s="383"/>
      <c r="PIN92" s="383"/>
      <c r="PIO92" s="379"/>
      <c r="PIP92" s="380"/>
      <c r="PIQ92" s="28"/>
      <c r="PIR92" s="381"/>
      <c r="PIS92" s="392"/>
      <c r="PIT92" s="388"/>
      <c r="PIU92" s="135"/>
      <c r="PIV92" s="135"/>
      <c r="PIW92" s="382"/>
      <c r="PIX92" s="135"/>
      <c r="PIY92" s="383"/>
      <c r="PIZ92" s="383"/>
      <c r="PJA92" s="379"/>
      <c r="PJB92" s="380"/>
      <c r="PJC92" s="28"/>
      <c r="PJD92" s="381"/>
      <c r="PJE92" s="392"/>
      <c r="PJF92" s="388"/>
      <c r="PJG92" s="135"/>
      <c r="PJH92" s="135"/>
      <c r="PJI92" s="382"/>
      <c r="PJJ92" s="135"/>
      <c r="PJK92" s="383"/>
      <c r="PJL92" s="383"/>
      <c r="PJM92" s="379"/>
      <c r="PJN92" s="380"/>
      <c r="PJO92" s="28"/>
      <c r="PJP92" s="381"/>
      <c r="PJQ92" s="392"/>
      <c r="PJR92" s="388"/>
      <c r="PJS92" s="135"/>
      <c r="PJT92" s="135"/>
      <c r="PJU92" s="382"/>
      <c r="PJV92" s="135"/>
      <c r="PJW92" s="383"/>
      <c r="PJX92" s="383"/>
      <c r="PJY92" s="379"/>
      <c r="PJZ92" s="380"/>
      <c r="PKA92" s="28"/>
      <c r="PKB92" s="381"/>
      <c r="PKC92" s="392"/>
      <c r="PKD92" s="388"/>
      <c r="PKE92" s="135"/>
      <c r="PKF92" s="135"/>
      <c r="PKG92" s="382"/>
      <c r="PKH92" s="135"/>
      <c r="PKI92" s="383"/>
      <c r="PKJ92" s="383"/>
      <c r="PKK92" s="379"/>
      <c r="PKL92" s="380"/>
      <c r="PKM92" s="28"/>
      <c r="PKN92" s="381"/>
      <c r="PKO92" s="392"/>
      <c r="PKP92" s="388"/>
      <c r="PKQ92" s="135"/>
      <c r="PKR92" s="135"/>
      <c r="PKS92" s="382"/>
      <c r="PKT92" s="135"/>
      <c r="PKU92" s="383"/>
      <c r="PKV92" s="383"/>
      <c r="PKW92" s="379"/>
      <c r="PKX92" s="380"/>
      <c r="PKY92" s="28"/>
      <c r="PKZ92" s="381"/>
      <c r="PLA92" s="392"/>
      <c r="PLB92" s="388"/>
      <c r="PLC92" s="135"/>
      <c r="PLD92" s="135"/>
      <c r="PLE92" s="382"/>
      <c r="PLF92" s="135"/>
      <c r="PLG92" s="383"/>
      <c r="PLH92" s="383"/>
      <c r="PLI92" s="379"/>
      <c r="PLJ92" s="380"/>
      <c r="PLK92" s="28"/>
      <c r="PLL92" s="381"/>
      <c r="PLM92" s="392"/>
      <c r="PLN92" s="388"/>
      <c r="PLO92" s="135"/>
      <c r="PLP92" s="135"/>
      <c r="PLQ92" s="382"/>
      <c r="PLR92" s="135"/>
      <c r="PLS92" s="383"/>
      <c r="PLT92" s="383"/>
      <c r="PLU92" s="379"/>
      <c r="PLV92" s="380"/>
      <c r="PLW92" s="28"/>
      <c r="PLX92" s="381"/>
      <c r="PLY92" s="392"/>
      <c r="PLZ92" s="388"/>
      <c r="PMA92" s="135"/>
      <c r="PMB92" s="135"/>
      <c r="PMC92" s="382"/>
      <c r="PMD92" s="135"/>
      <c r="PME92" s="383"/>
      <c r="PMF92" s="383"/>
      <c r="PMG92" s="379"/>
      <c r="PMH92" s="380"/>
      <c r="PMI92" s="28"/>
      <c r="PMJ92" s="381"/>
      <c r="PMK92" s="392"/>
      <c r="PML92" s="388"/>
      <c r="PMM92" s="135"/>
      <c r="PMN92" s="135"/>
      <c r="PMO92" s="382"/>
      <c r="PMP92" s="135"/>
      <c r="PMQ92" s="383"/>
      <c r="PMR92" s="383"/>
      <c r="PMS92" s="379"/>
      <c r="PMT92" s="380"/>
      <c r="PMU92" s="28"/>
      <c r="PMV92" s="381"/>
      <c r="PMW92" s="392"/>
      <c r="PMX92" s="388"/>
      <c r="PMY92" s="135"/>
      <c r="PMZ92" s="135"/>
      <c r="PNA92" s="382"/>
      <c r="PNB92" s="135"/>
      <c r="PNC92" s="383"/>
      <c r="PND92" s="383"/>
      <c r="PNE92" s="379"/>
      <c r="PNF92" s="380"/>
      <c r="PNG92" s="28"/>
      <c r="PNH92" s="381"/>
      <c r="PNI92" s="392"/>
      <c r="PNJ92" s="388"/>
      <c r="PNK92" s="135"/>
      <c r="PNL92" s="135"/>
      <c r="PNM92" s="382"/>
      <c r="PNN92" s="135"/>
      <c r="PNO92" s="383"/>
      <c r="PNP92" s="383"/>
      <c r="PNQ92" s="379"/>
      <c r="PNR92" s="380"/>
      <c r="PNS92" s="28"/>
      <c r="PNT92" s="381"/>
      <c r="PNU92" s="392"/>
      <c r="PNV92" s="388"/>
      <c r="PNW92" s="135"/>
      <c r="PNX92" s="135"/>
      <c r="PNY92" s="382"/>
      <c r="PNZ92" s="135"/>
      <c r="POA92" s="383"/>
      <c r="POB92" s="383"/>
      <c r="POC92" s="379"/>
      <c r="POD92" s="380"/>
      <c r="POE92" s="28"/>
      <c r="POF92" s="381"/>
      <c r="POG92" s="392"/>
      <c r="POH92" s="388"/>
      <c r="POI92" s="135"/>
      <c r="POJ92" s="135"/>
      <c r="POK92" s="382"/>
      <c r="POL92" s="135"/>
      <c r="POM92" s="383"/>
      <c r="PON92" s="383"/>
      <c r="POO92" s="379"/>
      <c r="POP92" s="380"/>
      <c r="POQ92" s="28"/>
      <c r="POR92" s="381"/>
      <c r="POS92" s="392"/>
      <c r="POT92" s="388"/>
      <c r="POU92" s="135"/>
      <c r="POV92" s="135"/>
      <c r="POW92" s="382"/>
      <c r="POX92" s="135"/>
      <c r="POY92" s="383"/>
      <c r="POZ92" s="383"/>
      <c r="PPA92" s="379"/>
      <c r="PPB92" s="380"/>
      <c r="PPC92" s="28"/>
      <c r="PPD92" s="381"/>
      <c r="PPE92" s="392"/>
      <c r="PPF92" s="388"/>
      <c r="PPG92" s="135"/>
      <c r="PPH92" s="135"/>
      <c r="PPI92" s="382"/>
      <c r="PPJ92" s="135"/>
      <c r="PPK92" s="383"/>
      <c r="PPL92" s="383"/>
      <c r="PPM92" s="379"/>
      <c r="PPN92" s="380"/>
      <c r="PPO92" s="28"/>
      <c r="PPP92" s="381"/>
      <c r="PPQ92" s="392"/>
      <c r="PPR92" s="388"/>
      <c r="PPS92" s="135"/>
      <c r="PPT92" s="135"/>
      <c r="PPU92" s="382"/>
      <c r="PPV92" s="135"/>
      <c r="PPW92" s="383"/>
      <c r="PPX92" s="383"/>
      <c r="PPY92" s="379"/>
      <c r="PPZ92" s="380"/>
      <c r="PQA92" s="28"/>
      <c r="PQB92" s="381"/>
      <c r="PQC92" s="392"/>
      <c r="PQD92" s="388"/>
      <c r="PQE92" s="135"/>
      <c r="PQF92" s="135"/>
      <c r="PQG92" s="382"/>
      <c r="PQH92" s="135"/>
      <c r="PQI92" s="383"/>
      <c r="PQJ92" s="383"/>
      <c r="PQK92" s="379"/>
      <c r="PQL92" s="380"/>
      <c r="PQM92" s="28"/>
      <c r="PQN92" s="381"/>
      <c r="PQO92" s="392"/>
      <c r="PQP92" s="388"/>
      <c r="PQQ92" s="135"/>
      <c r="PQR92" s="135"/>
      <c r="PQS92" s="382"/>
      <c r="PQT92" s="135"/>
      <c r="PQU92" s="383"/>
      <c r="PQV92" s="383"/>
      <c r="PQW92" s="379"/>
      <c r="PQX92" s="380"/>
      <c r="PQY92" s="28"/>
      <c r="PQZ92" s="381"/>
      <c r="PRA92" s="392"/>
      <c r="PRB92" s="388"/>
      <c r="PRC92" s="135"/>
      <c r="PRD92" s="135"/>
      <c r="PRE92" s="382"/>
      <c r="PRF92" s="135"/>
      <c r="PRG92" s="383"/>
      <c r="PRH92" s="383"/>
      <c r="PRI92" s="379"/>
      <c r="PRJ92" s="380"/>
      <c r="PRK92" s="28"/>
      <c r="PRL92" s="381"/>
      <c r="PRM92" s="392"/>
      <c r="PRN92" s="388"/>
      <c r="PRO92" s="135"/>
      <c r="PRP92" s="135"/>
      <c r="PRQ92" s="382"/>
      <c r="PRR92" s="135"/>
      <c r="PRS92" s="383"/>
      <c r="PRT92" s="383"/>
      <c r="PRU92" s="379"/>
      <c r="PRV92" s="380"/>
      <c r="PRW92" s="28"/>
      <c r="PRX92" s="381"/>
      <c r="PRY92" s="392"/>
      <c r="PRZ92" s="388"/>
      <c r="PSA92" s="135"/>
      <c r="PSB92" s="135"/>
      <c r="PSC92" s="382"/>
      <c r="PSD92" s="135"/>
      <c r="PSE92" s="383"/>
      <c r="PSF92" s="383"/>
      <c r="PSG92" s="379"/>
      <c r="PSH92" s="380"/>
      <c r="PSI92" s="28"/>
      <c r="PSJ92" s="381"/>
      <c r="PSK92" s="392"/>
      <c r="PSL92" s="388"/>
      <c r="PSM92" s="135"/>
      <c r="PSN92" s="135"/>
      <c r="PSO92" s="382"/>
      <c r="PSP92" s="135"/>
      <c r="PSQ92" s="383"/>
      <c r="PSR92" s="383"/>
      <c r="PSS92" s="379"/>
      <c r="PST92" s="380"/>
      <c r="PSU92" s="28"/>
      <c r="PSV92" s="381"/>
      <c r="PSW92" s="392"/>
      <c r="PSX92" s="388"/>
      <c r="PSY92" s="135"/>
      <c r="PSZ92" s="135"/>
      <c r="PTA92" s="382"/>
      <c r="PTB92" s="135"/>
      <c r="PTC92" s="383"/>
      <c r="PTD92" s="383"/>
      <c r="PTE92" s="379"/>
      <c r="PTF92" s="380"/>
      <c r="PTG92" s="28"/>
      <c r="PTH92" s="381"/>
      <c r="PTI92" s="392"/>
      <c r="PTJ92" s="388"/>
      <c r="PTK92" s="135"/>
      <c r="PTL92" s="135"/>
      <c r="PTM92" s="382"/>
      <c r="PTN92" s="135"/>
      <c r="PTO92" s="383"/>
      <c r="PTP92" s="383"/>
      <c r="PTQ92" s="379"/>
      <c r="PTR92" s="380"/>
      <c r="PTS92" s="28"/>
      <c r="PTT92" s="381"/>
      <c r="PTU92" s="392"/>
      <c r="PTV92" s="388"/>
      <c r="PTW92" s="135"/>
      <c r="PTX92" s="135"/>
      <c r="PTY92" s="382"/>
      <c r="PTZ92" s="135"/>
      <c r="PUA92" s="383"/>
      <c r="PUB92" s="383"/>
      <c r="PUC92" s="379"/>
      <c r="PUD92" s="380"/>
      <c r="PUE92" s="28"/>
      <c r="PUF92" s="381"/>
      <c r="PUG92" s="392"/>
      <c r="PUH92" s="388"/>
      <c r="PUI92" s="135"/>
      <c r="PUJ92" s="135"/>
      <c r="PUK92" s="382"/>
      <c r="PUL92" s="135"/>
      <c r="PUM92" s="383"/>
      <c r="PUN92" s="383"/>
      <c r="PUO92" s="379"/>
      <c r="PUP92" s="380"/>
      <c r="PUQ92" s="28"/>
      <c r="PUR92" s="381"/>
      <c r="PUS92" s="392"/>
      <c r="PUT92" s="388"/>
      <c r="PUU92" s="135"/>
      <c r="PUV92" s="135"/>
      <c r="PUW92" s="382"/>
      <c r="PUX92" s="135"/>
      <c r="PUY92" s="383"/>
      <c r="PUZ92" s="383"/>
      <c r="PVA92" s="379"/>
      <c r="PVB92" s="380"/>
      <c r="PVC92" s="28"/>
      <c r="PVD92" s="381"/>
      <c r="PVE92" s="392"/>
      <c r="PVF92" s="388"/>
      <c r="PVG92" s="135"/>
      <c r="PVH92" s="135"/>
      <c r="PVI92" s="382"/>
      <c r="PVJ92" s="135"/>
      <c r="PVK92" s="383"/>
      <c r="PVL92" s="383"/>
      <c r="PVM92" s="379"/>
      <c r="PVN92" s="380"/>
      <c r="PVO92" s="28"/>
      <c r="PVP92" s="381"/>
      <c r="PVQ92" s="392"/>
      <c r="PVR92" s="388"/>
      <c r="PVS92" s="135"/>
      <c r="PVT92" s="135"/>
      <c r="PVU92" s="382"/>
      <c r="PVV92" s="135"/>
      <c r="PVW92" s="383"/>
      <c r="PVX92" s="383"/>
      <c r="PVY92" s="379"/>
      <c r="PVZ92" s="380"/>
      <c r="PWA92" s="28"/>
      <c r="PWB92" s="381"/>
      <c r="PWC92" s="392"/>
      <c r="PWD92" s="388"/>
      <c r="PWE92" s="135"/>
      <c r="PWF92" s="135"/>
      <c r="PWG92" s="382"/>
      <c r="PWH92" s="135"/>
      <c r="PWI92" s="383"/>
      <c r="PWJ92" s="383"/>
      <c r="PWK92" s="379"/>
      <c r="PWL92" s="380"/>
      <c r="PWM92" s="28"/>
      <c r="PWN92" s="381"/>
      <c r="PWO92" s="392"/>
      <c r="PWP92" s="388"/>
      <c r="PWQ92" s="135"/>
      <c r="PWR92" s="135"/>
      <c r="PWS92" s="382"/>
      <c r="PWT92" s="135"/>
      <c r="PWU92" s="383"/>
      <c r="PWV92" s="383"/>
      <c r="PWW92" s="379"/>
      <c r="PWX92" s="380"/>
      <c r="PWY92" s="28"/>
      <c r="PWZ92" s="381"/>
      <c r="PXA92" s="392"/>
      <c r="PXB92" s="388"/>
      <c r="PXC92" s="135"/>
      <c r="PXD92" s="135"/>
      <c r="PXE92" s="382"/>
      <c r="PXF92" s="135"/>
      <c r="PXG92" s="383"/>
      <c r="PXH92" s="383"/>
      <c r="PXI92" s="379"/>
      <c r="PXJ92" s="380"/>
      <c r="PXK92" s="28"/>
      <c r="PXL92" s="381"/>
      <c r="PXM92" s="392"/>
      <c r="PXN92" s="388"/>
      <c r="PXO92" s="135"/>
      <c r="PXP92" s="135"/>
      <c r="PXQ92" s="382"/>
      <c r="PXR92" s="135"/>
      <c r="PXS92" s="383"/>
      <c r="PXT92" s="383"/>
      <c r="PXU92" s="379"/>
      <c r="PXV92" s="380"/>
      <c r="PXW92" s="28"/>
      <c r="PXX92" s="381"/>
      <c r="PXY92" s="392"/>
      <c r="PXZ92" s="388"/>
      <c r="PYA92" s="135"/>
      <c r="PYB92" s="135"/>
      <c r="PYC92" s="382"/>
      <c r="PYD92" s="135"/>
      <c r="PYE92" s="383"/>
      <c r="PYF92" s="383"/>
      <c r="PYG92" s="379"/>
      <c r="PYH92" s="380"/>
      <c r="PYI92" s="28"/>
      <c r="PYJ92" s="381"/>
      <c r="PYK92" s="392"/>
      <c r="PYL92" s="388"/>
      <c r="PYM92" s="135"/>
      <c r="PYN92" s="135"/>
      <c r="PYO92" s="382"/>
      <c r="PYP92" s="135"/>
      <c r="PYQ92" s="383"/>
      <c r="PYR92" s="383"/>
      <c r="PYS92" s="379"/>
      <c r="PYT92" s="380"/>
      <c r="PYU92" s="28"/>
      <c r="PYV92" s="381"/>
      <c r="PYW92" s="392"/>
      <c r="PYX92" s="388"/>
      <c r="PYY92" s="135"/>
      <c r="PYZ92" s="135"/>
      <c r="PZA92" s="382"/>
      <c r="PZB92" s="135"/>
      <c r="PZC92" s="383"/>
      <c r="PZD92" s="383"/>
      <c r="PZE92" s="379"/>
      <c r="PZF92" s="380"/>
      <c r="PZG92" s="28"/>
      <c r="PZH92" s="381"/>
      <c r="PZI92" s="392"/>
      <c r="PZJ92" s="388"/>
      <c r="PZK92" s="135"/>
      <c r="PZL92" s="135"/>
      <c r="PZM92" s="382"/>
      <c r="PZN92" s="135"/>
      <c r="PZO92" s="383"/>
      <c r="PZP92" s="383"/>
      <c r="PZQ92" s="379"/>
      <c r="PZR92" s="380"/>
      <c r="PZS92" s="28"/>
      <c r="PZT92" s="381"/>
      <c r="PZU92" s="392"/>
      <c r="PZV92" s="388"/>
      <c r="PZW92" s="135"/>
      <c r="PZX92" s="135"/>
      <c r="PZY92" s="382"/>
      <c r="PZZ92" s="135"/>
      <c r="QAA92" s="383"/>
      <c r="QAB92" s="383"/>
      <c r="QAC92" s="379"/>
      <c r="QAD92" s="380"/>
      <c r="QAE92" s="28"/>
      <c r="QAF92" s="381"/>
      <c r="QAG92" s="392"/>
      <c r="QAH92" s="388"/>
      <c r="QAI92" s="135"/>
      <c r="QAJ92" s="135"/>
      <c r="QAK92" s="382"/>
      <c r="QAL92" s="135"/>
      <c r="QAM92" s="383"/>
      <c r="QAN92" s="383"/>
      <c r="QAO92" s="379"/>
      <c r="QAP92" s="380"/>
      <c r="QAQ92" s="28"/>
      <c r="QAR92" s="381"/>
      <c r="QAS92" s="392"/>
      <c r="QAT92" s="388"/>
      <c r="QAU92" s="135"/>
      <c r="QAV92" s="135"/>
      <c r="QAW92" s="382"/>
      <c r="QAX92" s="135"/>
      <c r="QAY92" s="383"/>
      <c r="QAZ92" s="383"/>
      <c r="QBA92" s="379"/>
      <c r="QBB92" s="380"/>
      <c r="QBC92" s="28"/>
      <c r="QBD92" s="381"/>
      <c r="QBE92" s="392"/>
      <c r="QBF92" s="388"/>
      <c r="QBG92" s="135"/>
      <c r="QBH92" s="135"/>
      <c r="QBI92" s="382"/>
      <c r="QBJ92" s="135"/>
      <c r="QBK92" s="383"/>
      <c r="QBL92" s="383"/>
      <c r="QBM92" s="379"/>
      <c r="QBN92" s="380"/>
      <c r="QBO92" s="28"/>
      <c r="QBP92" s="381"/>
      <c r="QBQ92" s="392"/>
      <c r="QBR92" s="388"/>
      <c r="QBS92" s="135"/>
      <c r="QBT92" s="135"/>
      <c r="QBU92" s="382"/>
      <c r="QBV92" s="135"/>
      <c r="QBW92" s="383"/>
      <c r="QBX92" s="383"/>
      <c r="QBY92" s="379"/>
      <c r="QBZ92" s="380"/>
      <c r="QCA92" s="28"/>
      <c r="QCB92" s="381"/>
      <c r="QCC92" s="392"/>
      <c r="QCD92" s="388"/>
      <c r="QCE92" s="135"/>
      <c r="QCF92" s="135"/>
      <c r="QCG92" s="382"/>
      <c r="QCH92" s="135"/>
      <c r="QCI92" s="383"/>
      <c r="QCJ92" s="383"/>
      <c r="QCK92" s="379"/>
      <c r="QCL92" s="380"/>
      <c r="QCM92" s="28"/>
      <c r="QCN92" s="381"/>
      <c r="QCO92" s="392"/>
      <c r="QCP92" s="388"/>
      <c r="QCQ92" s="135"/>
      <c r="QCR92" s="135"/>
      <c r="QCS92" s="382"/>
      <c r="QCT92" s="135"/>
      <c r="QCU92" s="383"/>
      <c r="QCV92" s="383"/>
      <c r="QCW92" s="379"/>
      <c r="QCX92" s="380"/>
      <c r="QCY92" s="28"/>
      <c r="QCZ92" s="381"/>
      <c r="QDA92" s="392"/>
      <c r="QDB92" s="388"/>
      <c r="QDC92" s="135"/>
      <c r="QDD92" s="135"/>
      <c r="QDE92" s="382"/>
      <c r="QDF92" s="135"/>
      <c r="QDG92" s="383"/>
      <c r="QDH92" s="383"/>
      <c r="QDI92" s="379"/>
      <c r="QDJ92" s="380"/>
      <c r="QDK92" s="28"/>
      <c r="QDL92" s="381"/>
      <c r="QDM92" s="392"/>
      <c r="QDN92" s="388"/>
      <c r="QDO92" s="135"/>
      <c r="QDP92" s="135"/>
      <c r="QDQ92" s="382"/>
      <c r="QDR92" s="135"/>
      <c r="QDS92" s="383"/>
      <c r="QDT92" s="383"/>
      <c r="QDU92" s="379"/>
      <c r="QDV92" s="380"/>
      <c r="QDW92" s="28"/>
      <c r="QDX92" s="381"/>
      <c r="QDY92" s="392"/>
      <c r="QDZ92" s="388"/>
      <c r="QEA92" s="135"/>
      <c r="QEB92" s="135"/>
      <c r="QEC92" s="382"/>
      <c r="QED92" s="135"/>
      <c r="QEE92" s="383"/>
      <c r="QEF92" s="383"/>
      <c r="QEG92" s="379"/>
      <c r="QEH92" s="380"/>
      <c r="QEI92" s="28"/>
      <c r="QEJ92" s="381"/>
      <c r="QEK92" s="392"/>
      <c r="QEL92" s="388"/>
      <c r="QEM92" s="135"/>
      <c r="QEN92" s="135"/>
      <c r="QEO92" s="382"/>
      <c r="QEP92" s="135"/>
      <c r="QEQ92" s="383"/>
      <c r="QER92" s="383"/>
      <c r="QES92" s="379"/>
      <c r="QET92" s="380"/>
      <c r="QEU92" s="28"/>
      <c r="QEV92" s="381"/>
      <c r="QEW92" s="392"/>
      <c r="QEX92" s="388"/>
      <c r="QEY92" s="135"/>
      <c r="QEZ92" s="135"/>
      <c r="QFA92" s="382"/>
      <c r="QFB92" s="135"/>
      <c r="QFC92" s="383"/>
      <c r="QFD92" s="383"/>
      <c r="QFE92" s="379"/>
      <c r="QFF92" s="380"/>
      <c r="QFG92" s="28"/>
      <c r="QFH92" s="381"/>
      <c r="QFI92" s="392"/>
      <c r="QFJ92" s="388"/>
      <c r="QFK92" s="135"/>
      <c r="QFL92" s="135"/>
      <c r="QFM92" s="382"/>
      <c r="QFN92" s="135"/>
      <c r="QFO92" s="383"/>
      <c r="QFP92" s="383"/>
      <c r="QFQ92" s="379"/>
      <c r="QFR92" s="380"/>
      <c r="QFS92" s="28"/>
      <c r="QFT92" s="381"/>
      <c r="QFU92" s="392"/>
      <c r="QFV92" s="388"/>
      <c r="QFW92" s="135"/>
      <c r="QFX92" s="135"/>
      <c r="QFY92" s="382"/>
      <c r="QFZ92" s="135"/>
      <c r="QGA92" s="383"/>
      <c r="QGB92" s="383"/>
      <c r="QGC92" s="379"/>
      <c r="QGD92" s="380"/>
      <c r="QGE92" s="28"/>
      <c r="QGF92" s="381"/>
      <c r="QGG92" s="392"/>
      <c r="QGH92" s="388"/>
      <c r="QGI92" s="135"/>
      <c r="QGJ92" s="135"/>
      <c r="QGK92" s="382"/>
      <c r="QGL92" s="135"/>
      <c r="QGM92" s="383"/>
      <c r="QGN92" s="383"/>
      <c r="QGO92" s="379"/>
      <c r="QGP92" s="380"/>
      <c r="QGQ92" s="28"/>
      <c r="QGR92" s="381"/>
      <c r="QGS92" s="392"/>
      <c r="QGT92" s="388"/>
      <c r="QGU92" s="135"/>
      <c r="QGV92" s="135"/>
      <c r="QGW92" s="382"/>
      <c r="QGX92" s="135"/>
      <c r="QGY92" s="383"/>
      <c r="QGZ92" s="383"/>
      <c r="QHA92" s="379"/>
      <c r="QHB92" s="380"/>
      <c r="QHC92" s="28"/>
      <c r="QHD92" s="381"/>
      <c r="QHE92" s="392"/>
      <c r="QHF92" s="388"/>
      <c r="QHG92" s="135"/>
      <c r="QHH92" s="135"/>
      <c r="QHI92" s="382"/>
      <c r="QHJ92" s="135"/>
      <c r="QHK92" s="383"/>
      <c r="QHL92" s="383"/>
      <c r="QHM92" s="379"/>
      <c r="QHN92" s="380"/>
      <c r="QHO92" s="28"/>
      <c r="QHP92" s="381"/>
      <c r="QHQ92" s="392"/>
      <c r="QHR92" s="388"/>
      <c r="QHS92" s="135"/>
      <c r="QHT92" s="135"/>
      <c r="QHU92" s="382"/>
      <c r="QHV92" s="135"/>
      <c r="QHW92" s="383"/>
      <c r="QHX92" s="383"/>
      <c r="QHY92" s="379"/>
      <c r="QHZ92" s="380"/>
      <c r="QIA92" s="28"/>
      <c r="QIB92" s="381"/>
      <c r="QIC92" s="392"/>
      <c r="QID92" s="388"/>
      <c r="QIE92" s="135"/>
      <c r="QIF92" s="135"/>
      <c r="QIG92" s="382"/>
      <c r="QIH92" s="135"/>
      <c r="QII92" s="383"/>
      <c r="QIJ92" s="383"/>
      <c r="QIK92" s="379"/>
      <c r="QIL92" s="380"/>
      <c r="QIM92" s="28"/>
      <c r="QIN92" s="381"/>
      <c r="QIO92" s="392"/>
      <c r="QIP92" s="388"/>
      <c r="QIQ92" s="135"/>
      <c r="QIR92" s="135"/>
      <c r="QIS92" s="382"/>
      <c r="QIT92" s="135"/>
      <c r="QIU92" s="383"/>
      <c r="QIV92" s="383"/>
      <c r="QIW92" s="379"/>
      <c r="QIX92" s="380"/>
      <c r="QIY92" s="28"/>
      <c r="QIZ92" s="381"/>
      <c r="QJA92" s="392"/>
      <c r="QJB92" s="388"/>
      <c r="QJC92" s="135"/>
      <c r="QJD92" s="135"/>
      <c r="QJE92" s="382"/>
      <c r="QJF92" s="135"/>
      <c r="QJG92" s="383"/>
      <c r="QJH92" s="383"/>
      <c r="QJI92" s="379"/>
      <c r="QJJ92" s="380"/>
      <c r="QJK92" s="28"/>
      <c r="QJL92" s="381"/>
      <c r="QJM92" s="392"/>
      <c r="QJN92" s="388"/>
      <c r="QJO92" s="135"/>
      <c r="QJP92" s="135"/>
      <c r="QJQ92" s="382"/>
      <c r="QJR92" s="135"/>
      <c r="QJS92" s="383"/>
      <c r="QJT92" s="383"/>
      <c r="QJU92" s="379"/>
      <c r="QJV92" s="380"/>
      <c r="QJW92" s="28"/>
      <c r="QJX92" s="381"/>
      <c r="QJY92" s="392"/>
      <c r="QJZ92" s="388"/>
      <c r="QKA92" s="135"/>
      <c r="QKB92" s="135"/>
      <c r="QKC92" s="382"/>
      <c r="QKD92" s="135"/>
      <c r="QKE92" s="383"/>
      <c r="QKF92" s="383"/>
      <c r="QKG92" s="379"/>
      <c r="QKH92" s="380"/>
      <c r="QKI92" s="28"/>
      <c r="QKJ92" s="381"/>
      <c r="QKK92" s="392"/>
      <c r="QKL92" s="388"/>
      <c r="QKM92" s="135"/>
      <c r="QKN92" s="135"/>
      <c r="QKO92" s="382"/>
      <c r="QKP92" s="135"/>
      <c r="QKQ92" s="383"/>
      <c r="QKR92" s="383"/>
      <c r="QKS92" s="379"/>
      <c r="QKT92" s="380"/>
      <c r="QKU92" s="28"/>
      <c r="QKV92" s="381"/>
      <c r="QKW92" s="392"/>
      <c r="QKX92" s="388"/>
      <c r="QKY92" s="135"/>
      <c r="QKZ92" s="135"/>
      <c r="QLA92" s="382"/>
      <c r="QLB92" s="135"/>
      <c r="QLC92" s="383"/>
      <c r="QLD92" s="383"/>
      <c r="QLE92" s="379"/>
      <c r="QLF92" s="380"/>
      <c r="QLG92" s="28"/>
      <c r="QLH92" s="381"/>
      <c r="QLI92" s="392"/>
      <c r="QLJ92" s="388"/>
      <c r="QLK92" s="135"/>
      <c r="QLL92" s="135"/>
      <c r="QLM92" s="382"/>
      <c r="QLN92" s="135"/>
      <c r="QLO92" s="383"/>
      <c r="QLP92" s="383"/>
      <c r="QLQ92" s="379"/>
      <c r="QLR92" s="380"/>
      <c r="QLS92" s="28"/>
      <c r="QLT92" s="381"/>
      <c r="QLU92" s="392"/>
      <c r="QLV92" s="388"/>
      <c r="QLW92" s="135"/>
      <c r="QLX92" s="135"/>
      <c r="QLY92" s="382"/>
      <c r="QLZ92" s="135"/>
      <c r="QMA92" s="383"/>
      <c r="QMB92" s="383"/>
      <c r="QMC92" s="379"/>
      <c r="QMD92" s="380"/>
      <c r="QME92" s="28"/>
      <c r="QMF92" s="381"/>
      <c r="QMG92" s="392"/>
      <c r="QMH92" s="388"/>
      <c r="QMI92" s="135"/>
      <c r="QMJ92" s="135"/>
      <c r="QMK92" s="382"/>
      <c r="QML92" s="135"/>
      <c r="QMM92" s="383"/>
      <c r="QMN92" s="383"/>
      <c r="QMO92" s="379"/>
      <c r="QMP92" s="380"/>
      <c r="QMQ92" s="28"/>
      <c r="QMR92" s="381"/>
      <c r="QMS92" s="392"/>
      <c r="QMT92" s="388"/>
      <c r="QMU92" s="135"/>
      <c r="QMV92" s="135"/>
      <c r="QMW92" s="382"/>
      <c r="QMX92" s="135"/>
      <c r="QMY92" s="383"/>
      <c r="QMZ92" s="383"/>
      <c r="QNA92" s="379"/>
      <c r="QNB92" s="380"/>
      <c r="QNC92" s="28"/>
      <c r="QND92" s="381"/>
      <c r="QNE92" s="392"/>
      <c r="QNF92" s="388"/>
      <c r="QNG92" s="135"/>
      <c r="QNH92" s="135"/>
      <c r="QNI92" s="382"/>
      <c r="QNJ92" s="135"/>
      <c r="QNK92" s="383"/>
      <c r="QNL92" s="383"/>
      <c r="QNM92" s="379"/>
      <c r="QNN92" s="380"/>
      <c r="QNO92" s="28"/>
      <c r="QNP92" s="381"/>
      <c r="QNQ92" s="392"/>
      <c r="QNR92" s="388"/>
      <c r="QNS92" s="135"/>
      <c r="QNT92" s="135"/>
      <c r="QNU92" s="382"/>
      <c r="QNV92" s="135"/>
      <c r="QNW92" s="383"/>
      <c r="QNX92" s="383"/>
      <c r="QNY92" s="379"/>
      <c r="QNZ92" s="380"/>
      <c r="QOA92" s="28"/>
      <c r="QOB92" s="381"/>
      <c r="QOC92" s="392"/>
      <c r="QOD92" s="388"/>
      <c r="QOE92" s="135"/>
      <c r="QOF92" s="135"/>
      <c r="QOG92" s="382"/>
      <c r="QOH92" s="135"/>
      <c r="QOI92" s="383"/>
      <c r="QOJ92" s="383"/>
      <c r="QOK92" s="379"/>
      <c r="QOL92" s="380"/>
      <c r="QOM92" s="28"/>
      <c r="QON92" s="381"/>
      <c r="QOO92" s="392"/>
      <c r="QOP92" s="388"/>
      <c r="QOQ92" s="135"/>
      <c r="QOR92" s="135"/>
      <c r="QOS92" s="382"/>
      <c r="QOT92" s="135"/>
      <c r="QOU92" s="383"/>
      <c r="QOV92" s="383"/>
      <c r="QOW92" s="379"/>
      <c r="QOX92" s="380"/>
      <c r="QOY92" s="28"/>
      <c r="QOZ92" s="381"/>
      <c r="QPA92" s="392"/>
      <c r="QPB92" s="388"/>
      <c r="QPC92" s="135"/>
      <c r="QPD92" s="135"/>
      <c r="QPE92" s="382"/>
      <c r="QPF92" s="135"/>
      <c r="QPG92" s="383"/>
      <c r="QPH92" s="383"/>
      <c r="QPI92" s="379"/>
      <c r="QPJ92" s="380"/>
      <c r="QPK92" s="28"/>
      <c r="QPL92" s="381"/>
      <c r="QPM92" s="392"/>
      <c r="QPN92" s="388"/>
      <c r="QPO92" s="135"/>
      <c r="QPP92" s="135"/>
      <c r="QPQ92" s="382"/>
      <c r="QPR92" s="135"/>
      <c r="QPS92" s="383"/>
      <c r="QPT92" s="383"/>
      <c r="QPU92" s="379"/>
      <c r="QPV92" s="380"/>
      <c r="QPW92" s="28"/>
      <c r="QPX92" s="381"/>
      <c r="QPY92" s="392"/>
      <c r="QPZ92" s="388"/>
      <c r="QQA92" s="135"/>
      <c r="QQB92" s="135"/>
      <c r="QQC92" s="382"/>
      <c r="QQD92" s="135"/>
      <c r="QQE92" s="383"/>
      <c r="QQF92" s="383"/>
      <c r="QQG92" s="379"/>
      <c r="QQH92" s="380"/>
      <c r="QQI92" s="28"/>
      <c r="QQJ92" s="381"/>
      <c r="QQK92" s="392"/>
      <c r="QQL92" s="388"/>
      <c r="QQM92" s="135"/>
      <c r="QQN92" s="135"/>
      <c r="QQO92" s="382"/>
      <c r="QQP92" s="135"/>
      <c r="QQQ92" s="383"/>
      <c r="QQR92" s="383"/>
      <c r="QQS92" s="379"/>
      <c r="QQT92" s="380"/>
      <c r="QQU92" s="28"/>
      <c r="QQV92" s="381"/>
      <c r="QQW92" s="392"/>
      <c r="QQX92" s="388"/>
      <c r="QQY92" s="135"/>
      <c r="QQZ92" s="135"/>
      <c r="QRA92" s="382"/>
      <c r="QRB92" s="135"/>
      <c r="QRC92" s="383"/>
      <c r="QRD92" s="383"/>
      <c r="QRE92" s="379"/>
      <c r="QRF92" s="380"/>
      <c r="QRG92" s="28"/>
      <c r="QRH92" s="381"/>
      <c r="QRI92" s="392"/>
      <c r="QRJ92" s="388"/>
      <c r="QRK92" s="135"/>
      <c r="QRL92" s="135"/>
      <c r="QRM92" s="382"/>
      <c r="QRN92" s="135"/>
      <c r="QRO92" s="383"/>
      <c r="QRP92" s="383"/>
      <c r="QRQ92" s="379"/>
      <c r="QRR92" s="380"/>
      <c r="QRS92" s="28"/>
      <c r="QRT92" s="381"/>
      <c r="QRU92" s="392"/>
      <c r="QRV92" s="388"/>
      <c r="QRW92" s="135"/>
      <c r="QRX92" s="135"/>
      <c r="QRY92" s="382"/>
      <c r="QRZ92" s="135"/>
      <c r="QSA92" s="383"/>
      <c r="QSB92" s="383"/>
      <c r="QSC92" s="379"/>
      <c r="QSD92" s="380"/>
      <c r="QSE92" s="28"/>
      <c r="QSF92" s="381"/>
      <c r="QSG92" s="392"/>
      <c r="QSH92" s="388"/>
      <c r="QSI92" s="135"/>
      <c r="QSJ92" s="135"/>
      <c r="QSK92" s="382"/>
      <c r="QSL92" s="135"/>
      <c r="QSM92" s="383"/>
      <c r="QSN92" s="383"/>
      <c r="QSO92" s="379"/>
      <c r="QSP92" s="380"/>
      <c r="QSQ92" s="28"/>
      <c r="QSR92" s="381"/>
      <c r="QSS92" s="392"/>
      <c r="QST92" s="388"/>
      <c r="QSU92" s="135"/>
      <c r="QSV92" s="135"/>
      <c r="QSW92" s="382"/>
      <c r="QSX92" s="135"/>
      <c r="QSY92" s="383"/>
      <c r="QSZ92" s="383"/>
      <c r="QTA92" s="379"/>
      <c r="QTB92" s="380"/>
      <c r="QTC92" s="28"/>
      <c r="QTD92" s="381"/>
      <c r="QTE92" s="392"/>
      <c r="QTF92" s="388"/>
      <c r="QTG92" s="135"/>
      <c r="QTH92" s="135"/>
      <c r="QTI92" s="382"/>
      <c r="QTJ92" s="135"/>
      <c r="QTK92" s="383"/>
      <c r="QTL92" s="383"/>
      <c r="QTM92" s="379"/>
      <c r="QTN92" s="380"/>
      <c r="QTO92" s="28"/>
      <c r="QTP92" s="381"/>
      <c r="QTQ92" s="392"/>
      <c r="QTR92" s="388"/>
      <c r="QTS92" s="135"/>
      <c r="QTT92" s="135"/>
      <c r="QTU92" s="382"/>
      <c r="QTV92" s="135"/>
      <c r="QTW92" s="383"/>
      <c r="QTX92" s="383"/>
      <c r="QTY92" s="379"/>
      <c r="QTZ92" s="380"/>
      <c r="QUA92" s="28"/>
      <c r="QUB92" s="381"/>
      <c r="QUC92" s="392"/>
      <c r="QUD92" s="388"/>
      <c r="QUE92" s="135"/>
      <c r="QUF92" s="135"/>
      <c r="QUG92" s="382"/>
      <c r="QUH92" s="135"/>
      <c r="QUI92" s="383"/>
      <c r="QUJ92" s="383"/>
      <c r="QUK92" s="379"/>
      <c r="QUL92" s="380"/>
      <c r="QUM92" s="28"/>
      <c r="QUN92" s="381"/>
      <c r="QUO92" s="392"/>
      <c r="QUP92" s="388"/>
      <c r="QUQ92" s="135"/>
      <c r="QUR92" s="135"/>
      <c r="QUS92" s="382"/>
      <c r="QUT92" s="135"/>
      <c r="QUU92" s="383"/>
      <c r="QUV92" s="383"/>
      <c r="QUW92" s="379"/>
      <c r="QUX92" s="380"/>
      <c r="QUY92" s="28"/>
      <c r="QUZ92" s="381"/>
      <c r="QVA92" s="392"/>
      <c r="QVB92" s="388"/>
      <c r="QVC92" s="135"/>
      <c r="QVD92" s="135"/>
      <c r="QVE92" s="382"/>
      <c r="QVF92" s="135"/>
      <c r="QVG92" s="383"/>
      <c r="QVH92" s="383"/>
      <c r="QVI92" s="379"/>
      <c r="QVJ92" s="380"/>
      <c r="QVK92" s="28"/>
      <c r="QVL92" s="381"/>
      <c r="QVM92" s="392"/>
      <c r="QVN92" s="388"/>
      <c r="QVO92" s="135"/>
      <c r="QVP92" s="135"/>
      <c r="QVQ92" s="382"/>
      <c r="QVR92" s="135"/>
      <c r="QVS92" s="383"/>
      <c r="QVT92" s="383"/>
      <c r="QVU92" s="379"/>
      <c r="QVV92" s="380"/>
      <c r="QVW92" s="28"/>
      <c r="QVX92" s="381"/>
      <c r="QVY92" s="392"/>
      <c r="QVZ92" s="388"/>
      <c r="QWA92" s="135"/>
      <c r="QWB92" s="135"/>
      <c r="QWC92" s="382"/>
      <c r="QWD92" s="135"/>
      <c r="QWE92" s="383"/>
      <c r="QWF92" s="383"/>
      <c r="QWG92" s="379"/>
      <c r="QWH92" s="380"/>
      <c r="QWI92" s="28"/>
      <c r="QWJ92" s="381"/>
      <c r="QWK92" s="392"/>
      <c r="QWL92" s="388"/>
      <c r="QWM92" s="135"/>
      <c r="QWN92" s="135"/>
      <c r="QWO92" s="382"/>
      <c r="QWP92" s="135"/>
      <c r="QWQ92" s="383"/>
      <c r="QWR92" s="383"/>
      <c r="QWS92" s="379"/>
      <c r="QWT92" s="380"/>
      <c r="QWU92" s="28"/>
      <c r="QWV92" s="381"/>
      <c r="QWW92" s="392"/>
      <c r="QWX92" s="388"/>
      <c r="QWY92" s="135"/>
      <c r="QWZ92" s="135"/>
      <c r="QXA92" s="382"/>
      <c r="QXB92" s="135"/>
      <c r="QXC92" s="383"/>
      <c r="QXD92" s="383"/>
      <c r="QXE92" s="379"/>
      <c r="QXF92" s="380"/>
      <c r="QXG92" s="28"/>
      <c r="QXH92" s="381"/>
      <c r="QXI92" s="392"/>
      <c r="QXJ92" s="388"/>
      <c r="QXK92" s="135"/>
      <c r="QXL92" s="135"/>
      <c r="QXM92" s="382"/>
      <c r="QXN92" s="135"/>
      <c r="QXO92" s="383"/>
      <c r="QXP92" s="383"/>
      <c r="QXQ92" s="379"/>
      <c r="QXR92" s="380"/>
      <c r="QXS92" s="28"/>
      <c r="QXT92" s="381"/>
      <c r="QXU92" s="392"/>
      <c r="QXV92" s="388"/>
      <c r="QXW92" s="135"/>
      <c r="QXX92" s="135"/>
      <c r="QXY92" s="382"/>
      <c r="QXZ92" s="135"/>
      <c r="QYA92" s="383"/>
      <c r="QYB92" s="383"/>
      <c r="QYC92" s="379"/>
      <c r="QYD92" s="380"/>
      <c r="QYE92" s="28"/>
      <c r="QYF92" s="381"/>
      <c r="QYG92" s="392"/>
      <c r="QYH92" s="388"/>
      <c r="QYI92" s="135"/>
      <c r="QYJ92" s="135"/>
      <c r="QYK92" s="382"/>
      <c r="QYL92" s="135"/>
      <c r="QYM92" s="383"/>
      <c r="QYN92" s="383"/>
      <c r="QYO92" s="379"/>
      <c r="QYP92" s="380"/>
      <c r="QYQ92" s="28"/>
      <c r="QYR92" s="381"/>
      <c r="QYS92" s="392"/>
      <c r="QYT92" s="388"/>
      <c r="QYU92" s="135"/>
      <c r="QYV92" s="135"/>
      <c r="QYW92" s="382"/>
      <c r="QYX92" s="135"/>
      <c r="QYY92" s="383"/>
      <c r="QYZ92" s="383"/>
      <c r="QZA92" s="379"/>
      <c r="QZB92" s="380"/>
      <c r="QZC92" s="28"/>
      <c r="QZD92" s="381"/>
      <c r="QZE92" s="392"/>
      <c r="QZF92" s="388"/>
      <c r="QZG92" s="135"/>
      <c r="QZH92" s="135"/>
      <c r="QZI92" s="382"/>
      <c r="QZJ92" s="135"/>
      <c r="QZK92" s="383"/>
      <c r="QZL92" s="383"/>
      <c r="QZM92" s="379"/>
      <c r="QZN92" s="380"/>
      <c r="QZO92" s="28"/>
      <c r="QZP92" s="381"/>
      <c r="QZQ92" s="392"/>
      <c r="QZR92" s="388"/>
      <c r="QZS92" s="135"/>
      <c r="QZT92" s="135"/>
      <c r="QZU92" s="382"/>
      <c r="QZV92" s="135"/>
      <c r="QZW92" s="383"/>
      <c r="QZX92" s="383"/>
      <c r="QZY92" s="379"/>
      <c r="QZZ92" s="380"/>
      <c r="RAA92" s="28"/>
      <c r="RAB92" s="381"/>
      <c r="RAC92" s="392"/>
      <c r="RAD92" s="388"/>
      <c r="RAE92" s="135"/>
      <c r="RAF92" s="135"/>
      <c r="RAG92" s="382"/>
      <c r="RAH92" s="135"/>
      <c r="RAI92" s="383"/>
      <c r="RAJ92" s="383"/>
      <c r="RAK92" s="379"/>
      <c r="RAL92" s="380"/>
      <c r="RAM92" s="28"/>
      <c r="RAN92" s="381"/>
      <c r="RAO92" s="392"/>
      <c r="RAP92" s="388"/>
      <c r="RAQ92" s="135"/>
      <c r="RAR92" s="135"/>
      <c r="RAS92" s="382"/>
      <c r="RAT92" s="135"/>
      <c r="RAU92" s="383"/>
      <c r="RAV92" s="383"/>
      <c r="RAW92" s="379"/>
      <c r="RAX92" s="380"/>
      <c r="RAY92" s="28"/>
      <c r="RAZ92" s="381"/>
      <c r="RBA92" s="392"/>
      <c r="RBB92" s="388"/>
      <c r="RBC92" s="135"/>
      <c r="RBD92" s="135"/>
      <c r="RBE92" s="382"/>
      <c r="RBF92" s="135"/>
      <c r="RBG92" s="383"/>
      <c r="RBH92" s="383"/>
      <c r="RBI92" s="379"/>
      <c r="RBJ92" s="380"/>
      <c r="RBK92" s="28"/>
      <c r="RBL92" s="381"/>
      <c r="RBM92" s="392"/>
      <c r="RBN92" s="388"/>
      <c r="RBO92" s="135"/>
      <c r="RBP92" s="135"/>
      <c r="RBQ92" s="382"/>
      <c r="RBR92" s="135"/>
      <c r="RBS92" s="383"/>
      <c r="RBT92" s="383"/>
      <c r="RBU92" s="379"/>
      <c r="RBV92" s="380"/>
      <c r="RBW92" s="28"/>
      <c r="RBX92" s="381"/>
      <c r="RBY92" s="392"/>
      <c r="RBZ92" s="388"/>
      <c r="RCA92" s="135"/>
      <c r="RCB92" s="135"/>
      <c r="RCC92" s="382"/>
      <c r="RCD92" s="135"/>
      <c r="RCE92" s="383"/>
      <c r="RCF92" s="383"/>
      <c r="RCG92" s="379"/>
      <c r="RCH92" s="380"/>
      <c r="RCI92" s="28"/>
      <c r="RCJ92" s="381"/>
      <c r="RCK92" s="392"/>
      <c r="RCL92" s="388"/>
      <c r="RCM92" s="135"/>
      <c r="RCN92" s="135"/>
      <c r="RCO92" s="382"/>
      <c r="RCP92" s="135"/>
      <c r="RCQ92" s="383"/>
      <c r="RCR92" s="383"/>
      <c r="RCS92" s="379"/>
      <c r="RCT92" s="380"/>
      <c r="RCU92" s="28"/>
      <c r="RCV92" s="381"/>
      <c r="RCW92" s="392"/>
      <c r="RCX92" s="388"/>
      <c r="RCY92" s="135"/>
      <c r="RCZ92" s="135"/>
      <c r="RDA92" s="382"/>
      <c r="RDB92" s="135"/>
      <c r="RDC92" s="383"/>
      <c r="RDD92" s="383"/>
      <c r="RDE92" s="379"/>
      <c r="RDF92" s="380"/>
      <c r="RDG92" s="28"/>
      <c r="RDH92" s="381"/>
      <c r="RDI92" s="392"/>
      <c r="RDJ92" s="388"/>
      <c r="RDK92" s="135"/>
      <c r="RDL92" s="135"/>
      <c r="RDM92" s="382"/>
      <c r="RDN92" s="135"/>
      <c r="RDO92" s="383"/>
      <c r="RDP92" s="383"/>
      <c r="RDQ92" s="379"/>
      <c r="RDR92" s="380"/>
      <c r="RDS92" s="28"/>
      <c r="RDT92" s="381"/>
      <c r="RDU92" s="392"/>
      <c r="RDV92" s="388"/>
      <c r="RDW92" s="135"/>
      <c r="RDX92" s="135"/>
      <c r="RDY92" s="382"/>
      <c r="RDZ92" s="135"/>
      <c r="REA92" s="383"/>
      <c r="REB92" s="383"/>
      <c r="REC92" s="379"/>
      <c r="RED92" s="380"/>
      <c r="REE92" s="28"/>
      <c r="REF92" s="381"/>
      <c r="REG92" s="392"/>
      <c r="REH92" s="388"/>
      <c r="REI92" s="135"/>
      <c r="REJ92" s="135"/>
      <c r="REK92" s="382"/>
      <c r="REL92" s="135"/>
      <c r="REM92" s="383"/>
      <c r="REN92" s="383"/>
      <c r="REO92" s="379"/>
      <c r="REP92" s="380"/>
      <c r="REQ92" s="28"/>
      <c r="RER92" s="381"/>
      <c r="RES92" s="392"/>
      <c r="RET92" s="388"/>
      <c r="REU92" s="135"/>
      <c r="REV92" s="135"/>
      <c r="REW92" s="382"/>
      <c r="REX92" s="135"/>
      <c r="REY92" s="383"/>
      <c r="REZ92" s="383"/>
      <c r="RFA92" s="379"/>
      <c r="RFB92" s="380"/>
      <c r="RFC92" s="28"/>
      <c r="RFD92" s="381"/>
      <c r="RFE92" s="392"/>
      <c r="RFF92" s="388"/>
      <c r="RFG92" s="135"/>
      <c r="RFH92" s="135"/>
      <c r="RFI92" s="382"/>
      <c r="RFJ92" s="135"/>
      <c r="RFK92" s="383"/>
      <c r="RFL92" s="383"/>
      <c r="RFM92" s="379"/>
      <c r="RFN92" s="380"/>
      <c r="RFO92" s="28"/>
      <c r="RFP92" s="381"/>
      <c r="RFQ92" s="392"/>
      <c r="RFR92" s="388"/>
      <c r="RFS92" s="135"/>
      <c r="RFT92" s="135"/>
      <c r="RFU92" s="382"/>
      <c r="RFV92" s="135"/>
      <c r="RFW92" s="383"/>
      <c r="RFX92" s="383"/>
      <c r="RFY92" s="379"/>
      <c r="RFZ92" s="380"/>
      <c r="RGA92" s="28"/>
      <c r="RGB92" s="381"/>
      <c r="RGC92" s="392"/>
      <c r="RGD92" s="388"/>
      <c r="RGE92" s="135"/>
      <c r="RGF92" s="135"/>
      <c r="RGG92" s="382"/>
      <c r="RGH92" s="135"/>
      <c r="RGI92" s="383"/>
      <c r="RGJ92" s="383"/>
      <c r="RGK92" s="379"/>
      <c r="RGL92" s="380"/>
      <c r="RGM92" s="28"/>
      <c r="RGN92" s="381"/>
      <c r="RGO92" s="392"/>
      <c r="RGP92" s="388"/>
      <c r="RGQ92" s="135"/>
      <c r="RGR92" s="135"/>
      <c r="RGS92" s="382"/>
      <c r="RGT92" s="135"/>
      <c r="RGU92" s="383"/>
      <c r="RGV92" s="383"/>
      <c r="RGW92" s="379"/>
      <c r="RGX92" s="380"/>
      <c r="RGY92" s="28"/>
      <c r="RGZ92" s="381"/>
      <c r="RHA92" s="392"/>
      <c r="RHB92" s="388"/>
      <c r="RHC92" s="135"/>
      <c r="RHD92" s="135"/>
      <c r="RHE92" s="382"/>
      <c r="RHF92" s="135"/>
      <c r="RHG92" s="383"/>
      <c r="RHH92" s="383"/>
      <c r="RHI92" s="379"/>
      <c r="RHJ92" s="380"/>
      <c r="RHK92" s="28"/>
      <c r="RHL92" s="381"/>
      <c r="RHM92" s="392"/>
      <c r="RHN92" s="388"/>
      <c r="RHO92" s="135"/>
      <c r="RHP92" s="135"/>
      <c r="RHQ92" s="382"/>
      <c r="RHR92" s="135"/>
      <c r="RHS92" s="383"/>
      <c r="RHT92" s="383"/>
      <c r="RHU92" s="379"/>
      <c r="RHV92" s="380"/>
      <c r="RHW92" s="28"/>
      <c r="RHX92" s="381"/>
      <c r="RHY92" s="392"/>
      <c r="RHZ92" s="388"/>
      <c r="RIA92" s="135"/>
      <c r="RIB92" s="135"/>
      <c r="RIC92" s="382"/>
      <c r="RID92" s="135"/>
      <c r="RIE92" s="383"/>
      <c r="RIF92" s="383"/>
      <c r="RIG92" s="379"/>
      <c r="RIH92" s="380"/>
      <c r="RII92" s="28"/>
      <c r="RIJ92" s="381"/>
      <c r="RIK92" s="392"/>
      <c r="RIL92" s="388"/>
      <c r="RIM92" s="135"/>
      <c r="RIN92" s="135"/>
      <c r="RIO92" s="382"/>
      <c r="RIP92" s="135"/>
      <c r="RIQ92" s="383"/>
      <c r="RIR92" s="383"/>
      <c r="RIS92" s="379"/>
      <c r="RIT92" s="380"/>
      <c r="RIU92" s="28"/>
      <c r="RIV92" s="381"/>
      <c r="RIW92" s="392"/>
      <c r="RIX92" s="388"/>
      <c r="RIY92" s="135"/>
      <c r="RIZ92" s="135"/>
      <c r="RJA92" s="382"/>
      <c r="RJB92" s="135"/>
      <c r="RJC92" s="383"/>
      <c r="RJD92" s="383"/>
      <c r="RJE92" s="379"/>
      <c r="RJF92" s="380"/>
      <c r="RJG92" s="28"/>
      <c r="RJH92" s="381"/>
      <c r="RJI92" s="392"/>
      <c r="RJJ92" s="388"/>
      <c r="RJK92" s="135"/>
      <c r="RJL92" s="135"/>
      <c r="RJM92" s="382"/>
      <c r="RJN92" s="135"/>
      <c r="RJO92" s="383"/>
      <c r="RJP92" s="383"/>
      <c r="RJQ92" s="379"/>
      <c r="RJR92" s="380"/>
      <c r="RJS92" s="28"/>
      <c r="RJT92" s="381"/>
      <c r="RJU92" s="392"/>
      <c r="RJV92" s="388"/>
      <c r="RJW92" s="135"/>
      <c r="RJX92" s="135"/>
      <c r="RJY92" s="382"/>
      <c r="RJZ92" s="135"/>
      <c r="RKA92" s="383"/>
      <c r="RKB92" s="383"/>
      <c r="RKC92" s="379"/>
      <c r="RKD92" s="380"/>
      <c r="RKE92" s="28"/>
      <c r="RKF92" s="381"/>
      <c r="RKG92" s="392"/>
      <c r="RKH92" s="388"/>
      <c r="RKI92" s="135"/>
      <c r="RKJ92" s="135"/>
      <c r="RKK92" s="382"/>
      <c r="RKL92" s="135"/>
      <c r="RKM92" s="383"/>
      <c r="RKN92" s="383"/>
      <c r="RKO92" s="379"/>
      <c r="RKP92" s="380"/>
      <c r="RKQ92" s="28"/>
      <c r="RKR92" s="381"/>
      <c r="RKS92" s="392"/>
      <c r="RKT92" s="388"/>
      <c r="RKU92" s="135"/>
      <c r="RKV92" s="135"/>
      <c r="RKW92" s="382"/>
      <c r="RKX92" s="135"/>
      <c r="RKY92" s="383"/>
      <c r="RKZ92" s="383"/>
      <c r="RLA92" s="379"/>
      <c r="RLB92" s="380"/>
      <c r="RLC92" s="28"/>
      <c r="RLD92" s="381"/>
      <c r="RLE92" s="392"/>
      <c r="RLF92" s="388"/>
      <c r="RLG92" s="135"/>
      <c r="RLH92" s="135"/>
      <c r="RLI92" s="382"/>
      <c r="RLJ92" s="135"/>
      <c r="RLK92" s="383"/>
      <c r="RLL92" s="383"/>
      <c r="RLM92" s="379"/>
      <c r="RLN92" s="380"/>
      <c r="RLO92" s="28"/>
      <c r="RLP92" s="381"/>
      <c r="RLQ92" s="392"/>
      <c r="RLR92" s="388"/>
      <c r="RLS92" s="135"/>
      <c r="RLT92" s="135"/>
      <c r="RLU92" s="382"/>
      <c r="RLV92" s="135"/>
      <c r="RLW92" s="383"/>
      <c r="RLX92" s="383"/>
      <c r="RLY92" s="379"/>
      <c r="RLZ92" s="380"/>
      <c r="RMA92" s="28"/>
      <c r="RMB92" s="381"/>
      <c r="RMC92" s="392"/>
      <c r="RMD92" s="388"/>
      <c r="RME92" s="135"/>
      <c r="RMF92" s="135"/>
      <c r="RMG92" s="382"/>
      <c r="RMH92" s="135"/>
      <c r="RMI92" s="383"/>
      <c r="RMJ92" s="383"/>
      <c r="RMK92" s="379"/>
      <c r="RML92" s="380"/>
      <c r="RMM92" s="28"/>
      <c r="RMN92" s="381"/>
      <c r="RMO92" s="392"/>
      <c r="RMP92" s="388"/>
      <c r="RMQ92" s="135"/>
      <c r="RMR92" s="135"/>
      <c r="RMS92" s="382"/>
      <c r="RMT92" s="135"/>
      <c r="RMU92" s="383"/>
      <c r="RMV92" s="383"/>
      <c r="RMW92" s="379"/>
      <c r="RMX92" s="380"/>
      <c r="RMY92" s="28"/>
      <c r="RMZ92" s="381"/>
      <c r="RNA92" s="392"/>
      <c r="RNB92" s="388"/>
      <c r="RNC92" s="135"/>
      <c r="RND92" s="135"/>
      <c r="RNE92" s="382"/>
      <c r="RNF92" s="135"/>
      <c r="RNG92" s="383"/>
      <c r="RNH92" s="383"/>
      <c r="RNI92" s="379"/>
      <c r="RNJ92" s="380"/>
      <c r="RNK92" s="28"/>
      <c r="RNL92" s="381"/>
      <c r="RNM92" s="392"/>
      <c r="RNN92" s="388"/>
      <c r="RNO92" s="135"/>
      <c r="RNP92" s="135"/>
      <c r="RNQ92" s="382"/>
      <c r="RNR92" s="135"/>
      <c r="RNS92" s="383"/>
      <c r="RNT92" s="383"/>
      <c r="RNU92" s="379"/>
      <c r="RNV92" s="380"/>
      <c r="RNW92" s="28"/>
      <c r="RNX92" s="381"/>
      <c r="RNY92" s="392"/>
      <c r="RNZ92" s="388"/>
      <c r="ROA92" s="135"/>
      <c r="ROB92" s="135"/>
      <c r="ROC92" s="382"/>
      <c r="ROD92" s="135"/>
      <c r="ROE92" s="383"/>
      <c r="ROF92" s="383"/>
      <c r="ROG92" s="379"/>
      <c r="ROH92" s="380"/>
      <c r="ROI92" s="28"/>
      <c r="ROJ92" s="381"/>
      <c r="ROK92" s="392"/>
      <c r="ROL92" s="388"/>
      <c r="ROM92" s="135"/>
      <c r="RON92" s="135"/>
      <c r="ROO92" s="382"/>
      <c r="ROP92" s="135"/>
      <c r="ROQ92" s="383"/>
      <c r="ROR92" s="383"/>
      <c r="ROS92" s="379"/>
      <c r="ROT92" s="380"/>
      <c r="ROU92" s="28"/>
      <c r="ROV92" s="381"/>
      <c r="ROW92" s="392"/>
      <c r="ROX92" s="388"/>
      <c r="ROY92" s="135"/>
      <c r="ROZ92" s="135"/>
      <c r="RPA92" s="382"/>
      <c r="RPB92" s="135"/>
      <c r="RPC92" s="383"/>
      <c r="RPD92" s="383"/>
      <c r="RPE92" s="379"/>
      <c r="RPF92" s="380"/>
      <c r="RPG92" s="28"/>
      <c r="RPH92" s="381"/>
      <c r="RPI92" s="392"/>
      <c r="RPJ92" s="388"/>
      <c r="RPK92" s="135"/>
      <c r="RPL92" s="135"/>
      <c r="RPM92" s="382"/>
      <c r="RPN92" s="135"/>
      <c r="RPO92" s="383"/>
      <c r="RPP92" s="383"/>
      <c r="RPQ92" s="379"/>
      <c r="RPR92" s="380"/>
      <c r="RPS92" s="28"/>
      <c r="RPT92" s="381"/>
      <c r="RPU92" s="392"/>
      <c r="RPV92" s="388"/>
      <c r="RPW92" s="135"/>
      <c r="RPX92" s="135"/>
      <c r="RPY92" s="382"/>
      <c r="RPZ92" s="135"/>
      <c r="RQA92" s="383"/>
      <c r="RQB92" s="383"/>
      <c r="RQC92" s="379"/>
      <c r="RQD92" s="380"/>
      <c r="RQE92" s="28"/>
      <c r="RQF92" s="381"/>
      <c r="RQG92" s="392"/>
      <c r="RQH92" s="388"/>
      <c r="RQI92" s="135"/>
      <c r="RQJ92" s="135"/>
      <c r="RQK92" s="382"/>
      <c r="RQL92" s="135"/>
      <c r="RQM92" s="383"/>
      <c r="RQN92" s="383"/>
      <c r="RQO92" s="379"/>
      <c r="RQP92" s="380"/>
      <c r="RQQ92" s="28"/>
      <c r="RQR92" s="381"/>
      <c r="RQS92" s="392"/>
      <c r="RQT92" s="388"/>
      <c r="RQU92" s="135"/>
      <c r="RQV92" s="135"/>
      <c r="RQW92" s="382"/>
      <c r="RQX92" s="135"/>
      <c r="RQY92" s="383"/>
      <c r="RQZ92" s="383"/>
      <c r="RRA92" s="379"/>
      <c r="RRB92" s="380"/>
      <c r="RRC92" s="28"/>
      <c r="RRD92" s="381"/>
      <c r="RRE92" s="392"/>
      <c r="RRF92" s="388"/>
      <c r="RRG92" s="135"/>
      <c r="RRH92" s="135"/>
      <c r="RRI92" s="382"/>
      <c r="RRJ92" s="135"/>
      <c r="RRK92" s="383"/>
      <c r="RRL92" s="383"/>
      <c r="RRM92" s="379"/>
      <c r="RRN92" s="380"/>
      <c r="RRO92" s="28"/>
      <c r="RRP92" s="381"/>
      <c r="RRQ92" s="392"/>
      <c r="RRR92" s="388"/>
      <c r="RRS92" s="135"/>
      <c r="RRT92" s="135"/>
      <c r="RRU92" s="382"/>
      <c r="RRV92" s="135"/>
      <c r="RRW92" s="383"/>
      <c r="RRX92" s="383"/>
      <c r="RRY92" s="379"/>
      <c r="RRZ92" s="380"/>
      <c r="RSA92" s="28"/>
      <c r="RSB92" s="381"/>
      <c r="RSC92" s="392"/>
      <c r="RSD92" s="388"/>
      <c r="RSE92" s="135"/>
      <c r="RSF92" s="135"/>
      <c r="RSG92" s="382"/>
      <c r="RSH92" s="135"/>
      <c r="RSI92" s="383"/>
      <c r="RSJ92" s="383"/>
      <c r="RSK92" s="379"/>
      <c r="RSL92" s="380"/>
      <c r="RSM92" s="28"/>
      <c r="RSN92" s="381"/>
      <c r="RSO92" s="392"/>
      <c r="RSP92" s="388"/>
      <c r="RSQ92" s="135"/>
      <c r="RSR92" s="135"/>
      <c r="RSS92" s="382"/>
      <c r="RST92" s="135"/>
      <c r="RSU92" s="383"/>
      <c r="RSV92" s="383"/>
      <c r="RSW92" s="379"/>
      <c r="RSX92" s="380"/>
      <c r="RSY92" s="28"/>
      <c r="RSZ92" s="381"/>
      <c r="RTA92" s="392"/>
      <c r="RTB92" s="388"/>
      <c r="RTC92" s="135"/>
      <c r="RTD92" s="135"/>
      <c r="RTE92" s="382"/>
      <c r="RTF92" s="135"/>
      <c r="RTG92" s="383"/>
      <c r="RTH92" s="383"/>
      <c r="RTI92" s="379"/>
      <c r="RTJ92" s="380"/>
      <c r="RTK92" s="28"/>
      <c r="RTL92" s="381"/>
      <c r="RTM92" s="392"/>
      <c r="RTN92" s="388"/>
      <c r="RTO92" s="135"/>
      <c r="RTP92" s="135"/>
      <c r="RTQ92" s="382"/>
      <c r="RTR92" s="135"/>
      <c r="RTS92" s="383"/>
      <c r="RTT92" s="383"/>
      <c r="RTU92" s="379"/>
      <c r="RTV92" s="380"/>
      <c r="RTW92" s="28"/>
      <c r="RTX92" s="381"/>
      <c r="RTY92" s="392"/>
      <c r="RTZ92" s="388"/>
      <c r="RUA92" s="135"/>
      <c r="RUB92" s="135"/>
      <c r="RUC92" s="382"/>
      <c r="RUD92" s="135"/>
      <c r="RUE92" s="383"/>
      <c r="RUF92" s="383"/>
      <c r="RUG92" s="379"/>
      <c r="RUH92" s="380"/>
      <c r="RUI92" s="28"/>
      <c r="RUJ92" s="381"/>
      <c r="RUK92" s="392"/>
      <c r="RUL92" s="388"/>
      <c r="RUM92" s="135"/>
      <c r="RUN92" s="135"/>
      <c r="RUO92" s="382"/>
      <c r="RUP92" s="135"/>
      <c r="RUQ92" s="383"/>
      <c r="RUR92" s="383"/>
      <c r="RUS92" s="379"/>
      <c r="RUT92" s="380"/>
      <c r="RUU92" s="28"/>
      <c r="RUV92" s="381"/>
      <c r="RUW92" s="392"/>
      <c r="RUX92" s="388"/>
      <c r="RUY92" s="135"/>
      <c r="RUZ92" s="135"/>
      <c r="RVA92" s="382"/>
      <c r="RVB92" s="135"/>
      <c r="RVC92" s="383"/>
      <c r="RVD92" s="383"/>
      <c r="RVE92" s="379"/>
      <c r="RVF92" s="380"/>
      <c r="RVG92" s="28"/>
      <c r="RVH92" s="381"/>
      <c r="RVI92" s="392"/>
      <c r="RVJ92" s="388"/>
      <c r="RVK92" s="135"/>
      <c r="RVL92" s="135"/>
      <c r="RVM92" s="382"/>
      <c r="RVN92" s="135"/>
      <c r="RVO92" s="383"/>
      <c r="RVP92" s="383"/>
      <c r="RVQ92" s="379"/>
      <c r="RVR92" s="380"/>
      <c r="RVS92" s="28"/>
      <c r="RVT92" s="381"/>
      <c r="RVU92" s="392"/>
      <c r="RVV92" s="388"/>
      <c r="RVW92" s="135"/>
      <c r="RVX92" s="135"/>
      <c r="RVY92" s="382"/>
      <c r="RVZ92" s="135"/>
      <c r="RWA92" s="383"/>
      <c r="RWB92" s="383"/>
      <c r="RWC92" s="379"/>
      <c r="RWD92" s="380"/>
      <c r="RWE92" s="28"/>
      <c r="RWF92" s="381"/>
      <c r="RWG92" s="392"/>
      <c r="RWH92" s="388"/>
      <c r="RWI92" s="135"/>
      <c r="RWJ92" s="135"/>
      <c r="RWK92" s="382"/>
      <c r="RWL92" s="135"/>
      <c r="RWM92" s="383"/>
      <c r="RWN92" s="383"/>
      <c r="RWO92" s="379"/>
      <c r="RWP92" s="380"/>
      <c r="RWQ92" s="28"/>
      <c r="RWR92" s="381"/>
      <c r="RWS92" s="392"/>
      <c r="RWT92" s="388"/>
      <c r="RWU92" s="135"/>
      <c r="RWV92" s="135"/>
      <c r="RWW92" s="382"/>
      <c r="RWX92" s="135"/>
      <c r="RWY92" s="383"/>
      <c r="RWZ92" s="383"/>
      <c r="RXA92" s="379"/>
      <c r="RXB92" s="380"/>
      <c r="RXC92" s="28"/>
      <c r="RXD92" s="381"/>
      <c r="RXE92" s="392"/>
      <c r="RXF92" s="388"/>
      <c r="RXG92" s="135"/>
      <c r="RXH92" s="135"/>
      <c r="RXI92" s="382"/>
      <c r="RXJ92" s="135"/>
      <c r="RXK92" s="383"/>
      <c r="RXL92" s="383"/>
      <c r="RXM92" s="379"/>
      <c r="RXN92" s="380"/>
      <c r="RXO92" s="28"/>
      <c r="RXP92" s="381"/>
      <c r="RXQ92" s="392"/>
      <c r="RXR92" s="388"/>
      <c r="RXS92" s="135"/>
      <c r="RXT92" s="135"/>
      <c r="RXU92" s="382"/>
      <c r="RXV92" s="135"/>
      <c r="RXW92" s="383"/>
      <c r="RXX92" s="383"/>
      <c r="RXY92" s="379"/>
      <c r="RXZ92" s="380"/>
      <c r="RYA92" s="28"/>
      <c r="RYB92" s="381"/>
      <c r="RYC92" s="392"/>
      <c r="RYD92" s="388"/>
      <c r="RYE92" s="135"/>
      <c r="RYF92" s="135"/>
      <c r="RYG92" s="382"/>
      <c r="RYH92" s="135"/>
      <c r="RYI92" s="383"/>
      <c r="RYJ92" s="383"/>
      <c r="RYK92" s="379"/>
      <c r="RYL92" s="380"/>
      <c r="RYM92" s="28"/>
      <c r="RYN92" s="381"/>
      <c r="RYO92" s="392"/>
      <c r="RYP92" s="388"/>
      <c r="RYQ92" s="135"/>
      <c r="RYR92" s="135"/>
      <c r="RYS92" s="382"/>
      <c r="RYT92" s="135"/>
      <c r="RYU92" s="383"/>
      <c r="RYV92" s="383"/>
      <c r="RYW92" s="379"/>
      <c r="RYX92" s="380"/>
      <c r="RYY92" s="28"/>
      <c r="RYZ92" s="381"/>
      <c r="RZA92" s="392"/>
      <c r="RZB92" s="388"/>
      <c r="RZC92" s="135"/>
      <c r="RZD92" s="135"/>
      <c r="RZE92" s="382"/>
      <c r="RZF92" s="135"/>
      <c r="RZG92" s="383"/>
      <c r="RZH92" s="383"/>
      <c r="RZI92" s="379"/>
      <c r="RZJ92" s="380"/>
      <c r="RZK92" s="28"/>
      <c r="RZL92" s="381"/>
      <c r="RZM92" s="392"/>
      <c r="RZN92" s="388"/>
      <c r="RZO92" s="135"/>
      <c r="RZP92" s="135"/>
      <c r="RZQ92" s="382"/>
      <c r="RZR92" s="135"/>
      <c r="RZS92" s="383"/>
      <c r="RZT92" s="383"/>
      <c r="RZU92" s="379"/>
      <c r="RZV92" s="380"/>
      <c r="RZW92" s="28"/>
      <c r="RZX92" s="381"/>
      <c r="RZY92" s="392"/>
      <c r="RZZ92" s="388"/>
      <c r="SAA92" s="135"/>
      <c r="SAB92" s="135"/>
      <c r="SAC92" s="382"/>
      <c r="SAD92" s="135"/>
      <c r="SAE92" s="383"/>
      <c r="SAF92" s="383"/>
      <c r="SAG92" s="379"/>
      <c r="SAH92" s="380"/>
      <c r="SAI92" s="28"/>
      <c r="SAJ92" s="381"/>
      <c r="SAK92" s="392"/>
      <c r="SAL92" s="388"/>
      <c r="SAM92" s="135"/>
      <c r="SAN92" s="135"/>
      <c r="SAO92" s="382"/>
      <c r="SAP92" s="135"/>
      <c r="SAQ92" s="383"/>
      <c r="SAR92" s="383"/>
      <c r="SAS92" s="379"/>
      <c r="SAT92" s="380"/>
      <c r="SAU92" s="28"/>
      <c r="SAV92" s="381"/>
      <c r="SAW92" s="392"/>
      <c r="SAX92" s="388"/>
      <c r="SAY92" s="135"/>
      <c r="SAZ92" s="135"/>
      <c r="SBA92" s="382"/>
      <c r="SBB92" s="135"/>
      <c r="SBC92" s="383"/>
      <c r="SBD92" s="383"/>
      <c r="SBE92" s="379"/>
      <c r="SBF92" s="380"/>
      <c r="SBG92" s="28"/>
      <c r="SBH92" s="381"/>
      <c r="SBI92" s="392"/>
      <c r="SBJ92" s="388"/>
      <c r="SBK92" s="135"/>
      <c r="SBL92" s="135"/>
      <c r="SBM92" s="382"/>
      <c r="SBN92" s="135"/>
      <c r="SBO92" s="383"/>
      <c r="SBP92" s="383"/>
      <c r="SBQ92" s="379"/>
      <c r="SBR92" s="380"/>
      <c r="SBS92" s="28"/>
      <c r="SBT92" s="381"/>
      <c r="SBU92" s="392"/>
      <c r="SBV92" s="388"/>
      <c r="SBW92" s="135"/>
      <c r="SBX92" s="135"/>
      <c r="SBY92" s="382"/>
      <c r="SBZ92" s="135"/>
      <c r="SCA92" s="383"/>
      <c r="SCB92" s="383"/>
      <c r="SCC92" s="379"/>
      <c r="SCD92" s="380"/>
      <c r="SCE92" s="28"/>
      <c r="SCF92" s="381"/>
      <c r="SCG92" s="392"/>
      <c r="SCH92" s="388"/>
      <c r="SCI92" s="135"/>
      <c r="SCJ92" s="135"/>
      <c r="SCK92" s="382"/>
      <c r="SCL92" s="135"/>
      <c r="SCM92" s="383"/>
      <c r="SCN92" s="383"/>
      <c r="SCO92" s="379"/>
      <c r="SCP92" s="380"/>
      <c r="SCQ92" s="28"/>
      <c r="SCR92" s="381"/>
      <c r="SCS92" s="392"/>
      <c r="SCT92" s="388"/>
      <c r="SCU92" s="135"/>
      <c r="SCV92" s="135"/>
      <c r="SCW92" s="382"/>
      <c r="SCX92" s="135"/>
      <c r="SCY92" s="383"/>
      <c r="SCZ92" s="383"/>
      <c r="SDA92" s="379"/>
      <c r="SDB92" s="380"/>
      <c r="SDC92" s="28"/>
      <c r="SDD92" s="381"/>
      <c r="SDE92" s="392"/>
      <c r="SDF92" s="388"/>
      <c r="SDG92" s="135"/>
      <c r="SDH92" s="135"/>
      <c r="SDI92" s="382"/>
      <c r="SDJ92" s="135"/>
      <c r="SDK92" s="383"/>
      <c r="SDL92" s="383"/>
      <c r="SDM92" s="379"/>
      <c r="SDN92" s="380"/>
      <c r="SDO92" s="28"/>
      <c r="SDP92" s="381"/>
      <c r="SDQ92" s="392"/>
      <c r="SDR92" s="388"/>
      <c r="SDS92" s="135"/>
      <c r="SDT92" s="135"/>
      <c r="SDU92" s="382"/>
      <c r="SDV92" s="135"/>
      <c r="SDW92" s="383"/>
      <c r="SDX92" s="383"/>
      <c r="SDY92" s="379"/>
      <c r="SDZ92" s="380"/>
      <c r="SEA92" s="28"/>
      <c r="SEB92" s="381"/>
      <c r="SEC92" s="392"/>
      <c r="SED92" s="388"/>
      <c r="SEE92" s="135"/>
      <c r="SEF92" s="135"/>
      <c r="SEG92" s="382"/>
      <c r="SEH92" s="135"/>
      <c r="SEI92" s="383"/>
      <c r="SEJ92" s="383"/>
      <c r="SEK92" s="379"/>
      <c r="SEL92" s="380"/>
      <c r="SEM92" s="28"/>
      <c r="SEN92" s="381"/>
      <c r="SEO92" s="392"/>
      <c r="SEP92" s="388"/>
      <c r="SEQ92" s="135"/>
      <c r="SER92" s="135"/>
      <c r="SES92" s="382"/>
      <c r="SET92" s="135"/>
      <c r="SEU92" s="383"/>
      <c r="SEV92" s="383"/>
      <c r="SEW92" s="379"/>
      <c r="SEX92" s="380"/>
      <c r="SEY92" s="28"/>
      <c r="SEZ92" s="381"/>
      <c r="SFA92" s="392"/>
      <c r="SFB92" s="388"/>
      <c r="SFC92" s="135"/>
      <c r="SFD92" s="135"/>
      <c r="SFE92" s="382"/>
      <c r="SFF92" s="135"/>
      <c r="SFG92" s="383"/>
      <c r="SFH92" s="383"/>
      <c r="SFI92" s="379"/>
      <c r="SFJ92" s="380"/>
      <c r="SFK92" s="28"/>
      <c r="SFL92" s="381"/>
      <c r="SFM92" s="392"/>
      <c r="SFN92" s="388"/>
      <c r="SFO92" s="135"/>
      <c r="SFP92" s="135"/>
      <c r="SFQ92" s="382"/>
      <c r="SFR92" s="135"/>
      <c r="SFS92" s="383"/>
      <c r="SFT92" s="383"/>
      <c r="SFU92" s="379"/>
      <c r="SFV92" s="380"/>
      <c r="SFW92" s="28"/>
      <c r="SFX92" s="381"/>
      <c r="SFY92" s="392"/>
      <c r="SFZ92" s="388"/>
      <c r="SGA92" s="135"/>
      <c r="SGB92" s="135"/>
      <c r="SGC92" s="382"/>
      <c r="SGD92" s="135"/>
      <c r="SGE92" s="383"/>
      <c r="SGF92" s="383"/>
      <c r="SGG92" s="379"/>
      <c r="SGH92" s="380"/>
      <c r="SGI92" s="28"/>
      <c r="SGJ92" s="381"/>
      <c r="SGK92" s="392"/>
      <c r="SGL92" s="388"/>
      <c r="SGM92" s="135"/>
      <c r="SGN92" s="135"/>
      <c r="SGO92" s="382"/>
      <c r="SGP92" s="135"/>
      <c r="SGQ92" s="383"/>
      <c r="SGR92" s="383"/>
      <c r="SGS92" s="379"/>
      <c r="SGT92" s="380"/>
      <c r="SGU92" s="28"/>
      <c r="SGV92" s="381"/>
      <c r="SGW92" s="392"/>
      <c r="SGX92" s="388"/>
      <c r="SGY92" s="135"/>
      <c r="SGZ92" s="135"/>
      <c r="SHA92" s="382"/>
      <c r="SHB92" s="135"/>
      <c r="SHC92" s="383"/>
      <c r="SHD92" s="383"/>
      <c r="SHE92" s="379"/>
      <c r="SHF92" s="380"/>
      <c r="SHG92" s="28"/>
      <c r="SHH92" s="381"/>
      <c r="SHI92" s="392"/>
      <c r="SHJ92" s="388"/>
      <c r="SHK92" s="135"/>
      <c r="SHL92" s="135"/>
      <c r="SHM92" s="382"/>
      <c r="SHN92" s="135"/>
      <c r="SHO92" s="383"/>
      <c r="SHP92" s="383"/>
      <c r="SHQ92" s="379"/>
      <c r="SHR92" s="380"/>
      <c r="SHS92" s="28"/>
      <c r="SHT92" s="381"/>
      <c r="SHU92" s="392"/>
      <c r="SHV92" s="388"/>
      <c r="SHW92" s="135"/>
      <c r="SHX92" s="135"/>
      <c r="SHY92" s="382"/>
      <c r="SHZ92" s="135"/>
      <c r="SIA92" s="383"/>
      <c r="SIB92" s="383"/>
      <c r="SIC92" s="379"/>
      <c r="SID92" s="380"/>
      <c r="SIE92" s="28"/>
      <c r="SIF92" s="381"/>
      <c r="SIG92" s="392"/>
      <c r="SIH92" s="388"/>
      <c r="SII92" s="135"/>
      <c r="SIJ92" s="135"/>
      <c r="SIK92" s="382"/>
      <c r="SIL92" s="135"/>
      <c r="SIM92" s="383"/>
      <c r="SIN92" s="383"/>
      <c r="SIO92" s="379"/>
      <c r="SIP92" s="380"/>
      <c r="SIQ92" s="28"/>
      <c r="SIR92" s="381"/>
      <c r="SIS92" s="392"/>
      <c r="SIT92" s="388"/>
      <c r="SIU92" s="135"/>
      <c r="SIV92" s="135"/>
      <c r="SIW92" s="382"/>
      <c r="SIX92" s="135"/>
      <c r="SIY92" s="383"/>
      <c r="SIZ92" s="383"/>
      <c r="SJA92" s="379"/>
      <c r="SJB92" s="380"/>
      <c r="SJC92" s="28"/>
      <c r="SJD92" s="381"/>
      <c r="SJE92" s="392"/>
      <c r="SJF92" s="388"/>
      <c r="SJG92" s="135"/>
      <c r="SJH92" s="135"/>
      <c r="SJI92" s="382"/>
      <c r="SJJ92" s="135"/>
      <c r="SJK92" s="383"/>
      <c r="SJL92" s="383"/>
      <c r="SJM92" s="379"/>
      <c r="SJN92" s="380"/>
      <c r="SJO92" s="28"/>
      <c r="SJP92" s="381"/>
      <c r="SJQ92" s="392"/>
      <c r="SJR92" s="388"/>
      <c r="SJS92" s="135"/>
      <c r="SJT92" s="135"/>
      <c r="SJU92" s="382"/>
      <c r="SJV92" s="135"/>
      <c r="SJW92" s="383"/>
      <c r="SJX92" s="383"/>
      <c r="SJY92" s="379"/>
      <c r="SJZ92" s="380"/>
      <c r="SKA92" s="28"/>
      <c r="SKB92" s="381"/>
      <c r="SKC92" s="392"/>
      <c r="SKD92" s="388"/>
      <c r="SKE92" s="135"/>
      <c r="SKF92" s="135"/>
      <c r="SKG92" s="382"/>
      <c r="SKH92" s="135"/>
      <c r="SKI92" s="383"/>
      <c r="SKJ92" s="383"/>
      <c r="SKK92" s="379"/>
      <c r="SKL92" s="380"/>
      <c r="SKM92" s="28"/>
      <c r="SKN92" s="381"/>
      <c r="SKO92" s="392"/>
      <c r="SKP92" s="388"/>
      <c r="SKQ92" s="135"/>
      <c r="SKR92" s="135"/>
      <c r="SKS92" s="382"/>
      <c r="SKT92" s="135"/>
      <c r="SKU92" s="383"/>
      <c r="SKV92" s="383"/>
      <c r="SKW92" s="379"/>
      <c r="SKX92" s="380"/>
      <c r="SKY92" s="28"/>
      <c r="SKZ92" s="381"/>
      <c r="SLA92" s="392"/>
      <c r="SLB92" s="388"/>
      <c r="SLC92" s="135"/>
      <c r="SLD92" s="135"/>
      <c r="SLE92" s="382"/>
      <c r="SLF92" s="135"/>
      <c r="SLG92" s="383"/>
      <c r="SLH92" s="383"/>
      <c r="SLI92" s="379"/>
      <c r="SLJ92" s="380"/>
      <c r="SLK92" s="28"/>
      <c r="SLL92" s="381"/>
      <c r="SLM92" s="392"/>
      <c r="SLN92" s="388"/>
      <c r="SLO92" s="135"/>
      <c r="SLP92" s="135"/>
      <c r="SLQ92" s="382"/>
      <c r="SLR92" s="135"/>
      <c r="SLS92" s="383"/>
      <c r="SLT92" s="383"/>
      <c r="SLU92" s="379"/>
      <c r="SLV92" s="380"/>
      <c r="SLW92" s="28"/>
      <c r="SLX92" s="381"/>
      <c r="SLY92" s="392"/>
      <c r="SLZ92" s="388"/>
      <c r="SMA92" s="135"/>
      <c r="SMB92" s="135"/>
      <c r="SMC92" s="382"/>
      <c r="SMD92" s="135"/>
      <c r="SME92" s="383"/>
      <c r="SMF92" s="383"/>
      <c r="SMG92" s="379"/>
      <c r="SMH92" s="380"/>
      <c r="SMI92" s="28"/>
      <c r="SMJ92" s="381"/>
      <c r="SMK92" s="392"/>
      <c r="SML92" s="388"/>
      <c r="SMM92" s="135"/>
      <c r="SMN92" s="135"/>
      <c r="SMO92" s="382"/>
      <c r="SMP92" s="135"/>
      <c r="SMQ92" s="383"/>
      <c r="SMR92" s="383"/>
      <c r="SMS92" s="379"/>
      <c r="SMT92" s="380"/>
      <c r="SMU92" s="28"/>
      <c r="SMV92" s="381"/>
      <c r="SMW92" s="392"/>
      <c r="SMX92" s="388"/>
      <c r="SMY92" s="135"/>
      <c r="SMZ92" s="135"/>
      <c r="SNA92" s="382"/>
      <c r="SNB92" s="135"/>
      <c r="SNC92" s="383"/>
      <c r="SND92" s="383"/>
      <c r="SNE92" s="379"/>
      <c r="SNF92" s="380"/>
      <c r="SNG92" s="28"/>
      <c r="SNH92" s="381"/>
      <c r="SNI92" s="392"/>
      <c r="SNJ92" s="388"/>
      <c r="SNK92" s="135"/>
      <c r="SNL92" s="135"/>
      <c r="SNM92" s="382"/>
      <c r="SNN92" s="135"/>
      <c r="SNO92" s="383"/>
      <c r="SNP92" s="383"/>
      <c r="SNQ92" s="379"/>
      <c r="SNR92" s="380"/>
      <c r="SNS92" s="28"/>
      <c r="SNT92" s="381"/>
      <c r="SNU92" s="392"/>
      <c r="SNV92" s="388"/>
      <c r="SNW92" s="135"/>
      <c r="SNX92" s="135"/>
      <c r="SNY92" s="382"/>
      <c r="SNZ92" s="135"/>
      <c r="SOA92" s="383"/>
      <c r="SOB92" s="383"/>
      <c r="SOC92" s="379"/>
      <c r="SOD92" s="380"/>
      <c r="SOE92" s="28"/>
      <c r="SOF92" s="381"/>
      <c r="SOG92" s="392"/>
      <c r="SOH92" s="388"/>
      <c r="SOI92" s="135"/>
      <c r="SOJ92" s="135"/>
      <c r="SOK92" s="382"/>
      <c r="SOL92" s="135"/>
      <c r="SOM92" s="383"/>
      <c r="SON92" s="383"/>
      <c r="SOO92" s="379"/>
      <c r="SOP92" s="380"/>
      <c r="SOQ92" s="28"/>
      <c r="SOR92" s="381"/>
      <c r="SOS92" s="392"/>
      <c r="SOT92" s="388"/>
      <c r="SOU92" s="135"/>
      <c r="SOV92" s="135"/>
      <c r="SOW92" s="382"/>
      <c r="SOX92" s="135"/>
      <c r="SOY92" s="383"/>
      <c r="SOZ92" s="383"/>
      <c r="SPA92" s="379"/>
      <c r="SPB92" s="380"/>
      <c r="SPC92" s="28"/>
      <c r="SPD92" s="381"/>
      <c r="SPE92" s="392"/>
      <c r="SPF92" s="388"/>
      <c r="SPG92" s="135"/>
      <c r="SPH92" s="135"/>
      <c r="SPI92" s="382"/>
      <c r="SPJ92" s="135"/>
      <c r="SPK92" s="383"/>
      <c r="SPL92" s="383"/>
      <c r="SPM92" s="379"/>
      <c r="SPN92" s="380"/>
      <c r="SPO92" s="28"/>
      <c r="SPP92" s="381"/>
      <c r="SPQ92" s="392"/>
      <c r="SPR92" s="388"/>
      <c r="SPS92" s="135"/>
      <c r="SPT92" s="135"/>
      <c r="SPU92" s="382"/>
      <c r="SPV92" s="135"/>
      <c r="SPW92" s="383"/>
      <c r="SPX92" s="383"/>
      <c r="SPY92" s="379"/>
      <c r="SPZ92" s="380"/>
      <c r="SQA92" s="28"/>
      <c r="SQB92" s="381"/>
      <c r="SQC92" s="392"/>
      <c r="SQD92" s="388"/>
      <c r="SQE92" s="135"/>
      <c r="SQF92" s="135"/>
      <c r="SQG92" s="382"/>
      <c r="SQH92" s="135"/>
      <c r="SQI92" s="383"/>
      <c r="SQJ92" s="383"/>
      <c r="SQK92" s="379"/>
      <c r="SQL92" s="380"/>
      <c r="SQM92" s="28"/>
      <c r="SQN92" s="381"/>
      <c r="SQO92" s="392"/>
      <c r="SQP92" s="388"/>
      <c r="SQQ92" s="135"/>
      <c r="SQR92" s="135"/>
      <c r="SQS92" s="382"/>
      <c r="SQT92" s="135"/>
      <c r="SQU92" s="383"/>
      <c r="SQV92" s="383"/>
      <c r="SQW92" s="379"/>
      <c r="SQX92" s="380"/>
      <c r="SQY92" s="28"/>
      <c r="SQZ92" s="381"/>
      <c r="SRA92" s="392"/>
      <c r="SRB92" s="388"/>
      <c r="SRC92" s="135"/>
      <c r="SRD92" s="135"/>
      <c r="SRE92" s="382"/>
      <c r="SRF92" s="135"/>
      <c r="SRG92" s="383"/>
      <c r="SRH92" s="383"/>
      <c r="SRI92" s="379"/>
      <c r="SRJ92" s="380"/>
      <c r="SRK92" s="28"/>
      <c r="SRL92" s="381"/>
      <c r="SRM92" s="392"/>
      <c r="SRN92" s="388"/>
      <c r="SRO92" s="135"/>
      <c r="SRP92" s="135"/>
      <c r="SRQ92" s="382"/>
      <c r="SRR92" s="135"/>
      <c r="SRS92" s="383"/>
      <c r="SRT92" s="383"/>
      <c r="SRU92" s="379"/>
      <c r="SRV92" s="380"/>
      <c r="SRW92" s="28"/>
      <c r="SRX92" s="381"/>
      <c r="SRY92" s="392"/>
      <c r="SRZ92" s="388"/>
      <c r="SSA92" s="135"/>
      <c r="SSB92" s="135"/>
      <c r="SSC92" s="382"/>
      <c r="SSD92" s="135"/>
      <c r="SSE92" s="383"/>
      <c r="SSF92" s="383"/>
      <c r="SSG92" s="379"/>
      <c r="SSH92" s="380"/>
      <c r="SSI92" s="28"/>
      <c r="SSJ92" s="381"/>
      <c r="SSK92" s="392"/>
      <c r="SSL92" s="388"/>
      <c r="SSM92" s="135"/>
      <c r="SSN92" s="135"/>
      <c r="SSO92" s="382"/>
      <c r="SSP92" s="135"/>
      <c r="SSQ92" s="383"/>
      <c r="SSR92" s="383"/>
      <c r="SSS92" s="379"/>
      <c r="SST92" s="380"/>
      <c r="SSU92" s="28"/>
      <c r="SSV92" s="381"/>
      <c r="SSW92" s="392"/>
      <c r="SSX92" s="388"/>
      <c r="SSY92" s="135"/>
      <c r="SSZ92" s="135"/>
      <c r="STA92" s="382"/>
      <c r="STB92" s="135"/>
      <c r="STC92" s="383"/>
      <c r="STD92" s="383"/>
      <c r="STE92" s="379"/>
      <c r="STF92" s="380"/>
      <c r="STG92" s="28"/>
      <c r="STH92" s="381"/>
      <c r="STI92" s="392"/>
      <c r="STJ92" s="388"/>
      <c r="STK92" s="135"/>
      <c r="STL92" s="135"/>
      <c r="STM92" s="382"/>
      <c r="STN92" s="135"/>
      <c r="STO92" s="383"/>
      <c r="STP92" s="383"/>
      <c r="STQ92" s="379"/>
      <c r="STR92" s="380"/>
      <c r="STS92" s="28"/>
      <c r="STT92" s="381"/>
      <c r="STU92" s="392"/>
      <c r="STV92" s="388"/>
      <c r="STW92" s="135"/>
      <c r="STX92" s="135"/>
      <c r="STY92" s="382"/>
      <c r="STZ92" s="135"/>
      <c r="SUA92" s="383"/>
      <c r="SUB92" s="383"/>
      <c r="SUC92" s="379"/>
      <c r="SUD92" s="380"/>
      <c r="SUE92" s="28"/>
      <c r="SUF92" s="381"/>
      <c r="SUG92" s="392"/>
      <c r="SUH92" s="388"/>
      <c r="SUI92" s="135"/>
      <c r="SUJ92" s="135"/>
      <c r="SUK92" s="382"/>
      <c r="SUL92" s="135"/>
      <c r="SUM92" s="383"/>
      <c r="SUN92" s="383"/>
      <c r="SUO92" s="379"/>
      <c r="SUP92" s="380"/>
      <c r="SUQ92" s="28"/>
      <c r="SUR92" s="381"/>
      <c r="SUS92" s="392"/>
      <c r="SUT92" s="388"/>
      <c r="SUU92" s="135"/>
      <c r="SUV92" s="135"/>
      <c r="SUW92" s="382"/>
      <c r="SUX92" s="135"/>
      <c r="SUY92" s="383"/>
      <c r="SUZ92" s="383"/>
      <c r="SVA92" s="379"/>
      <c r="SVB92" s="380"/>
      <c r="SVC92" s="28"/>
      <c r="SVD92" s="381"/>
      <c r="SVE92" s="392"/>
      <c r="SVF92" s="388"/>
      <c r="SVG92" s="135"/>
      <c r="SVH92" s="135"/>
      <c r="SVI92" s="382"/>
      <c r="SVJ92" s="135"/>
      <c r="SVK92" s="383"/>
      <c r="SVL92" s="383"/>
      <c r="SVM92" s="379"/>
      <c r="SVN92" s="380"/>
      <c r="SVO92" s="28"/>
      <c r="SVP92" s="381"/>
      <c r="SVQ92" s="392"/>
      <c r="SVR92" s="388"/>
      <c r="SVS92" s="135"/>
      <c r="SVT92" s="135"/>
      <c r="SVU92" s="382"/>
      <c r="SVV92" s="135"/>
      <c r="SVW92" s="383"/>
      <c r="SVX92" s="383"/>
      <c r="SVY92" s="379"/>
      <c r="SVZ92" s="380"/>
      <c r="SWA92" s="28"/>
      <c r="SWB92" s="381"/>
      <c r="SWC92" s="392"/>
      <c r="SWD92" s="388"/>
      <c r="SWE92" s="135"/>
      <c r="SWF92" s="135"/>
      <c r="SWG92" s="382"/>
      <c r="SWH92" s="135"/>
      <c r="SWI92" s="383"/>
      <c r="SWJ92" s="383"/>
      <c r="SWK92" s="379"/>
      <c r="SWL92" s="380"/>
      <c r="SWM92" s="28"/>
      <c r="SWN92" s="381"/>
      <c r="SWO92" s="392"/>
      <c r="SWP92" s="388"/>
      <c r="SWQ92" s="135"/>
      <c r="SWR92" s="135"/>
      <c r="SWS92" s="382"/>
      <c r="SWT92" s="135"/>
      <c r="SWU92" s="383"/>
      <c r="SWV92" s="383"/>
      <c r="SWW92" s="379"/>
      <c r="SWX92" s="380"/>
      <c r="SWY92" s="28"/>
      <c r="SWZ92" s="381"/>
      <c r="SXA92" s="392"/>
      <c r="SXB92" s="388"/>
      <c r="SXC92" s="135"/>
      <c r="SXD92" s="135"/>
      <c r="SXE92" s="382"/>
      <c r="SXF92" s="135"/>
      <c r="SXG92" s="383"/>
      <c r="SXH92" s="383"/>
      <c r="SXI92" s="379"/>
      <c r="SXJ92" s="380"/>
      <c r="SXK92" s="28"/>
      <c r="SXL92" s="381"/>
      <c r="SXM92" s="392"/>
      <c r="SXN92" s="388"/>
      <c r="SXO92" s="135"/>
      <c r="SXP92" s="135"/>
      <c r="SXQ92" s="382"/>
      <c r="SXR92" s="135"/>
      <c r="SXS92" s="383"/>
      <c r="SXT92" s="383"/>
      <c r="SXU92" s="379"/>
      <c r="SXV92" s="380"/>
      <c r="SXW92" s="28"/>
      <c r="SXX92" s="381"/>
      <c r="SXY92" s="392"/>
      <c r="SXZ92" s="388"/>
      <c r="SYA92" s="135"/>
      <c r="SYB92" s="135"/>
      <c r="SYC92" s="382"/>
      <c r="SYD92" s="135"/>
      <c r="SYE92" s="383"/>
      <c r="SYF92" s="383"/>
      <c r="SYG92" s="379"/>
      <c r="SYH92" s="380"/>
      <c r="SYI92" s="28"/>
      <c r="SYJ92" s="381"/>
      <c r="SYK92" s="392"/>
      <c r="SYL92" s="388"/>
      <c r="SYM92" s="135"/>
      <c r="SYN92" s="135"/>
      <c r="SYO92" s="382"/>
      <c r="SYP92" s="135"/>
      <c r="SYQ92" s="383"/>
      <c r="SYR92" s="383"/>
      <c r="SYS92" s="379"/>
      <c r="SYT92" s="380"/>
      <c r="SYU92" s="28"/>
      <c r="SYV92" s="381"/>
      <c r="SYW92" s="392"/>
      <c r="SYX92" s="388"/>
      <c r="SYY92" s="135"/>
      <c r="SYZ92" s="135"/>
      <c r="SZA92" s="382"/>
      <c r="SZB92" s="135"/>
      <c r="SZC92" s="383"/>
      <c r="SZD92" s="383"/>
      <c r="SZE92" s="379"/>
      <c r="SZF92" s="380"/>
      <c r="SZG92" s="28"/>
      <c r="SZH92" s="381"/>
      <c r="SZI92" s="392"/>
      <c r="SZJ92" s="388"/>
      <c r="SZK92" s="135"/>
      <c r="SZL92" s="135"/>
      <c r="SZM92" s="382"/>
      <c r="SZN92" s="135"/>
      <c r="SZO92" s="383"/>
      <c r="SZP92" s="383"/>
      <c r="SZQ92" s="379"/>
      <c r="SZR92" s="380"/>
      <c r="SZS92" s="28"/>
      <c r="SZT92" s="381"/>
      <c r="SZU92" s="392"/>
      <c r="SZV92" s="388"/>
      <c r="SZW92" s="135"/>
      <c r="SZX92" s="135"/>
      <c r="SZY92" s="382"/>
      <c r="SZZ92" s="135"/>
      <c r="TAA92" s="383"/>
      <c r="TAB92" s="383"/>
      <c r="TAC92" s="379"/>
      <c r="TAD92" s="380"/>
      <c r="TAE92" s="28"/>
      <c r="TAF92" s="381"/>
      <c r="TAG92" s="392"/>
      <c r="TAH92" s="388"/>
      <c r="TAI92" s="135"/>
      <c r="TAJ92" s="135"/>
      <c r="TAK92" s="382"/>
      <c r="TAL92" s="135"/>
      <c r="TAM92" s="383"/>
      <c r="TAN92" s="383"/>
      <c r="TAO92" s="379"/>
      <c r="TAP92" s="380"/>
      <c r="TAQ92" s="28"/>
      <c r="TAR92" s="381"/>
      <c r="TAS92" s="392"/>
      <c r="TAT92" s="388"/>
      <c r="TAU92" s="135"/>
      <c r="TAV92" s="135"/>
      <c r="TAW92" s="382"/>
      <c r="TAX92" s="135"/>
      <c r="TAY92" s="383"/>
      <c r="TAZ92" s="383"/>
      <c r="TBA92" s="379"/>
      <c r="TBB92" s="380"/>
      <c r="TBC92" s="28"/>
      <c r="TBD92" s="381"/>
      <c r="TBE92" s="392"/>
      <c r="TBF92" s="388"/>
      <c r="TBG92" s="135"/>
      <c r="TBH92" s="135"/>
      <c r="TBI92" s="382"/>
      <c r="TBJ92" s="135"/>
      <c r="TBK92" s="383"/>
      <c r="TBL92" s="383"/>
      <c r="TBM92" s="379"/>
      <c r="TBN92" s="380"/>
      <c r="TBO92" s="28"/>
      <c r="TBP92" s="381"/>
      <c r="TBQ92" s="392"/>
      <c r="TBR92" s="388"/>
      <c r="TBS92" s="135"/>
      <c r="TBT92" s="135"/>
      <c r="TBU92" s="382"/>
      <c r="TBV92" s="135"/>
      <c r="TBW92" s="383"/>
      <c r="TBX92" s="383"/>
      <c r="TBY92" s="379"/>
      <c r="TBZ92" s="380"/>
      <c r="TCA92" s="28"/>
      <c r="TCB92" s="381"/>
      <c r="TCC92" s="392"/>
      <c r="TCD92" s="388"/>
      <c r="TCE92" s="135"/>
      <c r="TCF92" s="135"/>
      <c r="TCG92" s="382"/>
      <c r="TCH92" s="135"/>
      <c r="TCI92" s="383"/>
      <c r="TCJ92" s="383"/>
      <c r="TCK92" s="379"/>
      <c r="TCL92" s="380"/>
      <c r="TCM92" s="28"/>
      <c r="TCN92" s="381"/>
      <c r="TCO92" s="392"/>
      <c r="TCP92" s="388"/>
      <c r="TCQ92" s="135"/>
      <c r="TCR92" s="135"/>
      <c r="TCS92" s="382"/>
      <c r="TCT92" s="135"/>
      <c r="TCU92" s="383"/>
      <c r="TCV92" s="383"/>
      <c r="TCW92" s="379"/>
      <c r="TCX92" s="380"/>
      <c r="TCY92" s="28"/>
      <c r="TCZ92" s="381"/>
      <c r="TDA92" s="392"/>
      <c r="TDB92" s="388"/>
      <c r="TDC92" s="135"/>
      <c r="TDD92" s="135"/>
      <c r="TDE92" s="382"/>
      <c r="TDF92" s="135"/>
      <c r="TDG92" s="383"/>
      <c r="TDH92" s="383"/>
      <c r="TDI92" s="379"/>
      <c r="TDJ92" s="380"/>
      <c r="TDK92" s="28"/>
      <c r="TDL92" s="381"/>
      <c r="TDM92" s="392"/>
      <c r="TDN92" s="388"/>
      <c r="TDO92" s="135"/>
      <c r="TDP92" s="135"/>
      <c r="TDQ92" s="382"/>
      <c r="TDR92" s="135"/>
      <c r="TDS92" s="383"/>
      <c r="TDT92" s="383"/>
      <c r="TDU92" s="379"/>
      <c r="TDV92" s="380"/>
      <c r="TDW92" s="28"/>
      <c r="TDX92" s="381"/>
      <c r="TDY92" s="392"/>
      <c r="TDZ92" s="388"/>
      <c r="TEA92" s="135"/>
      <c r="TEB92" s="135"/>
      <c r="TEC92" s="382"/>
      <c r="TED92" s="135"/>
      <c r="TEE92" s="383"/>
      <c r="TEF92" s="383"/>
      <c r="TEG92" s="379"/>
      <c r="TEH92" s="380"/>
      <c r="TEI92" s="28"/>
      <c r="TEJ92" s="381"/>
      <c r="TEK92" s="392"/>
      <c r="TEL92" s="388"/>
      <c r="TEM92" s="135"/>
      <c r="TEN92" s="135"/>
      <c r="TEO92" s="382"/>
      <c r="TEP92" s="135"/>
      <c r="TEQ92" s="383"/>
      <c r="TER92" s="383"/>
      <c r="TES92" s="379"/>
      <c r="TET92" s="380"/>
      <c r="TEU92" s="28"/>
      <c r="TEV92" s="381"/>
      <c r="TEW92" s="392"/>
      <c r="TEX92" s="388"/>
      <c r="TEY92" s="135"/>
      <c r="TEZ92" s="135"/>
      <c r="TFA92" s="382"/>
      <c r="TFB92" s="135"/>
      <c r="TFC92" s="383"/>
      <c r="TFD92" s="383"/>
      <c r="TFE92" s="379"/>
      <c r="TFF92" s="380"/>
      <c r="TFG92" s="28"/>
      <c r="TFH92" s="381"/>
      <c r="TFI92" s="392"/>
      <c r="TFJ92" s="388"/>
      <c r="TFK92" s="135"/>
      <c r="TFL92" s="135"/>
      <c r="TFM92" s="382"/>
      <c r="TFN92" s="135"/>
      <c r="TFO92" s="383"/>
      <c r="TFP92" s="383"/>
      <c r="TFQ92" s="379"/>
      <c r="TFR92" s="380"/>
      <c r="TFS92" s="28"/>
      <c r="TFT92" s="381"/>
      <c r="TFU92" s="392"/>
      <c r="TFV92" s="388"/>
      <c r="TFW92" s="135"/>
      <c r="TFX92" s="135"/>
      <c r="TFY92" s="382"/>
      <c r="TFZ92" s="135"/>
      <c r="TGA92" s="383"/>
      <c r="TGB92" s="383"/>
      <c r="TGC92" s="379"/>
      <c r="TGD92" s="380"/>
      <c r="TGE92" s="28"/>
      <c r="TGF92" s="381"/>
      <c r="TGG92" s="392"/>
      <c r="TGH92" s="388"/>
      <c r="TGI92" s="135"/>
      <c r="TGJ92" s="135"/>
      <c r="TGK92" s="382"/>
      <c r="TGL92" s="135"/>
      <c r="TGM92" s="383"/>
      <c r="TGN92" s="383"/>
      <c r="TGO92" s="379"/>
      <c r="TGP92" s="380"/>
      <c r="TGQ92" s="28"/>
      <c r="TGR92" s="381"/>
      <c r="TGS92" s="392"/>
      <c r="TGT92" s="388"/>
      <c r="TGU92" s="135"/>
      <c r="TGV92" s="135"/>
      <c r="TGW92" s="382"/>
      <c r="TGX92" s="135"/>
      <c r="TGY92" s="383"/>
      <c r="TGZ92" s="383"/>
      <c r="THA92" s="379"/>
      <c r="THB92" s="380"/>
      <c r="THC92" s="28"/>
      <c r="THD92" s="381"/>
      <c r="THE92" s="392"/>
      <c r="THF92" s="388"/>
      <c r="THG92" s="135"/>
      <c r="THH92" s="135"/>
      <c r="THI92" s="382"/>
      <c r="THJ92" s="135"/>
      <c r="THK92" s="383"/>
      <c r="THL92" s="383"/>
      <c r="THM92" s="379"/>
      <c r="THN92" s="380"/>
      <c r="THO92" s="28"/>
      <c r="THP92" s="381"/>
      <c r="THQ92" s="392"/>
      <c r="THR92" s="388"/>
      <c r="THS92" s="135"/>
      <c r="THT92" s="135"/>
      <c r="THU92" s="382"/>
      <c r="THV92" s="135"/>
      <c r="THW92" s="383"/>
      <c r="THX92" s="383"/>
      <c r="THY92" s="379"/>
      <c r="THZ92" s="380"/>
      <c r="TIA92" s="28"/>
      <c r="TIB92" s="381"/>
      <c r="TIC92" s="392"/>
      <c r="TID92" s="388"/>
      <c r="TIE92" s="135"/>
      <c r="TIF92" s="135"/>
      <c r="TIG92" s="382"/>
      <c r="TIH92" s="135"/>
      <c r="TII92" s="383"/>
      <c r="TIJ92" s="383"/>
      <c r="TIK92" s="379"/>
      <c r="TIL92" s="380"/>
      <c r="TIM92" s="28"/>
      <c r="TIN92" s="381"/>
      <c r="TIO92" s="392"/>
      <c r="TIP92" s="388"/>
      <c r="TIQ92" s="135"/>
      <c r="TIR92" s="135"/>
      <c r="TIS92" s="382"/>
      <c r="TIT92" s="135"/>
      <c r="TIU92" s="383"/>
      <c r="TIV92" s="383"/>
      <c r="TIW92" s="379"/>
      <c r="TIX92" s="380"/>
      <c r="TIY92" s="28"/>
      <c r="TIZ92" s="381"/>
      <c r="TJA92" s="392"/>
      <c r="TJB92" s="388"/>
      <c r="TJC92" s="135"/>
      <c r="TJD92" s="135"/>
      <c r="TJE92" s="382"/>
      <c r="TJF92" s="135"/>
      <c r="TJG92" s="383"/>
      <c r="TJH92" s="383"/>
      <c r="TJI92" s="379"/>
      <c r="TJJ92" s="380"/>
      <c r="TJK92" s="28"/>
      <c r="TJL92" s="381"/>
      <c r="TJM92" s="392"/>
      <c r="TJN92" s="388"/>
      <c r="TJO92" s="135"/>
      <c r="TJP92" s="135"/>
      <c r="TJQ92" s="382"/>
      <c r="TJR92" s="135"/>
      <c r="TJS92" s="383"/>
      <c r="TJT92" s="383"/>
      <c r="TJU92" s="379"/>
      <c r="TJV92" s="380"/>
      <c r="TJW92" s="28"/>
      <c r="TJX92" s="381"/>
      <c r="TJY92" s="392"/>
      <c r="TJZ92" s="388"/>
      <c r="TKA92" s="135"/>
      <c r="TKB92" s="135"/>
      <c r="TKC92" s="382"/>
      <c r="TKD92" s="135"/>
      <c r="TKE92" s="383"/>
      <c r="TKF92" s="383"/>
      <c r="TKG92" s="379"/>
      <c r="TKH92" s="380"/>
      <c r="TKI92" s="28"/>
      <c r="TKJ92" s="381"/>
      <c r="TKK92" s="392"/>
      <c r="TKL92" s="388"/>
      <c r="TKM92" s="135"/>
      <c r="TKN92" s="135"/>
      <c r="TKO92" s="382"/>
      <c r="TKP92" s="135"/>
      <c r="TKQ92" s="383"/>
      <c r="TKR92" s="383"/>
      <c r="TKS92" s="379"/>
      <c r="TKT92" s="380"/>
      <c r="TKU92" s="28"/>
      <c r="TKV92" s="381"/>
      <c r="TKW92" s="392"/>
      <c r="TKX92" s="388"/>
      <c r="TKY92" s="135"/>
      <c r="TKZ92" s="135"/>
      <c r="TLA92" s="382"/>
      <c r="TLB92" s="135"/>
      <c r="TLC92" s="383"/>
      <c r="TLD92" s="383"/>
      <c r="TLE92" s="379"/>
      <c r="TLF92" s="380"/>
      <c r="TLG92" s="28"/>
      <c r="TLH92" s="381"/>
      <c r="TLI92" s="392"/>
      <c r="TLJ92" s="388"/>
      <c r="TLK92" s="135"/>
      <c r="TLL92" s="135"/>
      <c r="TLM92" s="382"/>
      <c r="TLN92" s="135"/>
      <c r="TLO92" s="383"/>
      <c r="TLP92" s="383"/>
      <c r="TLQ92" s="379"/>
      <c r="TLR92" s="380"/>
      <c r="TLS92" s="28"/>
      <c r="TLT92" s="381"/>
      <c r="TLU92" s="392"/>
      <c r="TLV92" s="388"/>
      <c r="TLW92" s="135"/>
      <c r="TLX92" s="135"/>
      <c r="TLY92" s="382"/>
      <c r="TLZ92" s="135"/>
      <c r="TMA92" s="383"/>
      <c r="TMB92" s="383"/>
      <c r="TMC92" s="379"/>
      <c r="TMD92" s="380"/>
      <c r="TME92" s="28"/>
      <c r="TMF92" s="381"/>
      <c r="TMG92" s="392"/>
      <c r="TMH92" s="388"/>
      <c r="TMI92" s="135"/>
      <c r="TMJ92" s="135"/>
      <c r="TMK92" s="382"/>
      <c r="TML92" s="135"/>
      <c r="TMM92" s="383"/>
      <c r="TMN92" s="383"/>
      <c r="TMO92" s="379"/>
      <c r="TMP92" s="380"/>
      <c r="TMQ92" s="28"/>
      <c r="TMR92" s="381"/>
      <c r="TMS92" s="392"/>
      <c r="TMT92" s="388"/>
      <c r="TMU92" s="135"/>
      <c r="TMV92" s="135"/>
      <c r="TMW92" s="382"/>
      <c r="TMX92" s="135"/>
      <c r="TMY92" s="383"/>
      <c r="TMZ92" s="383"/>
      <c r="TNA92" s="379"/>
      <c r="TNB92" s="380"/>
      <c r="TNC92" s="28"/>
      <c r="TND92" s="381"/>
      <c r="TNE92" s="392"/>
      <c r="TNF92" s="388"/>
      <c r="TNG92" s="135"/>
      <c r="TNH92" s="135"/>
      <c r="TNI92" s="382"/>
      <c r="TNJ92" s="135"/>
      <c r="TNK92" s="383"/>
      <c r="TNL92" s="383"/>
      <c r="TNM92" s="379"/>
      <c r="TNN92" s="380"/>
      <c r="TNO92" s="28"/>
      <c r="TNP92" s="381"/>
      <c r="TNQ92" s="392"/>
      <c r="TNR92" s="388"/>
      <c r="TNS92" s="135"/>
      <c r="TNT92" s="135"/>
      <c r="TNU92" s="382"/>
      <c r="TNV92" s="135"/>
      <c r="TNW92" s="383"/>
      <c r="TNX92" s="383"/>
      <c r="TNY92" s="379"/>
      <c r="TNZ92" s="380"/>
      <c r="TOA92" s="28"/>
      <c r="TOB92" s="381"/>
      <c r="TOC92" s="392"/>
      <c r="TOD92" s="388"/>
      <c r="TOE92" s="135"/>
      <c r="TOF92" s="135"/>
      <c r="TOG92" s="382"/>
      <c r="TOH92" s="135"/>
      <c r="TOI92" s="383"/>
      <c r="TOJ92" s="383"/>
      <c r="TOK92" s="379"/>
      <c r="TOL92" s="380"/>
      <c r="TOM92" s="28"/>
      <c r="TON92" s="381"/>
      <c r="TOO92" s="392"/>
      <c r="TOP92" s="388"/>
      <c r="TOQ92" s="135"/>
      <c r="TOR92" s="135"/>
      <c r="TOS92" s="382"/>
      <c r="TOT92" s="135"/>
      <c r="TOU92" s="383"/>
      <c r="TOV92" s="383"/>
      <c r="TOW92" s="379"/>
      <c r="TOX92" s="380"/>
      <c r="TOY92" s="28"/>
      <c r="TOZ92" s="381"/>
      <c r="TPA92" s="392"/>
      <c r="TPB92" s="388"/>
      <c r="TPC92" s="135"/>
      <c r="TPD92" s="135"/>
      <c r="TPE92" s="382"/>
      <c r="TPF92" s="135"/>
      <c r="TPG92" s="383"/>
      <c r="TPH92" s="383"/>
      <c r="TPI92" s="379"/>
      <c r="TPJ92" s="380"/>
      <c r="TPK92" s="28"/>
      <c r="TPL92" s="381"/>
      <c r="TPM92" s="392"/>
      <c r="TPN92" s="388"/>
      <c r="TPO92" s="135"/>
      <c r="TPP92" s="135"/>
      <c r="TPQ92" s="382"/>
      <c r="TPR92" s="135"/>
      <c r="TPS92" s="383"/>
      <c r="TPT92" s="383"/>
      <c r="TPU92" s="379"/>
      <c r="TPV92" s="380"/>
      <c r="TPW92" s="28"/>
      <c r="TPX92" s="381"/>
      <c r="TPY92" s="392"/>
      <c r="TPZ92" s="388"/>
      <c r="TQA92" s="135"/>
      <c r="TQB92" s="135"/>
      <c r="TQC92" s="382"/>
      <c r="TQD92" s="135"/>
      <c r="TQE92" s="383"/>
      <c r="TQF92" s="383"/>
      <c r="TQG92" s="379"/>
      <c r="TQH92" s="380"/>
      <c r="TQI92" s="28"/>
      <c r="TQJ92" s="381"/>
      <c r="TQK92" s="392"/>
      <c r="TQL92" s="388"/>
      <c r="TQM92" s="135"/>
      <c r="TQN92" s="135"/>
      <c r="TQO92" s="382"/>
      <c r="TQP92" s="135"/>
      <c r="TQQ92" s="383"/>
      <c r="TQR92" s="383"/>
      <c r="TQS92" s="379"/>
      <c r="TQT92" s="380"/>
      <c r="TQU92" s="28"/>
      <c r="TQV92" s="381"/>
      <c r="TQW92" s="392"/>
      <c r="TQX92" s="388"/>
      <c r="TQY92" s="135"/>
      <c r="TQZ92" s="135"/>
      <c r="TRA92" s="382"/>
      <c r="TRB92" s="135"/>
      <c r="TRC92" s="383"/>
      <c r="TRD92" s="383"/>
      <c r="TRE92" s="379"/>
      <c r="TRF92" s="380"/>
      <c r="TRG92" s="28"/>
      <c r="TRH92" s="381"/>
      <c r="TRI92" s="392"/>
      <c r="TRJ92" s="388"/>
      <c r="TRK92" s="135"/>
      <c r="TRL92" s="135"/>
      <c r="TRM92" s="382"/>
      <c r="TRN92" s="135"/>
      <c r="TRO92" s="383"/>
      <c r="TRP92" s="383"/>
      <c r="TRQ92" s="379"/>
      <c r="TRR92" s="380"/>
      <c r="TRS92" s="28"/>
      <c r="TRT92" s="381"/>
      <c r="TRU92" s="392"/>
      <c r="TRV92" s="388"/>
      <c r="TRW92" s="135"/>
      <c r="TRX92" s="135"/>
      <c r="TRY92" s="382"/>
      <c r="TRZ92" s="135"/>
      <c r="TSA92" s="383"/>
      <c r="TSB92" s="383"/>
      <c r="TSC92" s="379"/>
      <c r="TSD92" s="380"/>
      <c r="TSE92" s="28"/>
      <c r="TSF92" s="381"/>
      <c r="TSG92" s="392"/>
      <c r="TSH92" s="388"/>
      <c r="TSI92" s="135"/>
      <c r="TSJ92" s="135"/>
      <c r="TSK92" s="382"/>
      <c r="TSL92" s="135"/>
      <c r="TSM92" s="383"/>
      <c r="TSN92" s="383"/>
      <c r="TSO92" s="379"/>
      <c r="TSP92" s="380"/>
      <c r="TSQ92" s="28"/>
      <c r="TSR92" s="381"/>
      <c r="TSS92" s="392"/>
      <c r="TST92" s="388"/>
      <c r="TSU92" s="135"/>
      <c r="TSV92" s="135"/>
      <c r="TSW92" s="382"/>
      <c r="TSX92" s="135"/>
      <c r="TSY92" s="383"/>
      <c r="TSZ92" s="383"/>
      <c r="TTA92" s="379"/>
      <c r="TTB92" s="380"/>
      <c r="TTC92" s="28"/>
      <c r="TTD92" s="381"/>
      <c r="TTE92" s="392"/>
      <c r="TTF92" s="388"/>
      <c r="TTG92" s="135"/>
      <c r="TTH92" s="135"/>
      <c r="TTI92" s="382"/>
      <c r="TTJ92" s="135"/>
      <c r="TTK92" s="383"/>
      <c r="TTL92" s="383"/>
      <c r="TTM92" s="379"/>
      <c r="TTN92" s="380"/>
      <c r="TTO92" s="28"/>
      <c r="TTP92" s="381"/>
      <c r="TTQ92" s="392"/>
      <c r="TTR92" s="388"/>
      <c r="TTS92" s="135"/>
      <c r="TTT92" s="135"/>
      <c r="TTU92" s="382"/>
      <c r="TTV92" s="135"/>
      <c r="TTW92" s="383"/>
      <c r="TTX92" s="383"/>
      <c r="TTY92" s="379"/>
      <c r="TTZ92" s="380"/>
      <c r="TUA92" s="28"/>
      <c r="TUB92" s="381"/>
      <c r="TUC92" s="392"/>
      <c r="TUD92" s="388"/>
      <c r="TUE92" s="135"/>
      <c r="TUF92" s="135"/>
      <c r="TUG92" s="382"/>
      <c r="TUH92" s="135"/>
      <c r="TUI92" s="383"/>
      <c r="TUJ92" s="383"/>
      <c r="TUK92" s="379"/>
      <c r="TUL92" s="380"/>
      <c r="TUM92" s="28"/>
      <c r="TUN92" s="381"/>
      <c r="TUO92" s="392"/>
      <c r="TUP92" s="388"/>
      <c r="TUQ92" s="135"/>
      <c r="TUR92" s="135"/>
      <c r="TUS92" s="382"/>
      <c r="TUT92" s="135"/>
      <c r="TUU92" s="383"/>
      <c r="TUV92" s="383"/>
      <c r="TUW92" s="379"/>
      <c r="TUX92" s="380"/>
      <c r="TUY92" s="28"/>
      <c r="TUZ92" s="381"/>
      <c r="TVA92" s="392"/>
      <c r="TVB92" s="388"/>
      <c r="TVC92" s="135"/>
      <c r="TVD92" s="135"/>
      <c r="TVE92" s="382"/>
      <c r="TVF92" s="135"/>
      <c r="TVG92" s="383"/>
      <c r="TVH92" s="383"/>
      <c r="TVI92" s="379"/>
      <c r="TVJ92" s="380"/>
      <c r="TVK92" s="28"/>
      <c r="TVL92" s="381"/>
      <c r="TVM92" s="392"/>
      <c r="TVN92" s="388"/>
      <c r="TVO92" s="135"/>
      <c r="TVP92" s="135"/>
      <c r="TVQ92" s="382"/>
      <c r="TVR92" s="135"/>
      <c r="TVS92" s="383"/>
      <c r="TVT92" s="383"/>
      <c r="TVU92" s="379"/>
      <c r="TVV92" s="380"/>
      <c r="TVW92" s="28"/>
      <c r="TVX92" s="381"/>
      <c r="TVY92" s="392"/>
      <c r="TVZ92" s="388"/>
      <c r="TWA92" s="135"/>
      <c r="TWB92" s="135"/>
      <c r="TWC92" s="382"/>
      <c r="TWD92" s="135"/>
      <c r="TWE92" s="383"/>
      <c r="TWF92" s="383"/>
      <c r="TWG92" s="379"/>
      <c r="TWH92" s="380"/>
      <c r="TWI92" s="28"/>
      <c r="TWJ92" s="381"/>
      <c r="TWK92" s="392"/>
      <c r="TWL92" s="388"/>
      <c r="TWM92" s="135"/>
      <c r="TWN92" s="135"/>
      <c r="TWO92" s="382"/>
      <c r="TWP92" s="135"/>
      <c r="TWQ92" s="383"/>
      <c r="TWR92" s="383"/>
      <c r="TWS92" s="379"/>
      <c r="TWT92" s="380"/>
      <c r="TWU92" s="28"/>
      <c r="TWV92" s="381"/>
      <c r="TWW92" s="392"/>
      <c r="TWX92" s="388"/>
      <c r="TWY92" s="135"/>
      <c r="TWZ92" s="135"/>
      <c r="TXA92" s="382"/>
      <c r="TXB92" s="135"/>
      <c r="TXC92" s="383"/>
      <c r="TXD92" s="383"/>
      <c r="TXE92" s="379"/>
      <c r="TXF92" s="380"/>
      <c r="TXG92" s="28"/>
      <c r="TXH92" s="381"/>
      <c r="TXI92" s="392"/>
      <c r="TXJ92" s="388"/>
      <c r="TXK92" s="135"/>
      <c r="TXL92" s="135"/>
      <c r="TXM92" s="382"/>
      <c r="TXN92" s="135"/>
      <c r="TXO92" s="383"/>
      <c r="TXP92" s="383"/>
      <c r="TXQ92" s="379"/>
      <c r="TXR92" s="380"/>
      <c r="TXS92" s="28"/>
      <c r="TXT92" s="381"/>
      <c r="TXU92" s="392"/>
      <c r="TXV92" s="388"/>
      <c r="TXW92" s="135"/>
      <c r="TXX92" s="135"/>
      <c r="TXY92" s="382"/>
      <c r="TXZ92" s="135"/>
      <c r="TYA92" s="383"/>
      <c r="TYB92" s="383"/>
      <c r="TYC92" s="379"/>
      <c r="TYD92" s="380"/>
      <c r="TYE92" s="28"/>
      <c r="TYF92" s="381"/>
      <c r="TYG92" s="392"/>
      <c r="TYH92" s="388"/>
      <c r="TYI92" s="135"/>
      <c r="TYJ92" s="135"/>
      <c r="TYK92" s="382"/>
      <c r="TYL92" s="135"/>
      <c r="TYM92" s="383"/>
      <c r="TYN92" s="383"/>
      <c r="TYO92" s="379"/>
      <c r="TYP92" s="380"/>
      <c r="TYQ92" s="28"/>
      <c r="TYR92" s="381"/>
      <c r="TYS92" s="392"/>
      <c r="TYT92" s="388"/>
      <c r="TYU92" s="135"/>
      <c r="TYV92" s="135"/>
      <c r="TYW92" s="382"/>
      <c r="TYX92" s="135"/>
      <c r="TYY92" s="383"/>
      <c r="TYZ92" s="383"/>
      <c r="TZA92" s="379"/>
      <c r="TZB92" s="380"/>
      <c r="TZC92" s="28"/>
      <c r="TZD92" s="381"/>
      <c r="TZE92" s="392"/>
      <c r="TZF92" s="388"/>
      <c r="TZG92" s="135"/>
      <c r="TZH92" s="135"/>
      <c r="TZI92" s="382"/>
      <c r="TZJ92" s="135"/>
      <c r="TZK92" s="383"/>
      <c r="TZL92" s="383"/>
      <c r="TZM92" s="379"/>
      <c r="TZN92" s="380"/>
      <c r="TZO92" s="28"/>
      <c r="TZP92" s="381"/>
      <c r="TZQ92" s="392"/>
      <c r="TZR92" s="388"/>
      <c r="TZS92" s="135"/>
      <c r="TZT92" s="135"/>
      <c r="TZU92" s="382"/>
      <c r="TZV92" s="135"/>
      <c r="TZW92" s="383"/>
      <c r="TZX92" s="383"/>
      <c r="TZY92" s="379"/>
      <c r="TZZ92" s="380"/>
      <c r="UAA92" s="28"/>
      <c r="UAB92" s="381"/>
      <c r="UAC92" s="392"/>
      <c r="UAD92" s="388"/>
      <c r="UAE92" s="135"/>
      <c r="UAF92" s="135"/>
      <c r="UAG92" s="382"/>
      <c r="UAH92" s="135"/>
      <c r="UAI92" s="383"/>
      <c r="UAJ92" s="383"/>
      <c r="UAK92" s="379"/>
      <c r="UAL92" s="380"/>
      <c r="UAM92" s="28"/>
      <c r="UAN92" s="381"/>
      <c r="UAO92" s="392"/>
      <c r="UAP92" s="388"/>
      <c r="UAQ92" s="135"/>
      <c r="UAR92" s="135"/>
      <c r="UAS92" s="382"/>
      <c r="UAT92" s="135"/>
      <c r="UAU92" s="383"/>
      <c r="UAV92" s="383"/>
      <c r="UAW92" s="379"/>
      <c r="UAX92" s="380"/>
      <c r="UAY92" s="28"/>
      <c r="UAZ92" s="381"/>
      <c r="UBA92" s="392"/>
      <c r="UBB92" s="388"/>
      <c r="UBC92" s="135"/>
      <c r="UBD92" s="135"/>
      <c r="UBE92" s="382"/>
      <c r="UBF92" s="135"/>
      <c r="UBG92" s="383"/>
      <c r="UBH92" s="383"/>
      <c r="UBI92" s="379"/>
      <c r="UBJ92" s="380"/>
      <c r="UBK92" s="28"/>
      <c r="UBL92" s="381"/>
      <c r="UBM92" s="392"/>
      <c r="UBN92" s="388"/>
      <c r="UBO92" s="135"/>
      <c r="UBP92" s="135"/>
      <c r="UBQ92" s="382"/>
      <c r="UBR92" s="135"/>
      <c r="UBS92" s="383"/>
      <c r="UBT92" s="383"/>
      <c r="UBU92" s="379"/>
      <c r="UBV92" s="380"/>
      <c r="UBW92" s="28"/>
      <c r="UBX92" s="381"/>
      <c r="UBY92" s="392"/>
      <c r="UBZ92" s="388"/>
      <c r="UCA92" s="135"/>
      <c r="UCB92" s="135"/>
      <c r="UCC92" s="382"/>
      <c r="UCD92" s="135"/>
      <c r="UCE92" s="383"/>
      <c r="UCF92" s="383"/>
      <c r="UCG92" s="379"/>
      <c r="UCH92" s="380"/>
      <c r="UCI92" s="28"/>
      <c r="UCJ92" s="381"/>
      <c r="UCK92" s="392"/>
      <c r="UCL92" s="388"/>
      <c r="UCM92" s="135"/>
      <c r="UCN92" s="135"/>
      <c r="UCO92" s="382"/>
      <c r="UCP92" s="135"/>
      <c r="UCQ92" s="383"/>
      <c r="UCR92" s="383"/>
      <c r="UCS92" s="379"/>
      <c r="UCT92" s="380"/>
      <c r="UCU92" s="28"/>
      <c r="UCV92" s="381"/>
      <c r="UCW92" s="392"/>
      <c r="UCX92" s="388"/>
      <c r="UCY92" s="135"/>
      <c r="UCZ92" s="135"/>
      <c r="UDA92" s="382"/>
      <c r="UDB92" s="135"/>
      <c r="UDC92" s="383"/>
      <c r="UDD92" s="383"/>
      <c r="UDE92" s="379"/>
      <c r="UDF92" s="380"/>
      <c r="UDG92" s="28"/>
      <c r="UDH92" s="381"/>
      <c r="UDI92" s="392"/>
      <c r="UDJ92" s="388"/>
      <c r="UDK92" s="135"/>
      <c r="UDL92" s="135"/>
      <c r="UDM92" s="382"/>
      <c r="UDN92" s="135"/>
      <c r="UDO92" s="383"/>
      <c r="UDP92" s="383"/>
      <c r="UDQ92" s="379"/>
      <c r="UDR92" s="380"/>
      <c r="UDS92" s="28"/>
      <c r="UDT92" s="381"/>
      <c r="UDU92" s="392"/>
      <c r="UDV92" s="388"/>
      <c r="UDW92" s="135"/>
      <c r="UDX92" s="135"/>
      <c r="UDY92" s="382"/>
      <c r="UDZ92" s="135"/>
      <c r="UEA92" s="383"/>
      <c r="UEB92" s="383"/>
      <c r="UEC92" s="379"/>
      <c r="UED92" s="380"/>
      <c r="UEE92" s="28"/>
      <c r="UEF92" s="381"/>
      <c r="UEG92" s="392"/>
      <c r="UEH92" s="388"/>
      <c r="UEI92" s="135"/>
      <c r="UEJ92" s="135"/>
      <c r="UEK92" s="382"/>
      <c r="UEL92" s="135"/>
      <c r="UEM92" s="383"/>
      <c r="UEN92" s="383"/>
      <c r="UEO92" s="379"/>
      <c r="UEP92" s="380"/>
      <c r="UEQ92" s="28"/>
      <c r="UER92" s="381"/>
      <c r="UES92" s="392"/>
      <c r="UET92" s="388"/>
      <c r="UEU92" s="135"/>
      <c r="UEV92" s="135"/>
      <c r="UEW92" s="382"/>
      <c r="UEX92" s="135"/>
      <c r="UEY92" s="383"/>
      <c r="UEZ92" s="383"/>
      <c r="UFA92" s="379"/>
      <c r="UFB92" s="380"/>
      <c r="UFC92" s="28"/>
      <c r="UFD92" s="381"/>
      <c r="UFE92" s="392"/>
      <c r="UFF92" s="388"/>
      <c r="UFG92" s="135"/>
      <c r="UFH92" s="135"/>
      <c r="UFI92" s="382"/>
      <c r="UFJ92" s="135"/>
      <c r="UFK92" s="383"/>
      <c r="UFL92" s="383"/>
      <c r="UFM92" s="379"/>
      <c r="UFN92" s="380"/>
      <c r="UFO92" s="28"/>
      <c r="UFP92" s="381"/>
      <c r="UFQ92" s="392"/>
      <c r="UFR92" s="388"/>
      <c r="UFS92" s="135"/>
      <c r="UFT92" s="135"/>
      <c r="UFU92" s="382"/>
      <c r="UFV92" s="135"/>
      <c r="UFW92" s="383"/>
      <c r="UFX92" s="383"/>
      <c r="UFY92" s="379"/>
      <c r="UFZ92" s="380"/>
      <c r="UGA92" s="28"/>
      <c r="UGB92" s="381"/>
      <c r="UGC92" s="392"/>
      <c r="UGD92" s="388"/>
      <c r="UGE92" s="135"/>
      <c r="UGF92" s="135"/>
      <c r="UGG92" s="382"/>
      <c r="UGH92" s="135"/>
      <c r="UGI92" s="383"/>
      <c r="UGJ92" s="383"/>
      <c r="UGK92" s="379"/>
      <c r="UGL92" s="380"/>
      <c r="UGM92" s="28"/>
      <c r="UGN92" s="381"/>
      <c r="UGO92" s="392"/>
      <c r="UGP92" s="388"/>
      <c r="UGQ92" s="135"/>
      <c r="UGR92" s="135"/>
      <c r="UGS92" s="382"/>
      <c r="UGT92" s="135"/>
      <c r="UGU92" s="383"/>
      <c r="UGV92" s="383"/>
      <c r="UGW92" s="379"/>
      <c r="UGX92" s="380"/>
      <c r="UGY92" s="28"/>
      <c r="UGZ92" s="381"/>
      <c r="UHA92" s="392"/>
      <c r="UHB92" s="388"/>
      <c r="UHC92" s="135"/>
      <c r="UHD92" s="135"/>
      <c r="UHE92" s="382"/>
      <c r="UHF92" s="135"/>
      <c r="UHG92" s="383"/>
      <c r="UHH92" s="383"/>
      <c r="UHI92" s="379"/>
      <c r="UHJ92" s="380"/>
      <c r="UHK92" s="28"/>
      <c r="UHL92" s="381"/>
      <c r="UHM92" s="392"/>
      <c r="UHN92" s="388"/>
      <c r="UHO92" s="135"/>
      <c r="UHP92" s="135"/>
      <c r="UHQ92" s="382"/>
      <c r="UHR92" s="135"/>
      <c r="UHS92" s="383"/>
      <c r="UHT92" s="383"/>
      <c r="UHU92" s="379"/>
      <c r="UHV92" s="380"/>
      <c r="UHW92" s="28"/>
      <c r="UHX92" s="381"/>
      <c r="UHY92" s="392"/>
      <c r="UHZ92" s="388"/>
      <c r="UIA92" s="135"/>
      <c r="UIB92" s="135"/>
      <c r="UIC92" s="382"/>
      <c r="UID92" s="135"/>
      <c r="UIE92" s="383"/>
      <c r="UIF92" s="383"/>
      <c r="UIG92" s="379"/>
      <c r="UIH92" s="380"/>
      <c r="UII92" s="28"/>
      <c r="UIJ92" s="381"/>
      <c r="UIK92" s="392"/>
      <c r="UIL92" s="388"/>
      <c r="UIM92" s="135"/>
      <c r="UIN92" s="135"/>
      <c r="UIO92" s="382"/>
      <c r="UIP92" s="135"/>
      <c r="UIQ92" s="383"/>
      <c r="UIR92" s="383"/>
      <c r="UIS92" s="379"/>
      <c r="UIT92" s="380"/>
      <c r="UIU92" s="28"/>
      <c r="UIV92" s="381"/>
      <c r="UIW92" s="392"/>
      <c r="UIX92" s="388"/>
      <c r="UIY92" s="135"/>
      <c r="UIZ92" s="135"/>
      <c r="UJA92" s="382"/>
      <c r="UJB92" s="135"/>
      <c r="UJC92" s="383"/>
      <c r="UJD92" s="383"/>
      <c r="UJE92" s="379"/>
      <c r="UJF92" s="380"/>
      <c r="UJG92" s="28"/>
      <c r="UJH92" s="381"/>
      <c r="UJI92" s="392"/>
      <c r="UJJ92" s="388"/>
      <c r="UJK92" s="135"/>
      <c r="UJL92" s="135"/>
      <c r="UJM92" s="382"/>
      <c r="UJN92" s="135"/>
      <c r="UJO92" s="383"/>
      <c r="UJP92" s="383"/>
      <c r="UJQ92" s="379"/>
      <c r="UJR92" s="380"/>
      <c r="UJS92" s="28"/>
      <c r="UJT92" s="381"/>
      <c r="UJU92" s="392"/>
      <c r="UJV92" s="388"/>
      <c r="UJW92" s="135"/>
      <c r="UJX92" s="135"/>
      <c r="UJY92" s="382"/>
      <c r="UJZ92" s="135"/>
      <c r="UKA92" s="383"/>
      <c r="UKB92" s="383"/>
      <c r="UKC92" s="379"/>
      <c r="UKD92" s="380"/>
      <c r="UKE92" s="28"/>
      <c r="UKF92" s="381"/>
      <c r="UKG92" s="392"/>
      <c r="UKH92" s="388"/>
      <c r="UKI92" s="135"/>
      <c r="UKJ92" s="135"/>
      <c r="UKK92" s="382"/>
      <c r="UKL92" s="135"/>
      <c r="UKM92" s="383"/>
      <c r="UKN92" s="383"/>
      <c r="UKO92" s="379"/>
      <c r="UKP92" s="380"/>
      <c r="UKQ92" s="28"/>
      <c r="UKR92" s="381"/>
      <c r="UKS92" s="392"/>
      <c r="UKT92" s="388"/>
      <c r="UKU92" s="135"/>
      <c r="UKV92" s="135"/>
      <c r="UKW92" s="382"/>
      <c r="UKX92" s="135"/>
      <c r="UKY92" s="383"/>
      <c r="UKZ92" s="383"/>
      <c r="ULA92" s="379"/>
      <c r="ULB92" s="380"/>
      <c r="ULC92" s="28"/>
      <c r="ULD92" s="381"/>
      <c r="ULE92" s="392"/>
      <c r="ULF92" s="388"/>
      <c r="ULG92" s="135"/>
      <c r="ULH92" s="135"/>
      <c r="ULI92" s="382"/>
      <c r="ULJ92" s="135"/>
      <c r="ULK92" s="383"/>
      <c r="ULL92" s="383"/>
      <c r="ULM92" s="379"/>
      <c r="ULN92" s="380"/>
      <c r="ULO92" s="28"/>
      <c r="ULP92" s="381"/>
      <c r="ULQ92" s="392"/>
      <c r="ULR92" s="388"/>
      <c r="ULS92" s="135"/>
      <c r="ULT92" s="135"/>
      <c r="ULU92" s="382"/>
      <c r="ULV92" s="135"/>
      <c r="ULW92" s="383"/>
      <c r="ULX92" s="383"/>
      <c r="ULY92" s="379"/>
      <c r="ULZ92" s="380"/>
      <c r="UMA92" s="28"/>
      <c r="UMB92" s="381"/>
      <c r="UMC92" s="392"/>
      <c r="UMD92" s="388"/>
      <c r="UME92" s="135"/>
      <c r="UMF92" s="135"/>
      <c r="UMG92" s="382"/>
      <c r="UMH92" s="135"/>
      <c r="UMI92" s="383"/>
      <c r="UMJ92" s="383"/>
      <c r="UMK92" s="379"/>
      <c r="UML92" s="380"/>
      <c r="UMM92" s="28"/>
      <c r="UMN92" s="381"/>
      <c r="UMO92" s="392"/>
      <c r="UMP92" s="388"/>
      <c r="UMQ92" s="135"/>
      <c r="UMR92" s="135"/>
      <c r="UMS92" s="382"/>
      <c r="UMT92" s="135"/>
      <c r="UMU92" s="383"/>
      <c r="UMV92" s="383"/>
      <c r="UMW92" s="379"/>
      <c r="UMX92" s="380"/>
      <c r="UMY92" s="28"/>
      <c r="UMZ92" s="381"/>
      <c r="UNA92" s="392"/>
      <c r="UNB92" s="388"/>
      <c r="UNC92" s="135"/>
      <c r="UND92" s="135"/>
      <c r="UNE92" s="382"/>
      <c r="UNF92" s="135"/>
      <c r="UNG92" s="383"/>
      <c r="UNH92" s="383"/>
      <c r="UNI92" s="379"/>
      <c r="UNJ92" s="380"/>
      <c r="UNK92" s="28"/>
      <c r="UNL92" s="381"/>
      <c r="UNM92" s="392"/>
      <c r="UNN92" s="388"/>
      <c r="UNO92" s="135"/>
      <c r="UNP92" s="135"/>
      <c r="UNQ92" s="382"/>
      <c r="UNR92" s="135"/>
      <c r="UNS92" s="383"/>
      <c r="UNT92" s="383"/>
      <c r="UNU92" s="379"/>
      <c r="UNV92" s="380"/>
      <c r="UNW92" s="28"/>
      <c r="UNX92" s="381"/>
      <c r="UNY92" s="392"/>
      <c r="UNZ92" s="388"/>
      <c r="UOA92" s="135"/>
      <c r="UOB92" s="135"/>
      <c r="UOC92" s="382"/>
      <c r="UOD92" s="135"/>
      <c r="UOE92" s="383"/>
      <c r="UOF92" s="383"/>
      <c r="UOG92" s="379"/>
      <c r="UOH92" s="380"/>
      <c r="UOI92" s="28"/>
      <c r="UOJ92" s="381"/>
      <c r="UOK92" s="392"/>
      <c r="UOL92" s="388"/>
      <c r="UOM92" s="135"/>
      <c r="UON92" s="135"/>
      <c r="UOO92" s="382"/>
      <c r="UOP92" s="135"/>
      <c r="UOQ92" s="383"/>
      <c r="UOR92" s="383"/>
      <c r="UOS92" s="379"/>
      <c r="UOT92" s="380"/>
      <c r="UOU92" s="28"/>
      <c r="UOV92" s="381"/>
      <c r="UOW92" s="392"/>
      <c r="UOX92" s="388"/>
      <c r="UOY92" s="135"/>
      <c r="UOZ92" s="135"/>
      <c r="UPA92" s="382"/>
      <c r="UPB92" s="135"/>
      <c r="UPC92" s="383"/>
      <c r="UPD92" s="383"/>
      <c r="UPE92" s="379"/>
      <c r="UPF92" s="380"/>
      <c r="UPG92" s="28"/>
      <c r="UPH92" s="381"/>
      <c r="UPI92" s="392"/>
      <c r="UPJ92" s="388"/>
      <c r="UPK92" s="135"/>
      <c r="UPL92" s="135"/>
      <c r="UPM92" s="382"/>
      <c r="UPN92" s="135"/>
      <c r="UPO92" s="383"/>
      <c r="UPP92" s="383"/>
      <c r="UPQ92" s="379"/>
      <c r="UPR92" s="380"/>
      <c r="UPS92" s="28"/>
      <c r="UPT92" s="381"/>
      <c r="UPU92" s="392"/>
      <c r="UPV92" s="388"/>
      <c r="UPW92" s="135"/>
      <c r="UPX92" s="135"/>
      <c r="UPY92" s="382"/>
      <c r="UPZ92" s="135"/>
      <c r="UQA92" s="383"/>
      <c r="UQB92" s="383"/>
      <c r="UQC92" s="379"/>
      <c r="UQD92" s="380"/>
      <c r="UQE92" s="28"/>
      <c r="UQF92" s="381"/>
      <c r="UQG92" s="392"/>
      <c r="UQH92" s="388"/>
      <c r="UQI92" s="135"/>
      <c r="UQJ92" s="135"/>
      <c r="UQK92" s="382"/>
      <c r="UQL92" s="135"/>
      <c r="UQM92" s="383"/>
      <c r="UQN92" s="383"/>
      <c r="UQO92" s="379"/>
      <c r="UQP92" s="380"/>
      <c r="UQQ92" s="28"/>
      <c r="UQR92" s="381"/>
      <c r="UQS92" s="392"/>
      <c r="UQT92" s="388"/>
      <c r="UQU92" s="135"/>
      <c r="UQV92" s="135"/>
      <c r="UQW92" s="382"/>
      <c r="UQX92" s="135"/>
      <c r="UQY92" s="383"/>
      <c r="UQZ92" s="383"/>
      <c r="URA92" s="379"/>
      <c r="URB92" s="380"/>
      <c r="URC92" s="28"/>
      <c r="URD92" s="381"/>
      <c r="URE92" s="392"/>
      <c r="URF92" s="388"/>
      <c r="URG92" s="135"/>
      <c r="URH92" s="135"/>
      <c r="URI92" s="382"/>
      <c r="URJ92" s="135"/>
      <c r="URK92" s="383"/>
      <c r="URL92" s="383"/>
      <c r="URM92" s="379"/>
      <c r="URN92" s="380"/>
      <c r="URO92" s="28"/>
      <c r="URP92" s="381"/>
      <c r="URQ92" s="392"/>
      <c r="URR92" s="388"/>
      <c r="URS92" s="135"/>
      <c r="URT92" s="135"/>
      <c r="URU92" s="382"/>
      <c r="URV92" s="135"/>
      <c r="URW92" s="383"/>
      <c r="URX92" s="383"/>
      <c r="URY92" s="379"/>
      <c r="URZ92" s="380"/>
      <c r="USA92" s="28"/>
      <c r="USB92" s="381"/>
      <c r="USC92" s="392"/>
      <c r="USD92" s="388"/>
      <c r="USE92" s="135"/>
      <c r="USF92" s="135"/>
      <c r="USG92" s="382"/>
      <c r="USH92" s="135"/>
      <c r="USI92" s="383"/>
      <c r="USJ92" s="383"/>
      <c r="USK92" s="379"/>
      <c r="USL92" s="380"/>
      <c r="USM92" s="28"/>
      <c r="USN92" s="381"/>
      <c r="USO92" s="392"/>
      <c r="USP92" s="388"/>
      <c r="USQ92" s="135"/>
      <c r="USR92" s="135"/>
      <c r="USS92" s="382"/>
      <c r="UST92" s="135"/>
      <c r="USU92" s="383"/>
      <c r="USV92" s="383"/>
      <c r="USW92" s="379"/>
      <c r="USX92" s="380"/>
      <c r="USY92" s="28"/>
      <c r="USZ92" s="381"/>
      <c r="UTA92" s="392"/>
      <c r="UTB92" s="388"/>
      <c r="UTC92" s="135"/>
      <c r="UTD92" s="135"/>
      <c r="UTE92" s="382"/>
      <c r="UTF92" s="135"/>
      <c r="UTG92" s="383"/>
      <c r="UTH92" s="383"/>
      <c r="UTI92" s="379"/>
      <c r="UTJ92" s="380"/>
      <c r="UTK92" s="28"/>
      <c r="UTL92" s="381"/>
      <c r="UTM92" s="392"/>
      <c r="UTN92" s="388"/>
      <c r="UTO92" s="135"/>
      <c r="UTP92" s="135"/>
      <c r="UTQ92" s="382"/>
      <c r="UTR92" s="135"/>
      <c r="UTS92" s="383"/>
      <c r="UTT92" s="383"/>
      <c r="UTU92" s="379"/>
      <c r="UTV92" s="380"/>
      <c r="UTW92" s="28"/>
      <c r="UTX92" s="381"/>
      <c r="UTY92" s="392"/>
      <c r="UTZ92" s="388"/>
      <c r="UUA92" s="135"/>
      <c r="UUB92" s="135"/>
      <c r="UUC92" s="382"/>
      <c r="UUD92" s="135"/>
      <c r="UUE92" s="383"/>
      <c r="UUF92" s="383"/>
      <c r="UUG92" s="379"/>
      <c r="UUH92" s="380"/>
      <c r="UUI92" s="28"/>
      <c r="UUJ92" s="381"/>
      <c r="UUK92" s="392"/>
      <c r="UUL92" s="388"/>
      <c r="UUM92" s="135"/>
      <c r="UUN92" s="135"/>
      <c r="UUO92" s="382"/>
      <c r="UUP92" s="135"/>
      <c r="UUQ92" s="383"/>
      <c r="UUR92" s="383"/>
      <c r="UUS92" s="379"/>
      <c r="UUT92" s="380"/>
      <c r="UUU92" s="28"/>
      <c r="UUV92" s="381"/>
      <c r="UUW92" s="392"/>
      <c r="UUX92" s="388"/>
      <c r="UUY92" s="135"/>
      <c r="UUZ92" s="135"/>
      <c r="UVA92" s="382"/>
      <c r="UVB92" s="135"/>
      <c r="UVC92" s="383"/>
      <c r="UVD92" s="383"/>
      <c r="UVE92" s="379"/>
      <c r="UVF92" s="380"/>
      <c r="UVG92" s="28"/>
      <c r="UVH92" s="381"/>
      <c r="UVI92" s="392"/>
      <c r="UVJ92" s="388"/>
      <c r="UVK92" s="135"/>
      <c r="UVL92" s="135"/>
      <c r="UVM92" s="382"/>
      <c r="UVN92" s="135"/>
      <c r="UVO92" s="383"/>
      <c r="UVP92" s="383"/>
      <c r="UVQ92" s="379"/>
      <c r="UVR92" s="380"/>
      <c r="UVS92" s="28"/>
      <c r="UVT92" s="381"/>
      <c r="UVU92" s="392"/>
      <c r="UVV92" s="388"/>
      <c r="UVW92" s="135"/>
      <c r="UVX92" s="135"/>
      <c r="UVY92" s="382"/>
      <c r="UVZ92" s="135"/>
      <c r="UWA92" s="383"/>
      <c r="UWB92" s="383"/>
      <c r="UWC92" s="379"/>
      <c r="UWD92" s="380"/>
      <c r="UWE92" s="28"/>
      <c r="UWF92" s="381"/>
      <c r="UWG92" s="392"/>
      <c r="UWH92" s="388"/>
      <c r="UWI92" s="135"/>
      <c r="UWJ92" s="135"/>
      <c r="UWK92" s="382"/>
      <c r="UWL92" s="135"/>
      <c r="UWM92" s="383"/>
      <c r="UWN92" s="383"/>
      <c r="UWO92" s="379"/>
      <c r="UWP92" s="380"/>
      <c r="UWQ92" s="28"/>
      <c r="UWR92" s="381"/>
      <c r="UWS92" s="392"/>
      <c r="UWT92" s="388"/>
      <c r="UWU92" s="135"/>
      <c r="UWV92" s="135"/>
      <c r="UWW92" s="382"/>
      <c r="UWX92" s="135"/>
      <c r="UWY92" s="383"/>
      <c r="UWZ92" s="383"/>
      <c r="UXA92" s="379"/>
      <c r="UXB92" s="380"/>
      <c r="UXC92" s="28"/>
      <c r="UXD92" s="381"/>
      <c r="UXE92" s="392"/>
      <c r="UXF92" s="388"/>
      <c r="UXG92" s="135"/>
      <c r="UXH92" s="135"/>
      <c r="UXI92" s="382"/>
      <c r="UXJ92" s="135"/>
      <c r="UXK92" s="383"/>
      <c r="UXL92" s="383"/>
      <c r="UXM92" s="379"/>
      <c r="UXN92" s="380"/>
      <c r="UXO92" s="28"/>
      <c r="UXP92" s="381"/>
      <c r="UXQ92" s="392"/>
      <c r="UXR92" s="388"/>
      <c r="UXS92" s="135"/>
      <c r="UXT92" s="135"/>
      <c r="UXU92" s="382"/>
      <c r="UXV92" s="135"/>
      <c r="UXW92" s="383"/>
      <c r="UXX92" s="383"/>
      <c r="UXY92" s="379"/>
      <c r="UXZ92" s="380"/>
      <c r="UYA92" s="28"/>
      <c r="UYB92" s="381"/>
      <c r="UYC92" s="392"/>
      <c r="UYD92" s="388"/>
      <c r="UYE92" s="135"/>
      <c r="UYF92" s="135"/>
      <c r="UYG92" s="382"/>
      <c r="UYH92" s="135"/>
      <c r="UYI92" s="383"/>
      <c r="UYJ92" s="383"/>
      <c r="UYK92" s="379"/>
      <c r="UYL92" s="380"/>
      <c r="UYM92" s="28"/>
      <c r="UYN92" s="381"/>
      <c r="UYO92" s="392"/>
      <c r="UYP92" s="388"/>
      <c r="UYQ92" s="135"/>
      <c r="UYR92" s="135"/>
      <c r="UYS92" s="382"/>
      <c r="UYT92" s="135"/>
      <c r="UYU92" s="383"/>
      <c r="UYV92" s="383"/>
      <c r="UYW92" s="379"/>
      <c r="UYX92" s="380"/>
      <c r="UYY92" s="28"/>
      <c r="UYZ92" s="381"/>
      <c r="UZA92" s="392"/>
      <c r="UZB92" s="388"/>
      <c r="UZC92" s="135"/>
      <c r="UZD92" s="135"/>
      <c r="UZE92" s="382"/>
      <c r="UZF92" s="135"/>
      <c r="UZG92" s="383"/>
      <c r="UZH92" s="383"/>
      <c r="UZI92" s="379"/>
      <c r="UZJ92" s="380"/>
      <c r="UZK92" s="28"/>
      <c r="UZL92" s="381"/>
      <c r="UZM92" s="392"/>
      <c r="UZN92" s="388"/>
      <c r="UZO92" s="135"/>
      <c r="UZP92" s="135"/>
      <c r="UZQ92" s="382"/>
      <c r="UZR92" s="135"/>
      <c r="UZS92" s="383"/>
      <c r="UZT92" s="383"/>
      <c r="UZU92" s="379"/>
      <c r="UZV92" s="380"/>
      <c r="UZW92" s="28"/>
      <c r="UZX92" s="381"/>
      <c r="UZY92" s="392"/>
      <c r="UZZ92" s="388"/>
      <c r="VAA92" s="135"/>
      <c r="VAB92" s="135"/>
      <c r="VAC92" s="382"/>
      <c r="VAD92" s="135"/>
      <c r="VAE92" s="383"/>
      <c r="VAF92" s="383"/>
      <c r="VAG92" s="379"/>
      <c r="VAH92" s="380"/>
      <c r="VAI92" s="28"/>
      <c r="VAJ92" s="381"/>
      <c r="VAK92" s="392"/>
      <c r="VAL92" s="388"/>
      <c r="VAM92" s="135"/>
      <c r="VAN92" s="135"/>
      <c r="VAO92" s="382"/>
      <c r="VAP92" s="135"/>
      <c r="VAQ92" s="383"/>
      <c r="VAR92" s="383"/>
      <c r="VAS92" s="379"/>
      <c r="VAT92" s="380"/>
      <c r="VAU92" s="28"/>
      <c r="VAV92" s="381"/>
      <c r="VAW92" s="392"/>
      <c r="VAX92" s="388"/>
      <c r="VAY92" s="135"/>
      <c r="VAZ92" s="135"/>
      <c r="VBA92" s="382"/>
      <c r="VBB92" s="135"/>
      <c r="VBC92" s="383"/>
      <c r="VBD92" s="383"/>
      <c r="VBE92" s="379"/>
      <c r="VBF92" s="380"/>
      <c r="VBG92" s="28"/>
      <c r="VBH92" s="381"/>
      <c r="VBI92" s="392"/>
      <c r="VBJ92" s="388"/>
      <c r="VBK92" s="135"/>
      <c r="VBL92" s="135"/>
      <c r="VBM92" s="382"/>
      <c r="VBN92" s="135"/>
      <c r="VBO92" s="383"/>
      <c r="VBP92" s="383"/>
      <c r="VBQ92" s="379"/>
      <c r="VBR92" s="380"/>
      <c r="VBS92" s="28"/>
      <c r="VBT92" s="381"/>
      <c r="VBU92" s="392"/>
      <c r="VBV92" s="388"/>
      <c r="VBW92" s="135"/>
      <c r="VBX92" s="135"/>
      <c r="VBY92" s="382"/>
      <c r="VBZ92" s="135"/>
      <c r="VCA92" s="383"/>
      <c r="VCB92" s="383"/>
      <c r="VCC92" s="379"/>
      <c r="VCD92" s="380"/>
      <c r="VCE92" s="28"/>
      <c r="VCF92" s="381"/>
      <c r="VCG92" s="392"/>
      <c r="VCH92" s="388"/>
      <c r="VCI92" s="135"/>
      <c r="VCJ92" s="135"/>
      <c r="VCK92" s="382"/>
      <c r="VCL92" s="135"/>
      <c r="VCM92" s="383"/>
      <c r="VCN92" s="383"/>
      <c r="VCO92" s="379"/>
      <c r="VCP92" s="380"/>
      <c r="VCQ92" s="28"/>
      <c r="VCR92" s="381"/>
      <c r="VCS92" s="392"/>
      <c r="VCT92" s="388"/>
      <c r="VCU92" s="135"/>
      <c r="VCV92" s="135"/>
      <c r="VCW92" s="382"/>
      <c r="VCX92" s="135"/>
      <c r="VCY92" s="383"/>
      <c r="VCZ92" s="383"/>
      <c r="VDA92" s="379"/>
      <c r="VDB92" s="380"/>
      <c r="VDC92" s="28"/>
      <c r="VDD92" s="381"/>
      <c r="VDE92" s="392"/>
      <c r="VDF92" s="388"/>
      <c r="VDG92" s="135"/>
      <c r="VDH92" s="135"/>
      <c r="VDI92" s="382"/>
      <c r="VDJ92" s="135"/>
      <c r="VDK92" s="383"/>
      <c r="VDL92" s="383"/>
      <c r="VDM92" s="379"/>
      <c r="VDN92" s="380"/>
      <c r="VDO92" s="28"/>
      <c r="VDP92" s="381"/>
      <c r="VDQ92" s="392"/>
      <c r="VDR92" s="388"/>
      <c r="VDS92" s="135"/>
      <c r="VDT92" s="135"/>
      <c r="VDU92" s="382"/>
      <c r="VDV92" s="135"/>
      <c r="VDW92" s="383"/>
      <c r="VDX92" s="383"/>
      <c r="VDY92" s="379"/>
      <c r="VDZ92" s="380"/>
      <c r="VEA92" s="28"/>
      <c r="VEB92" s="381"/>
      <c r="VEC92" s="392"/>
      <c r="VED92" s="388"/>
      <c r="VEE92" s="135"/>
      <c r="VEF92" s="135"/>
      <c r="VEG92" s="382"/>
      <c r="VEH92" s="135"/>
      <c r="VEI92" s="383"/>
      <c r="VEJ92" s="383"/>
      <c r="VEK92" s="379"/>
      <c r="VEL92" s="380"/>
      <c r="VEM92" s="28"/>
      <c r="VEN92" s="381"/>
      <c r="VEO92" s="392"/>
      <c r="VEP92" s="388"/>
      <c r="VEQ92" s="135"/>
      <c r="VER92" s="135"/>
      <c r="VES92" s="382"/>
      <c r="VET92" s="135"/>
      <c r="VEU92" s="383"/>
      <c r="VEV92" s="383"/>
      <c r="VEW92" s="379"/>
      <c r="VEX92" s="380"/>
      <c r="VEY92" s="28"/>
      <c r="VEZ92" s="381"/>
      <c r="VFA92" s="392"/>
      <c r="VFB92" s="388"/>
      <c r="VFC92" s="135"/>
      <c r="VFD92" s="135"/>
      <c r="VFE92" s="382"/>
      <c r="VFF92" s="135"/>
      <c r="VFG92" s="383"/>
      <c r="VFH92" s="383"/>
      <c r="VFI92" s="379"/>
      <c r="VFJ92" s="380"/>
      <c r="VFK92" s="28"/>
      <c r="VFL92" s="381"/>
      <c r="VFM92" s="392"/>
      <c r="VFN92" s="388"/>
      <c r="VFO92" s="135"/>
      <c r="VFP92" s="135"/>
      <c r="VFQ92" s="382"/>
      <c r="VFR92" s="135"/>
      <c r="VFS92" s="383"/>
      <c r="VFT92" s="383"/>
      <c r="VFU92" s="379"/>
      <c r="VFV92" s="380"/>
      <c r="VFW92" s="28"/>
      <c r="VFX92" s="381"/>
      <c r="VFY92" s="392"/>
      <c r="VFZ92" s="388"/>
      <c r="VGA92" s="135"/>
      <c r="VGB92" s="135"/>
      <c r="VGC92" s="382"/>
      <c r="VGD92" s="135"/>
      <c r="VGE92" s="383"/>
      <c r="VGF92" s="383"/>
      <c r="VGG92" s="379"/>
      <c r="VGH92" s="380"/>
      <c r="VGI92" s="28"/>
      <c r="VGJ92" s="381"/>
      <c r="VGK92" s="392"/>
      <c r="VGL92" s="388"/>
      <c r="VGM92" s="135"/>
      <c r="VGN92" s="135"/>
      <c r="VGO92" s="382"/>
      <c r="VGP92" s="135"/>
      <c r="VGQ92" s="383"/>
      <c r="VGR92" s="383"/>
      <c r="VGS92" s="379"/>
      <c r="VGT92" s="380"/>
      <c r="VGU92" s="28"/>
      <c r="VGV92" s="381"/>
      <c r="VGW92" s="392"/>
      <c r="VGX92" s="388"/>
      <c r="VGY92" s="135"/>
      <c r="VGZ92" s="135"/>
      <c r="VHA92" s="382"/>
      <c r="VHB92" s="135"/>
      <c r="VHC92" s="383"/>
      <c r="VHD92" s="383"/>
      <c r="VHE92" s="379"/>
      <c r="VHF92" s="380"/>
      <c r="VHG92" s="28"/>
      <c r="VHH92" s="381"/>
      <c r="VHI92" s="392"/>
      <c r="VHJ92" s="388"/>
      <c r="VHK92" s="135"/>
      <c r="VHL92" s="135"/>
      <c r="VHM92" s="382"/>
      <c r="VHN92" s="135"/>
      <c r="VHO92" s="383"/>
      <c r="VHP92" s="383"/>
      <c r="VHQ92" s="379"/>
      <c r="VHR92" s="380"/>
      <c r="VHS92" s="28"/>
      <c r="VHT92" s="381"/>
      <c r="VHU92" s="392"/>
      <c r="VHV92" s="388"/>
      <c r="VHW92" s="135"/>
      <c r="VHX92" s="135"/>
      <c r="VHY92" s="382"/>
      <c r="VHZ92" s="135"/>
      <c r="VIA92" s="383"/>
      <c r="VIB92" s="383"/>
      <c r="VIC92" s="379"/>
      <c r="VID92" s="380"/>
      <c r="VIE92" s="28"/>
      <c r="VIF92" s="381"/>
      <c r="VIG92" s="392"/>
      <c r="VIH92" s="388"/>
      <c r="VII92" s="135"/>
      <c r="VIJ92" s="135"/>
      <c r="VIK92" s="382"/>
      <c r="VIL92" s="135"/>
      <c r="VIM92" s="383"/>
      <c r="VIN92" s="383"/>
      <c r="VIO92" s="379"/>
      <c r="VIP92" s="380"/>
      <c r="VIQ92" s="28"/>
      <c r="VIR92" s="381"/>
      <c r="VIS92" s="392"/>
      <c r="VIT92" s="388"/>
      <c r="VIU92" s="135"/>
      <c r="VIV92" s="135"/>
      <c r="VIW92" s="382"/>
      <c r="VIX92" s="135"/>
      <c r="VIY92" s="383"/>
      <c r="VIZ92" s="383"/>
      <c r="VJA92" s="379"/>
      <c r="VJB92" s="380"/>
      <c r="VJC92" s="28"/>
      <c r="VJD92" s="381"/>
      <c r="VJE92" s="392"/>
      <c r="VJF92" s="388"/>
      <c r="VJG92" s="135"/>
      <c r="VJH92" s="135"/>
      <c r="VJI92" s="382"/>
      <c r="VJJ92" s="135"/>
      <c r="VJK92" s="383"/>
      <c r="VJL92" s="383"/>
      <c r="VJM92" s="379"/>
      <c r="VJN92" s="380"/>
      <c r="VJO92" s="28"/>
      <c r="VJP92" s="381"/>
      <c r="VJQ92" s="392"/>
      <c r="VJR92" s="388"/>
      <c r="VJS92" s="135"/>
      <c r="VJT92" s="135"/>
      <c r="VJU92" s="382"/>
      <c r="VJV92" s="135"/>
      <c r="VJW92" s="383"/>
      <c r="VJX92" s="383"/>
      <c r="VJY92" s="379"/>
      <c r="VJZ92" s="380"/>
      <c r="VKA92" s="28"/>
      <c r="VKB92" s="381"/>
      <c r="VKC92" s="392"/>
      <c r="VKD92" s="388"/>
      <c r="VKE92" s="135"/>
      <c r="VKF92" s="135"/>
      <c r="VKG92" s="382"/>
      <c r="VKH92" s="135"/>
      <c r="VKI92" s="383"/>
      <c r="VKJ92" s="383"/>
      <c r="VKK92" s="379"/>
      <c r="VKL92" s="380"/>
      <c r="VKM92" s="28"/>
      <c r="VKN92" s="381"/>
      <c r="VKO92" s="392"/>
      <c r="VKP92" s="388"/>
      <c r="VKQ92" s="135"/>
      <c r="VKR92" s="135"/>
      <c r="VKS92" s="382"/>
      <c r="VKT92" s="135"/>
      <c r="VKU92" s="383"/>
      <c r="VKV92" s="383"/>
      <c r="VKW92" s="379"/>
      <c r="VKX92" s="380"/>
      <c r="VKY92" s="28"/>
      <c r="VKZ92" s="381"/>
      <c r="VLA92" s="392"/>
      <c r="VLB92" s="388"/>
      <c r="VLC92" s="135"/>
      <c r="VLD92" s="135"/>
      <c r="VLE92" s="382"/>
      <c r="VLF92" s="135"/>
      <c r="VLG92" s="383"/>
      <c r="VLH92" s="383"/>
      <c r="VLI92" s="379"/>
      <c r="VLJ92" s="380"/>
      <c r="VLK92" s="28"/>
      <c r="VLL92" s="381"/>
      <c r="VLM92" s="392"/>
      <c r="VLN92" s="388"/>
      <c r="VLO92" s="135"/>
      <c r="VLP92" s="135"/>
      <c r="VLQ92" s="382"/>
      <c r="VLR92" s="135"/>
      <c r="VLS92" s="383"/>
      <c r="VLT92" s="383"/>
      <c r="VLU92" s="379"/>
      <c r="VLV92" s="380"/>
      <c r="VLW92" s="28"/>
      <c r="VLX92" s="381"/>
      <c r="VLY92" s="392"/>
      <c r="VLZ92" s="388"/>
      <c r="VMA92" s="135"/>
      <c r="VMB92" s="135"/>
      <c r="VMC92" s="382"/>
      <c r="VMD92" s="135"/>
      <c r="VME92" s="383"/>
      <c r="VMF92" s="383"/>
      <c r="VMG92" s="379"/>
      <c r="VMH92" s="380"/>
      <c r="VMI92" s="28"/>
      <c r="VMJ92" s="381"/>
      <c r="VMK92" s="392"/>
      <c r="VML92" s="388"/>
      <c r="VMM92" s="135"/>
      <c r="VMN92" s="135"/>
      <c r="VMO92" s="382"/>
      <c r="VMP92" s="135"/>
      <c r="VMQ92" s="383"/>
      <c r="VMR92" s="383"/>
      <c r="VMS92" s="379"/>
      <c r="VMT92" s="380"/>
      <c r="VMU92" s="28"/>
      <c r="VMV92" s="381"/>
      <c r="VMW92" s="392"/>
      <c r="VMX92" s="388"/>
      <c r="VMY92" s="135"/>
      <c r="VMZ92" s="135"/>
      <c r="VNA92" s="382"/>
      <c r="VNB92" s="135"/>
      <c r="VNC92" s="383"/>
      <c r="VND92" s="383"/>
      <c r="VNE92" s="379"/>
      <c r="VNF92" s="380"/>
      <c r="VNG92" s="28"/>
      <c r="VNH92" s="381"/>
      <c r="VNI92" s="392"/>
      <c r="VNJ92" s="388"/>
      <c r="VNK92" s="135"/>
      <c r="VNL92" s="135"/>
      <c r="VNM92" s="382"/>
      <c r="VNN92" s="135"/>
      <c r="VNO92" s="383"/>
      <c r="VNP92" s="383"/>
      <c r="VNQ92" s="379"/>
      <c r="VNR92" s="380"/>
      <c r="VNS92" s="28"/>
      <c r="VNT92" s="381"/>
      <c r="VNU92" s="392"/>
      <c r="VNV92" s="388"/>
      <c r="VNW92" s="135"/>
      <c r="VNX92" s="135"/>
      <c r="VNY92" s="382"/>
      <c r="VNZ92" s="135"/>
      <c r="VOA92" s="383"/>
      <c r="VOB92" s="383"/>
      <c r="VOC92" s="379"/>
      <c r="VOD92" s="380"/>
      <c r="VOE92" s="28"/>
      <c r="VOF92" s="381"/>
      <c r="VOG92" s="392"/>
      <c r="VOH92" s="388"/>
      <c r="VOI92" s="135"/>
      <c r="VOJ92" s="135"/>
      <c r="VOK92" s="382"/>
      <c r="VOL92" s="135"/>
      <c r="VOM92" s="383"/>
      <c r="VON92" s="383"/>
      <c r="VOO92" s="379"/>
      <c r="VOP92" s="380"/>
      <c r="VOQ92" s="28"/>
      <c r="VOR92" s="381"/>
      <c r="VOS92" s="392"/>
      <c r="VOT92" s="388"/>
      <c r="VOU92" s="135"/>
      <c r="VOV92" s="135"/>
      <c r="VOW92" s="382"/>
      <c r="VOX92" s="135"/>
      <c r="VOY92" s="383"/>
      <c r="VOZ92" s="383"/>
      <c r="VPA92" s="379"/>
      <c r="VPB92" s="380"/>
      <c r="VPC92" s="28"/>
      <c r="VPD92" s="381"/>
      <c r="VPE92" s="392"/>
      <c r="VPF92" s="388"/>
      <c r="VPG92" s="135"/>
      <c r="VPH92" s="135"/>
      <c r="VPI92" s="382"/>
      <c r="VPJ92" s="135"/>
      <c r="VPK92" s="383"/>
      <c r="VPL92" s="383"/>
      <c r="VPM92" s="379"/>
      <c r="VPN92" s="380"/>
      <c r="VPO92" s="28"/>
      <c r="VPP92" s="381"/>
      <c r="VPQ92" s="392"/>
      <c r="VPR92" s="388"/>
      <c r="VPS92" s="135"/>
      <c r="VPT92" s="135"/>
      <c r="VPU92" s="382"/>
      <c r="VPV92" s="135"/>
      <c r="VPW92" s="383"/>
      <c r="VPX92" s="383"/>
      <c r="VPY92" s="379"/>
      <c r="VPZ92" s="380"/>
      <c r="VQA92" s="28"/>
      <c r="VQB92" s="381"/>
      <c r="VQC92" s="392"/>
      <c r="VQD92" s="388"/>
      <c r="VQE92" s="135"/>
      <c r="VQF92" s="135"/>
      <c r="VQG92" s="382"/>
      <c r="VQH92" s="135"/>
      <c r="VQI92" s="383"/>
      <c r="VQJ92" s="383"/>
      <c r="VQK92" s="379"/>
      <c r="VQL92" s="380"/>
      <c r="VQM92" s="28"/>
      <c r="VQN92" s="381"/>
      <c r="VQO92" s="392"/>
      <c r="VQP92" s="388"/>
      <c r="VQQ92" s="135"/>
      <c r="VQR92" s="135"/>
      <c r="VQS92" s="382"/>
      <c r="VQT92" s="135"/>
      <c r="VQU92" s="383"/>
      <c r="VQV92" s="383"/>
      <c r="VQW92" s="379"/>
      <c r="VQX92" s="380"/>
      <c r="VQY92" s="28"/>
      <c r="VQZ92" s="381"/>
      <c r="VRA92" s="392"/>
      <c r="VRB92" s="388"/>
      <c r="VRC92" s="135"/>
      <c r="VRD92" s="135"/>
      <c r="VRE92" s="382"/>
      <c r="VRF92" s="135"/>
      <c r="VRG92" s="383"/>
      <c r="VRH92" s="383"/>
      <c r="VRI92" s="379"/>
      <c r="VRJ92" s="380"/>
      <c r="VRK92" s="28"/>
      <c r="VRL92" s="381"/>
      <c r="VRM92" s="392"/>
      <c r="VRN92" s="388"/>
      <c r="VRO92" s="135"/>
      <c r="VRP92" s="135"/>
      <c r="VRQ92" s="382"/>
      <c r="VRR92" s="135"/>
      <c r="VRS92" s="383"/>
      <c r="VRT92" s="383"/>
      <c r="VRU92" s="379"/>
      <c r="VRV92" s="380"/>
      <c r="VRW92" s="28"/>
      <c r="VRX92" s="381"/>
      <c r="VRY92" s="392"/>
      <c r="VRZ92" s="388"/>
      <c r="VSA92" s="135"/>
      <c r="VSB92" s="135"/>
      <c r="VSC92" s="382"/>
      <c r="VSD92" s="135"/>
      <c r="VSE92" s="383"/>
      <c r="VSF92" s="383"/>
      <c r="VSG92" s="379"/>
      <c r="VSH92" s="380"/>
      <c r="VSI92" s="28"/>
      <c r="VSJ92" s="381"/>
      <c r="VSK92" s="392"/>
      <c r="VSL92" s="388"/>
      <c r="VSM92" s="135"/>
      <c r="VSN92" s="135"/>
      <c r="VSO92" s="382"/>
      <c r="VSP92" s="135"/>
      <c r="VSQ92" s="383"/>
      <c r="VSR92" s="383"/>
      <c r="VSS92" s="379"/>
      <c r="VST92" s="380"/>
      <c r="VSU92" s="28"/>
      <c r="VSV92" s="381"/>
      <c r="VSW92" s="392"/>
      <c r="VSX92" s="388"/>
      <c r="VSY92" s="135"/>
      <c r="VSZ92" s="135"/>
      <c r="VTA92" s="382"/>
      <c r="VTB92" s="135"/>
      <c r="VTC92" s="383"/>
      <c r="VTD92" s="383"/>
      <c r="VTE92" s="379"/>
      <c r="VTF92" s="380"/>
      <c r="VTG92" s="28"/>
      <c r="VTH92" s="381"/>
      <c r="VTI92" s="392"/>
      <c r="VTJ92" s="388"/>
      <c r="VTK92" s="135"/>
      <c r="VTL92" s="135"/>
      <c r="VTM92" s="382"/>
      <c r="VTN92" s="135"/>
      <c r="VTO92" s="383"/>
      <c r="VTP92" s="383"/>
      <c r="VTQ92" s="379"/>
      <c r="VTR92" s="380"/>
      <c r="VTS92" s="28"/>
      <c r="VTT92" s="381"/>
      <c r="VTU92" s="392"/>
      <c r="VTV92" s="388"/>
      <c r="VTW92" s="135"/>
      <c r="VTX92" s="135"/>
      <c r="VTY92" s="382"/>
      <c r="VTZ92" s="135"/>
      <c r="VUA92" s="383"/>
      <c r="VUB92" s="383"/>
      <c r="VUC92" s="379"/>
      <c r="VUD92" s="380"/>
      <c r="VUE92" s="28"/>
      <c r="VUF92" s="381"/>
      <c r="VUG92" s="392"/>
      <c r="VUH92" s="388"/>
      <c r="VUI92" s="135"/>
      <c r="VUJ92" s="135"/>
      <c r="VUK92" s="382"/>
      <c r="VUL92" s="135"/>
      <c r="VUM92" s="383"/>
      <c r="VUN92" s="383"/>
      <c r="VUO92" s="379"/>
      <c r="VUP92" s="380"/>
      <c r="VUQ92" s="28"/>
      <c r="VUR92" s="381"/>
      <c r="VUS92" s="392"/>
      <c r="VUT92" s="388"/>
      <c r="VUU92" s="135"/>
      <c r="VUV92" s="135"/>
      <c r="VUW92" s="382"/>
      <c r="VUX92" s="135"/>
      <c r="VUY92" s="383"/>
      <c r="VUZ92" s="383"/>
      <c r="VVA92" s="379"/>
      <c r="VVB92" s="380"/>
      <c r="VVC92" s="28"/>
      <c r="VVD92" s="381"/>
      <c r="VVE92" s="392"/>
      <c r="VVF92" s="388"/>
      <c r="VVG92" s="135"/>
      <c r="VVH92" s="135"/>
      <c r="VVI92" s="382"/>
      <c r="VVJ92" s="135"/>
      <c r="VVK92" s="383"/>
      <c r="VVL92" s="383"/>
      <c r="VVM92" s="379"/>
      <c r="VVN92" s="380"/>
      <c r="VVO92" s="28"/>
      <c r="VVP92" s="381"/>
      <c r="VVQ92" s="392"/>
      <c r="VVR92" s="388"/>
      <c r="VVS92" s="135"/>
      <c r="VVT92" s="135"/>
      <c r="VVU92" s="382"/>
      <c r="VVV92" s="135"/>
      <c r="VVW92" s="383"/>
      <c r="VVX92" s="383"/>
      <c r="VVY92" s="379"/>
      <c r="VVZ92" s="380"/>
      <c r="VWA92" s="28"/>
      <c r="VWB92" s="381"/>
      <c r="VWC92" s="392"/>
      <c r="VWD92" s="388"/>
      <c r="VWE92" s="135"/>
      <c r="VWF92" s="135"/>
      <c r="VWG92" s="382"/>
      <c r="VWH92" s="135"/>
      <c r="VWI92" s="383"/>
      <c r="VWJ92" s="383"/>
      <c r="VWK92" s="379"/>
      <c r="VWL92" s="380"/>
      <c r="VWM92" s="28"/>
      <c r="VWN92" s="381"/>
      <c r="VWO92" s="392"/>
      <c r="VWP92" s="388"/>
      <c r="VWQ92" s="135"/>
      <c r="VWR92" s="135"/>
      <c r="VWS92" s="382"/>
      <c r="VWT92" s="135"/>
      <c r="VWU92" s="383"/>
      <c r="VWV92" s="383"/>
      <c r="VWW92" s="379"/>
      <c r="VWX92" s="380"/>
      <c r="VWY92" s="28"/>
      <c r="VWZ92" s="381"/>
      <c r="VXA92" s="392"/>
      <c r="VXB92" s="388"/>
      <c r="VXC92" s="135"/>
      <c r="VXD92" s="135"/>
      <c r="VXE92" s="382"/>
      <c r="VXF92" s="135"/>
      <c r="VXG92" s="383"/>
      <c r="VXH92" s="383"/>
      <c r="VXI92" s="379"/>
      <c r="VXJ92" s="380"/>
      <c r="VXK92" s="28"/>
      <c r="VXL92" s="381"/>
      <c r="VXM92" s="392"/>
      <c r="VXN92" s="388"/>
      <c r="VXO92" s="135"/>
      <c r="VXP92" s="135"/>
      <c r="VXQ92" s="382"/>
      <c r="VXR92" s="135"/>
      <c r="VXS92" s="383"/>
      <c r="VXT92" s="383"/>
      <c r="VXU92" s="379"/>
      <c r="VXV92" s="380"/>
      <c r="VXW92" s="28"/>
      <c r="VXX92" s="381"/>
      <c r="VXY92" s="392"/>
      <c r="VXZ92" s="388"/>
      <c r="VYA92" s="135"/>
      <c r="VYB92" s="135"/>
      <c r="VYC92" s="382"/>
      <c r="VYD92" s="135"/>
      <c r="VYE92" s="383"/>
      <c r="VYF92" s="383"/>
      <c r="VYG92" s="379"/>
      <c r="VYH92" s="380"/>
      <c r="VYI92" s="28"/>
      <c r="VYJ92" s="381"/>
      <c r="VYK92" s="392"/>
      <c r="VYL92" s="388"/>
      <c r="VYM92" s="135"/>
      <c r="VYN92" s="135"/>
      <c r="VYO92" s="382"/>
      <c r="VYP92" s="135"/>
      <c r="VYQ92" s="383"/>
      <c r="VYR92" s="383"/>
      <c r="VYS92" s="379"/>
      <c r="VYT92" s="380"/>
      <c r="VYU92" s="28"/>
      <c r="VYV92" s="381"/>
      <c r="VYW92" s="392"/>
      <c r="VYX92" s="388"/>
      <c r="VYY92" s="135"/>
      <c r="VYZ92" s="135"/>
      <c r="VZA92" s="382"/>
      <c r="VZB92" s="135"/>
      <c r="VZC92" s="383"/>
      <c r="VZD92" s="383"/>
      <c r="VZE92" s="379"/>
      <c r="VZF92" s="380"/>
      <c r="VZG92" s="28"/>
      <c r="VZH92" s="381"/>
      <c r="VZI92" s="392"/>
      <c r="VZJ92" s="388"/>
      <c r="VZK92" s="135"/>
      <c r="VZL92" s="135"/>
      <c r="VZM92" s="382"/>
      <c r="VZN92" s="135"/>
      <c r="VZO92" s="383"/>
      <c r="VZP92" s="383"/>
      <c r="VZQ92" s="379"/>
      <c r="VZR92" s="380"/>
      <c r="VZS92" s="28"/>
      <c r="VZT92" s="381"/>
      <c r="VZU92" s="392"/>
      <c r="VZV92" s="388"/>
      <c r="VZW92" s="135"/>
      <c r="VZX92" s="135"/>
      <c r="VZY92" s="382"/>
      <c r="VZZ92" s="135"/>
      <c r="WAA92" s="383"/>
      <c r="WAB92" s="383"/>
      <c r="WAC92" s="379"/>
      <c r="WAD92" s="380"/>
      <c r="WAE92" s="28"/>
      <c r="WAF92" s="381"/>
      <c r="WAG92" s="392"/>
      <c r="WAH92" s="388"/>
      <c r="WAI92" s="135"/>
      <c r="WAJ92" s="135"/>
      <c r="WAK92" s="382"/>
      <c r="WAL92" s="135"/>
      <c r="WAM92" s="383"/>
      <c r="WAN92" s="383"/>
      <c r="WAO92" s="379"/>
      <c r="WAP92" s="380"/>
      <c r="WAQ92" s="28"/>
      <c r="WAR92" s="381"/>
      <c r="WAS92" s="392"/>
      <c r="WAT92" s="388"/>
      <c r="WAU92" s="135"/>
      <c r="WAV92" s="135"/>
      <c r="WAW92" s="382"/>
      <c r="WAX92" s="135"/>
      <c r="WAY92" s="383"/>
      <c r="WAZ92" s="383"/>
      <c r="WBA92" s="379"/>
      <c r="WBB92" s="380"/>
      <c r="WBC92" s="28"/>
      <c r="WBD92" s="381"/>
      <c r="WBE92" s="392"/>
      <c r="WBF92" s="388"/>
      <c r="WBG92" s="135"/>
      <c r="WBH92" s="135"/>
      <c r="WBI92" s="382"/>
      <c r="WBJ92" s="135"/>
      <c r="WBK92" s="383"/>
      <c r="WBL92" s="383"/>
      <c r="WBM92" s="379"/>
      <c r="WBN92" s="380"/>
      <c r="WBO92" s="28"/>
      <c r="WBP92" s="381"/>
      <c r="WBQ92" s="392"/>
      <c r="WBR92" s="388"/>
      <c r="WBS92" s="135"/>
      <c r="WBT92" s="135"/>
      <c r="WBU92" s="382"/>
      <c r="WBV92" s="135"/>
      <c r="WBW92" s="383"/>
      <c r="WBX92" s="383"/>
      <c r="WBY92" s="379"/>
      <c r="WBZ92" s="380"/>
      <c r="WCA92" s="28"/>
      <c r="WCB92" s="381"/>
      <c r="WCC92" s="392"/>
      <c r="WCD92" s="388"/>
      <c r="WCE92" s="135"/>
      <c r="WCF92" s="135"/>
      <c r="WCG92" s="382"/>
      <c r="WCH92" s="135"/>
      <c r="WCI92" s="383"/>
      <c r="WCJ92" s="383"/>
      <c r="WCK92" s="379"/>
      <c r="WCL92" s="380"/>
      <c r="WCM92" s="28"/>
      <c r="WCN92" s="381"/>
      <c r="WCO92" s="392"/>
      <c r="WCP92" s="388"/>
      <c r="WCQ92" s="135"/>
      <c r="WCR92" s="135"/>
      <c r="WCS92" s="382"/>
      <c r="WCT92" s="135"/>
      <c r="WCU92" s="383"/>
      <c r="WCV92" s="383"/>
      <c r="WCW92" s="379"/>
      <c r="WCX92" s="380"/>
      <c r="WCY92" s="28"/>
      <c r="WCZ92" s="381"/>
      <c r="WDA92" s="392"/>
      <c r="WDB92" s="388"/>
      <c r="WDC92" s="135"/>
      <c r="WDD92" s="135"/>
      <c r="WDE92" s="382"/>
      <c r="WDF92" s="135"/>
      <c r="WDG92" s="383"/>
      <c r="WDH92" s="383"/>
      <c r="WDI92" s="379"/>
      <c r="WDJ92" s="380"/>
      <c r="WDK92" s="28"/>
      <c r="WDL92" s="381"/>
      <c r="WDM92" s="392"/>
      <c r="WDN92" s="388"/>
      <c r="WDO92" s="135"/>
      <c r="WDP92" s="135"/>
      <c r="WDQ92" s="382"/>
      <c r="WDR92" s="135"/>
      <c r="WDS92" s="383"/>
      <c r="WDT92" s="383"/>
      <c r="WDU92" s="379"/>
      <c r="WDV92" s="380"/>
      <c r="WDW92" s="28"/>
      <c r="WDX92" s="381"/>
      <c r="WDY92" s="392"/>
      <c r="WDZ92" s="388"/>
      <c r="WEA92" s="135"/>
      <c r="WEB92" s="135"/>
      <c r="WEC92" s="382"/>
      <c r="WED92" s="135"/>
      <c r="WEE92" s="383"/>
      <c r="WEF92" s="383"/>
      <c r="WEG92" s="379"/>
      <c r="WEH92" s="380"/>
      <c r="WEI92" s="28"/>
      <c r="WEJ92" s="381"/>
      <c r="WEK92" s="392"/>
      <c r="WEL92" s="388"/>
      <c r="WEM92" s="135"/>
      <c r="WEN92" s="135"/>
      <c r="WEO92" s="382"/>
      <c r="WEP92" s="135"/>
      <c r="WEQ92" s="383"/>
      <c r="WER92" s="383"/>
      <c r="WES92" s="379"/>
      <c r="WET92" s="380"/>
      <c r="WEU92" s="28"/>
      <c r="WEV92" s="381"/>
      <c r="WEW92" s="392"/>
      <c r="WEX92" s="388"/>
      <c r="WEY92" s="135"/>
      <c r="WEZ92" s="135"/>
      <c r="WFA92" s="382"/>
      <c r="WFB92" s="135"/>
      <c r="WFC92" s="383"/>
      <c r="WFD92" s="383"/>
      <c r="WFE92" s="379"/>
      <c r="WFF92" s="380"/>
      <c r="WFG92" s="28"/>
      <c r="WFH92" s="381"/>
      <c r="WFI92" s="392"/>
      <c r="WFJ92" s="388"/>
      <c r="WFK92" s="135"/>
      <c r="WFL92" s="135"/>
      <c r="WFM92" s="382"/>
      <c r="WFN92" s="135"/>
      <c r="WFO92" s="383"/>
      <c r="WFP92" s="383"/>
      <c r="WFQ92" s="379"/>
      <c r="WFR92" s="380"/>
      <c r="WFS92" s="28"/>
      <c r="WFT92" s="381"/>
      <c r="WFU92" s="392"/>
      <c r="WFV92" s="388"/>
      <c r="WFW92" s="135"/>
      <c r="WFX92" s="135"/>
      <c r="WFY92" s="382"/>
      <c r="WFZ92" s="135"/>
      <c r="WGA92" s="383"/>
      <c r="WGB92" s="383"/>
      <c r="WGC92" s="379"/>
      <c r="WGD92" s="380"/>
      <c r="WGE92" s="28"/>
      <c r="WGF92" s="381"/>
      <c r="WGG92" s="392"/>
      <c r="WGH92" s="388"/>
      <c r="WGI92" s="135"/>
      <c r="WGJ92" s="135"/>
      <c r="WGK92" s="382"/>
      <c r="WGL92" s="135"/>
      <c r="WGM92" s="383"/>
      <c r="WGN92" s="383"/>
      <c r="WGO92" s="379"/>
      <c r="WGP92" s="380"/>
      <c r="WGQ92" s="28"/>
      <c r="WGR92" s="381"/>
      <c r="WGS92" s="392"/>
      <c r="WGT92" s="388"/>
      <c r="WGU92" s="135"/>
      <c r="WGV92" s="135"/>
      <c r="WGW92" s="382"/>
      <c r="WGX92" s="135"/>
      <c r="WGY92" s="383"/>
      <c r="WGZ92" s="383"/>
      <c r="WHA92" s="379"/>
      <c r="WHB92" s="380"/>
      <c r="WHC92" s="28"/>
      <c r="WHD92" s="381"/>
      <c r="WHE92" s="392"/>
      <c r="WHF92" s="388"/>
      <c r="WHG92" s="135"/>
      <c r="WHH92" s="135"/>
      <c r="WHI92" s="382"/>
      <c r="WHJ92" s="135"/>
      <c r="WHK92" s="383"/>
      <c r="WHL92" s="383"/>
      <c r="WHM92" s="379"/>
      <c r="WHN92" s="380"/>
      <c r="WHO92" s="28"/>
      <c r="WHP92" s="381"/>
      <c r="WHQ92" s="392"/>
      <c r="WHR92" s="388"/>
      <c r="WHS92" s="135"/>
      <c r="WHT92" s="135"/>
      <c r="WHU92" s="382"/>
      <c r="WHV92" s="135"/>
      <c r="WHW92" s="383"/>
      <c r="WHX92" s="383"/>
      <c r="WHY92" s="379"/>
      <c r="WHZ92" s="380"/>
      <c r="WIA92" s="28"/>
      <c r="WIB92" s="381"/>
      <c r="WIC92" s="392"/>
      <c r="WID92" s="388"/>
      <c r="WIE92" s="135"/>
      <c r="WIF92" s="135"/>
      <c r="WIG92" s="382"/>
      <c r="WIH92" s="135"/>
      <c r="WII92" s="383"/>
      <c r="WIJ92" s="383"/>
      <c r="WIK92" s="379"/>
      <c r="WIL92" s="380"/>
      <c r="WIM92" s="28"/>
      <c r="WIN92" s="381"/>
      <c r="WIO92" s="392"/>
      <c r="WIP92" s="388"/>
      <c r="WIQ92" s="135"/>
      <c r="WIR92" s="135"/>
      <c r="WIS92" s="382"/>
      <c r="WIT92" s="135"/>
      <c r="WIU92" s="383"/>
      <c r="WIV92" s="383"/>
      <c r="WIW92" s="379"/>
      <c r="WIX92" s="380"/>
      <c r="WIY92" s="28"/>
      <c r="WIZ92" s="381"/>
      <c r="WJA92" s="392"/>
      <c r="WJB92" s="388"/>
      <c r="WJC92" s="135"/>
      <c r="WJD92" s="135"/>
      <c r="WJE92" s="382"/>
      <c r="WJF92" s="135"/>
      <c r="WJG92" s="383"/>
      <c r="WJH92" s="383"/>
      <c r="WJI92" s="379"/>
      <c r="WJJ92" s="380"/>
      <c r="WJK92" s="28"/>
      <c r="WJL92" s="381"/>
      <c r="WJM92" s="392"/>
      <c r="WJN92" s="388"/>
      <c r="WJO92" s="135"/>
      <c r="WJP92" s="135"/>
      <c r="WJQ92" s="382"/>
      <c r="WJR92" s="135"/>
      <c r="WJS92" s="383"/>
      <c r="WJT92" s="383"/>
      <c r="WJU92" s="379"/>
      <c r="WJV92" s="380"/>
      <c r="WJW92" s="28"/>
      <c r="WJX92" s="381"/>
      <c r="WJY92" s="392"/>
      <c r="WJZ92" s="388"/>
      <c r="WKA92" s="135"/>
      <c r="WKB92" s="135"/>
      <c r="WKC92" s="382"/>
      <c r="WKD92" s="135"/>
      <c r="WKE92" s="383"/>
      <c r="WKF92" s="383"/>
      <c r="WKG92" s="379"/>
      <c r="WKH92" s="380"/>
      <c r="WKI92" s="28"/>
      <c r="WKJ92" s="381"/>
      <c r="WKK92" s="392"/>
      <c r="WKL92" s="388"/>
      <c r="WKM92" s="135"/>
      <c r="WKN92" s="135"/>
      <c r="WKO92" s="382"/>
      <c r="WKP92" s="135"/>
      <c r="WKQ92" s="383"/>
      <c r="WKR92" s="383"/>
      <c r="WKS92" s="379"/>
      <c r="WKT92" s="380"/>
      <c r="WKU92" s="28"/>
      <c r="WKV92" s="381"/>
      <c r="WKW92" s="392"/>
      <c r="WKX92" s="388"/>
      <c r="WKY92" s="135"/>
      <c r="WKZ92" s="135"/>
      <c r="WLA92" s="382"/>
      <c r="WLB92" s="135"/>
      <c r="WLC92" s="383"/>
      <c r="WLD92" s="383"/>
      <c r="WLE92" s="379"/>
      <c r="WLF92" s="380"/>
      <c r="WLG92" s="28"/>
      <c r="WLH92" s="381"/>
      <c r="WLI92" s="392"/>
      <c r="WLJ92" s="388"/>
      <c r="WLK92" s="135"/>
      <c r="WLL92" s="135"/>
      <c r="WLM92" s="382"/>
      <c r="WLN92" s="135"/>
      <c r="WLO92" s="383"/>
      <c r="WLP92" s="383"/>
      <c r="WLQ92" s="379"/>
      <c r="WLR92" s="380"/>
      <c r="WLS92" s="28"/>
      <c r="WLT92" s="381"/>
      <c r="WLU92" s="392"/>
      <c r="WLV92" s="388"/>
      <c r="WLW92" s="135"/>
      <c r="WLX92" s="135"/>
      <c r="WLY92" s="382"/>
      <c r="WLZ92" s="135"/>
      <c r="WMA92" s="383"/>
      <c r="WMB92" s="383"/>
      <c r="WMC92" s="379"/>
      <c r="WMD92" s="380"/>
      <c r="WME92" s="28"/>
      <c r="WMF92" s="381"/>
      <c r="WMG92" s="392"/>
      <c r="WMH92" s="388"/>
      <c r="WMI92" s="135"/>
      <c r="WMJ92" s="135"/>
      <c r="WMK92" s="382"/>
      <c r="WML92" s="135"/>
      <c r="WMM92" s="383"/>
      <c r="WMN92" s="383"/>
      <c r="WMO92" s="379"/>
      <c r="WMP92" s="380"/>
      <c r="WMQ92" s="28"/>
      <c r="WMR92" s="381"/>
      <c r="WMS92" s="392"/>
      <c r="WMT92" s="388"/>
      <c r="WMU92" s="135"/>
      <c r="WMV92" s="135"/>
      <c r="WMW92" s="382"/>
      <c r="WMX92" s="135"/>
      <c r="WMY92" s="383"/>
      <c r="WMZ92" s="383"/>
      <c r="WNA92" s="379"/>
      <c r="WNB92" s="380"/>
      <c r="WNC92" s="28"/>
      <c r="WND92" s="381"/>
      <c r="WNE92" s="392"/>
      <c r="WNF92" s="388"/>
      <c r="WNG92" s="135"/>
      <c r="WNH92" s="135"/>
      <c r="WNI92" s="382"/>
      <c r="WNJ92" s="135"/>
      <c r="WNK92" s="383"/>
      <c r="WNL92" s="383"/>
      <c r="WNM92" s="379"/>
      <c r="WNN92" s="380"/>
      <c r="WNO92" s="28"/>
      <c r="WNP92" s="381"/>
      <c r="WNQ92" s="392"/>
      <c r="WNR92" s="388"/>
      <c r="WNS92" s="135"/>
      <c r="WNT92" s="135"/>
      <c r="WNU92" s="382"/>
      <c r="WNV92" s="135"/>
      <c r="WNW92" s="383"/>
      <c r="WNX92" s="383"/>
      <c r="WNY92" s="379"/>
      <c r="WNZ92" s="380"/>
      <c r="WOA92" s="28"/>
      <c r="WOB92" s="381"/>
      <c r="WOC92" s="392"/>
      <c r="WOD92" s="388"/>
      <c r="WOE92" s="135"/>
      <c r="WOF92" s="135"/>
      <c r="WOG92" s="382"/>
      <c r="WOH92" s="135"/>
      <c r="WOI92" s="383"/>
      <c r="WOJ92" s="383"/>
      <c r="WOK92" s="379"/>
      <c r="WOL92" s="380"/>
      <c r="WOM92" s="28"/>
      <c r="WON92" s="381"/>
      <c r="WOO92" s="392"/>
      <c r="WOP92" s="388"/>
      <c r="WOQ92" s="135"/>
      <c r="WOR92" s="135"/>
      <c r="WOS92" s="382"/>
      <c r="WOT92" s="135"/>
      <c r="WOU92" s="383"/>
      <c r="WOV92" s="383"/>
      <c r="WOW92" s="379"/>
      <c r="WOX92" s="380"/>
      <c r="WOY92" s="28"/>
      <c r="WOZ92" s="381"/>
      <c r="WPA92" s="392"/>
      <c r="WPB92" s="388"/>
      <c r="WPC92" s="135"/>
      <c r="WPD92" s="135"/>
      <c r="WPE92" s="382"/>
      <c r="WPF92" s="135"/>
      <c r="WPG92" s="383"/>
      <c r="WPH92" s="383"/>
      <c r="WPI92" s="379"/>
      <c r="WPJ92" s="380"/>
      <c r="WPK92" s="28"/>
      <c r="WPL92" s="381"/>
      <c r="WPM92" s="392"/>
      <c r="WPN92" s="388"/>
      <c r="WPO92" s="135"/>
      <c r="WPP92" s="135"/>
      <c r="WPQ92" s="382"/>
      <c r="WPR92" s="135"/>
      <c r="WPS92" s="383"/>
      <c r="WPT92" s="383"/>
      <c r="WPU92" s="379"/>
      <c r="WPV92" s="380"/>
      <c r="WPW92" s="28"/>
      <c r="WPX92" s="381"/>
      <c r="WPY92" s="392"/>
      <c r="WPZ92" s="388"/>
      <c r="WQA92" s="135"/>
      <c r="WQB92" s="135"/>
      <c r="WQC92" s="382"/>
      <c r="WQD92" s="135"/>
      <c r="WQE92" s="383"/>
      <c r="WQF92" s="383"/>
      <c r="WQG92" s="379"/>
      <c r="WQH92" s="380"/>
      <c r="WQI92" s="28"/>
      <c r="WQJ92" s="381"/>
      <c r="WQK92" s="392"/>
      <c r="WQL92" s="388"/>
      <c r="WQM92" s="135"/>
      <c r="WQN92" s="135"/>
      <c r="WQO92" s="382"/>
      <c r="WQP92" s="135"/>
      <c r="WQQ92" s="383"/>
      <c r="WQR92" s="383"/>
      <c r="WQS92" s="379"/>
      <c r="WQT92" s="380"/>
      <c r="WQU92" s="28"/>
      <c r="WQV92" s="381"/>
      <c r="WQW92" s="392"/>
      <c r="WQX92" s="388"/>
      <c r="WQY92" s="135"/>
      <c r="WQZ92" s="135"/>
      <c r="WRA92" s="382"/>
      <c r="WRB92" s="135"/>
      <c r="WRC92" s="383"/>
      <c r="WRD92" s="383"/>
      <c r="WRE92" s="379"/>
      <c r="WRF92" s="380"/>
      <c r="WRG92" s="28"/>
      <c r="WRH92" s="381"/>
      <c r="WRI92" s="392"/>
      <c r="WRJ92" s="388"/>
      <c r="WRK92" s="135"/>
      <c r="WRL92" s="135"/>
      <c r="WRM92" s="382"/>
      <c r="WRN92" s="135"/>
      <c r="WRO92" s="383"/>
      <c r="WRP92" s="383"/>
      <c r="WRQ92" s="379"/>
      <c r="WRR92" s="380"/>
      <c r="WRS92" s="28"/>
      <c r="WRT92" s="381"/>
      <c r="WRU92" s="392"/>
      <c r="WRV92" s="388"/>
      <c r="WRW92" s="135"/>
      <c r="WRX92" s="135"/>
      <c r="WRY92" s="382"/>
      <c r="WRZ92" s="135"/>
      <c r="WSA92" s="383"/>
      <c r="WSB92" s="383"/>
      <c r="WSC92" s="379"/>
      <c r="WSD92" s="380"/>
      <c r="WSE92" s="28"/>
      <c r="WSF92" s="381"/>
      <c r="WSG92" s="392"/>
      <c r="WSH92" s="388"/>
      <c r="WSI92" s="135"/>
      <c r="WSJ92" s="135"/>
      <c r="WSK92" s="382"/>
      <c r="WSL92" s="135"/>
      <c r="WSM92" s="383"/>
      <c r="WSN92" s="383"/>
      <c r="WSO92" s="379"/>
      <c r="WSP92" s="380"/>
      <c r="WSQ92" s="28"/>
      <c r="WSR92" s="381"/>
      <c r="WSS92" s="392"/>
      <c r="WST92" s="388"/>
      <c r="WSU92" s="135"/>
      <c r="WSV92" s="135"/>
      <c r="WSW92" s="382"/>
      <c r="WSX92" s="135"/>
      <c r="WSY92" s="383"/>
      <c r="WSZ92" s="383"/>
      <c r="WTA92" s="379"/>
      <c r="WTB92" s="380"/>
      <c r="WTC92" s="28"/>
      <c r="WTD92" s="381"/>
      <c r="WTE92" s="392"/>
      <c r="WTF92" s="388"/>
      <c r="WTG92" s="135"/>
      <c r="WTH92" s="135"/>
      <c r="WTI92" s="382"/>
      <c r="WTJ92" s="135"/>
      <c r="WTK92" s="383"/>
      <c r="WTL92" s="383"/>
      <c r="WTM92" s="379"/>
      <c r="WTN92" s="380"/>
      <c r="WTO92" s="28"/>
      <c r="WTP92" s="381"/>
      <c r="WTQ92" s="392"/>
      <c r="WTR92" s="388"/>
      <c r="WTS92" s="135"/>
      <c r="WTT92" s="135"/>
      <c r="WTU92" s="382"/>
      <c r="WTV92" s="135"/>
      <c r="WTW92" s="383"/>
      <c r="WTX92" s="383"/>
      <c r="WTY92" s="379"/>
      <c r="WTZ92" s="380"/>
      <c r="WUA92" s="28"/>
      <c r="WUB92" s="381"/>
      <c r="WUC92" s="392"/>
      <c r="WUD92" s="388"/>
      <c r="WUE92" s="135"/>
      <c r="WUF92" s="135"/>
      <c r="WUG92" s="382"/>
      <c r="WUH92" s="135"/>
      <c r="WUI92" s="383"/>
      <c r="WUJ92" s="383"/>
      <c r="WUK92" s="379"/>
      <c r="WUL92" s="380"/>
      <c r="WUM92" s="28"/>
      <c r="WUN92" s="381"/>
      <c r="WUO92" s="392"/>
      <c r="WUP92" s="388"/>
      <c r="WUQ92" s="135"/>
      <c r="WUR92" s="135"/>
      <c r="WUS92" s="382"/>
      <c r="WUT92" s="135"/>
      <c r="WUU92" s="383"/>
      <c r="WUV92" s="383"/>
      <c r="WUW92" s="379"/>
      <c r="WUX92" s="380"/>
      <c r="WUY92" s="28"/>
      <c r="WUZ92" s="381"/>
      <c r="WVA92" s="392"/>
      <c r="WVB92" s="388"/>
      <c r="WVC92" s="135"/>
      <c r="WVD92" s="135"/>
      <c r="WVE92" s="382"/>
      <c r="WVF92" s="135"/>
      <c r="WVG92" s="383"/>
      <c r="WVH92" s="383"/>
      <c r="WVI92" s="379"/>
      <c r="WVJ92" s="380"/>
      <c r="WVK92" s="28"/>
      <c r="WVL92" s="381"/>
      <c r="WVM92" s="392"/>
      <c r="WVN92" s="388"/>
      <c r="WVO92" s="135"/>
      <c r="WVP92" s="135"/>
      <c r="WVQ92" s="382"/>
      <c r="WVR92" s="135"/>
      <c r="WVS92" s="383"/>
      <c r="WVT92" s="383"/>
      <c r="WVU92" s="379"/>
      <c r="WVV92" s="380"/>
      <c r="WVW92" s="28"/>
      <c r="WVX92" s="381"/>
      <c r="WVY92" s="392"/>
      <c r="WVZ92" s="388"/>
      <c r="WWA92" s="135"/>
      <c r="WWB92" s="135"/>
      <c r="WWC92" s="382"/>
      <c r="WWD92" s="135"/>
      <c r="WWE92" s="383"/>
      <c r="WWF92" s="383"/>
      <c r="WWG92" s="379"/>
      <c r="WWH92" s="380"/>
      <c r="WWI92" s="28"/>
      <c r="WWJ92" s="381"/>
      <c r="WWK92" s="392"/>
      <c r="WWL92" s="388"/>
      <c r="WWM92" s="135"/>
      <c r="WWN92" s="135"/>
      <c r="WWO92" s="382"/>
      <c r="WWP92" s="135"/>
      <c r="WWQ92" s="383"/>
      <c r="WWR92" s="383"/>
      <c r="WWS92" s="379"/>
      <c r="WWT92" s="380"/>
      <c r="WWU92" s="28"/>
      <c r="WWV92" s="381"/>
      <c r="WWW92" s="392"/>
      <c r="WWX92" s="388"/>
      <c r="WWY92" s="135"/>
      <c r="WWZ92" s="135"/>
      <c r="WXA92" s="382"/>
      <c r="WXB92" s="135"/>
      <c r="WXC92" s="383"/>
      <c r="WXD92" s="383"/>
      <c r="WXE92" s="379"/>
      <c r="WXF92" s="380"/>
      <c r="WXG92" s="28"/>
      <c r="WXH92" s="381"/>
      <c r="WXI92" s="392"/>
      <c r="WXJ92" s="388"/>
      <c r="WXK92" s="135"/>
      <c r="WXL92" s="135"/>
      <c r="WXM92" s="382"/>
      <c r="WXN92" s="135"/>
      <c r="WXO92" s="383"/>
      <c r="WXP92" s="383"/>
      <c r="WXQ92" s="379"/>
      <c r="WXR92" s="380"/>
      <c r="WXS92" s="28"/>
      <c r="WXT92" s="381"/>
      <c r="WXU92" s="392"/>
      <c r="WXV92" s="388"/>
      <c r="WXW92" s="135"/>
      <c r="WXX92" s="135"/>
      <c r="WXY92" s="382"/>
      <c r="WXZ92" s="135"/>
      <c r="WYA92" s="383"/>
      <c r="WYB92" s="383"/>
      <c r="WYC92" s="379"/>
      <c r="WYD92" s="380"/>
      <c r="WYE92" s="28"/>
      <c r="WYF92" s="381"/>
      <c r="WYG92" s="392"/>
      <c r="WYH92" s="388"/>
      <c r="WYI92" s="135"/>
      <c r="WYJ92" s="135"/>
      <c r="WYK92" s="382"/>
      <c r="WYL92" s="135"/>
      <c r="WYM92" s="383"/>
      <c r="WYN92" s="383"/>
      <c r="WYO92" s="379"/>
      <c r="WYP92" s="380"/>
      <c r="WYQ92" s="28"/>
      <c r="WYR92" s="381"/>
      <c r="WYS92" s="392"/>
      <c r="WYT92" s="388"/>
      <c r="WYU92" s="135"/>
      <c r="WYV92" s="135"/>
      <c r="WYW92" s="382"/>
      <c r="WYX92" s="135"/>
      <c r="WYY92" s="383"/>
      <c r="WYZ92" s="383"/>
      <c r="WZA92" s="379"/>
      <c r="WZB92" s="380"/>
      <c r="WZC92" s="28"/>
      <c r="WZD92" s="381"/>
      <c r="WZE92" s="392"/>
      <c r="WZF92" s="388"/>
      <c r="WZG92" s="135"/>
      <c r="WZH92" s="135"/>
      <c r="WZI92" s="382"/>
      <c r="WZJ92" s="135"/>
      <c r="WZK92" s="383"/>
      <c r="WZL92" s="383"/>
      <c r="WZM92" s="379"/>
      <c r="WZN92" s="380"/>
      <c r="WZO92" s="28"/>
      <c r="WZP92" s="381"/>
      <c r="WZQ92" s="392"/>
      <c r="WZR92" s="388"/>
      <c r="WZS92" s="135"/>
      <c r="WZT92" s="135"/>
      <c r="WZU92" s="382"/>
      <c r="WZV92" s="135"/>
      <c r="WZW92" s="383"/>
      <c r="WZX92" s="383"/>
      <c r="WZY92" s="379"/>
      <c r="WZZ92" s="380"/>
      <c r="XAA92" s="28"/>
      <c r="XAB92" s="381"/>
      <c r="XAC92" s="392"/>
      <c r="XAD92" s="388"/>
      <c r="XAE92" s="135"/>
      <c r="XAF92" s="135"/>
      <c r="XAG92" s="382"/>
      <c r="XAH92" s="135"/>
      <c r="XAI92" s="383"/>
      <c r="XAJ92" s="383"/>
      <c r="XAK92" s="379"/>
      <c r="XAL92" s="380"/>
      <c r="XAM92" s="28"/>
      <c r="XAN92" s="381"/>
      <c r="XAO92" s="392"/>
      <c r="XAP92" s="388"/>
      <c r="XAQ92" s="135"/>
      <c r="XAR92" s="135"/>
      <c r="XAS92" s="382"/>
      <c r="XAT92" s="135"/>
      <c r="XAU92" s="383"/>
      <c r="XAV92" s="383"/>
      <c r="XAW92" s="379"/>
      <c r="XAX92" s="380"/>
      <c r="XAY92" s="28"/>
      <c r="XAZ92" s="381"/>
      <c r="XBA92" s="392"/>
      <c r="XBB92" s="388"/>
      <c r="XBC92" s="135"/>
      <c r="XBD92" s="135"/>
      <c r="XBE92" s="382"/>
      <c r="XBF92" s="135"/>
      <c r="XBG92" s="383"/>
      <c r="XBH92" s="383"/>
      <c r="XBI92" s="379"/>
      <c r="XBJ92" s="380"/>
      <c r="XBK92" s="28"/>
      <c r="XBL92" s="381"/>
      <c r="XBM92" s="392"/>
      <c r="XBN92" s="388"/>
      <c r="XBO92" s="135"/>
      <c r="XBP92" s="135"/>
      <c r="XBQ92" s="382"/>
      <c r="XBR92" s="135"/>
      <c r="XBS92" s="383"/>
      <c r="XBT92" s="383"/>
      <c r="XBU92" s="379"/>
      <c r="XBV92" s="380"/>
      <c r="XBW92" s="28"/>
      <c r="XBX92" s="381"/>
      <c r="XBY92" s="392"/>
      <c r="XBZ92" s="388"/>
      <c r="XCA92" s="135"/>
      <c r="XCB92" s="135"/>
      <c r="XCC92" s="382"/>
      <c r="XCD92" s="135"/>
      <c r="XCE92" s="383"/>
      <c r="XCF92" s="383"/>
      <c r="XCG92" s="379"/>
      <c r="XCH92" s="380"/>
      <c r="XCI92" s="28"/>
      <c r="XCJ92" s="381"/>
      <c r="XCK92" s="392"/>
      <c r="XCL92" s="388"/>
      <c r="XCM92" s="135"/>
      <c r="XCN92" s="135"/>
      <c r="XCO92" s="382"/>
      <c r="XCP92" s="135"/>
      <c r="XCQ92" s="383"/>
      <c r="XCR92" s="383"/>
      <c r="XCS92" s="379"/>
      <c r="XCT92" s="380"/>
      <c r="XCU92" s="28"/>
      <c r="XCV92" s="381"/>
      <c r="XCW92" s="392"/>
      <c r="XCX92" s="388"/>
      <c r="XCY92" s="135"/>
      <c r="XCZ92" s="135"/>
      <c r="XDA92" s="382"/>
      <c r="XDB92" s="135"/>
      <c r="XDC92" s="383"/>
      <c r="XDD92" s="383"/>
      <c r="XDE92" s="379"/>
      <c r="XDF92" s="380"/>
      <c r="XDG92" s="28"/>
      <c r="XDH92" s="381"/>
      <c r="XDI92" s="392"/>
      <c r="XDJ92" s="388"/>
      <c r="XDK92" s="135"/>
      <c r="XDL92" s="135"/>
      <c r="XDM92" s="382"/>
      <c r="XDN92" s="135"/>
      <c r="XDO92" s="383"/>
      <c r="XDP92" s="383"/>
      <c r="XDQ92" s="379"/>
      <c r="XDR92" s="380"/>
      <c r="XDS92" s="28"/>
      <c r="XDT92" s="381"/>
      <c r="XDU92" s="392"/>
      <c r="XDV92" s="388"/>
      <c r="XDW92" s="135"/>
      <c r="XDX92" s="135"/>
      <c r="XDY92" s="382"/>
      <c r="XDZ92" s="135"/>
      <c r="XEA92" s="383"/>
      <c r="XEB92" s="383"/>
      <c r="XEC92" s="379"/>
      <c r="XED92" s="380"/>
      <c r="XEE92" s="28"/>
      <c r="XEF92" s="381"/>
      <c r="XEG92" s="392"/>
      <c r="XEH92" s="388"/>
      <c r="XEI92" s="135"/>
      <c r="XEJ92" s="135"/>
      <c r="XEK92" s="382"/>
      <c r="XEL92" s="135"/>
      <c r="XEM92" s="383"/>
      <c r="XEN92" s="383"/>
      <c r="XEO92" s="379"/>
      <c r="XEP92" s="380"/>
      <c r="XEQ92" s="28"/>
      <c r="XER92" s="381"/>
      <c r="XES92" s="392"/>
      <c r="XET92" s="388"/>
      <c r="XEU92" s="135"/>
      <c r="XEV92" s="135"/>
      <c r="XEW92" s="382"/>
      <c r="XEX92" s="135"/>
      <c r="XEY92" s="383"/>
      <c r="XEZ92" s="383"/>
      <c r="XFA92" s="379"/>
      <c r="XFB92" s="380"/>
      <c r="XFC92" s="28"/>
      <c r="XFD92" s="381"/>
    </row>
    <row r="93" spans="1:16384" ht="16.5" thickBot="1">
      <c r="A93" s="379" t="s">
        <v>440</v>
      </c>
      <c r="B93" s="380" t="s">
        <v>491</v>
      </c>
      <c r="C93" s="424" t="s">
        <v>317</v>
      </c>
      <c r="D93" s="645" t="s">
        <v>254</v>
      </c>
      <c r="E93" s="620">
        <v>5000000000</v>
      </c>
      <c r="F93" s="620">
        <v>6950930942</v>
      </c>
      <c r="G93" s="621">
        <v>-6.46</v>
      </c>
      <c r="H93" s="621">
        <v>48.93</v>
      </c>
      <c r="I93" s="621">
        <v>2</v>
      </c>
      <c r="J93" s="889">
        <v>13.08</v>
      </c>
      <c r="K93" s="493">
        <v>43868</v>
      </c>
      <c r="L93" s="888">
        <v>44651</v>
      </c>
      <c r="BL93" s="381"/>
      <c r="BM93" s="392"/>
      <c r="BN93" s="388"/>
      <c r="BO93" s="135"/>
      <c r="BP93" s="135"/>
      <c r="BQ93" s="382"/>
      <c r="BR93" s="135"/>
      <c r="BS93" s="383"/>
      <c r="BT93" s="383"/>
      <c r="BU93" s="379"/>
      <c r="BV93" s="380"/>
      <c r="BW93" s="28"/>
      <c r="BX93" s="381"/>
      <c r="BY93" s="392"/>
      <c r="BZ93" s="388"/>
      <c r="CA93" s="135"/>
      <c r="CB93" s="135"/>
      <c r="CC93" s="382"/>
      <c r="CD93" s="135"/>
      <c r="CE93" s="383"/>
      <c r="CF93" s="383"/>
      <c r="CG93" s="379"/>
      <c r="CH93" s="380"/>
      <c r="CI93" s="28"/>
      <c r="CJ93" s="381"/>
      <c r="CK93" s="392"/>
      <c r="CL93" s="388"/>
      <c r="CM93" s="135"/>
      <c r="CN93" s="135"/>
      <c r="CO93" s="382"/>
      <c r="CP93" s="135"/>
      <c r="CQ93" s="383"/>
      <c r="CR93" s="383"/>
      <c r="CS93" s="379"/>
      <c r="CT93" s="380"/>
      <c r="CU93" s="28"/>
      <c r="CV93" s="381"/>
      <c r="CW93" s="392"/>
      <c r="CX93" s="388"/>
      <c r="CY93" s="135"/>
      <c r="CZ93" s="135"/>
      <c r="DA93" s="382"/>
      <c r="DB93" s="135"/>
      <c r="DC93" s="383"/>
      <c r="DD93" s="383"/>
      <c r="DE93" s="379"/>
      <c r="DF93" s="380"/>
      <c r="DG93" s="28"/>
      <c r="DH93" s="381"/>
      <c r="DI93" s="392"/>
      <c r="DJ93" s="388"/>
      <c r="DK93" s="135"/>
      <c r="DL93" s="135"/>
      <c r="DM93" s="382"/>
      <c r="DN93" s="135"/>
      <c r="DO93" s="383"/>
      <c r="DP93" s="383"/>
      <c r="DQ93" s="379"/>
      <c r="DR93" s="380"/>
      <c r="DS93" s="28"/>
      <c r="DT93" s="381"/>
      <c r="DU93" s="392"/>
      <c r="DV93" s="388"/>
      <c r="DW93" s="135"/>
      <c r="DX93" s="135"/>
      <c r="DY93" s="382"/>
      <c r="DZ93" s="135"/>
      <c r="EA93" s="383"/>
      <c r="EB93" s="383"/>
      <c r="EC93" s="379"/>
      <c r="ED93" s="380"/>
      <c r="EE93" s="28"/>
      <c r="EF93" s="381"/>
      <c r="EG93" s="392"/>
      <c r="EH93" s="388"/>
      <c r="EI93" s="135"/>
      <c r="EJ93" s="135"/>
      <c r="EK93" s="382"/>
      <c r="EL93" s="135"/>
      <c r="EM93" s="383"/>
      <c r="EN93" s="383"/>
      <c r="EO93" s="379"/>
      <c r="EP93" s="380"/>
      <c r="EQ93" s="28"/>
      <c r="ER93" s="381"/>
      <c r="ES93" s="392"/>
      <c r="ET93" s="388"/>
      <c r="EU93" s="135"/>
      <c r="EV93" s="135"/>
      <c r="EW93" s="382"/>
      <c r="EX93" s="135"/>
      <c r="EY93" s="383"/>
      <c r="EZ93" s="383"/>
      <c r="FA93" s="379"/>
      <c r="FB93" s="380"/>
      <c r="FC93" s="28"/>
      <c r="FD93" s="381"/>
      <c r="FE93" s="392"/>
      <c r="FF93" s="388"/>
      <c r="FG93" s="135"/>
      <c r="FH93" s="135"/>
      <c r="FI93" s="382"/>
      <c r="FJ93" s="135"/>
      <c r="FK93" s="383"/>
      <c r="FL93" s="383"/>
      <c r="FM93" s="379"/>
      <c r="FN93" s="380"/>
      <c r="FO93" s="28"/>
      <c r="FP93" s="381"/>
      <c r="FQ93" s="392"/>
      <c r="FR93" s="388"/>
      <c r="FS93" s="135"/>
      <c r="FT93" s="135"/>
      <c r="FU93" s="382"/>
      <c r="FV93" s="135"/>
      <c r="FW93" s="383"/>
      <c r="FX93" s="383"/>
      <c r="FY93" s="379"/>
      <c r="FZ93" s="380"/>
      <c r="GA93" s="28"/>
      <c r="GB93" s="381"/>
      <c r="GC93" s="392"/>
      <c r="GD93" s="388"/>
      <c r="GE93" s="135"/>
      <c r="GF93" s="135"/>
      <c r="GG93" s="382"/>
      <c r="GH93" s="135"/>
      <c r="GI93" s="383"/>
      <c r="GJ93" s="383"/>
      <c r="GK93" s="379"/>
      <c r="GL93" s="380"/>
      <c r="GM93" s="28"/>
      <c r="GN93" s="381"/>
      <c r="GO93" s="392"/>
      <c r="GP93" s="388"/>
      <c r="GQ93" s="135"/>
      <c r="GR93" s="135"/>
      <c r="GS93" s="382"/>
      <c r="GT93" s="135"/>
      <c r="GU93" s="383"/>
      <c r="GV93" s="383"/>
      <c r="GW93" s="379"/>
      <c r="GX93" s="380"/>
      <c r="GY93" s="28"/>
      <c r="GZ93" s="381"/>
      <c r="HA93" s="392"/>
      <c r="HB93" s="388"/>
      <c r="HC93" s="135"/>
      <c r="HD93" s="135"/>
      <c r="HE93" s="382"/>
      <c r="HF93" s="135"/>
      <c r="HG93" s="383"/>
      <c r="HH93" s="383"/>
      <c r="HI93" s="379"/>
      <c r="HJ93" s="380"/>
      <c r="HK93" s="28"/>
      <c r="HL93" s="381"/>
      <c r="HM93" s="392"/>
      <c r="HN93" s="388"/>
      <c r="HO93" s="135"/>
      <c r="HP93" s="135"/>
      <c r="HQ93" s="382"/>
      <c r="HR93" s="135"/>
      <c r="HS93" s="383"/>
      <c r="HT93" s="383"/>
      <c r="HU93" s="379"/>
      <c r="HV93" s="380"/>
      <c r="HW93" s="28"/>
      <c r="HX93" s="381"/>
      <c r="HY93" s="392"/>
      <c r="HZ93" s="388"/>
      <c r="IA93" s="135"/>
      <c r="IB93" s="135"/>
      <c r="IC93" s="382"/>
      <c r="ID93" s="135"/>
      <c r="IE93" s="383"/>
      <c r="IF93" s="383"/>
      <c r="IG93" s="379"/>
      <c r="IH93" s="380"/>
      <c r="II93" s="28"/>
      <c r="IJ93" s="381"/>
      <c r="IK93" s="392"/>
      <c r="IL93" s="388"/>
      <c r="IM93" s="135"/>
      <c r="IN93" s="135"/>
      <c r="IO93" s="382"/>
      <c r="IP93" s="135"/>
      <c r="IQ93" s="383"/>
      <c r="IR93" s="383"/>
      <c r="IS93" s="379"/>
      <c r="IT93" s="380"/>
      <c r="IU93" s="28"/>
      <c r="IV93" s="381"/>
      <c r="IW93" s="392"/>
      <c r="IX93" s="388"/>
      <c r="IY93" s="135"/>
      <c r="IZ93" s="135"/>
      <c r="JA93" s="382"/>
      <c r="JB93" s="135"/>
      <c r="JC93" s="383"/>
      <c r="JD93" s="383"/>
      <c r="JE93" s="379"/>
      <c r="JF93" s="380"/>
      <c r="JG93" s="28"/>
      <c r="JH93" s="381"/>
      <c r="JI93" s="392"/>
      <c r="JJ93" s="388"/>
      <c r="JK93" s="135"/>
      <c r="JL93" s="135"/>
      <c r="JM93" s="382"/>
      <c r="JN93" s="135"/>
      <c r="JO93" s="383"/>
      <c r="JP93" s="383"/>
      <c r="JQ93" s="379"/>
      <c r="JR93" s="380"/>
      <c r="JS93" s="28"/>
      <c r="JT93" s="381"/>
      <c r="JU93" s="392"/>
      <c r="JV93" s="388"/>
      <c r="JW93" s="135"/>
      <c r="JX93" s="135"/>
      <c r="JY93" s="382"/>
      <c r="JZ93" s="135"/>
      <c r="KA93" s="383"/>
      <c r="KB93" s="383"/>
      <c r="KC93" s="379"/>
      <c r="KD93" s="380"/>
      <c r="KE93" s="28"/>
      <c r="KF93" s="381"/>
      <c r="KG93" s="392"/>
      <c r="KH93" s="388"/>
      <c r="KI93" s="135"/>
      <c r="KJ93" s="135"/>
      <c r="KK93" s="382"/>
      <c r="KL93" s="135"/>
      <c r="KM93" s="383"/>
      <c r="KN93" s="383"/>
      <c r="KO93" s="379"/>
      <c r="KP93" s="380"/>
      <c r="KQ93" s="28"/>
      <c r="KR93" s="381"/>
      <c r="KS93" s="392"/>
      <c r="KT93" s="388"/>
      <c r="KU93" s="135"/>
      <c r="KV93" s="135"/>
      <c r="KW93" s="382"/>
      <c r="KX93" s="135"/>
      <c r="KY93" s="383"/>
      <c r="KZ93" s="383"/>
      <c r="LA93" s="379"/>
      <c r="LB93" s="380"/>
      <c r="LC93" s="28"/>
      <c r="LD93" s="381"/>
      <c r="LE93" s="392"/>
      <c r="LF93" s="388"/>
      <c r="LG93" s="135"/>
      <c r="LH93" s="135"/>
      <c r="LI93" s="382"/>
      <c r="LJ93" s="135"/>
      <c r="LK93" s="383"/>
      <c r="LL93" s="383"/>
      <c r="LM93" s="379"/>
      <c r="LN93" s="380"/>
      <c r="LO93" s="28"/>
      <c r="LP93" s="381"/>
      <c r="LQ93" s="392"/>
      <c r="LR93" s="388"/>
      <c r="LS93" s="135"/>
      <c r="LT93" s="135"/>
      <c r="LU93" s="382"/>
      <c r="LV93" s="135"/>
      <c r="LW93" s="383"/>
      <c r="LX93" s="383"/>
      <c r="LY93" s="379"/>
      <c r="LZ93" s="380"/>
      <c r="MA93" s="28"/>
      <c r="MB93" s="381"/>
      <c r="MC93" s="392"/>
      <c r="MD93" s="388"/>
      <c r="ME93" s="135"/>
      <c r="MF93" s="135"/>
      <c r="MG93" s="382"/>
      <c r="MH93" s="135"/>
      <c r="MI93" s="383"/>
      <c r="MJ93" s="383"/>
      <c r="MK93" s="379"/>
      <c r="ML93" s="380"/>
      <c r="MM93" s="28"/>
      <c r="MN93" s="381"/>
      <c r="MO93" s="392"/>
      <c r="MP93" s="388"/>
      <c r="MQ93" s="135"/>
      <c r="MR93" s="135"/>
      <c r="MS93" s="382"/>
      <c r="MT93" s="135"/>
      <c r="MU93" s="383"/>
      <c r="MV93" s="383"/>
      <c r="MW93" s="379"/>
      <c r="MX93" s="380"/>
      <c r="MY93" s="28"/>
      <c r="MZ93" s="381"/>
      <c r="NA93" s="392"/>
      <c r="NB93" s="388"/>
      <c r="NC93" s="135"/>
      <c r="ND93" s="135"/>
      <c r="NE93" s="382"/>
      <c r="NF93" s="135"/>
      <c r="NG93" s="383"/>
      <c r="NH93" s="383"/>
      <c r="NI93" s="379"/>
      <c r="NJ93" s="380"/>
      <c r="NK93" s="28"/>
      <c r="NL93" s="381"/>
      <c r="NM93" s="392"/>
      <c r="NN93" s="388"/>
      <c r="NO93" s="135"/>
      <c r="NP93" s="135"/>
      <c r="NQ93" s="382"/>
      <c r="NR93" s="135"/>
      <c r="NS93" s="383"/>
      <c r="NT93" s="383"/>
      <c r="NU93" s="379"/>
      <c r="NV93" s="380"/>
      <c r="NW93" s="28"/>
      <c r="NX93" s="381"/>
      <c r="NY93" s="392"/>
      <c r="NZ93" s="388"/>
      <c r="OA93" s="135"/>
      <c r="OB93" s="135"/>
      <c r="OC93" s="382"/>
      <c r="OD93" s="135"/>
      <c r="OE93" s="383"/>
      <c r="OF93" s="383"/>
      <c r="OG93" s="379"/>
      <c r="OH93" s="380"/>
      <c r="OI93" s="28"/>
      <c r="OJ93" s="381"/>
      <c r="OK93" s="392"/>
      <c r="OL93" s="388"/>
      <c r="OM93" s="135"/>
      <c r="ON93" s="135"/>
      <c r="OO93" s="382"/>
      <c r="OP93" s="135"/>
      <c r="OQ93" s="383"/>
      <c r="OR93" s="383"/>
      <c r="OS93" s="379"/>
      <c r="OT93" s="380"/>
      <c r="OU93" s="28"/>
      <c r="OV93" s="381"/>
      <c r="OW93" s="392"/>
      <c r="OX93" s="388"/>
      <c r="OY93" s="135"/>
      <c r="OZ93" s="135"/>
      <c r="PA93" s="382"/>
      <c r="PB93" s="135"/>
      <c r="PC93" s="383"/>
      <c r="PD93" s="383"/>
      <c r="PE93" s="379"/>
      <c r="PF93" s="380"/>
      <c r="PG93" s="28"/>
      <c r="PH93" s="381"/>
      <c r="PI93" s="392"/>
      <c r="PJ93" s="388"/>
      <c r="PK93" s="135"/>
      <c r="PL93" s="135"/>
      <c r="PM93" s="382"/>
      <c r="PN93" s="135"/>
      <c r="PO93" s="383"/>
      <c r="PP93" s="383"/>
      <c r="PQ93" s="379"/>
      <c r="PR93" s="380"/>
      <c r="PS93" s="28"/>
      <c r="PT93" s="381"/>
      <c r="PU93" s="392"/>
      <c r="PV93" s="388"/>
      <c r="PW93" s="135"/>
      <c r="PX93" s="135"/>
      <c r="PY93" s="382"/>
      <c r="PZ93" s="135"/>
      <c r="QA93" s="383"/>
      <c r="QB93" s="383"/>
      <c r="QC93" s="379"/>
      <c r="QD93" s="380"/>
      <c r="QE93" s="28"/>
      <c r="QF93" s="381"/>
      <c r="QG93" s="392"/>
      <c r="QH93" s="388"/>
      <c r="QI93" s="135"/>
      <c r="QJ93" s="135"/>
      <c r="QK93" s="382"/>
      <c r="QL93" s="135"/>
      <c r="QM93" s="383"/>
      <c r="QN93" s="383"/>
      <c r="QO93" s="379"/>
      <c r="QP93" s="380"/>
      <c r="QQ93" s="28"/>
      <c r="QR93" s="381"/>
      <c r="QS93" s="392"/>
      <c r="QT93" s="388"/>
      <c r="QU93" s="135"/>
      <c r="QV93" s="135"/>
      <c r="QW93" s="382"/>
      <c r="QX93" s="135"/>
      <c r="QY93" s="383"/>
      <c r="QZ93" s="383"/>
      <c r="RA93" s="379"/>
      <c r="RB93" s="380"/>
      <c r="RC93" s="28"/>
      <c r="RD93" s="381"/>
      <c r="RE93" s="392"/>
      <c r="RF93" s="388"/>
      <c r="RG93" s="135"/>
      <c r="RH93" s="135"/>
      <c r="RI93" s="382"/>
      <c r="RJ93" s="135"/>
      <c r="RK93" s="383"/>
      <c r="RL93" s="383"/>
      <c r="RM93" s="379"/>
      <c r="RN93" s="380"/>
      <c r="RO93" s="28"/>
      <c r="RP93" s="381"/>
      <c r="RQ93" s="392"/>
      <c r="RR93" s="388"/>
      <c r="RS93" s="135"/>
      <c r="RT93" s="135"/>
      <c r="RU93" s="382"/>
      <c r="RV93" s="135"/>
      <c r="RW93" s="383"/>
      <c r="RX93" s="383"/>
      <c r="RY93" s="379"/>
      <c r="RZ93" s="380"/>
      <c r="SA93" s="28"/>
      <c r="SB93" s="381"/>
      <c r="SC93" s="392"/>
      <c r="SD93" s="388"/>
      <c r="SE93" s="135"/>
      <c r="SF93" s="135"/>
      <c r="SG93" s="382"/>
      <c r="SH93" s="135"/>
      <c r="SI93" s="383"/>
      <c r="SJ93" s="383"/>
      <c r="SK93" s="379"/>
      <c r="SL93" s="380"/>
      <c r="SM93" s="28"/>
      <c r="SN93" s="381"/>
      <c r="SO93" s="392"/>
      <c r="SP93" s="388"/>
      <c r="SQ93" s="135"/>
      <c r="SR93" s="135"/>
      <c r="SS93" s="382"/>
      <c r="ST93" s="135"/>
      <c r="SU93" s="383"/>
      <c r="SV93" s="383"/>
      <c r="SW93" s="379"/>
      <c r="SX93" s="380"/>
      <c r="SY93" s="28"/>
      <c r="SZ93" s="381"/>
      <c r="TA93" s="392"/>
      <c r="TB93" s="388"/>
      <c r="TC93" s="135"/>
      <c r="TD93" s="135"/>
      <c r="TE93" s="382"/>
      <c r="TF93" s="135"/>
      <c r="TG93" s="383"/>
      <c r="TH93" s="383"/>
      <c r="TI93" s="379"/>
      <c r="TJ93" s="380"/>
      <c r="TK93" s="28"/>
      <c r="TL93" s="381"/>
      <c r="TM93" s="392"/>
      <c r="TN93" s="388"/>
      <c r="TO93" s="135"/>
      <c r="TP93" s="135"/>
      <c r="TQ93" s="382"/>
      <c r="TR93" s="135"/>
      <c r="TS93" s="383"/>
      <c r="TT93" s="383"/>
      <c r="TU93" s="379"/>
      <c r="TV93" s="380"/>
      <c r="TW93" s="28"/>
      <c r="TX93" s="381"/>
      <c r="TY93" s="392"/>
      <c r="TZ93" s="388"/>
      <c r="UA93" s="135"/>
      <c r="UB93" s="135"/>
      <c r="UC93" s="382"/>
      <c r="UD93" s="135"/>
      <c r="UE93" s="383"/>
      <c r="UF93" s="383"/>
      <c r="UG93" s="379"/>
      <c r="UH93" s="380"/>
      <c r="UI93" s="28"/>
      <c r="UJ93" s="381"/>
      <c r="UK93" s="392"/>
      <c r="UL93" s="388"/>
      <c r="UM93" s="135"/>
      <c r="UN93" s="135"/>
      <c r="UO93" s="382"/>
      <c r="UP93" s="135"/>
      <c r="UQ93" s="383"/>
      <c r="UR93" s="383"/>
      <c r="US93" s="379"/>
      <c r="UT93" s="380"/>
      <c r="UU93" s="28"/>
      <c r="UV93" s="381"/>
      <c r="UW93" s="392"/>
      <c r="UX93" s="388"/>
      <c r="UY93" s="135"/>
      <c r="UZ93" s="135"/>
      <c r="VA93" s="382"/>
      <c r="VB93" s="135"/>
      <c r="VC93" s="383"/>
      <c r="VD93" s="383"/>
      <c r="VE93" s="379"/>
      <c r="VF93" s="380"/>
      <c r="VG93" s="28"/>
      <c r="VH93" s="381"/>
      <c r="VI93" s="392"/>
      <c r="VJ93" s="388"/>
      <c r="VK93" s="135"/>
      <c r="VL93" s="135"/>
      <c r="VM93" s="382"/>
      <c r="VN93" s="135"/>
      <c r="VO93" s="383"/>
      <c r="VP93" s="383"/>
      <c r="VQ93" s="379"/>
      <c r="VR93" s="380"/>
      <c r="VS93" s="28"/>
      <c r="VT93" s="381"/>
      <c r="VU93" s="392"/>
      <c r="VV93" s="388"/>
      <c r="VW93" s="135"/>
      <c r="VX93" s="135"/>
      <c r="VY93" s="382"/>
      <c r="VZ93" s="135"/>
      <c r="WA93" s="383"/>
      <c r="WB93" s="383"/>
      <c r="WC93" s="379"/>
      <c r="WD93" s="380"/>
      <c r="WE93" s="28"/>
      <c r="WF93" s="381"/>
      <c r="WG93" s="392"/>
      <c r="WH93" s="388"/>
      <c r="WI93" s="135"/>
      <c r="WJ93" s="135"/>
      <c r="WK93" s="382"/>
      <c r="WL93" s="135"/>
      <c r="WM93" s="383"/>
      <c r="WN93" s="383"/>
      <c r="WO93" s="379"/>
      <c r="WP93" s="380"/>
      <c r="WQ93" s="28"/>
      <c r="WR93" s="381"/>
      <c r="WS93" s="392"/>
      <c r="WT93" s="388"/>
      <c r="WU93" s="135"/>
      <c r="WV93" s="135"/>
      <c r="WW93" s="382"/>
      <c r="WX93" s="135"/>
      <c r="WY93" s="383"/>
      <c r="WZ93" s="383"/>
      <c r="XA93" s="379"/>
      <c r="XB93" s="380"/>
      <c r="XC93" s="28"/>
      <c r="XD93" s="381"/>
      <c r="XE93" s="392"/>
      <c r="XF93" s="388"/>
      <c r="XG93" s="135"/>
      <c r="XH93" s="135"/>
      <c r="XI93" s="382"/>
      <c r="XJ93" s="135"/>
      <c r="XK93" s="383"/>
      <c r="XL93" s="383"/>
      <c r="XM93" s="379"/>
      <c r="XN93" s="380"/>
      <c r="XO93" s="28"/>
      <c r="XP93" s="381"/>
      <c r="XQ93" s="392"/>
      <c r="XR93" s="388"/>
      <c r="XS93" s="135"/>
      <c r="XT93" s="135"/>
      <c r="XU93" s="382"/>
      <c r="XV93" s="135"/>
      <c r="XW93" s="383"/>
      <c r="XX93" s="383"/>
      <c r="XY93" s="379"/>
      <c r="XZ93" s="380"/>
      <c r="YA93" s="28"/>
      <c r="YB93" s="381"/>
      <c r="YC93" s="392"/>
      <c r="YD93" s="388"/>
      <c r="YE93" s="135"/>
      <c r="YF93" s="135"/>
      <c r="YG93" s="382"/>
      <c r="YH93" s="135"/>
      <c r="YI93" s="383"/>
      <c r="YJ93" s="383"/>
      <c r="YK93" s="379"/>
      <c r="YL93" s="380"/>
      <c r="YM93" s="28"/>
      <c r="YN93" s="381"/>
      <c r="YO93" s="392"/>
      <c r="YP93" s="388"/>
      <c r="YQ93" s="135"/>
      <c r="YR93" s="135"/>
      <c r="YS93" s="382"/>
      <c r="YT93" s="135"/>
      <c r="YU93" s="383"/>
      <c r="YV93" s="383"/>
      <c r="YW93" s="379"/>
      <c r="YX93" s="380"/>
      <c r="YY93" s="28"/>
      <c r="YZ93" s="381"/>
      <c r="ZA93" s="392"/>
      <c r="ZB93" s="388"/>
      <c r="ZC93" s="135"/>
      <c r="ZD93" s="135"/>
      <c r="ZE93" s="382"/>
      <c r="ZF93" s="135"/>
      <c r="ZG93" s="383"/>
      <c r="ZH93" s="383"/>
      <c r="ZI93" s="379"/>
      <c r="ZJ93" s="380"/>
      <c r="ZK93" s="28"/>
      <c r="ZL93" s="381"/>
      <c r="ZM93" s="392"/>
      <c r="ZN93" s="388"/>
      <c r="ZO93" s="135"/>
      <c r="ZP93" s="135"/>
      <c r="ZQ93" s="382"/>
      <c r="ZR93" s="135"/>
      <c r="ZS93" s="383"/>
      <c r="ZT93" s="383"/>
      <c r="ZU93" s="379"/>
      <c r="ZV93" s="380"/>
      <c r="ZW93" s="28"/>
      <c r="ZX93" s="381"/>
      <c r="ZY93" s="392"/>
      <c r="ZZ93" s="388"/>
      <c r="AAA93" s="135"/>
      <c r="AAB93" s="135"/>
      <c r="AAC93" s="382"/>
      <c r="AAD93" s="135"/>
      <c r="AAE93" s="383"/>
      <c r="AAF93" s="383"/>
      <c r="AAG93" s="379"/>
      <c r="AAH93" s="380"/>
      <c r="AAI93" s="28"/>
      <c r="AAJ93" s="381"/>
      <c r="AAK93" s="392"/>
      <c r="AAL93" s="388"/>
      <c r="AAM93" s="135"/>
      <c r="AAN93" s="135"/>
      <c r="AAO93" s="382"/>
      <c r="AAP93" s="135"/>
      <c r="AAQ93" s="383"/>
      <c r="AAR93" s="383"/>
      <c r="AAS93" s="379"/>
      <c r="AAT93" s="380"/>
      <c r="AAU93" s="28"/>
      <c r="AAV93" s="381"/>
      <c r="AAW93" s="392"/>
      <c r="AAX93" s="388"/>
      <c r="AAY93" s="135"/>
      <c r="AAZ93" s="135"/>
      <c r="ABA93" s="382"/>
      <c r="ABB93" s="135"/>
      <c r="ABC93" s="383"/>
      <c r="ABD93" s="383"/>
      <c r="ABE93" s="379"/>
      <c r="ABF93" s="380"/>
      <c r="ABG93" s="28"/>
      <c r="ABH93" s="381"/>
      <c r="ABI93" s="392"/>
      <c r="ABJ93" s="388"/>
      <c r="ABK93" s="135"/>
      <c r="ABL93" s="135"/>
      <c r="ABM93" s="382"/>
      <c r="ABN93" s="135"/>
      <c r="ABO93" s="383"/>
      <c r="ABP93" s="383"/>
      <c r="ABQ93" s="379"/>
      <c r="ABR93" s="380"/>
      <c r="ABS93" s="28"/>
      <c r="ABT93" s="381"/>
      <c r="ABU93" s="392"/>
      <c r="ABV93" s="388"/>
      <c r="ABW93" s="135"/>
      <c r="ABX93" s="135"/>
      <c r="ABY93" s="382"/>
      <c r="ABZ93" s="135"/>
      <c r="ACA93" s="383"/>
      <c r="ACB93" s="383"/>
      <c r="ACC93" s="379"/>
      <c r="ACD93" s="380"/>
      <c r="ACE93" s="28"/>
      <c r="ACF93" s="381"/>
      <c r="ACG93" s="392"/>
      <c r="ACH93" s="388"/>
      <c r="ACI93" s="135"/>
      <c r="ACJ93" s="135"/>
      <c r="ACK93" s="382"/>
      <c r="ACL93" s="135"/>
      <c r="ACM93" s="383"/>
      <c r="ACN93" s="383"/>
      <c r="ACO93" s="379"/>
      <c r="ACP93" s="380"/>
      <c r="ACQ93" s="28"/>
      <c r="ACR93" s="381"/>
      <c r="ACS93" s="392"/>
      <c r="ACT93" s="388"/>
      <c r="ACU93" s="135"/>
      <c r="ACV93" s="135"/>
      <c r="ACW93" s="382"/>
      <c r="ACX93" s="135"/>
      <c r="ACY93" s="383"/>
      <c r="ACZ93" s="383"/>
      <c r="ADA93" s="379"/>
      <c r="ADB93" s="380"/>
      <c r="ADC93" s="28"/>
      <c r="ADD93" s="381"/>
      <c r="ADE93" s="392"/>
      <c r="ADF93" s="388"/>
      <c r="ADG93" s="135"/>
      <c r="ADH93" s="135"/>
      <c r="ADI93" s="382"/>
      <c r="ADJ93" s="135"/>
      <c r="ADK93" s="383"/>
      <c r="ADL93" s="383"/>
      <c r="ADM93" s="379"/>
      <c r="ADN93" s="380"/>
      <c r="ADO93" s="28"/>
      <c r="ADP93" s="381"/>
      <c r="ADQ93" s="392"/>
      <c r="ADR93" s="388"/>
      <c r="ADS93" s="135"/>
      <c r="ADT93" s="135"/>
      <c r="ADU93" s="382"/>
      <c r="ADV93" s="135"/>
      <c r="ADW93" s="383"/>
      <c r="ADX93" s="383"/>
      <c r="ADY93" s="379"/>
      <c r="ADZ93" s="380"/>
      <c r="AEA93" s="28"/>
      <c r="AEB93" s="381"/>
      <c r="AEC93" s="392"/>
      <c r="AED93" s="388"/>
      <c r="AEE93" s="135"/>
      <c r="AEF93" s="135"/>
      <c r="AEG93" s="382"/>
      <c r="AEH93" s="135"/>
      <c r="AEI93" s="383"/>
      <c r="AEJ93" s="383"/>
      <c r="AEK93" s="379"/>
      <c r="AEL93" s="380"/>
      <c r="AEM93" s="28"/>
      <c r="AEN93" s="381"/>
      <c r="AEO93" s="392"/>
      <c r="AEP93" s="388"/>
      <c r="AEQ93" s="135"/>
      <c r="AER93" s="135"/>
      <c r="AES93" s="382"/>
      <c r="AET93" s="135"/>
      <c r="AEU93" s="383"/>
      <c r="AEV93" s="383"/>
      <c r="AEW93" s="379"/>
      <c r="AEX93" s="380"/>
      <c r="AEY93" s="28"/>
      <c r="AEZ93" s="381"/>
      <c r="AFA93" s="392"/>
      <c r="AFB93" s="388"/>
      <c r="AFC93" s="135"/>
      <c r="AFD93" s="135"/>
      <c r="AFE93" s="382"/>
      <c r="AFF93" s="135"/>
      <c r="AFG93" s="383"/>
      <c r="AFH93" s="383"/>
      <c r="AFI93" s="379"/>
      <c r="AFJ93" s="380"/>
      <c r="AFK93" s="28"/>
      <c r="AFL93" s="381"/>
      <c r="AFM93" s="392"/>
      <c r="AFN93" s="388"/>
      <c r="AFO93" s="135"/>
      <c r="AFP93" s="135"/>
      <c r="AFQ93" s="382"/>
      <c r="AFR93" s="135"/>
      <c r="AFS93" s="383"/>
      <c r="AFT93" s="383"/>
      <c r="AFU93" s="379"/>
      <c r="AFV93" s="380"/>
      <c r="AFW93" s="28"/>
      <c r="AFX93" s="381"/>
      <c r="AFY93" s="392"/>
      <c r="AFZ93" s="388"/>
      <c r="AGA93" s="135"/>
      <c r="AGB93" s="135"/>
      <c r="AGC93" s="382"/>
      <c r="AGD93" s="135"/>
      <c r="AGE93" s="383"/>
      <c r="AGF93" s="383"/>
      <c r="AGG93" s="379"/>
      <c r="AGH93" s="380"/>
      <c r="AGI93" s="28"/>
      <c r="AGJ93" s="381"/>
      <c r="AGK93" s="392"/>
      <c r="AGL93" s="388"/>
      <c r="AGM93" s="135"/>
      <c r="AGN93" s="135"/>
      <c r="AGO93" s="382"/>
      <c r="AGP93" s="135"/>
      <c r="AGQ93" s="383"/>
      <c r="AGR93" s="383"/>
      <c r="AGS93" s="379"/>
      <c r="AGT93" s="380"/>
      <c r="AGU93" s="28"/>
      <c r="AGV93" s="381"/>
      <c r="AGW93" s="392"/>
      <c r="AGX93" s="388"/>
      <c r="AGY93" s="135"/>
      <c r="AGZ93" s="135"/>
      <c r="AHA93" s="382"/>
      <c r="AHB93" s="135"/>
      <c r="AHC93" s="383"/>
      <c r="AHD93" s="383"/>
      <c r="AHE93" s="379"/>
      <c r="AHF93" s="380"/>
      <c r="AHG93" s="28"/>
      <c r="AHH93" s="381"/>
      <c r="AHI93" s="392"/>
      <c r="AHJ93" s="388"/>
      <c r="AHK93" s="135"/>
      <c r="AHL93" s="135"/>
      <c r="AHM93" s="382"/>
      <c r="AHN93" s="135"/>
      <c r="AHO93" s="383"/>
      <c r="AHP93" s="383"/>
      <c r="AHQ93" s="379"/>
      <c r="AHR93" s="380"/>
      <c r="AHS93" s="28"/>
      <c r="AHT93" s="381"/>
      <c r="AHU93" s="392"/>
      <c r="AHV93" s="388"/>
      <c r="AHW93" s="135"/>
      <c r="AHX93" s="135"/>
      <c r="AHY93" s="382"/>
      <c r="AHZ93" s="135"/>
      <c r="AIA93" s="383"/>
      <c r="AIB93" s="383"/>
      <c r="AIC93" s="379"/>
      <c r="AID93" s="380"/>
      <c r="AIE93" s="28"/>
      <c r="AIF93" s="381"/>
      <c r="AIG93" s="392"/>
      <c r="AIH93" s="388"/>
      <c r="AII93" s="135"/>
      <c r="AIJ93" s="135"/>
      <c r="AIK93" s="382"/>
      <c r="AIL93" s="135"/>
      <c r="AIM93" s="383"/>
      <c r="AIN93" s="383"/>
      <c r="AIO93" s="379"/>
      <c r="AIP93" s="380"/>
      <c r="AIQ93" s="28"/>
      <c r="AIR93" s="381"/>
      <c r="AIS93" s="392"/>
      <c r="AIT93" s="388"/>
      <c r="AIU93" s="135"/>
      <c r="AIV93" s="135"/>
      <c r="AIW93" s="382"/>
      <c r="AIX93" s="135"/>
      <c r="AIY93" s="383"/>
      <c r="AIZ93" s="383"/>
      <c r="AJA93" s="379"/>
      <c r="AJB93" s="380"/>
      <c r="AJC93" s="28"/>
      <c r="AJD93" s="381"/>
      <c r="AJE93" s="392"/>
      <c r="AJF93" s="388"/>
      <c r="AJG93" s="135"/>
      <c r="AJH93" s="135"/>
      <c r="AJI93" s="382"/>
      <c r="AJJ93" s="135"/>
      <c r="AJK93" s="383"/>
      <c r="AJL93" s="383"/>
      <c r="AJM93" s="379"/>
      <c r="AJN93" s="380"/>
      <c r="AJO93" s="28"/>
      <c r="AJP93" s="381"/>
      <c r="AJQ93" s="392"/>
      <c r="AJR93" s="388"/>
      <c r="AJS93" s="135"/>
      <c r="AJT93" s="135"/>
      <c r="AJU93" s="382"/>
      <c r="AJV93" s="135"/>
      <c r="AJW93" s="383"/>
      <c r="AJX93" s="383"/>
      <c r="AJY93" s="379"/>
      <c r="AJZ93" s="380"/>
      <c r="AKA93" s="28"/>
      <c r="AKB93" s="381"/>
      <c r="AKC93" s="392"/>
      <c r="AKD93" s="388"/>
      <c r="AKE93" s="135"/>
      <c r="AKF93" s="135"/>
      <c r="AKG93" s="382"/>
      <c r="AKH93" s="135"/>
      <c r="AKI93" s="383"/>
      <c r="AKJ93" s="383"/>
      <c r="AKK93" s="379"/>
      <c r="AKL93" s="380"/>
      <c r="AKM93" s="28"/>
      <c r="AKN93" s="381"/>
      <c r="AKO93" s="392"/>
      <c r="AKP93" s="388"/>
      <c r="AKQ93" s="135"/>
      <c r="AKR93" s="135"/>
      <c r="AKS93" s="382"/>
      <c r="AKT93" s="135"/>
      <c r="AKU93" s="383"/>
      <c r="AKV93" s="383"/>
      <c r="AKW93" s="379"/>
      <c r="AKX93" s="380"/>
      <c r="AKY93" s="28"/>
      <c r="AKZ93" s="381"/>
      <c r="ALA93" s="392"/>
      <c r="ALB93" s="388"/>
      <c r="ALC93" s="135"/>
      <c r="ALD93" s="135"/>
      <c r="ALE93" s="382"/>
      <c r="ALF93" s="135"/>
      <c r="ALG93" s="383"/>
      <c r="ALH93" s="383"/>
      <c r="ALI93" s="379"/>
      <c r="ALJ93" s="380"/>
      <c r="ALK93" s="28"/>
      <c r="ALL93" s="381"/>
      <c r="ALM93" s="392"/>
      <c r="ALN93" s="388"/>
      <c r="ALO93" s="135"/>
      <c r="ALP93" s="135"/>
      <c r="ALQ93" s="382"/>
      <c r="ALR93" s="135"/>
      <c r="ALS93" s="383"/>
      <c r="ALT93" s="383"/>
      <c r="ALU93" s="379"/>
      <c r="ALV93" s="380"/>
      <c r="ALW93" s="28"/>
      <c r="ALX93" s="381"/>
      <c r="ALY93" s="392"/>
      <c r="ALZ93" s="388"/>
      <c r="AMA93" s="135"/>
      <c r="AMB93" s="135"/>
      <c r="AMC93" s="382"/>
      <c r="AMD93" s="135"/>
      <c r="AME93" s="383"/>
      <c r="AMF93" s="383"/>
      <c r="AMG93" s="379"/>
      <c r="AMH93" s="380"/>
      <c r="AMI93" s="28"/>
      <c r="AMJ93" s="381"/>
      <c r="AMK93" s="392"/>
      <c r="AML93" s="388"/>
      <c r="AMM93" s="135"/>
      <c r="AMN93" s="135"/>
      <c r="AMO93" s="382"/>
      <c r="AMP93" s="135"/>
      <c r="AMQ93" s="383"/>
      <c r="AMR93" s="383"/>
      <c r="AMS93" s="379"/>
      <c r="AMT93" s="380"/>
      <c r="AMU93" s="28"/>
      <c r="AMV93" s="381"/>
      <c r="AMW93" s="392"/>
      <c r="AMX93" s="388"/>
      <c r="AMY93" s="135"/>
      <c r="AMZ93" s="135"/>
      <c r="ANA93" s="382"/>
      <c r="ANB93" s="135"/>
      <c r="ANC93" s="383"/>
      <c r="AND93" s="383"/>
      <c r="ANE93" s="379"/>
      <c r="ANF93" s="380"/>
      <c r="ANG93" s="28"/>
      <c r="ANH93" s="381"/>
      <c r="ANI93" s="392"/>
      <c r="ANJ93" s="388"/>
      <c r="ANK93" s="135"/>
      <c r="ANL93" s="135"/>
      <c r="ANM93" s="382"/>
      <c r="ANN93" s="135"/>
      <c r="ANO93" s="383"/>
      <c r="ANP93" s="383"/>
      <c r="ANQ93" s="379"/>
      <c r="ANR93" s="380"/>
      <c r="ANS93" s="28"/>
      <c r="ANT93" s="381"/>
      <c r="ANU93" s="392"/>
      <c r="ANV93" s="388"/>
      <c r="ANW93" s="135"/>
      <c r="ANX93" s="135"/>
      <c r="ANY93" s="382"/>
      <c r="ANZ93" s="135"/>
      <c r="AOA93" s="383"/>
      <c r="AOB93" s="383"/>
      <c r="AOC93" s="379"/>
      <c r="AOD93" s="380"/>
      <c r="AOE93" s="28"/>
      <c r="AOF93" s="381"/>
      <c r="AOG93" s="392"/>
      <c r="AOH93" s="388"/>
      <c r="AOI93" s="135"/>
      <c r="AOJ93" s="135"/>
      <c r="AOK93" s="382"/>
      <c r="AOL93" s="135"/>
      <c r="AOM93" s="383"/>
      <c r="AON93" s="383"/>
      <c r="AOO93" s="379"/>
      <c r="AOP93" s="380"/>
      <c r="AOQ93" s="28"/>
      <c r="AOR93" s="381"/>
      <c r="AOS93" s="392"/>
      <c r="AOT93" s="388"/>
      <c r="AOU93" s="135"/>
      <c r="AOV93" s="135"/>
      <c r="AOW93" s="382"/>
      <c r="AOX93" s="135"/>
      <c r="AOY93" s="383"/>
      <c r="AOZ93" s="383"/>
      <c r="APA93" s="379"/>
      <c r="APB93" s="380"/>
      <c r="APC93" s="28"/>
      <c r="APD93" s="381"/>
      <c r="APE93" s="392"/>
      <c r="APF93" s="388"/>
      <c r="APG93" s="135"/>
      <c r="APH93" s="135"/>
      <c r="API93" s="382"/>
      <c r="APJ93" s="135"/>
      <c r="APK93" s="383"/>
      <c r="APL93" s="383"/>
      <c r="APM93" s="379"/>
      <c r="APN93" s="380"/>
      <c r="APO93" s="28"/>
      <c r="APP93" s="381"/>
      <c r="APQ93" s="392"/>
      <c r="APR93" s="388"/>
      <c r="APS93" s="135"/>
      <c r="APT93" s="135"/>
      <c r="APU93" s="382"/>
      <c r="APV93" s="135"/>
      <c r="APW93" s="383"/>
      <c r="APX93" s="383"/>
      <c r="APY93" s="379"/>
      <c r="APZ93" s="380"/>
      <c r="AQA93" s="28"/>
      <c r="AQB93" s="381"/>
      <c r="AQC93" s="392"/>
      <c r="AQD93" s="388"/>
      <c r="AQE93" s="135"/>
      <c r="AQF93" s="135"/>
      <c r="AQG93" s="382"/>
      <c r="AQH93" s="135"/>
      <c r="AQI93" s="383"/>
      <c r="AQJ93" s="383"/>
      <c r="AQK93" s="379"/>
      <c r="AQL93" s="380"/>
      <c r="AQM93" s="28"/>
      <c r="AQN93" s="381"/>
      <c r="AQO93" s="392"/>
      <c r="AQP93" s="388"/>
      <c r="AQQ93" s="135"/>
      <c r="AQR93" s="135"/>
      <c r="AQS93" s="382"/>
      <c r="AQT93" s="135"/>
      <c r="AQU93" s="383"/>
      <c r="AQV93" s="383"/>
      <c r="AQW93" s="379"/>
      <c r="AQX93" s="380"/>
      <c r="AQY93" s="28"/>
      <c r="AQZ93" s="381"/>
      <c r="ARA93" s="392"/>
      <c r="ARB93" s="388"/>
      <c r="ARC93" s="135"/>
      <c r="ARD93" s="135"/>
      <c r="ARE93" s="382"/>
      <c r="ARF93" s="135"/>
      <c r="ARG93" s="383"/>
      <c r="ARH93" s="383"/>
      <c r="ARI93" s="379"/>
      <c r="ARJ93" s="380"/>
      <c r="ARK93" s="28"/>
      <c r="ARL93" s="381"/>
      <c r="ARM93" s="392"/>
      <c r="ARN93" s="388"/>
      <c r="ARO93" s="135"/>
      <c r="ARP93" s="135"/>
      <c r="ARQ93" s="382"/>
      <c r="ARR93" s="135"/>
      <c r="ARS93" s="383"/>
      <c r="ART93" s="383"/>
      <c r="ARU93" s="379"/>
      <c r="ARV93" s="380"/>
      <c r="ARW93" s="28"/>
      <c r="ARX93" s="381"/>
      <c r="ARY93" s="392"/>
      <c r="ARZ93" s="388"/>
      <c r="ASA93" s="135"/>
      <c r="ASB93" s="135"/>
      <c r="ASC93" s="382"/>
      <c r="ASD93" s="135"/>
      <c r="ASE93" s="383"/>
      <c r="ASF93" s="383"/>
      <c r="ASG93" s="379"/>
      <c r="ASH93" s="380"/>
      <c r="ASI93" s="28"/>
      <c r="ASJ93" s="381"/>
      <c r="ASK93" s="392"/>
      <c r="ASL93" s="388"/>
      <c r="ASM93" s="135"/>
      <c r="ASN93" s="135"/>
      <c r="ASO93" s="382"/>
      <c r="ASP93" s="135"/>
      <c r="ASQ93" s="383"/>
      <c r="ASR93" s="383"/>
      <c r="ASS93" s="379"/>
      <c r="AST93" s="380"/>
      <c r="ASU93" s="28"/>
      <c r="ASV93" s="381"/>
      <c r="ASW93" s="392"/>
      <c r="ASX93" s="388"/>
      <c r="ASY93" s="135"/>
      <c r="ASZ93" s="135"/>
      <c r="ATA93" s="382"/>
      <c r="ATB93" s="135"/>
      <c r="ATC93" s="383"/>
      <c r="ATD93" s="383"/>
      <c r="ATE93" s="379"/>
      <c r="ATF93" s="380"/>
      <c r="ATG93" s="28"/>
      <c r="ATH93" s="381"/>
      <c r="ATI93" s="392"/>
      <c r="ATJ93" s="388"/>
      <c r="ATK93" s="135"/>
      <c r="ATL93" s="135"/>
      <c r="ATM93" s="382"/>
      <c r="ATN93" s="135"/>
      <c r="ATO93" s="383"/>
      <c r="ATP93" s="383"/>
      <c r="ATQ93" s="379"/>
      <c r="ATR93" s="380"/>
      <c r="ATS93" s="28"/>
      <c r="ATT93" s="381"/>
      <c r="ATU93" s="392"/>
      <c r="ATV93" s="388"/>
      <c r="ATW93" s="135"/>
      <c r="ATX93" s="135"/>
      <c r="ATY93" s="382"/>
      <c r="ATZ93" s="135"/>
      <c r="AUA93" s="383"/>
      <c r="AUB93" s="383"/>
      <c r="AUC93" s="379"/>
      <c r="AUD93" s="380"/>
      <c r="AUE93" s="28"/>
      <c r="AUF93" s="381"/>
      <c r="AUG93" s="392"/>
      <c r="AUH93" s="388"/>
      <c r="AUI93" s="135"/>
      <c r="AUJ93" s="135"/>
      <c r="AUK93" s="382"/>
      <c r="AUL93" s="135"/>
      <c r="AUM93" s="383"/>
      <c r="AUN93" s="383"/>
      <c r="AUO93" s="379"/>
      <c r="AUP93" s="380"/>
      <c r="AUQ93" s="28"/>
      <c r="AUR93" s="381"/>
      <c r="AUS93" s="392"/>
      <c r="AUT93" s="388"/>
      <c r="AUU93" s="135"/>
      <c r="AUV93" s="135"/>
      <c r="AUW93" s="382"/>
      <c r="AUX93" s="135"/>
      <c r="AUY93" s="383"/>
      <c r="AUZ93" s="383"/>
      <c r="AVA93" s="379"/>
      <c r="AVB93" s="380"/>
      <c r="AVC93" s="28"/>
      <c r="AVD93" s="381"/>
      <c r="AVE93" s="392"/>
      <c r="AVF93" s="388"/>
      <c r="AVG93" s="135"/>
      <c r="AVH93" s="135"/>
      <c r="AVI93" s="382"/>
      <c r="AVJ93" s="135"/>
      <c r="AVK93" s="383"/>
      <c r="AVL93" s="383"/>
      <c r="AVM93" s="379"/>
      <c r="AVN93" s="380"/>
      <c r="AVO93" s="28"/>
      <c r="AVP93" s="381"/>
      <c r="AVQ93" s="392"/>
      <c r="AVR93" s="388"/>
      <c r="AVS93" s="135"/>
      <c r="AVT93" s="135"/>
      <c r="AVU93" s="382"/>
      <c r="AVV93" s="135"/>
      <c r="AVW93" s="383"/>
      <c r="AVX93" s="383"/>
      <c r="AVY93" s="379"/>
      <c r="AVZ93" s="380"/>
      <c r="AWA93" s="28"/>
      <c r="AWB93" s="381"/>
      <c r="AWC93" s="392"/>
      <c r="AWD93" s="388"/>
      <c r="AWE93" s="135"/>
      <c r="AWF93" s="135"/>
      <c r="AWG93" s="382"/>
      <c r="AWH93" s="135"/>
      <c r="AWI93" s="383"/>
      <c r="AWJ93" s="383"/>
      <c r="AWK93" s="379"/>
      <c r="AWL93" s="380"/>
      <c r="AWM93" s="28"/>
      <c r="AWN93" s="381"/>
      <c r="AWO93" s="392"/>
      <c r="AWP93" s="388"/>
      <c r="AWQ93" s="135"/>
      <c r="AWR93" s="135"/>
      <c r="AWS93" s="382"/>
      <c r="AWT93" s="135"/>
      <c r="AWU93" s="383"/>
      <c r="AWV93" s="383"/>
      <c r="AWW93" s="379"/>
      <c r="AWX93" s="380"/>
      <c r="AWY93" s="28"/>
      <c r="AWZ93" s="381"/>
      <c r="AXA93" s="392"/>
      <c r="AXB93" s="388"/>
      <c r="AXC93" s="135"/>
      <c r="AXD93" s="135"/>
      <c r="AXE93" s="382"/>
      <c r="AXF93" s="135"/>
      <c r="AXG93" s="383"/>
      <c r="AXH93" s="383"/>
      <c r="AXI93" s="379"/>
      <c r="AXJ93" s="380"/>
      <c r="AXK93" s="28"/>
      <c r="AXL93" s="381"/>
      <c r="AXM93" s="392"/>
      <c r="AXN93" s="388"/>
      <c r="AXO93" s="135"/>
      <c r="AXP93" s="135"/>
      <c r="AXQ93" s="382"/>
      <c r="AXR93" s="135"/>
      <c r="AXS93" s="383"/>
      <c r="AXT93" s="383"/>
      <c r="AXU93" s="379"/>
      <c r="AXV93" s="380"/>
      <c r="AXW93" s="28"/>
      <c r="AXX93" s="381"/>
      <c r="AXY93" s="392"/>
      <c r="AXZ93" s="388"/>
      <c r="AYA93" s="135"/>
      <c r="AYB93" s="135"/>
      <c r="AYC93" s="382"/>
      <c r="AYD93" s="135"/>
      <c r="AYE93" s="383"/>
      <c r="AYF93" s="383"/>
      <c r="AYG93" s="379"/>
      <c r="AYH93" s="380"/>
      <c r="AYI93" s="28"/>
      <c r="AYJ93" s="381"/>
      <c r="AYK93" s="392"/>
      <c r="AYL93" s="388"/>
      <c r="AYM93" s="135"/>
      <c r="AYN93" s="135"/>
      <c r="AYO93" s="382"/>
      <c r="AYP93" s="135"/>
      <c r="AYQ93" s="383"/>
      <c r="AYR93" s="383"/>
      <c r="AYS93" s="379"/>
      <c r="AYT93" s="380"/>
      <c r="AYU93" s="28"/>
      <c r="AYV93" s="381"/>
      <c r="AYW93" s="392"/>
      <c r="AYX93" s="388"/>
      <c r="AYY93" s="135"/>
      <c r="AYZ93" s="135"/>
      <c r="AZA93" s="382"/>
      <c r="AZB93" s="135"/>
      <c r="AZC93" s="383"/>
      <c r="AZD93" s="383"/>
      <c r="AZE93" s="379"/>
      <c r="AZF93" s="380"/>
      <c r="AZG93" s="28"/>
      <c r="AZH93" s="381"/>
      <c r="AZI93" s="392"/>
      <c r="AZJ93" s="388"/>
      <c r="AZK93" s="135"/>
      <c r="AZL93" s="135"/>
      <c r="AZM93" s="382"/>
      <c r="AZN93" s="135"/>
      <c r="AZO93" s="383"/>
      <c r="AZP93" s="383"/>
      <c r="AZQ93" s="379"/>
      <c r="AZR93" s="380"/>
      <c r="AZS93" s="28"/>
      <c r="AZT93" s="381"/>
      <c r="AZU93" s="392"/>
      <c r="AZV93" s="388"/>
      <c r="AZW93" s="135"/>
      <c r="AZX93" s="135"/>
      <c r="AZY93" s="382"/>
      <c r="AZZ93" s="135"/>
      <c r="BAA93" s="383"/>
      <c r="BAB93" s="383"/>
      <c r="BAC93" s="379"/>
      <c r="BAD93" s="380"/>
      <c r="BAE93" s="28"/>
      <c r="BAF93" s="381"/>
      <c r="BAG93" s="392"/>
      <c r="BAH93" s="388"/>
      <c r="BAI93" s="135"/>
      <c r="BAJ93" s="135"/>
      <c r="BAK93" s="382"/>
      <c r="BAL93" s="135"/>
      <c r="BAM93" s="383"/>
      <c r="BAN93" s="383"/>
      <c r="BAO93" s="379"/>
      <c r="BAP93" s="380"/>
      <c r="BAQ93" s="28"/>
      <c r="BAR93" s="381"/>
      <c r="BAS93" s="392"/>
      <c r="BAT93" s="388"/>
      <c r="BAU93" s="135"/>
      <c r="BAV93" s="135"/>
      <c r="BAW93" s="382"/>
      <c r="BAX93" s="135"/>
      <c r="BAY93" s="383"/>
      <c r="BAZ93" s="383"/>
      <c r="BBA93" s="379"/>
      <c r="BBB93" s="380"/>
      <c r="BBC93" s="28"/>
      <c r="BBD93" s="381"/>
      <c r="BBE93" s="392"/>
      <c r="BBF93" s="388"/>
      <c r="BBG93" s="135"/>
      <c r="BBH93" s="135"/>
      <c r="BBI93" s="382"/>
      <c r="BBJ93" s="135"/>
      <c r="BBK93" s="383"/>
      <c r="BBL93" s="383"/>
      <c r="BBM93" s="379"/>
      <c r="BBN93" s="380"/>
      <c r="BBO93" s="28"/>
      <c r="BBP93" s="381"/>
      <c r="BBQ93" s="392"/>
      <c r="BBR93" s="388"/>
      <c r="BBS93" s="135"/>
      <c r="BBT93" s="135"/>
      <c r="BBU93" s="382"/>
      <c r="BBV93" s="135"/>
      <c r="BBW93" s="383"/>
      <c r="BBX93" s="383"/>
      <c r="BBY93" s="379"/>
      <c r="BBZ93" s="380"/>
      <c r="BCA93" s="28"/>
      <c r="BCB93" s="381"/>
      <c r="BCC93" s="392"/>
      <c r="BCD93" s="388"/>
      <c r="BCE93" s="135"/>
      <c r="BCF93" s="135"/>
      <c r="BCG93" s="382"/>
      <c r="BCH93" s="135"/>
      <c r="BCI93" s="383"/>
      <c r="BCJ93" s="383"/>
      <c r="BCK93" s="379"/>
      <c r="BCL93" s="380"/>
      <c r="BCM93" s="28"/>
      <c r="BCN93" s="381"/>
      <c r="BCO93" s="392"/>
      <c r="BCP93" s="388"/>
      <c r="BCQ93" s="135"/>
      <c r="BCR93" s="135"/>
      <c r="BCS93" s="382"/>
      <c r="BCT93" s="135"/>
      <c r="BCU93" s="383"/>
      <c r="BCV93" s="383"/>
      <c r="BCW93" s="379"/>
      <c r="BCX93" s="380"/>
      <c r="BCY93" s="28"/>
      <c r="BCZ93" s="381"/>
      <c r="BDA93" s="392"/>
      <c r="BDB93" s="388"/>
      <c r="BDC93" s="135"/>
      <c r="BDD93" s="135"/>
      <c r="BDE93" s="382"/>
      <c r="BDF93" s="135"/>
      <c r="BDG93" s="383"/>
      <c r="BDH93" s="383"/>
      <c r="BDI93" s="379"/>
      <c r="BDJ93" s="380"/>
      <c r="BDK93" s="28"/>
      <c r="BDL93" s="381"/>
      <c r="BDM93" s="392"/>
      <c r="BDN93" s="388"/>
      <c r="BDO93" s="135"/>
      <c r="BDP93" s="135"/>
      <c r="BDQ93" s="382"/>
      <c r="BDR93" s="135"/>
      <c r="BDS93" s="383"/>
      <c r="BDT93" s="383"/>
      <c r="BDU93" s="379"/>
      <c r="BDV93" s="380"/>
      <c r="BDW93" s="28"/>
      <c r="BDX93" s="381"/>
      <c r="BDY93" s="392"/>
      <c r="BDZ93" s="388"/>
      <c r="BEA93" s="135"/>
      <c r="BEB93" s="135"/>
      <c r="BEC93" s="382"/>
      <c r="BED93" s="135"/>
      <c r="BEE93" s="383"/>
      <c r="BEF93" s="383"/>
      <c r="BEG93" s="379"/>
      <c r="BEH93" s="380"/>
      <c r="BEI93" s="28"/>
      <c r="BEJ93" s="381"/>
      <c r="BEK93" s="392"/>
      <c r="BEL93" s="388"/>
      <c r="BEM93" s="135"/>
      <c r="BEN93" s="135"/>
      <c r="BEO93" s="382"/>
      <c r="BEP93" s="135"/>
      <c r="BEQ93" s="383"/>
      <c r="BER93" s="383"/>
      <c r="BES93" s="379"/>
      <c r="BET93" s="380"/>
      <c r="BEU93" s="28"/>
      <c r="BEV93" s="381"/>
      <c r="BEW93" s="392"/>
      <c r="BEX93" s="388"/>
      <c r="BEY93" s="135"/>
      <c r="BEZ93" s="135"/>
      <c r="BFA93" s="382"/>
      <c r="BFB93" s="135"/>
      <c r="BFC93" s="383"/>
      <c r="BFD93" s="383"/>
      <c r="BFE93" s="379"/>
      <c r="BFF93" s="380"/>
      <c r="BFG93" s="28"/>
      <c r="BFH93" s="381"/>
      <c r="BFI93" s="392"/>
      <c r="BFJ93" s="388"/>
      <c r="BFK93" s="135"/>
      <c r="BFL93" s="135"/>
      <c r="BFM93" s="382"/>
      <c r="BFN93" s="135"/>
      <c r="BFO93" s="383"/>
      <c r="BFP93" s="383"/>
      <c r="BFQ93" s="379"/>
      <c r="BFR93" s="380"/>
      <c r="BFS93" s="28"/>
      <c r="BFT93" s="381"/>
      <c r="BFU93" s="392"/>
      <c r="BFV93" s="388"/>
      <c r="BFW93" s="135"/>
      <c r="BFX93" s="135"/>
      <c r="BFY93" s="382"/>
      <c r="BFZ93" s="135"/>
      <c r="BGA93" s="383"/>
      <c r="BGB93" s="383"/>
      <c r="BGC93" s="379"/>
      <c r="BGD93" s="380"/>
      <c r="BGE93" s="28"/>
      <c r="BGF93" s="381"/>
      <c r="BGG93" s="392"/>
      <c r="BGH93" s="388"/>
      <c r="BGI93" s="135"/>
      <c r="BGJ93" s="135"/>
      <c r="BGK93" s="382"/>
      <c r="BGL93" s="135"/>
      <c r="BGM93" s="383"/>
      <c r="BGN93" s="383"/>
      <c r="BGO93" s="379"/>
      <c r="BGP93" s="380"/>
      <c r="BGQ93" s="28"/>
      <c r="BGR93" s="381"/>
      <c r="BGS93" s="392"/>
      <c r="BGT93" s="388"/>
      <c r="BGU93" s="135"/>
      <c r="BGV93" s="135"/>
      <c r="BGW93" s="382"/>
      <c r="BGX93" s="135"/>
      <c r="BGY93" s="383"/>
      <c r="BGZ93" s="383"/>
      <c r="BHA93" s="379"/>
      <c r="BHB93" s="380"/>
      <c r="BHC93" s="28"/>
      <c r="BHD93" s="381"/>
      <c r="BHE93" s="392"/>
      <c r="BHF93" s="388"/>
      <c r="BHG93" s="135"/>
      <c r="BHH93" s="135"/>
      <c r="BHI93" s="382"/>
      <c r="BHJ93" s="135"/>
      <c r="BHK93" s="383"/>
      <c r="BHL93" s="383"/>
      <c r="BHM93" s="379"/>
      <c r="BHN93" s="380"/>
      <c r="BHO93" s="28"/>
      <c r="BHP93" s="381"/>
      <c r="BHQ93" s="392"/>
      <c r="BHR93" s="388"/>
      <c r="BHS93" s="135"/>
      <c r="BHT93" s="135"/>
      <c r="BHU93" s="382"/>
      <c r="BHV93" s="135"/>
      <c r="BHW93" s="383"/>
      <c r="BHX93" s="383"/>
      <c r="BHY93" s="379"/>
      <c r="BHZ93" s="380"/>
      <c r="BIA93" s="28"/>
      <c r="BIB93" s="381"/>
      <c r="BIC93" s="392"/>
      <c r="BID93" s="388"/>
      <c r="BIE93" s="135"/>
      <c r="BIF93" s="135"/>
      <c r="BIG93" s="382"/>
      <c r="BIH93" s="135"/>
      <c r="BII93" s="383"/>
      <c r="BIJ93" s="383"/>
      <c r="BIK93" s="379"/>
      <c r="BIL93" s="380"/>
      <c r="BIM93" s="28"/>
      <c r="BIN93" s="381"/>
      <c r="BIO93" s="392"/>
      <c r="BIP93" s="388"/>
      <c r="BIQ93" s="135"/>
      <c r="BIR93" s="135"/>
      <c r="BIS93" s="382"/>
      <c r="BIT93" s="135"/>
      <c r="BIU93" s="383"/>
      <c r="BIV93" s="383"/>
      <c r="BIW93" s="379"/>
      <c r="BIX93" s="380"/>
      <c r="BIY93" s="28"/>
      <c r="BIZ93" s="381"/>
      <c r="BJA93" s="392"/>
      <c r="BJB93" s="388"/>
      <c r="BJC93" s="135"/>
      <c r="BJD93" s="135"/>
      <c r="BJE93" s="382"/>
      <c r="BJF93" s="135"/>
      <c r="BJG93" s="383"/>
      <c r="BJH93" s="383"/>
      <c r="BJI93" s="379"/>
      <c r="BJJ93" s="380"/>
      <c r="BJK93" s="28"/>
      <c r="BJL93" s="381"/>
      <c r="BJM93" s="392"/>
      <c r="BJN93" s="388"/>
      <c r="BJO93" s="135"/>
      <c r="BJP93" s="135"/>
      <c r="BJQ93" s="382"/>
      <c r="BJR93" s="135"/>
      <c r="BJS93" s="383"/>
      <c r="BJT93" s="383"/>
      <c r="BJU93" s="379"/>
      <c r="BJV93" s="380"/>
      <c r="BJW93" s="28"/>
      <c r="BJX93" s="381"/>
      <c r="BJY93" s="392"/>
      <c r="BJZ93" s="388"/>
      <c r="BKA93" s="135"/>
      <c r="BKB93" s="135"/>
      <c r="BKC93" s="382"/>
      <c r="BKD93" s="135"/>
      <c r="BKE93" s="383"/>
      <c r="BKF93" s="383"/>
      <c r="BKG93" s="379"/>
      <c r="BKH93" s="380"/>
      <c r="BKI93" s="28"/>
      <c r="BKJ93" s="381"/>
      <c r="BKK93" s="392"/>
      <c r="BKL93" s="388"/>
      <c r="BKM93" s="135"/>
      <c r="BKN93" s="135"/>
      <c r="BKO93" s="382"/>
      <c r="BKP93" s="135"/>
      <c r="BKQ93" s="383"/>
      <c r="BKR93" s="383"/>
      <c r="BKS93" s="379"/>
      <c r="BKT93" s="380"/>
      <c r="BKU93" s="28"/>
      <c r="BKV93" s="381"/>
      <c r="BKW93" s="392"/>
      <c r="BKX93" s="388"/>
      <c r="BKY93" s="135"/>
      <c r="BKZ93" s="135"/>
      <c r="BLA93" s="382"/>
      <c r="BLB93" s="135"/>
      <c r="BLC93" s="383"/>
      <c r="BLD93" s="383"/>
      <c r="BLE93" s="379"/>
      <c r="BLF93" s="380"/>
      <c r="BLG93" s="28"/>
      <c r="BLH93" s="381"/>
      <c r="BLI93" s="392"/>
      <c r="BLJ93" s="388"/>
      <c r="BLK93" s="135"/>
      <c r="BLL93" s="135"/>
      <c r="BLM93" s="382"/>
      <c r="BLN93" s="135"/>
      <c r="BLO93" s="383"/>
      <c r="BLP93" s="383"/>
      <c r="BLQ93" s="379"/>
      <c r="BLR93" s="380"/>
      <c r="BLS93" s="28"/>
      <c r="BLT93" s="381"/>
      <c r="BLU93" s="392"/>
      <c r="BLV93" s="388"/>
      <c r="BLW93" s="135"/>
      <c r="BLX93" s="135"/>
      <c r="BLY93" s="382"/>
      <c r="BLZ93" s="135"/>
      <c r="BMA93" s="383"/>
      <c r="BMB93" s="383"/>
      <c r="BMC93" s="379"/>
      <c r="BMD93" s="380"/>
      <c r="BME93" s="28"/>
      <c r="BMF93" s="381"/>
      <c r="BMG93" s="392"/>
      <c r="BMH93" s="388"/>
      <c r="BMI93" s="135"/>
      <c r="BMJ93" s="135"/>
      <c r="BMK93" s="382"/>
      <c r="BML93" s="135"/>
      <c r="BMM93" s="383"/>
      <c r="BMN93" s="383"/>
      <c r="BMO93" s="379"/>
      <c r="BMP93" s="380"/>
      <c r="BMQ93" s="28"/>
      <c r="BMR93" s="381"/>
      <c r="BMS93" s="392"/>
      <c r="BMT93" s="388"/>
      <c r="BMU93" s="135"/>
      <c r="BMV93" s="135"/>
      <c r="BMW93" s="382"/>
      <c r="BMX93" s="135"/>
      <c r="BMY93" s="383"/>
      <c r="BMZ93" s="383"/>
      <c r="BNA93" s="379"/>
      <c r="BNB93" s="380"/>
      <c r="BNC93" s="28"/>
      <c r="BND93" s="381"/>
      <c r="BNE93" s="392"/>
      <c r="BNF93" s="388"/>
      <c r="BNG93" s="135"/>
      <c r="BNH93" s="135"/>
      <c r="BNI93" s="382"/>
      <c r="BNJ93" s="135"/>
      <c r="BNK93" s="383"/>
      <c r="BNL93" s="383"/>
      <c r="BNM93" s="379"/>
      <c r="BNN93" s="380"/>
      <c r="BNO93" s="28"/>
      <c r="BNP93" s="381"/>
      <c r="BNQ93" s="392"/>
      <c r="BNR93" s="388"/>
      <c r="BNS93" s="135"/>
      <c r="BNT93" s="135"/>
      <c r="BNU93" s="382"/>
      <c r="BNV93" s="135"/>
      <c r="BNW93" s="383"/>
      <c r="BNX93" s="383"/>
      <c r="BNY93" s="379"/>
      <c r="BNZ93" s="380"/>
      <c r="BOA93" s="28"/>
      <c r="BOB93" s="381"/>
      <c r="BOC93" s="392"/>
      <c r="BOD93" s="388"/>
      <c r="BOE93" s="135"/>
      <c r="BOF93" s="135"/>
      <c r="BOG93" s="382"/>
      <c r="BOH93" s="135"/>
      <c r="BOI93" s="383"/>
      <c r="BOJ93" s="383"/>
      <c r="BOK93" s="379"/>
      <c r="BOL93" s="380"/>
      <c r="BOM93" s="28"/>
      <c r="BON93" s="381"/>
      <c r="BOO93" s="392"/>
      <c r="BOP93" s="388"/>
      <c r="BOQ93" s="135"/>
      <c r="BOR93" s="135"/>
      <c r="BOS93" s="382"/>
      <c r="BOT93" s="135"/>
      <c r="BOU93" s="383"/>
      <c r="BOV93" s="383"/>
      <c r="BOW93" s="379"/>
      <c r="BOX93" s="380"/>
      <c r="BOY93" s="28"/>
      <c r="BOZ93" s="381"/>
      <c r="BPA93" s="392"/>
      <c r="BPB93" s="388"/>
      <c r="BPC93" s="135"/>
      <c r="BPD93" s="135"/>
      <c r="BPE93" s="382"/>
      <c r="BPF93" s="135"/>
      <c r="BPG93" s="383"/>
      <c r="BPH93" s="383"/>
      <c r="BPI93" s="379"/>
      <c r="BPJ93" s="380"/>
      <c r="BPK93" s="28"/>
      <c r="BPL93" s="381"/>
      <c r="BPM93" s="392"/>
      <c r="BPN93" s="388"/>
      <c r="BPO93" s="135"/>
      <c r="BPP93" s="135"/>
      <c r="BPQ93" s="382"/>
      <c r="BPR93" s="135"/>
      <c r="BPS93" s="383"/>
      <c r="BPT93" s="383"/>
      <c r="BPU93" s="379"/>
      <c r="BPV93" s="380"/>
      <c r="BPW93" s="28"/>
      <c r="BPX93" s="381"/>
      <c r="BPY93" s="392"/>
      <c r="BPZ93" s="388"/>
      <c r="BQA93" s="135"/>
      <c r="BQB93" s="135"/>
      <c r="BQC93" s="382"/>
      <c r="BQD93" s="135"/>
      <c r="BQE93" s="383"/>
      <c r="BQF93" s="383"/>
      <c r="BQG93" s="379"/>
      <c r="BQH93" s="380"/>
      <c r="BQI93" s="28"/>
      <c r="BQJ93" s="381"/>
      <c r="BQK93" s="392"/>
      <c r="BQL93" s="388"/>
      <c r="BQM93" s="135"/>
      <c r="BQN93" s="135"/>
      <c r="BQO93" s="382"/>
      <c r="BQP93" s="135"/>
      <c r="BQQ93" s="383"/>
      <c r="BQR93" s="383"/>
      <c r="BQS93" s="379"/>
      <c r="BQT93" s="380"/>
      <c r="BQU93" s="28"/>
      <c r="BQV93" s="381"/>
      <c r="BQW93" s="392"/>
      <c r="BQX93" s="388"/>
      <c r="BQY93" s="135"/>
      <c r="BQZ93" s="135"/>
      <c r="BRA93" s="382"/>
      <c r="BRB93" s="135"/>
      <c r="BRC93" s="383"/>
      <c r="BRD93" s="383"/>
      <c r="BRE93" s="379"/>
      <c r="BRF93" s="380"/>
      <c r="BRG93" s="28"/>
      <c r="BRH93" s="381"/>
      <c r="BRI93" s="392"/>
      <c r="BRJ93" s="388"/>
      <c r="BRK93" s="135"/>
      <c r="BRL93" s="135"/>
      <c r="BRM93" s="382"/>
      <c r="BRN93" s="135"/>
      <c r="BRO93" s="383"/>
      <c r="BRP93" s="383"/>
      <c r="BRQ93" s="379"/>
      <c r="BRR93" s="380"/>
      <c r="BRS93" s="28"/>
      <c r="BRT93" s="381"/>
      <c r="BRU93" s="392"/>
      <c r="BRV93" s="388"/>
      <c r="BRW93" s="135"/>
      <c r="BRX93" s="135"/>
      <c r="BRY93" s="382"/>
      <c r="BRZ93" s="135"/>
      <c r="BSA93" s="383"/>
      <c r="BSB93" s="383"/>
      <c r="BSC93" s="379"/>
      <c r="BSD93" s="380"/>
      <c r="BSE93" s="28"/>
      <c r="BSF93" s="381"/>
      <c r="BSG93" s="392"/>
      <c r="BSH93" s="388"/>
      <c r="BSI93" s="135"/>
      <c r="BSJ93" s="135"/>
      <c r="BSK93" s="382"/>
      <c r="BSL93" s="135"/>
      <c r="BSM93" s="383"/>
      <c r="BSN93" s="383"/>
      <c r="BSO93" s="379"/>
      <c r="BSP93" s="380"/>
      <c r="BSQ93" s="28"/>
      <c r="BSR93" s="381"/>
      <c r="BSS93" s="392"/>
      <c r="BST93" s="388"/>
      <c r="BSU93" s="135"/>
      <c r="BSV93" s="135"/>
      <c r="BSW93" s="382"/>
      <c r="BSX93" s="135"/>
      <c r="BSY93" s="383"/>
      <c r="BSZ93" s="383"/>
      <c r="BTA93" s="379"/>
      <c r="BTB93" s="380"/>
      <c r="BTC93" s="28"/>
      <c r="BTD93" s="381"/>
      <c r="BTE93" s="392"/>
      <c r="BTF93" s="388"/>
      <c r="BTG93" s="135"/>
      <c r="BTH93" s="135"/>
      <c r="BTI93" s="382"/>
      <c r="BTJ93" s="135"/>
      <c r="BTK93" s="383"/>
      <c r="BTL93" s="383"/>
      <c r="BTM93" s="379"/>
      <c r="BTN93" s="380"/>
      <c r="BTO93" s="28"/>
      <c r="BTP93" s="381"/>
      <c r="BTQ93" s="392"/>
      <c r="BTR93" s="388"/>
      <c r="BTS93" s="135"/>
      <c r="BTT93" s="135"/>
      <c r="BTU93" s="382"/>
      <c r="BTV93" s="135"/>
      <c r="BTW93" s="383"/>
      <c r="BTX93" s="383"/>
      <c r="BTY93" s="379"/>
      <c r="BTZ93" s="380"/>
      <c r="BUA93" s="28"/>
      <c r="BUB93" s="381"/>
      <c r="BUC93" s="392"/>
      <c r="BUD93" s="388"/>
      <c r="BUE93" s="135"/>
      <c r="BUF93" s="135"/>
      <c r="BUG93" s="382"/>
      <c r="BUH93" s="135"/>
      <c r="BUI93" s="383"/>
      <c r="BUJ93" s="383"/>
      <c r="BUK93" s="379"/>
      <c r="BUL93" s="380"/>
      <c r="BUM93" s="28"/>
      <c r="BUN93" s="381"/>
      <c r="BUO93" s="392"/>
      <c r="BUP93" s="388"/>
      <c r="BUQ93" s="135"/>
      <c r="BUR93" s="135"/>
      <c r="BUS93" s="382"/>
      <c r="BUT93" s="135"/>
      <c r="BUU93" s="383"/>
      <c r="BUV93" s="383"/>
      <c r="BUW93" s="379"/>
      <c r="BUX93" s="380"/>
      <c r="BUY93" s="28"/>
      <c r="BUZ93" s="381"/>
      <c r="BVA93" s="392"/>
      <c r="BVB93" s="388"/>
      <c r="BVC93" s="135"/>
      <c r="BVD93" s="135"/>
      <c r="BVE93" s="382"/>
      <c r="BVF93" s="135"/>
      <c r="BVG93" s="383"/>
      <c r="BVH93" s="383"/>
      <c r="BVI93" s="379"/>
      <c r="BVJ93" s="380"/>
      <c r="BVK93" s="28"/>
      <c r="BVL93" s="381"/>
      <c r="BVM93" s="392"/>
      <c r="BVN93" s="388"/>
      <c r="BVO93" s="135"/>
      <c r="BVP93" s="135"/>
      <c r="BVQ93" s="382"/>
      <c r="BVR93" s="135"/>
      <c r="BVS93" s="383"/>
      <c r="BVT93" s="383"/>
      <c r="BVU93" s="379"/>
      <c r="BVV93" s="380"/>
      <c r="BVW93" s="28"/>
      <c r="BVX93" s="381"/>
      <c r="BVY93" s="392"/>
      <c r="BVZ93" s="388"/>
      <c r="BWA93" s="135"/>
      <c r="BWB93" s="135"/>
      <c r="BWC93" s="382"/>
      <c r="BWD93" s="135"/>
      <c r="BWE93" s="383"/>
      <c r="BWF93" s="383"/>
      <c r="BWG93" s="379"/>
      <c r="BWH93" s="380"/>
      <c r="BWI93" s="28"/>
      <c r="BWJ93" s="381"/>
      <c r="BWK93" s="392"/>
      <c r="BWL93" s="388"/>
      <c r="BWM93" s="135"/>
      <c r="BWN93" s="135"/>
      <c r="BWO93" s="382"/>
      <c r="BWP93" s="135"/>
      <c r="BWQ93" s="383"/>
      <c r="BWR93" s="383"/>
      <c r="BWS93" s="379"/>
      <c r="BWT93" s="380"/>
      <c r="BWU93" s="28"/>
      <c r="BWV93" s="381"/>
      <c r="BWW93" s="392"/>
      <c r="BWX93" s="388"/>
      <c r="BWY93" s="135"/>
      <c r="BWZ93" s="135"/>
      <c r="BXA93" s="382"/>
      <c r="BXB93" s="135"/>
      <c r="BXC93" s="383"/>
      <c r="BXD93" s="383"/>
      <c r="BXE93" s="379"/>
      <c r="BXF93" s="380"/>
      <c r="BXG93" s="28"/>
      <c r="BXH93" s="381"/>
      <c r="BXI93" s="392"/>
      <c r="BXJ93" s="388"/>
      <c r="BXK93" s="135"/>
      <c r="BXL93" s="135"/>
      <c r="BXM93" s="382"/>
      <c r="BXN93" s="135"/>
      <c r="BXO93" s="383"/>
      <c r="BXP93" s="383"/>
      <c r="BXQ93" s="379"/>
      <c r="BXR93" s="380"/>
      <c r="BXS93" s="28"/>
      <c r="BXT93" s="381"/>
      <c r="BXU93" s="392"/>
      <c r="BXV93" s="388"/>
      <c r="BXW93" s="135"/>
      <c r="BXX93" s="135"/>
      <c r="BXY93" s="382"/>
      <c r="BXZ93" s="135"/>
      <c r="BYA93" s="383"/>
      <c r="BYB93" s="383"/>
      <c r="BYC93" s="379"/>
      <c r="BYD93" s="380"/>
      <c r="BYE93" s="28"/>
      <c r="BYF93" s="381"/>
      <c r="BYG93" s="392"/>
      <c r="BYH93" s="388"/>
      <c r="BYI93" s="135"/>
      <c r="BYJ93" s="135"/>
      <c r="BYK93" s="382"/>
      <c r="BYL93" s="135"/>
      <c r="BYM93" s="383"/>
      <c r="BYN93" s="383"/>
      <c r="BYO93" s="379"/>
      <c r="BYP93" s="380"/>
      <c r="BYQ93" s="28"/>
      <c r="BYR93" s="381"/>
      <c r="BYS93" s="392"/>
      <c r="BYT93" s="388"/>
      <c r="BYU93" s="135"/>
      <c r="BYV93" s="135"/>
      <c r="BYW93" s="382"/>
      <c r="BYX93" s="135"/>
      <c r="BYY93" s="383"/>
      <c r="BYZ93" s="383"/>
      <c r="BZA93" s="379"/>
      <c r="BZB93" s="380"/>
      <c r="BZC93" s="28"/>
      <c r="BZD93" s="381"/>
      <c r="BZE93" s="392"/>
      <c r="BZF93" s="388"/>
      <c r="BZG93" s="135"/>
      <c r="BZH93" s="135"/>
      <c r="BZI93" s="382"/>
      <c r="BZJ93" s="135"/>
      <c r="BZK93" s="383"/>
      <c r="BZL93" s="383"/>
      <c r="BZM93" s="379"/>
      <c r="BZN93" s="380"/>
      <c r="BZO93" s="28"/>
      <c r="BZP93" s="381"/>
      <c r="BZQ93" s="392"/>
      <c r="BZR93" s="388"/>
      <c r="BZS93" s="135"/>
      <c r="BZT93" s="135"/>
      <c r="BZU93" s="382"/>
      <c r="BZV93" s="135"/>
      <c r="BZW93" s="383"/>
      <c r="BZX93" s="383"/>
      <c r="BZY93" s="379"/>
      <c r="BZZ93" s="380"/>
      <c r="CAA93" s="28"/>
      <c r="CAB93" s="381"/>
      <c r="CAC93" s="392"/>
      <c r="CAD93" s="388"/>
      <c r="CAE93" s="135"/>
      <c r="CAF93" s="135"/>
      <c r="CAG93" s="382"/>
      <c r="CAH93" s="135"/>
      <c r="CAI93" s="383"/>
      <c r="CAJ93" s="383"/>
      <c r="CAK93" s="379"/>
      <c r="CAL93" s="380"/>
      <c r="CAM93" s="28"/>
      <c r="CAN93" s="381"/>
      <c r="CAO93" s="392"/>
      <c r="CAP93" s="388"/>
      <c r="CAQ93" s="135"/>
      <c r="CAR93" s="135"/>
      <c r="CAS93" s="382"/>
      <c r="CAT93" s="135"/>
      <c r="CAU93" s="383"/>
      <c r="CAV93" s="383"/>
      <c r="CAW93" s="379"/>
      <c r="CAX93" s="380"/>
      <c r="CAY93" s="28"/>
      <c r="CAZ93" s="381"/>
      <c r="CBA93" s="392"/>
      <c r="CBB93" s="388"/>
      <c r="CBC93" s="135"/>
      <c r="CBD93" s="135"/>
      <c r="CBE93" s="382"/>
      <c r="CBF93" s="135"/>
      <c r="CBG93" s="383"/>
      <c r="CBH93" s="383"/>
      <c r="CBI93" s="379"/>
      <c r="CBJ93" s="380"/>
      <c r="CBK93" s="28"/>
      <c r="CBL93" s="381"/>
      <c r="CBM93" s="392"/>
      <c r="CBN93" s="388"/>
      <c r="CBO93" s="135"/>
      <c r="CBP93" s="135"/>
      <c r="CBQ93" s="382"/>
      <c r="CBR93" s="135"/>
      <c r="CBS93" s="383"/>
      <c r="CBT93" s="383"/>
      <c r="CBU93" s="379"/>
      <c r="CBV93" s="380"/>
      <c r="CBW93" s="28"/>
      <c r="CBX93" s="381"/>
      <c r="CBY93" s="392"/>
      <c r="CBZ93" s="388"/>
      <c r="CCA93" s="135"/>
      <c r="CCB93" s="135"/>
      <c r="CCC93" s="382"/>
      <c r="CCD93" s="135"/>
      <c r="CCE93" s="383"/>
      <c r="CCF93" s="383"/>
      <c r="CCG93" s="379"/>
      <c r="CCH93" s="380"/>
      <c r="CCI93" s="28"/>
      <c r="CCJ93" s="381"/>
      <c r="CCK93" s="392"/>
      <c r="CCL93" s="388"/>
      <c r="CCM93" s="135"/>
      <c r="CCN93" s="135"/>
      <c r="CCO93" s="382"/>
      <c r="CCP93" s="135"/>
      <c r="CCQ93" s="383"/>
      <c r="CCR93" s="383"/>
      <c r="CCS93" s="379"/>
      <c r="CCT93" s="380"/>
      <c r="CCU93" s="28"/>
      <c r="CCV93" s="381"/>
      <c r="CCW93" s="392"/>
      <c r="CCX93" s="388"/>
      <c r="CCY93" s="135"/>
      <c r="CCZ93" s="135"/>
      <c r="CDA93" s="382"/>
      <c r="CDB93" s="135"/>
      <c r="CDC93" s="383"/>
      <c r="CDD93" s="383"/>
      <c r="CDE93" s="379"/>
      <c r="CDF93" s="380"/>
      <c r="CDG93" s="28"/>
      <c r="CDH93" s="381"/>
      <c r="CDI93" s="392"/>
      <c r="CDJ93" s="388"/>
      <c r="CDK93" s="135"/>
      <c r="CDL93" s="135"/>
      <c r="CDM93" s="382"/>
      <c r="CDN93" s="135"/>
      <c r="CDO93" s="383"/>
      <c r="CDP93" s="383"/>
      <c r="CDQ93" s="379"/>
      <c r="CDR93" s="380"/>
      <c r="CDS93" s="28"/>
      <c r="CDT93" s="381"/>
      <c r="CDU93" s="392"/>
      <c r="CDV93" s="388"/>
      <c r="CDW93" s="135"/>
      <c r="CDX93" s="135"/>
      <c r="CDY93" s="382"/>
      <c r="CDZ93" s="135"/>
      <c r="CEA93" s="383"/>
      <c r="CEB93" s="383"/>
      <c r="CEC93" s="379"/>
      <c r="CED93" s="380"/>
      <c r="CEE93" s="28"/>
      <c r="CEF93" s="381"/>
      <c r="CEG93" s="392"/>
      <c r="CEH93" s="388"/>
      <c r="CEI93" s="135"/>
      <c r="CEJ93" s="135"/>
      <c r="CEK93" s="382"/>
      <c r="CEL93" s="135"/>
      <c r="CEM93" s="383"/>
      <c r="CEN93" s="383"/>
      <c r="CEO93" s="379"/>
      <c r="CEP93" s="380"/>
      <c r="CEQ93" s="28"/>
      <c r="CER93" s="381"/>
      <c r="CES93" s="392"/>
      <c r="CET93" s="388"/>
      <c r="CEU93" s="135"/>
      <c r="CEV93" s="135"/>
      <c r="CEW93" s="382"/>
      <c r="CEX93" s="135"/>
      <c r="CEY93" s="383"/>
      <c r="CEZ93" s="383"/>
      <c r="CFA93" s="379"/>
      <c r="CFB93" s="380"/>
      <c r="CFC93" s="28"/>
      <c r="CFD93" s="381"/>
      <c r="CFE93" s="392"/>
      <c r="CFF93" s="388"/>
      <c r="CFG93" s="135"/>
      <c r="CFH93" s="135"/>
      <c r="CFI93" s="382"/>
      <c r="CFJ93" s="135"/>
      <c r="CFK93" s="383"/>
      <c r="CFL93" s="383"/>
      <c r="CFM93" s="379"/>
      <c r="CFN93" s="380"/>
      <c r="CFO93" s="28"/>
      <c r="CFP93" s="381"/>
      <c r="CFQ93" s="392"/>
      <c r="CFR93" s="388"/>
      <c r="CFS93" s="135"/>
      <c r="CFT93" s="135"/>
      <c r="CFU93" s="382"/>
      <c r="CFV93" s="135"/>
      <c r="CFW93" s="383"/>
      <c r="CFX93" s="383"/>
      <c r="CFY93" s="379"/>
      <c r="CFZ93" s="380"/>
      <c r="CGA93" s="28"/>
      <c r="CGB93" s="381"/>
      <c r="CGC93" s="392"/>
      <c r="CGD93" s="388"/>
      <c r="CGE93" s="135"/>
      <c r="CGF93" s="135"/>
      <c r="CGG93" s="382"/>
      <c r="CGH93" s="135"/>
      <c r="CGI93" s="383"/>
      <c r="CGJ93" s="383"/>
      <c r="CGK93" s="379"/>
      <c r="CGL93" s="380"/>
      <c r="CGM93" s="28"/>
      <c r="CGN93" s="381"/>
      <c r="CGO93" s="392"/>
      <c r="CGP93" s="388"/>
      <c r="CGQ93" s="135"/>
      <c r="CGR93" s="135"/>
      <c r="CGS93" s="382"/>
      <c r="CGT93" s="135"/>
      <c r="CGU93" s="383"/>
      <c r="CGV93" s="383"/>
      <c r="CGW93" s="379"/>
      <c r="CGX93" s="380"/>
      <c r="CGY93" s="28"/>
      <c r="CGZ93" s="381"/>
      <c r="CHA93" s="392"/>
      <c r="CHB93" s="388"/>
      <c r="CHC93" s="135"/>
      <c r="CHD93" s="135"/>
      <c r="CHE93" s="382"/>
      <c r="CHF93" s="135"/>
      <c r="CHG93" s="383"/>
      <c r="CHH93" s="383"/>
      <c r="CHI93" s="379"/>
      <c r="CHJ93" s="380"/>
      <c r="CHK93" s="28"/>
      <c r="CHL93" s="381"/>
      <c r="CHM93" s="392"/>
      <c r="CHN93" s="388"/>
      <c r="CHO93" s="135"/>
      <c r="CHP93" s="135"/>
      <c r="CHQ93" s="382"/>
      <c r="CHR93" s="135"/>
      <c r="CHS93" s="383"/>
      <c r="CHT93" s="383"/>
      <c r="CHU93" s="379"/>
      <c r="CHV93" s="380"/>
      <c r="CHW93" s="28"/>
      <c r="CHX93" s="381"/>
      <c r="CHY93" s="392"/>
      <c r="CHZ93" s="388"/>
      <c r="CIA93" s="135"/>
      <c r="CIB93" s="135"/>
      <c r="CIC93" s="382"/>
      <c r="CID93" s="135"/>
      <c r="CIE93" s="383"/>
      <c r="CIF93" s="383"/>
      <c r="CIG93" s="379"/>
      <c r="CIH93" s="380"/>
      <c r="CII93" s="28"/>
      <c r="CIJ93" s="381"/>
      <c r="CIK93" s="392"/>
      <c r="CIL93" s="388"/>
      <c r="CIM93" s="135"/>
      <c r="CIN93" s="135"/>
      <c r="CIO93" s="382"/>
      <c r="CIP93" s="135"/>
      <c r="CIQ93" s="383"/>
      <c r="CIR93" s="383"/>
      <c r="CIS93" s="379"/>
      <c r="CIT93" s="380"/>
      <c r="CIU93" s="28"/>
      <c r="CIV93" s="381"/>
      <c r="CIW93" s="392"/>
      <c r="CIX93" s="388"/>
      <c r="CIY93" s="135"/>
      <c r="CIZ93" s="135"/>
      <c r="CJA93" s="382"/>
      <c r="CJB93" s="135"/>
      <c r="CJC93" s="383"/>
      <c r="CJD93" s="383"/>
      <c r="CJE93" s="379"/>
      <c r="CJF93" s="380"/>
      <c r="CJG93" s="28"/>
      <c r="CJH93" s="381"/>
      <c r="CJI93" s="392"/>
      <c r="CJJ93" s="388"/>
      <c r="CJK93" s="135"/>
      <c r="CJL93" s="135"/>
      <c r="CJM93" s="382"/>
      <c r="CJN93" s="135"/>
      <c r="CJO93" s="383"/>
      <c r="CJP93" s="383"/>
      <c r="CJQ93" s="379"/>
      <c r="CJR93" s="380"/>
      <c r="CJS93" s="28"/>
      <c r="CJT93" s="381"/>
      <c r="CJU93" s="392"/>
      <c r="CJV93" s="388"/>
      <c r="CJW93" s="135"/>
      <c r="CJX93" s="135"/>
      <c r="CJY93" s="382"/>
      <c r="CJZ93" s="135"/>
      <c r="CKA93" s="383"/>
      <c r="CKB93" s="383"/>
      <c r="CKC93" s="379"/>
      <c r="CKD93" s="380"/>
      <c r="CKE93" s="28"/>
      <c r="CKF93" s="381"/>
      <c r="CKG93" s="392"/>
      <c r="CKH93" s="388"/>
      <c r="CKI93" s="135"/>
      <c r="CKJ93" s="135"/>
      <c r="CKK93" s="382"/>
      <c r="CKL93" s="135"/>
      <c r="CKM93" s="383"/>
      <c r="CKN93" s="383"/>
      <c r="CKO93" s="379"/>
      <c r="CKP93" s="380"/>
      <c r="CKQ93" s="28"/>
      <c r="CKR93" s="381"/>
      <c r="CKS93" s="392"/>
      <c r="CKT93" s="388"/>
      <c r="CKU93" s="135"/>
      <c r="CKV93" s="135"/>
      <c r="CKW93" s="382"/>
      <c r="CKX93" s="135"/>
      <c r="CKY93" s="383"/>
      <c r="CKZ93" s="383"/>
      <c r="CLA93" s="379"/>
      <c r="CLB93" s="380"/>
      <c r="CLC93" s="28"/>
      <c r="CLD93" s="381"/>
      <c r="CLE93" s="392"/>
      <c r="CLF93" s="388"/>
      <c r="CLG93" s="135"/>
      <c r="CLH93" s="135"/>
      <c r="CLI93" s="382"/>
      <c r="CLJ93" s="135"/>
      <c r="CLK93" s="383"/>
      <c r="CLL93" s="383"/>
      <c r="CLM93" s="379"/>
      <c r="CLN93" s="380"/>
      <c r="CLO93" s="28"/>
      <c r="CLP93" s="381"/>
      <c r="CLQ93" s="392"/>
      <c r="CLR93" s="388"/>
      <c r="CLS93" s="135"/>
      <c r="CLT93" s="135"/>
      <c r="CLU93" s="382"/>
      <c r="CLV93" s="135"/>
      <c r="CLW93" s="383"/>
      <c r="CLX93" s="383"/>
      <c r="CLY93" s="379"/>
      <c r="CLZ93" s="380"/>
      <c r="CMA93" s="28"/>
      <c r="CMB93" s="381"/>
      <c r="CMC93" s="392"/>
      <c r="CMD93" s="388"/>
      <c r="CME93" s="135"/>
      <c r="CMF93" s="135"/>
      <c r="CMG93" s="382"/>
      <c r="CMH93" s="135"/>
      <c r="CMI93" s="383"/>
      <c r="CMJ93" s="383"/>
      <c r="CMK93" s="379"/>
      <c r="CML93" s="380"/>
      <c r="CMM93" s="28"/>
      <c r="CMN93" s="381"/>
      <c r="CMO93" s="392"/>
      <c r="CMP93" s="388"/>
      <c r="CMQ93" s="135"/>
      <c r="CMR93" s="135"/>
      <c r="CMS93" s="382"/>
      <c r="CMT93" s="135"/>
      <c r="CMU93" s="383"/>
      <c r="CMV93" s="383"/>
      <c r="CMW93" s="379"/>
      <c r="CMX93" s="380"/>
      <c r="CMY93" s="28"/>
      <c r="CMZ93" s="381"/>
      <c r="CNA93" s="392"/>
      <c r="CNB93" s="388"/>
      <c r="CNC93" s="135"/>
      <c r="CND93" s="135"/>
      <c r="CNE93" s="382"/>
      <c r="CNF93" s="135"/>
      <c r="CNG93" s="383"/>
      <c r="CNH93" s="383"/>
      <c r="CNI93" s="379"/>
      <c r="CNJ93" s="380"/>
      <c r="CNK93" s="28"/>
      <c r="CNL93" s="381"/>
      <c r="CNM93" s="392"/>
      <c r="CNN93" s="388"/>
      <c r="CNO93" s="135"/>
      <c r="CNP93" s="135"/>
      <c r="CNQ93" s="382"/>
      <c r="CNR93" s="135"/>
      <c r="CNS93" s="383"/>
      <c r="CNT93" s="383"/>
      <c r="CNU93" s="379"/>
      <c r="CNV93" s="380"/>
      <c r="CNW93" s="28"/>
      <c r="CNX93" s="381"/>
      <c r="CNY93" s="392"/>
      <c r="CNZ93" s="388"/>
      <c r="COA93" s="135"/>
      <c r="COB93" s="135"/>
      <c r="COC93" s="382"/>
      <c r="COD93" s="135"/>
      <c r="COE93" s="383"/>
      <c r="COF93" s="383"/>
      <c r="COG93" s="379"/>
      <c r="COH93" s="380"/>
      <c r="COI93" s="28"/>
      <c r="COJ93" s="381"/>
      <c r="COK93" s="392"/>
      <c r="COL93" s="388"/>
      <c r="COM93" s="135"/>
      <c r="CON93" s="135"/>
      <c r="COO93" s="382"/>
      <c r="COP93" s="135"/>
      <c r="COQ93" s="383"/>
      <c r="COR93" s="383"/>
      <c r="COS93" s="379"/>
      <c r="COT93" s="380"/>
      <c r="COU93" s="28"/>
      <c r="COV93" s="381"/>
      <c r="COW93" s="392"/>
      <c r="COX93" s="388"/>
      <c r="COY93" s="135"/>
      <c r="COZ93" s="135"/>
      <c r="CPA93" s="382"/>
      <c r="CPB93" s="135"/>
      <c r="CPC93" s="383"/>
      <c r="CPD93" s="383"/>
      <c r="CPE93" s="379"/>
      <c r="CPF93" s="380"/>
      <c r="CPG93" s="28"/>
      <c r="CPH93" s="381"/>
      <c r="CPI93" s="392"/>
      <c r="CPJ93" s="388"/>
      <c r="CPK93" s="135"/>
      <c r="CPL93" s="135"/>
      <c r="CPM93" s="382"/>
      <c r="CPN93" s="135"/>
      <c r="CPO93" s="383"/>
      <c r="CPP93" s="383"/>
      <c r="CPQ93" s="379"/>
      <c r="CPR93" s="380"/>
      <c r="CPS93" s="28"/>
      <c r="CPT93" s="381"/>
      <c r="CPU93" s="392"/>
      <c r="CPV93" s="388"/>
      <c r="CPW93" s="135"/>
      <c r="CPX93" s="135"/>
      <c r="CPY93" s="382"/>
      <c r="CPZ93" s="135"/>
      <c r="CQA93" s="383"/>
      <c r="CQB93" s="383"/>
      <c r="CQC93" s="379"/>
      <c r="CQD93" s="380"/>
      <c r="CQE93" s="28"/>
      <c r="CQF93" s="381"/>
      <c r="CQG93" s="392"/>
      <c r="CQH93" s="388"/>
      <c r="CQI93" s="135"/>
      <c r="CQJ93" s="135"/>
      <c r="CQK93" s="382"/>
      <c r="CQL93" s="135"/>
      <c r="CQM93" s="383"/>
      <c r="CQN93" s="383"/>
      <c r="CQO93" s="379"/>
      <c r="CQP93" s="380"/>
      <c r="CQQ93" s="28"/>
      <c r="CQR93" s="381"/>
      <c r="CQS93" s="392"/>
      <c r="CQT93" s="388"/>
      <c r="CQU93" s="135"/>
      <c r="CQV93" s="135"/>
      <c r="CQW93" s="382"/>
      <c r="CQX93" s="135"/>
      <c r="CQY93" s="383"/>
      <c r="CQZ93" s="383"/>
      <c r="CRA93" s="379"/>
      <c r="CRB93" s="380"/>
      <c r="CRC93" s="28"/>
      <c r="CRD93" s="381"/>
      <c r="CRE93" s="392"/>
      <c r="CRF93" s="388"/>
      <c r="CRG93" s="135"/>
      <c r="CRH93" s="135"/>
      <c r="CRI93" s="382"/>
      <c r="CRJ93" s="135"/>
      <c r="CRK93" s="383"/>
      <c r="CRL93" s="383"/>
      <c r="CRM93" s="379"/>
      <c r="CRN93" s="380"/>
      <c r="CRO93" s="28"/>
      <c r="CRP93" s="381"/>
      <c r="CRQ93" s="392"/>
      <c r="CRR93" s="388"/>
      <c r="CRS93" s="135"/>
      <c r="CRT93" s="135"/>
      <c r="CRU93" s="382"/>
      <c r="CRV93" s="135"/>
      <c r="CRW93" s="383"/>
      <c r="CRX93" s="383"/>
      <c r="CRY93" s="379"/>
      <c r="CRZ93" s="380"/>
      <c r="CSA93" s="28"/>
      <c r="CSB93" s="381"/>
      <c r="CSC93" s="392"/>
      <c r="CSD93" s="388"/>
      <c r="CSE93" s="135"/>
      <c r="CSF93" s="135"/>
      <c r="CSG93" s="382"/>
      <c r="CSH93" s="135"/>
      <c r="CSI93" s="383"/>
      <c r="CSJ93" s="383"/>
      <c r="CSK93" s="379"/>
      <c r="CSL93" s="380"/>
      <c r="CSM93" s="28"/>
      <c r="CSN93" s="381"/>
      <c r="CSO93" s="392"/>
      <c r="CSP93" s="388"/>
      <c r="CSQ93" s="135"/>
      <c r="CSR93" s="135"/>
      <c r="CSS93" s="382"/>
      <c r="CST93" s="135"/>
      <c r="CSU93" s="383"/>
      <c r="CSV93" s="383"/>
      <c r="CSW93" s="379"/>
      <c r="CSX93" s="380"/>
      <c r="CSY93" s="28"/>
      <c r="CSZ93" s="381"/>
      <c r="CTA93" s="392"/>
      <c r="CTB93" s="388"/>
      <c r="CTC93" s="135"/>
      <c r="CTD93" s="135"/>
      <c r="CTE93" s="382"/>
      <c r="CTF93" s="135"/>
      <c r="CTG93" s="383"/>
      <c r="CTH93" s="383"/>
      <c r="CTI93" s="379"/>
      <c r="CTJ93" s="380"/>
      <c r="CTK93" s="28"/>
      <c r="CTL93" s="381"/>
      <c r="CTM93" s="392"/>
      <c r="CTN93" s="388"/>
      <c r="CTO93" s="135"/>
      <c r="CTP93" s="135"/>
      <c r="CTQ93" s="382"/>
      <c r="CTR93" s="135"/>
      <c r="CTS93" s="383"/>
      <c r="CTT93" s="383"/>
      <c r="CTU93" s="379"/>
      <c r="CTV93" s="380"/>
      <c r="CTW93" s="28"/>
      <c r="CTX93" s="381"/>
      <c r="CTY93" s="392"/>
      <c r="CTZ93" s="388"/>
      <c r="CUA93" s="135"/>
      <c r="CUB93" s="135"/>
      <c r="CUC93" s="382"/>
      <c r="CUD93" s="135"/>
      <c r="CUE93" s="383"/>
      <c r="CUF93" s="383"/>
      <c r="CUG93" s="379"/>
      <c r="CUH93" s="380"/>
      <c r="CUI93" s="28"/>
      <c r="CUJ93" s="381"/>
      <c r="CUK93" s="392"/>
      <c r="CUL93" s="388"/>
      <c r="CUM93" s="135"/>
      <c r="CUN93" s="135"/>
      <c r="CUO93" s="382"/>
      <c r="CUP93" s="135"/>
      <c r="CUQ93" s="383"/>
      <c r="CUR93" s="383"/>
      <c r="CUS93" s="379"/>
      <c r="CUT93" s="380"/>
      <c r="CUU93" s="28"/>
      <c r="CUV93" s="381"/>
      <c r="CUW93" s="392"/>
      <c r="CUX93" s="388"/>
      <c r="CUY93" s="135"/>
      <c r="CUZ93" s="135"/>
      <c r="CVA93" s="382"/>
      <c r="CVB93" s="135"/>
      <c r="CVC93" s="383"/>
      <c r="CVD93" s="383"/>
      <c r="CVE93" s="379"/>
      <c r="CVF93" s="380"/>
      <c r="CVG93" s="28"/>
      <c r="CVH93" s="381"/>
      <c r="CVI93" s="392"/>
      <c r="CVJ93" s="388"/>
      <c r="CVK93" s="135"/>
      <c r="CVL93" s="135"/>
      <c r="CVM93" s="382"/>
      <c r="CVN93" s="135"/>
      <c r="CVO93" s="383"/>
      <c r="CVP93" s="383"/>
      <c r="CVQ93" s="379"/>
      <c r="CVR93" s="380"/>
      <c r="CVS93" s="28"/>
      <c r="CVT93" s="381"/>
      <c r="CVU93" s="392"/>
      <c r="CVV93" s="388"/>
      <c r="CVW93" s="135"/>
      <c r="CVX93" s="135"/>
      <c r="CVY93" s="382"/>
      <c r="CVZ93" s="135"/>
      <c r="CWA93" s="383"/>
      <c r="CWB93" s="383"/>
      <c r="CWC93" s="379"/>
      <c r="CWD93" s="380"/>
      <c r="CWE93" s="28"/>
      <c r="CWF93" s="381"/>
      <c r="CWG93" s="392"/>
      <c r="CWH93" s="388"/>
      <c r="CWI93" s="135"/>
      <c r="CWJ93" s="135"/>
      <c r="CWK93" s="382"/>
      <c r="CWL93" s="135"/>
      <c r="CWM93" s="383"/>
      <c r="CWN93" s="383"/>
      <c r="CWO93" s="379"/>
      <c r="CWP93" s="380"/>
      <c r="CWQ93" s="28"/>
      <c r="CWR93" s="381"/>
      <c r="CWS93" s="392"/>
      <c r="CWT93" s="388"/>
      <c r="CWU93" s="135"/>
      <c r="CWV93" s="135"/>
      <c r="CWW93" s="382"/>
      <c r="CWX93" s="135"/>
      <c r="CWY93" s="383"/>
      <c r="CWZ93" s="383"/>
      <c r="CXA93" s="379"/>
      <c r="CXB93" s="380"/>
      <c r="CXC93" s="28"/>
      <c r="CXD93" s="381"/>
      <c r="CXE93" s="392"/>
      <c r="CXF93" s="388"/>
      <c r="CXG93" s="135"/>
      <c r="CXH93" s="135"/>
      <c r="CXI93" s="382"/>
      <c r="CXJ93" s="135"/>
      <c r="CXK93" s="383"/>
      <c r="CXL93" s="383"/>
      <c r="CXM93" s="379"/>
      <c r="CXN93" s="380"/>
      <c r="CXO93" s="28"/>
      <c r="CXP93" s="381"/>
      <c r="CXQ93" s="392"/>
      <c r="CXR93" s="388"/>
      <c r="CXS93" s="135"/>
      <c r="CXT93" s="135"/>
      <c r="CXU93" s="382"/>
      <c r="CXV93" s="135"/>
      <c r="CXW93" s="383"/>
      <c r="CXX93" s="383"/>
      <c r="CXY93" s="379"/>
      <c r="CXZ93" s="380"/>
      <c r="CYA93" s="28"/>
      <c r="CYB93" s="381"/>
      <c r="CYC93" s="392"/>
      <c r="CYD93" s="388"/>
      <c r="CYE93" s="135"/>
      <c r="CYF93" s="135"/>
      <c r="CYG93" s="382"/>
      <c r="CYH93" s="135"/>
      <c r="CYI93" s="383"/>
      <c r="CYJ93" s="383"/>
      <c r="CYK93" s="379"/>
      <c r="CYL93" s="380"/>
      <c r="CYM93" s="28"/>
      <c r="CYN93" s="381"/>
      <c r="CYO93" s="392"/>
      <c r="CYP93" s="388"/>
      <c r="CYQ93" s="135"/>
      <c r="CYR93" s="135"/>
      <c r="CYS93" s="382"/>
      <c r="CYT93" s="135"/>
      <c r="CYU93" s="383"/>
      <c r="CYV93" s="383"/>
      <c r="CYW93" s="379"/>
      <c r="CYX93" s="380"/>
      <c r="CYY93" s="28"/>
      <c r="CYZ93" s="381"/>
      <c r="CZA93" s="392"/>
      <c r="CZB93" s="388"/>
      <c r="CZC93" s="135"/>
      <c r="CZD93" s="135"/>
      <c r="CZE93" s="382"/>
      <c r="CZF93" s="135"/>
      <c r="CZG93" s="383"/>
      <c r="CZH93" s="383"/>
      <c r="CZI93" s="379"/>
      <c r="CZJ93" s="380"/>
      <c r="CZK93" s="28"/>
      <c r="CZL93" s="381"/>
      <c r="CZM93" s="392"/>
      <c r="CZN93" s="388"/>
      <c r="CZO93" s="135"/>
      <c r="CZP93" s="135"/>
      <c r="CZQ93" s="382"/>
      <c r="CZR93" s="135"/>
      <c r="CZS93" s="383"/>
      <c r="CZT93" s="383"/>
      <c r="CZU93" s="379"/>
      <c r="CZV93" s="380"/>
      <c r="CZW93" s="28"/>
      <c r="CZX93" s="381"/>
      <c r="CZY93" s="392"/>
      <c r="CZZ93" s="388"/>
      <c r="DAA93" s="135"/>
      <c r="DAB93" s="135"/>
      <c r="DAC93" s="382"/>
      <c r="DAD93" s="135"/>
      <c r="DAE93" s="383"/>
      <c r="DAF93" s="383"/>
      <c r="DAG93" s="379"/>
      <c r="DAH93" s="380"/>
      <c r="DAI93" s="28"/>
      <c r="DAJ93" s="381"/>
      <c r="DAK93" s="392"/>
      <c r="DAL93" s="388"/>
      <c r="DAM93" s="135"/>
      <c r="DAN93" s="135"/>
      <c r="DAO93" s="382"/>
      <c r="DAP93" s="135"/>
      <c r="DAQ93" s="383"/>
      <c r="DAR93" s="383"/>
      <c r="DAS93" s="379"/>
      <c r="DAT93" s="380"/>
      <c r="DAU93" s="28"/>
      <c r="DAV93" s="381"/>
      <c r="DAW93" s="392"/>
      <c r="DAX93" s="388"/>
      <c r="DAY93" s="135"/>
      <c r="DAZ93" s="135"/>
      <c r="DBA93" s="382"/>
      <c r="DBB93" s="135"/>
      <c r="DBC93" s="383"/>
      <c r="DBD93" s="383"/>
      <c r="DBE93" s="379"/>
      <c r="DBF93" s="380"/>
      <c r="DBG93" s="28"/>
      <c r="DBH93" s="381"/>
      <c r="DBI93" s="392"/>
      <c r="DBJ93" s="388"/>
      <c r="DBK93" s="135"/>
      <c r="DBL93" s="135"/>
      <c r="DBM93" s="382"/>
      <c r="DBN93" s="135"/>
      <c r="DBO93" s="383"/>
      <c r="DBP93" s="383"/>
      <c r="DBQ93" s="379"/>
      <c r="DBR93" s="380"/>
      <c r="DBS93" s="28"/>
      <c r="DBT93" s="381"/>
      <c r="DBU93" s="392"/>
      <c r="DBV93" s="388"/>
      <c r="DBW93" s="135"/>
      <c r="DBX93" s="135"/>
      <c r="DBY93" s="382"/>
      <c r="DBZ93" s="135"/>
      <c r="DCA93" s="383"/>
      <c r="DCB93" s="383"/>
      <c r="DCC93" s="379"/>
      <c r="DCD93" s="380"/>
      <c r="DCE93" s="28"/>
      <c r="DCF93" s="381"/>
      <c r="DCG93" s="392"/>
      <c r="DCH93" s="388"/>
      <c r="DCI93" s="135"/>
      <c r="DCJ93" s="135"/>
      <c r="DCK93" s="382"/>
      <c r="DCL93" s="135"/>
      <c r="DCM93" s="383"/>
      <c r="DCN93" s="383"/>
      <c r="DCO93" s="379"/>
      <c r="DCP93" s="380"/>
      <c r="DCQ93" s="28"/>
      <c r="DCR93" s="381"/>
      <c r="DCS93" s="392"/>
      <c r="DCT93" s="388"/>
      <c r="DCU93" s="135"/>
      <c r="DCV93" s="135"/>
      <c r="DCW93" s="382"/>
      <c r="DCX93" s="135"/>
      <c r="DCY93" s="383"/>
      <c r="DCZ93" s="383"/>
      <c r="DDA93" s="379"/>
      <c r="DDB93" s="380"/>
      <c r="DDC93" s="28"/>
      <c r="DDD93" s="381"/>
      <c r="DDE93" s="392"/>
      <c r="DDF93" s="388"/>
      <c r="DDG93" s="135"/>
      <c r="DDH93" s="135"/>
      <c r="DDI93" s="382"/>
      <c r="DDJ93" s="135"/>
      <c r="DDK93" s="383"/>
      <c r="DDL93" s="383"/>
      <c r="DDM93" s="379"/>
      <c r="DDN93" s="380"/>
      <c r="DDO93" s="28"/>
      <c r="DDP93" s="381"/>
      <c r="DDQ93" s="392"/>
      <c r="DDR93" s="388"/>
      <c r="DDS93" s="135"/>
      <c r="DDT93" s="135"/>
      <c r="DDU93" s="382"/>
      <c r="DDV93" s="135"/>
      <c r="DDW93" s="383"/>
      <c r="DDX93" s="383"/>
      <c r="DDY93" s="379"/>
      <c r="DDZ93" s="380"/>
      <c r="DEA93" s="28"/>
      <c r="DEB93" s="381"/>
      <c r="DEC93" s="392"/>
      <c r="DED93" s="388"/>
      <c r="DEE93" s="135"/>
      <c r="DEF93" s="135"/>
      <c r="DEG93" s="382"/>
      <c r="DEH93" s="135"/>
      <c r="DEI93" s="383"/>
      <c r="DEJ93" s="383"/>
      <c r="DEK93" s="379"/>
      <c r="DEL93" s="380"/>
      <c r="DEM93" s="28"/>
      <c r="DEN93" s="381"/>
      <c r="DEO93" s="392"/>
      <c r="DEP93" s="388"/>
      <c r="DEQ93" s="135"/>
      <c r="DER93" s="135"/>
      <c r="DES93" s="382"/>
      <c r="DET93" s="135"/>
      <c r="DEU93" s="383"/>
      <c r="DEV93" s="383"/>
      <c r="DEW93" s="379"/>
      <c r="DEX93" s="380"/>
      <c r="DEY93" s="28"/>
      <c r="DEZ93" s="381"/>
      <c r="DFA93" s="392"/>
      <c r="DFB93" s="388"/>
      <c r="DFC93" s="135"/>
      <c r="DFD93" s="135"/>
      <c r="DFE93" s="382"/>
      <c r="DFF93" s="135"/>
      <c r="DFG93" s="383"/>
      <c r="DFH93" s="383"/>
      <c r="DFI93" s="379"/>
      <c r="DFJ93" s="380"/>
      <c r="DFK93" s="28"/>
      <c r="DFL93" s="381"/>
      <c r="DFM93" s="392"/>
      <c r="DFN93" s="388"/>
      <c r="DFO93" s="135"/>
      <c r="DFP93" s="135"/>
      <c r="DFQ93" s="382"/>
      <c r="DFR93" s="135"/>
      <c r="DFS93" s="383"/>
      <c r="DFT93" s="383"/>
      <c r="DFU93" s="379"/>
      <c r="DFV93" s="380"/>
      <c r="DFW93" s="28"/>
      <c r="DFX93" s="381"/>
      <c r="DFY93" s="392"/>
      <c r="DFZ93" s="388"/>
      <c r="DGA93" s="135"/>
      <c r="DGB93" s="135"/>
      <c r="DGC93" s="382"/>
      <c r="DGD93" s="135"/>
      <c r="DGE93" s="383"/>
      <c r="DGF93" s="383"/>
      <c r="DGG93" s="379"/>
      <c r="DGH93" s="380"/>
      <c r="DGI93" s="28"/>
      <c r="DGJ93" s="381"/>
      <c r="DGK93" s="392"/>
      <c r="DGL93" s="388"/>
      <c r="DGM93" s="135"/>
      <c r="DGN93" s="135"/>
      <c r="DGO93" s="382"/>
      <c r="DGP93" s="135"/>
      <c r="DGQ93" s="383"/>
      <c r="DGR93" s="383"/>
      <c r="DGS93" s="379"/>
      <c r="DGT93" s="380"/>
      <c r="DGU93" s="28"/>
      <c r="DGV93" s="381"/>
      <c r="DGW93" s="392"/>
      <c r="DGX93" s="388"/>
      <c r="DGY93" s="135"/>
      <c r="DGZ93" s="135"/>
      <c r="DHA93" s="382"/>
      <c r="DHB93" s="135"/>
      <c r="DHC93" s="383"/>
      <c r="DHD93" s="383"/>
      <c r="DHE93" s="379"/>
      <c r="DHF93" s="380"/>
      <c r="DHG93" s="28"/>
      <c r="DHH93" s="381"/>
      <c r="DHI93" s="392"/>
      <c r="DHJ93" s="388"/>
      <c r="DHK93" s="135"/>
      <c r="DHL93" s="135"/>
      <c r="DHM93" s="382"/>
      <c r="DHN93" s="135"/>
      <c r="DHO93" s="383"/>
      <c r="DHP93" s="383"/>
      <c r="DHQ93" s="379"/>
      <c r="DHR93" s="380"/>
      <c r="DHS93" s="28"/>
      <c r="DHT93" s="381"/>
      <c r="DHU93" s="392"/>
      <c r="DHV93" s="388"/>
      <c r="DHW93" s="135"/>
      <c r="DHX93" s="135"/>
      <c r="DHY93" s="382"/>
      <c r="DHZ93" s="135"/>
      <c r="DIA93" s="383"/>
      <c r="DIB93" s="383"/>
      <c r="DIC93" s="379"/>
      <c r="DID93" s="380"/>
      <c r="DIE93" s="28"/>
      <c r="DIF93" s="381"/>
      <c r="DIG93" s="392"/>
      <c r="DIH93" s="388"/>
      <c r="DII93" s="135"/>
      <c r="DIJ93" s="135"/>
      <c r="DIK93" s="382"/>
      <c r="DIL93" s="135"/>
      <c r="DIM93" s="383"/>
      <c r="DIN93" s="383"/>
      <c r="DIO93" s="379"/>
      <c r="DIP93" s="380"/>
      <c r="DIQ93" s="28"/>
      <c r="DIR93" s="381"/>
      <c r="DIS93" s="392"/>
      <c r="DIT93" s="388"/>
      <c r="DIU93" s="135"/>
      <c r="DIV93" s="135"/>
      <c r="DIW93" s="382"/>
      <c r="DIX93" s="135"/>
      <c r="DIY93" s="383"/>
      <c r="DIZ93" s="383"/>
      <c r="DJA93" s="379"/>
      <c r="DJB93" s="380"/>
      <c r="DJC93" s="28"/>
      <c r="DJD93" s="381"/>
      <c r="DJE93" s="392"/>
      <c r="DJF93" s="388"/>
      <c r="DJG93" s="135"/>
      <c r="DJH93" s="135"/>
      <c r="DJI93" s="382"/>
      <c r="DJJ93" s="135"/>
      <c r="DJK93" s="383"/>
      <c r="DJL93" s="383"/>
      <c r="DJM93" s="379"/>
      <c r="DJN93" s="380"/>
      <c r="DJO93" s="28"/>
      <c r="DJP93" s="381"/>
      <c r="DJQ93" s="392"/>
      <c r="DJR93" s="388"/>
      <c r="DJS93" s="135"/>
      <c r="DJT93" s="135"/>
      <c r="DJU93" s="382"/>
      <c r="DJV93" s="135"/>
      <c r="DJW93" s="383"/>
      <c r="DJX93" s="383"/>
      <c r="DJY93" s="379"/>
      <c r="DJZ93" s="380"/>
      <c r="DKA93" s="28"/>
      <c r="DKB93" s="381"/>
      <c r="DKC93" s="392"/>
      <c r="DKD93" s="388"/>
      <c r="DKE93" s="135"/>
      <c r="DKF93" s="135"/>
      <c r="DKG93" s="382"/>
      <c r="DKH93" s="135"/>
      <c r="DKI93" s="383"/>
      <c r="DKJ93" s="383"/>
      <c r="DKK93" s="379"/>
      <c r="DKL93" s="380"/>
      <c r="DKM93" s="28"/>
      <c r="DKN93" s="381"/>
      <c r="DKO93" s="392"/>
      <c r="DKP93" s="388"/>
      <c r="DKQ93" s="135"/>
      <c r="DKR93" s="135"/>
      <c r="DKS93" s="382"/>
      <c r="DKT93" s="135"/>
      <c r="DKU93" s="383"/>
      <c r="DKV93" s="383"/>
      <c r="DKW93" s="379"/>
      <c r="DKX93" s="380"/>
      <c r="DKY93" s="28"/>
      <c r="DKZ93" s="381"/>
      <c r="DLA93" s="392"/>
      <c r="DLB93" s="388"/>
      <c r="DLC93" s="135"/>
      <c r="DLD93" s="135"/>
      <c r="DLE93" s="382"/>
      <c r="DLF93" s="135"/>
      <c r="DLG93" s="383"/>
      <c r="DLH93" s="383"/>
      <c r="DLI93" s="379"/>
      <c r="DLJ93" s="380"/>
      <c r="DLK93" s="28"/>
      <c r="DLL93" s="381"/>
      <c r="DLM93" s="392"/>
      <c r="DLN93" s="388"/>
      <c r="DLO93" s="135"/>
      <c r="DLP93" s="135"/>
      <c r="DLQ93" s="382"/>
      <c r="DLR93" s="135"/>
      <c r="DLS93" s="383"/>
      <c r="DLT93" s="383"/>
      <c r="DLU93" s="379"/>
      <c r="DLV93" s="380"/>
      <c r="DLW93" s="28"/>
      <c r="DLX93" s="381"/>
      <c r="DLY93" s="392"/>
      <c r="DLZ93" s="388"/>
      <c r="DMA93" s="135"/>
      <c r="DMB93" s="135"/>
      <c r="DMC93" s="382"/>
      <c r="DMD93" s="135"/>
      <c r="DME93" s="383"/>
      <c r="DMF93" s="383"/>
      <c r="DMG93" s="379"/>
      <c r="DMH93" s="380"/>
      <c r="DMI93" s="28"/>
      <c r="DMJ93" s="381"/>
      <c r="DMK93" s="392"/>
      <c r="DML93" s="388"/>
      <c r="DMM93" s="135"/>
      <c r="DMN93" s="135"/>
      <c r="DMO93" s="382"/>
      <c r="DMP93" s="135"/>
      <c r="DMQ93" s="383"/>
      <c r="DMR93" s="383"/>
      <c r="DMS93" s="379"/>
      <c r="DMT93" s="380"/>
      <c r="DMU93" s="28"/>
      <c r="DMV93" s="381"/>
      <c r="DMW93" s="392"/>
      <c r="DMX93" s="388"/>
      <c r="DMY93" s="135"/>
      <c r="DMZ93" s="135"/>
      <c r="DNA93" s="382"/>
      <c r="DNB93" s="135"/>
      <c r="DNC93" s="383"/>
      <c r="DND93" s="383"/>
      <c r="DNE93" s="379"/>
      <c r="DNF93" s="380"/>
      <c r="DNG93" s="28"/>
      <c r="DNH93" s="381"/>
      <c r="DNI93" s="392"/>
      <c r="DNJ93" s="388"/>
      <c r="DNK93" s="135"/>
      <c r="DNL93" s="135"/>
      <c r="DNM93" s="382"/>
      <c r="DNN93" s="135"/>
      <c r="DNO93" s="383"/>
      <c r="DNP93" s="383"/>
      <c r="DNQ93" s="379"/>
      <c r="DNR93" s="380"/>
      <c r="DNS93" s="28"/>
      <c r="DNT93" s="381"/>
      <c r="DNU93" s="392"/>
      <c r="DNV93" s="388"/>
      <c r="DNW93" s="135"/>
      <c r="DNX93" s="135"/>
      <c r="DNY93" s="382"/>
      <c r="DNZ93" s="135"/>
      <c r="DOA93" s="383"/>
      <c r="DOB93" s="383"/>
      <c r="DOC93" s="379"/>
      <c r="DOD93" s="380"/>
      <c r="DOE93" s="28"/>
      <c r="DOF93" s="381"/>
      <c r="DOG93" s="392"/>
      <c r="DOH93" s="388"/>
      <c r="DOI93" s="135"/>
      <c r="DOJ93" s="135"/>
      <c r="DOK93" s="382"/>
      <c r="DOL93" s="135"/>
      <c r="DOM93" s="383"/>
      <c r="DON93" s="383"/>
      <c r="DOO93" s="379"/>
      <c r="DOP93" s="380"/>
      <c r="DOQ93" s="28"/>
      <c r="DOR93" s="381"/>
      <c r="DOS93" s="392"/>
      <c r="DOT93" s="388"/>
      <c r="DOU93" s="135"/>
      <c r="DOV93" s="135"/>
      <c r="DOW93" s="382"/>
      <c r="DOX93" s="135"/>
      <c r="DOY93" s="383"/>
      <c r="DOZ93" s="383"/>
      <c r="DPA93" s="379"/>
      <c r="DPB93" s="380"/>
      <c r="DPC93" s="28"/>
      <c r="DPD93" s="381"/>
      <c r="DPE93" s="392"/>
      <c r="DPF93" s="388"/>
      <c r="DPG93" s="135"/>
      <c r="DPH93" s="135"/>
      <c r="DPI93" s="382"/>
      <c r="DPJ93" s="135"/>
      <c r="DPK93" s="383"/>
      <c r="DPL93" s="383"/>
      <c r="DPM93" s="379"/>
      <c r="DPN93" s="380"/>
      <c r="DPO93" s="28"/>
      <c r="DPP93" s="381"/>
      <c r="DPQ93" s="392"/>
      <c r="DPR93" s="388"/>
      <c r="DPS93" s="135"/>
      <c r="DPT93" s="135"/>
      <c r="DPU93" s="382"/>
      <c r="DPV93" s="135"/>
      <c r="DPW93" s="383"/>
      <c r="DPX93" s="383"/>
      <c r="DPY93" s="379"/>
      <c r="DPZ93" s="380"/>
      <c r="DQA93" s="28"/>
      <c r="DQB93" s="381"/>
      <c r="DQC93" s="392"/>
      <c r="DQD93" s="388"/>
      <c r="DQE93" s="135"/>
      <c r="DQF93" s="135"/>
      <c r="DQG93" s="382"/>
      <c r="DQH93" s="135"/>
      <c r="DQI93" s="383"/>
      <c r="DQJ93" s="383"/>
      <c r="DQK93" s="379"/>
      <c r="DQL93" s="380"/>
      <c r="DQM93" s="28"/>
      <c r="DQN93" s="381"/>
      <c r="DQO93" s="392"/>
      <c r="DQP93" s="388"/>
      <c r="DQQ93" s="135"/>
      <c r="DQR93" s="135"/>
      <c r="DQS93" s="382"/>
      <c r="DQT93" s="135"/>
      <c r="DQU93" s="383"/>
      <c r="DQV93" s="383"/>
      <c r="DQW93" s="379"/>
      <c r="DQX93" s="380"/>
      <c r="DQY93" s="28"/>
      <c r="DQZ93" s="381"/>
      <c r="DRA93" s="392"/>
      <c r="DRB93" s="388"/>
      <c r="DRC93" s="135"/>
      <c r="DRD93" s="135"/>
      <c r="DRE93" s="382"/>
      <c r="DRF93" s="135"/>
      <c r="DRG93" s="383"/>
      <c r="DRH93" s="383"/>
      <c r="DRI93" s="379"/>
      <c r="DRJ93" s="380"/>
      <c r="DRK93" s="28"/>
      <c r="DRL93" s="381"/>
      <c r="DRM93" s="392"/>
      <c r="DRN93" s="388"/>
      <c r="DRO93" s="135"/>
      <c r="DRP93" s="135"/>
      <c r="DRQ93" s="382"/>
      <c r="DRR93" s="135"/>
      <c r="DRS93" s="383"/>
      <c r="DRT93" s="383"/>
      <c r="DRU93" s="379"/>
      <c r="DRV93" s="380"/>
      <c r="DRW93" s="28"/>
      <c r="DRX93" s="381"/>
      <c r="DRY93" s="392"/>
      <c r="DRZ93" s="388"/>
      <c r="DSA93" s="135"/>
      <c r="DSB93" s="135"/>
      <c r="DSC93" s="382"/>
      <c r="DSD93" s="135"/>
      <c r="DSE93" s="383"/>
      <c r="DSF93" s="383"/>
      <c r="DSG93" s="379"/>
      <c r="DSH93" s="380"/>
      <c r="DSI93" s="28"/>
      <c r="DSJ93" s="381"/>
      <c r="DSK93" s="392"/>
      <c r="DSL93" s="388"/>
      <c r="DSM93" s="135"/>
      <c r="DSN93" s="135"/>
      <c r="DSO93" s="382"/>
      <c r="DSP93" s="135"/>
      <c r="DSQ93" s="383"/>
      <c r="DSR93" s="383"/>
      <c r="DSS93" s="379"/>
      <c r="DST93" s="380"/>
      <c r="DSU93" s="28"/>
      <c r="DSV93" s="381"/>
      <c r="DSW93" s="392"/>
      <c r="DSX93" s="388"/>
      <c r="DSY93" s="135"/>
      <c r="DSZ93" s="135"/>
      <c r="DTA93" s="382"/>
      <c r="DTB93" s="135"/>
      <c r="DTC93" s="383"/>
      <c r="DTD93" s="383"/>
      <c r="DTE93" s="379"/>
      <c r="DTF93" s="380"/>
      <c r="DTG93" s="28"/>
      <c r="DTH93" s="381"/>
      <c r="DTI93" s="392"/>
      <c r="DTJ93" s="388"/>
      <c r="DTK93" s="135"/>
      <c r="DTL93" s="135"/>
      <c r="DTM93" s="382"/>
      <c r="DTN93" s="135"/>
      <c r="DTO93" s="383"/>
      <c r="DTP93" s="383"/>
      <c r="DTQ93" s="379"/>
      <c r="DTR93" s="380"/>
      <c r="DTS93" s="28"/>
      <c r="DTT93" s="381"/>
      <c r="DTU93" s="392"/>
      <c r="DTV93" s="388"/>
      <c r="DTW93" s="135"/>
      <c r="DTX93" s="135"/>
      <c r="DTY93" s="382"/>
      <c r="DTZ93" s="135"/>
      <c r="DUA93" s="383"/>
      <c r="DUB93" s="383"/>
      <c r="DUC93" s="379"/>
      <c r="DUD93" s="380"/>
      <c r="DUE93" s="28"/>
      <c r="DUF93" s="381"/>
      <c r="DUG93" s="392"/>
      <c r="DUH93" s="388"/>
      <c r="DUI93" s="135"/>
      <c r="DUJ93" s="135"/>
      <c r="DUK93" s="382"/>
      <c r="DUL93" s="135"/>
      <c r="DUM93" s="383"/>
      <c r="DUN93" s="383"/>
      <c r="DUO93" s="379"/>
      <c r="DUP93" s="380"/>
      <c r="DUQ93" s="28"/>
      <c r="DUR93" s="381"/>
      <c r="DUS93" s="392"/>
      <c r="DUT93" s="388"/>
      <c r="DUU93" s="135"/>
      <c r="DUV93" s="135"/>
      <c r="DUW93" s="382"/>
      <c r="DUX93" s="135"/>
      <c r="DUY93" s="383"/>
      <c r="DUZ93" s="383"/>
      <c r="DVA93" s="379"/>
      <c r="DVB93" s="380"/>
      <c r="DVC93" s="28"/>
      <c r="DVD93" s="381"/>
      <c r="DVE93" s="392"/>
      <c r="DVF93" s="388"/>
      <c r="DVG93" s="135"/>
      <c r="DVH93" s="135"/>
      <c r="DVI93" s="382"/>
      <c r="DVJ93" s="135"/>
      <c r="DVK93" s="383"/>
      <c r="DVL93" s="383"/>
      <c r="DVM93" s="379"/>
      <c r="DVN93" s="380"/>
      <c r="DVO93" s="28"/>
      <c r="DVP93" s="381"/>
      <c r="DVQ93" s="392"/>
      <c r="DVR93" s="388"/>
      <c r="DVS93" s="135"/>
      <c r="DVT93" s="135"/>
      <c r="DVU93" s="382"/>
      <c r="DVV93" s="135"/>
      <c r="DVW93" s="383"/>
      <c r="DVX93" s="383"/>
      <c r="DVY93" s="379"/>
      <c r="DVZ93" s="380"/>
      <c r="DWA93" s="28"/>
      <c r="DWB93" s="381"/>
      <c r="DWC93" s="392"/>
      <c r="DWD93" s="388"/>
      <c r="DWE93" s="135"/>
      <c r="DWF93" s="135"/>
      <c r="DWG93" s="382"/>
      <c r="DWH93" s="135"/>
      <c r="DWI93" s="383"/>
      <c r="DWJ93" s="383"/>
      <c r="DWK93" s="379"/>
      <c r="DWL93" s="380"/>
      <c r="DWM93" s="28"/>
      <c r="DWN93" s="381"/>
      <c r="DWO93" s="392"/>
      <c r="DWP93" s="388"/>
      <c r="DWQ93" s="135"/>
      <c r="DWR93" s="135"/>
      <c r="DWS93" s="382"/>
      <c r="DWT93" s="135"/>
      <c r="DWU93" s="383"/>
      <c r="DWV93" s="383"/>
      <c r="DWW93" s="379"/>
      <c r="DWX93" s="380"/>
      <c r="DWY93" s="28"/>
      <c r="DWZ93" s="381"/>
      <c r="DXA93" s="392"/>
      <c r="DXB93" s="388"/>
      <c r="DXC93" s="135"/>
      <c r="DXD93" s="135"/>
      <c r="DXE93" s="382"/>
      <c r="DXF93" s="135"/>
      <c r="DXG93" s="383"/>
      <c r="DXH93" s="383"/>
      <c r="DXI93" s="379"/>
      <c r="DXJ93" s="380"/>
      <c r="DXK93" s="28"/>
      <c r="DXL93" s="381"/>
      <c r="DXM93" s="392"/>
      <c r="DXN93" s="388"/>
      <c r="DXO93" s="135"/>
      <c r="DXP93" s="135"/>
      <c r="DXQ93" s="382"/>
      <c r="DXR93" s="135"/>
      <c r="DXS93" s="383"/>
      <c r="DXT93" s="383"/>
      <c r="DXU93" s="379"/>
      <c r="DXV93" s="380"/>
      <c r="DXW93" s="28"/>
      <c r="DXX93" s="381"/>
      <c r="DXY93" s="392"/>
      <c r="DXZ93" s="388"/>
      <c r="DYA93" s="135"/>
      <c r="DYB93" s="135"/>
      <c r="DYC93" s="382"/>
      <c r="DYD93" s="135"/>
      <c r="DYE93" s="383"/>
      <c r="DYF93" s="383"/>
      <c r="DYG93" s="379"/>
      <c r="DYH93" s="380"/>
      <c r="DYI93" s="28"/>
      <c r="DYJ93" s="381"/>
      <c r="DYK93" s="392"/>
      <c r="DYL93" s="388"/>
      <c r="DYM93" s="135"/>
      <c r="DYN93" s="135"/>
      <c r="DYO93" s="382"/>
      <c r="DYP93" s="135"/>
      <c r="DYQ93" s="383"/>
      <c r="DYR93" s="383"/>
      <c r="DYS93" s="379"/>
      <c r="DYT93" s="380"/>
      <c r="DYU93" s="28"/>
      <c r="DYV93" s="381"/>
      <c r="DYW93" s="392"/>
      <c r="DYX93" s="388"/>
      <c r="DYY93" s="135"/>
      <c r="DYZ93" s="135"/>
      <c r="DZA93" s="382"/>
      <c r="DZB93" s="135"/>
      <c r="DZC93" s="383"/>
      <c r="DZD93" s="383"/>
      <c r="DZE93" s="379"/>
      <c r="DZF93" s="380"/>
      <c r="DZG93" s="28"/>
      <c r="DZH93" s="381"/>
      <c r="DZI93" s="392"/>
      <c r="DZJ93" s="388"/>
      <c r="DZK93" s="135"/>
      <c r="DZL93" s="135"/>
      <c r="DZM93" s="382"/>
      <c r="DZN93" s="135"/>
      <c r="DZO93" s="383"/>
      <c r="DZP93" s="383"/>
      <c r="DZQ93" s="379"/>
      <c r="DZR93" s="380"/>
      <c r="DZS93" s="28"/>
      <c r="DZT93" s="381"/>
      <c r="DZU93" s="392"/>
      <c r="DZV93" s="388"/>
      <c r="DZW93" s="135"/>
      <c r="DZX93" s="135"/>
      <c r="DZY93" s="382"/>
      <c r="DZZ93" s="135"/>
      <c r="EAA93" s="383"/>
      <c r="EAB93" s="383"/>
      <c r="EAC93" s="379"/>
      <c r="EAD93" s="380"/>
      <c r="EAE93" s="28"/>
      <c r="EAF93" s="381"/>
      <c r="EAG93" s="392"/>
      <c r="EAH93" s="388"/>
      <c r="EAI93" s="135"/>
      <c r="EAJ93" s="135"/>
      <c r="EAK93" s="382"/>
      <c r="EAL93" s="135"/>
      <c r="EAM93" s="383"/>
      <c r="EAN93" s="383"/>
      <c r="EAO93" s="379"/>
      <c r="EAP93" s="380"/>
      <c r="EAQ93" s="28"/>
      <c r="EAR93" s="381"/>
      <c r="EAS93" s="392"/>
      <c r="EAT93" s="388"/>
      <c r="EAU93" s="135"/>
      <c r="EAV93" s="135"/>
      <c r="EAW93" s="382"/>
      <c r="EAX93" s="135"/>
      <c r="EAY93" s="383"/>
      <c r="EAZ93" s="383"/>
      <c r="EBA93" s="379"/>
      <c r="EBB93" s="380"/>
      <c r="EBC93" s="28"/>
      <c r="EBD93" s="381"/>
      <c r="EBE93" s="392"/>
      <c r="EBF93" s="388"/>
      <c r="EBG93" s="135"/>
      <c r="EBH93" s="135"/>
      <c r="EBI93" s="382"/>
      <c r="EBJ93" s="135"/>
      <c r="EBK93" s="383"/>
      <c r="EBL93" s="383"/>
      <c r="EBM93" s="379"/>
      <c r="EBN93" s="380"/>
      <c r="EBO93" s="28"/>
      <c r="EBP93" s="381"/>
      <c r="EBQ93" s="392"/>
      <c r="EBR93" s="388"/>
      <c r="EBS93" s="135"/>
      <c r="EBT93" s="135"/>
      <c r="EBU93" s="382"/>
      <c r="EBV93" s="135"/>
      <c r="EBW93" s="383"/>
      <c r="EBX93" s="383"/>
      <c r="EBY93" s="379"/>
      <c r="EBZ93" s="380"/>
      <c r="ECA93" s="28"/>
      <c r="ECB93" s="381"/>
      <c r="ECC93" s="392"/>
      <c r="ECD93" s="388"/>
      <c r="ECE93" s="135"/>
      <c r="ECF93" s="135"/>
      <c r="ECG93" s="382"/>
      <c r="ECH93" s="135"/>
      <c r="ECI93" s="383"/>
      <c r="ECJ93" s="383"/>
      <c r="ECK93" s="379"/>
      <c r="ECL93" s="380"/>
      <c r="ECM93" s="28"/>
      <c r="ECN93" s="381"/>
      <c r="ECO93" s="392"/>
      <c r="ECP93" s="388"/>
      <c r="ECQ93" s="135"/>
      <c r="ECR93" s="135"/>
      <c r="ECS93" s="382"/>
      <c r="ECT93" s="135"/>
      <c r="ECU93" s="383"/>
      <c r="ECV93" s="383"/>
      <c r="ECW93" s="379"/>
      <c r="ECX93" s="380"/>
      <c r="ECY93" s="28"/>
      <c r="ECZ93" s="381"/>
      <c r="EDA93" s="392"/>
      <c r="EDB93" s="388"/>
      <c r="EDC93" s="135"/>
      <c r="EDD93" s="135"/>
      <c r="EDE93" s="382"/>
      <c r="EDF93" s="135"/>
      <c r="EDG93" s="383"/>
      <c r="EDH93" s="383"/>
      <c r="EDI93" s="379"/>
      <c r="EDJ93" s="380"/>
      <c r="EDK93" s="28"/>
      <c r="EDL93" s="381"/>
      <c r="EDM93" s="392"/>
      <c r="EDN93" s="388"/>
      <c r="EDO93" s="135"/>
      <c r="EDP93" s="135"/>
      <c r="EDQ93" s="382"/>
      <c r="EDR93" s="135"/>
      <c r="EDS93" s="383"/>
      <c r="EDT93" s="383"/>
      <c r="EDU93" s="379"/>
      <c r="EDV93" s="380"/>
      <c r="EDW93" s="28"/>
      <c r="EDX93" s="381"/>
      <c r="EDY93" s="392"/>
      <c r="EDZ93" s="388"/>
      <c r="EEA93" s="135"/>
      <c r="EEB93" s="135"/>
      <c r="EEC93" s="382"/>
      <c r="EED93" s="135"/>
      <c r="EEE93" s="383"/>
      <c r="EEF93" s="383"/>
      <c r="EEG93" s="379"/>
      <c r="EEH93" s="380"/>
      <c r="EEI93" s="28"/>
      <c r="EEJ93" s="381"/>
      <c r="EEK93" s="392"/>
      <c r="EEL93" s="388"/>
      <c r="EEM93" s="135"/>
      <c r="EEN93" s="135"/>
      <c r="EEO93" s="382"/>
      <c r="EEP93" s="135"/>
      <c r="EEQ93" s="383"/>
      <c r="EER93" s="383"/>
      <c r="EES93" s="379"/>
      <c r="EET93" s="380"/>
      <c r="EEU93" s="28"/>
      <c r="EEV93" s="381"/>
      <c r="EEW93" s="392"/>
      <c r="EEX93" s="388"/>
      <c r="EEY93" s="135"/>
      <c r="EEZ93" s="135"/>
      <c r="EFA93" s="382"/>
      <c r="EFB93" s="135"/>
      <c r="EFC93" s="383"/>
      <c r="EFD93" s="383"/>
      <c r="EFE93" s="379"/>
      <c r="EFF93" s="380"/>
      <c r="EFG93" s="28"/>
      <c r="EFH93" s="381"/>
      <c r="EFI93" s="392"/>
      <c r="EFJ93" s="388"/>
      <c r="EFK93" s="135"/>
      <c r="EFL93" s="135"/>
      <c r="EFM93" s="382"/>
      <c r="EFN93" s="135"/>
      <c r="EFO93" s="383"/>
      <c r="EFP93" s="383"/>
      <c r="EFQ93" s="379"/>
      <c r="EFR93" s="380"/>
      <c r="EFS93" s="28"/>
      <c r="EFT93" s="381"/>
      <c r="EFU93" s="392"/>
      <c r="EFV93" s="388"/>
      <c r="EFW93" s="135"/>
      <c r="EFX93" s="135"/>
      <c r="EFY93" s="382"/>
      <c r="EFZ93" s="135"/>
      <c r="EGA93" s="383"/>
      <c r="EGB93" s="383"/>
      <c r="EGC93" s="379"/>
      <c r="EGD93" s="380"/>
      <c r="EGE93" s="28"/>
      <c r="EGF93" s="381"/>
      <c r="EGG93" s="392"/>
      <c r="EGH93" s="388"/>
      <c r="EGI93" s="135"/>
      <c r="EGJ93" s="135"/>
      <c r="EGK93" s="382"/>
      <c r="EGL93" s="135"/>
      <c r="EGM93" s="383"/>
      <c r="EGN93" s="383"/>
      <c r="EGO93" s="379"/>
      <c r="EGP93" s="380"/>
      <c r="EGQ93" s="28"/>
      <c r="EGR93" s="381"/>
      <c r="EGS93" s="392"/>
      <c r="EGT93" s="388"/>
      <c r="EGU93" s="135"/>
      <c r="EGV93" s="135"/>
      <c r="EGW93" s="382"/>
      <c r="EGX93" s="135"/>
      <c r="EGY93" s="383"/>
      <c r="EGZ93" s="383"/>
      <c r="EHA93" s="379"/>
      <c r="EHB93" s="380"/>
      <c r="EHC93" s="28"/>
      <c r="EHD93" s="381"/>
      <c r="EHE93" s="392"/>
      <c r="EHF93" s="388"/>
      <c r="EHG93" s="135"/>
      <c r="EHH93" s="135"/>
      <c r="EHI93" s="382"/>
      <c r="EHJ93" s="135"/>
      <c r="EHK93" s="383"/>
      <c r="EHL93" s="383"/>
      <c r="EHM93" s="379"/>
      <c r="EHN93" s="380"/>
      <c r="EHO93" s="28"/>
      <c r="EHP93" s="381"/>
      <c r="EHQ93" s="392"/>
      <c r="EHR93" s="388"/>
      <c r="EHS93" s="135"/>
      <c r="EHT93" s="135"/>
      <c r="EHU93" s="382"/>
      <c r="EHV93" s="135"/>
      <c r="EHW93" s="383"/>
      <c r="EHX93" s="383"/>
      <c r="EHY93" s="379"/>
      <c r="EHZ93" s="380"/>
      <c r="EIA93" s="28"/>
      <c r="EIB93" s="381"/>
      <c r="EIC93" s="392"/>
      <c r="EID93" s="388"/>
      <c r="EIE93" s="135"/>
      <c r="EIF93" s="135"/>
      <c r="EIG93" s="382"/>
      <c r="EIH93" s="135"/>
      <c r="EII93" s="383"/>
      <c r="EIJ93" s="383"/>
      <c r="EIK93" s="379"/>
      <c r="EIL93" s="380"/>
      <c r="EIM93" s="28"/>
      <c r="EIN93" s="381"/>
      <c r="EIO93" s="392"/>
      <c r="EIP93" s="388"/>
      <c r="EIQ93" s="135"/>
      <c r="EIR93" s="135"/>
      <c r="EIS93" s="382"/>
      <c r="EIT93" s="135"/>
      <c r="EIU93" s="383"/>
      <c r="EIV93" s="383"/>
      <c r="EIW93" s="379"/>
      <c r="EIX93" s="380"/>
      <c r="EIY93" s="28"/>
      <c r="EIZ93" s="381"/>
      <c r="EJA93" s="392"/>
      <c r="EJB93" s="388"/>
      <c r="EJC93" s="135"/>
      <c r="EJD93" s="135"/>
      <c r="EJE93" s="382"/>
      <c r="EJF93" s="135"/>
      <c r="EJG93" s="383"/>
      <c r="EJH93" s="383"/>
      <c r="EJI93" s="379"/>
      <c r="EJJ93" s="380"/>
      <c r="EJK93" s="28"/>
      <c r="EJL93" s="381"/>
      <c r="EJM93" s="392"/>
      <c r="EJN93" s="388"/>
      <c r="EJO93" s="135"/>
      <c r="EJP93" s="135"/>
      <c r="EJQ93" s="382"/>
      <c r="EJR93" s="135"/>
      <c r="EJS93" s="383"/>
      <c r="EJT93" s="383"/>
      <c r="EJU93" s="379"/>
      <c r="EJV93" s="380"/>
      <c r="EJW93" s="28"/>
      <c r="EJX93" s="381"/>
      <c r="EJY93" s="392"/>
      <c r="EJZ93" s="388"/>
      <c r="EKA93" s="135"/>
      <c r="EKB93" s="135"/>
      <c r="EKC93" s="382"/>
      <c r="EKD93" s="135"/>
      <c r="EKE93" s="383"/>
      <c r="EKF93" s="383"/>
      <c r="EKG93" s="379"/>
      <c r="EKH93" s="380"/>
      <c r="EKI93" s="28"/>
      <c r="EKJ93" s="381"/>
      <c r="EKK93" s="392"/>
      <c r="EKL93" s="388"/>
      <c r="EKM93" s="135"/>
      <c r="EKN93" s="135"/>
      <c r="EKO93" s="382"/>
      <c r="EKP93" s="135"/>
      <c r="EKQ93" s="383"/>
      <c r="EKR93" s="383"/>
      <c r="EKS93" s="379"/>
      <c r="EKT93" s="380"/>
      <c r="EKU93" s="28"/>
      <c r="EKV93" s="381"/>
      <c r="EKW93" s="392"/>
      <c r="EKX93" s="388"/>
      <c r="EKY93" s="135"/>
      <c r="EKZ93" s="135"/>
      <c r="ELA93" s="382"/>
      <c r="ELB93" s="135"/>
      <c r="ELC93" s="383"/>
      <c r="ELD93" s="383"/>
      <c r="ELE93" s="379"/>
      <c r="ELF93" s="380"/>
      <c r="ELG93" s="28"/>
      <c r="ELH93" s="381"/>
      <c r="ELI93" s="392"/>
      <c r="ELJ93" s="388"/>
      <c r="ELK93" s="135"/>
      <c r="ELL93" s="135"/>
      <c r="ELM93" s="382"/>
      <c r="ELN93" s="135"/>
      <c r="ELO93" s="383"/>
      <c r="ELP93" s="383"/>
      <c r="ELQ93" s="379"/>
      <c r="ELR93" s="380"/>
      <c r="ELS93" s="28"/>
      <c r="ELT93" s="381"/>
      <c r="ELU93" s="392"/>
      <c r="ELV93" s="388"/>
      <c r="ELW93" s="135"/>
      <c r="ELX93" s="135"/>
      <c r="ELY93" s="382"/>
      <c r="ELZ93" s="135"/>
      <c r="EMA93" s="383"/>
      <c r="EMB93" s="383"/>
      <c r="EMC93" s="379"/>
      <c r="EMD93" s="380"/>
      <c r="EME93" s="28"/>
      <c r="EMF93" s="381"/>
      <c r="EMG93" s="392"/>
      <c r="EMH93" s="388"/>
      <c r="EMI93" s="135"/>
      <c r="EMJ93" s="135"/>
      <c r="EMK93" s="382"/>
      <c r="EML93" s="135"/>
      <c r="EMM93" s="383"/>
      <c r="EMN93" s="383"/>
      <c r="EMO93" s="379"/>
      <c r="EMP93" s="380"/>
      <c r="EMQ93" s="28"/>
      <c r="EMR93" s="381"/>
      <c r="EMS93" s="392"/>
      <c r="EMT93" s="388"/>
      <c r="EMU93" s="135"/>
      <c r="EMV93" s="135"/>
      <c r="EMW93" s="382"/>
      <c r="EMX93" s="135"/>
      <c r="EMY93" s="383"/>
      <c r="EMZ93" s="383"/>
      <c r="ENA93" s="379"/>
      <c r="ENB93" s="380"/>
      <c r="ENC93" s="28"/>
      <c r="END93" s="381"/>
      <c r="ENE93" s="392"/>
      <c r="ENF93" s="388"/>
      <c r="ENG93" s="135"/>
      <c r="ENH93" s="135"/>
      <c r="ENI93" s="382"/>
      <c r="ENJ93" s="135"/>
      <c r="ENK93" s="383"/>
      <c r="ENL93" s="383"/>
      <c r="ENM93" s="379"/>
      <c r="ENN93" s="380"/>
      <c r="ENO93" s="28"/>
      <c r="ENP93" s="381"/>
      <c r="ENQ93" s="392"/>
      <c r="ENR93" s="388"/>
      <c r="ENS93" s="135"/>
      <c r="ENT93" s="135"/>
      <c r="ENU93" s="382"/>
      <c r="ENV93" s="135"/>
      <c r="ENW93" s="383"/>
      <c r="ENX93" s="383"/>
      <c r="ENY93" s="379"/>
      <c r="ENZ93" s="380"/>
      <c r="EOA93" s="28"/>
      <c r="EOB93" s="381"/>
      <c r="EOC93" s="392"/>
      <c r="EOD93" s="388"/>
      <c r="EOE93" s="135"/>
      <c r="EOF93" s="135"/>
      <c r="EOG93" s="382"/>
      <c r="EOH93" s="135"/>
      <c r="EOI93" s="383"/>
      <c r="EOJ93" s="383"/>
      <c r="EOK93" s="379"/>
      <c r="EOL93" s="380"/>
      <c r="EOM93" s="28"/>
      <c r="EON93" s="381"/>
      <c r="EOO93" s="392"/>
      <c r="EOP93" s="388"/>
      <c r="EOQ93" s="135"/>
      <c r="EOR93" s="135"/>
      <c r="EOS93" s="382"/>
      <c r="EOT93" s="135"/>
      <c r="EOU93" s="383"/>
      <c r="EOV93" s="383"/>
      <c r="EOW93" s="379"/>
      <c r="EOX93" s="380"/>
      <c r="EOY93" s="28"/>
      <c r="EOZ93" s="381"/>
      <c r="EPA93" s="392"/>
      <c r="EPB93" s="388"/>
      <c r="EPC93" s="135"/>
      <c r="EPD93" s="135"/>
      <c r="EPE93" s="382"/>
      <c r="EPF93" s="135"/>
      <c r="EPG93" s="383"/>
      <c r="EPH93" s="383"/>
      <c r="EPI93" s="379"/>
      <c r="EPJ93" s="380"/>
      <c r="EPK93" s="28"/>
      <c r="EPL93" s="381"/>
      <c r="EPM93" s="392"/>
      <c r="EPN93" s="388"/>
      <c r="EPO93" s="135"/>
      <c r="EPP93" s="135"/>
      <c r="EPQ93" s="382"/>
      <c r="EPR93" s="135"/>
      <c r="EPS93" s="383"/>
      <c r="EPT93" s="383"/>
      <c r="EPU93" s="379"/>
      <c r="EPV93" s="380"/>
      <c r="EPW93" s="28"/>
      <c r="EPX93" s="381"/>
      <c r="EPY93" s="392"/>
      <c r="EPZ93" s="388"/>
      <c r="EQA93" s="135"/>
      <c r="EQB93" s="135"/>
      <c r="EQC93" s="382"/>
      <c r="EQD93" s="135"/>
      <c r="EQE93" s="383"/>
      <c r="EQF93" s="383"/>
      <c r="EQG93" s="379"/>
      <c r="EQH93" s="380"/>
      <c r="EQI93" s="28"/>
      <c r="EQJ93" s="381"/>
      <c r="EQK93" s="392"/>
      <c r="EQL93" s="388"/>
      <c r="EQM93" s="135"/>
      <c r="EQN93" s="135"/>
      <c r="EQO93" s="382"/>
      <c r="EQP93" s="135"/>
      <c r="EQQ93" s="383"/>
      <c r="EQR93" s="383"/>
      <c r="EQS93" s="379"/>
      <c r="EQT93" s="380"/>
      <c r="EQU93" s="28"/>
      <c r="EQV93" s="381"/>
      <c r="EQW93" s="392"/>
      <c r="EQX93" s="388"/>
      <c r="EQY93" s="135"/>
      <c r="EQZ93" s="135"/>
      <c r="ERA93" s="382"/>
      <c r="ERB93" s="135"/>
      <c r="ERC93" s="383"/>
      <c r="ERD93" s="383"/>
      <c r="ERE93" s="379"/>
      <c r="ERF93" s="380"/>
      <c r="ERG93" s="28"/>
      <c r="ERH93" s="381"/>
      <c r="ERI93" s="392"/>
      <c r="ERJ93" s="388"/>
      <c r="ERK93" s="135"/>
      <c r="ERL93" s="135"/>
      <c r="ERM93" s="382"/>
      <c r="ERN93" s="135"/>
      <c r="ERO93" s="383"/>
      <c r="ERP93" s="383"/>
      <c r="ERQ93" s="379"/>
      <c r="ERR93" s="380"/>
      <c r="ERS93" s="28"/>
      <c r="ERT93" s="381"/>
      <c r="ERU93" s="392"/>
      <c r="ERV93" s="388"/>
      <c r="ERW93" s="135"/>
      <c r="ERX93" s="135"/>
      <c r="ERY93" s="382"/>
      <c r="ERZ93" s="135"/>
      <c r="ESA93" s="383"/>
      <c r="ESB93" s="383"/>
      <c r="ESC93" s="379"/>
      <c r="ESD93" s="380"/>
      <c r="ESE93" s="28"/>
      <c r="ESF93" s="381"/>
      <c r="ESG93" s="392"/>
      <c r="ESH93" s="388"/>
      <c r="ESI93" s="135"/>
      <c r="ESJ93" s="135"/>
      <c r="ESK93" s="382"/>
      <c r="ESL93" s="135"/>
      <c r="ESM93" s="383"/>
      <c r="ESN93" s="383"/>
      <c r="ESO93" s="379"/>
      <c r="ESP93" s="380"/>
      <c r="ESQ93" s="28"/>
      <c r="ESR93" s="381"/>
      <c r="ESS93" s="392"/>
      <c r="EST93" s="388"/>
      <c r="ESU93" s="135"/>
      <c r="ESV93" s="135"/>
      <c r="ESW93" s="382"/>
      <c r="ESX93" s="135"/>
      <c r="ESY93" s="383"/>
      <c r="ESZ93" s="383"/>
      <c r="ETA93" s="379"/>
      <c r="ETB93" s="380"/>
      <c r="ETC93" s="28"/>
      <c r="ETD93" s="381"/>
      <c r="ETE93" s="392"/>
      <c r="ETF93" s="388"/>
      <c r="ETG93" s="135"/>
      <c r="ETH93" s="135"/>
      <c r="ETI93" s="382"/>
      <c r="ETJ93" s="135"/>
      <c r="ETK93" s="383"/>
      <c r="ETL93" s="383"/>
      <c r="ETM93" s="379"/>
      <c r="ETN93" s="380"/>
      <c r="ETO93" s="28"/>
      <c r="ETP93" s="381"/>
      <c r="ETQ93" s="392"/>
      <c r="ETR93" s="388"/>
      <c r="ETS93" s="135"/>
      <c r="ETT93" s="135"/>
      <c r="ETU93" s="382"/>
      <c r="ETV93" s="135"/>
      <c r="ETW93" s="383"/>
      <c r="ETX93" s="383"/>
      <c r="ETY93" s="379"/>
      <c r="ETZ93" s="380"/>
      <c r="EUA93" s="28"/>
      <c r="EUB93" s="381"/>
      <c r="EUC93" s="392"/>
      <c r="EUD93" s="388"/>
      <c r="EUE93" s="135"/>
      <c r="EUF93" s="135"/>
      <c r="EUG93" s="382"/>
      <c r="EUH93" s="135"/>
      <c r="EUI93" s="383"/>
      <c r="EUJ93" s="383"/>
      <c r="EUK93" s="379"/>
      <c r="EUL93" s="380"/>
      <c r="EUM93" s="28"/>
      <c r="EUN93" s="381"/>
      <c r="EUO93" s="392"/>
      <c r="EUP93" s="388"/>
      <c r="EUQ93" s="135"/>
      <c r="EUR93" s="135"/>
      <c r="EUS93" s="382"/>
      <c r="EUT93" s="135"/>
      <c r="EUU93" s="383"/>
      <c r="EUV93" s="383"/>
      <c r="EUW93" s="379"/>
      <c r="EUX93" s="380"/>
      <c r="EUY93" s="28"/>
      <c r="EUZ93" s="381"/>
      <c r="EVA93" s="392"/>
      <c r="EVB93" s="388"/>
      <c r="EVC93" s="135"/>
      <c r="EVD93" s="135"/>
      <c r="EVE93" s="382"/>
      <c r="EVF93" s="135"/>
      <c r="EVG93" s="383"/>
      <c r="EVH93" s="383"/>
      <c r="EVI93" s="379"/>
      <c r="EVJ93" s="380"/>
      <c r="EVK93" s="28"/>
      <c r="EVL93" s="381"/>
      <c r="EVM93" s="392"/>
      <c r="EVN93" s="388"/>
      <c r="EVO93" s="135"/>
      <c r="EVP93" s="135"/>
      <c r="EVQ93" s="382"/>
      <c r="EVR93" s="135"/>
      <c r="EVS93" s="383"/>
      <c r="EVT93" s="383"/>
      <c r="EVU93" s="379"/>
      <c r="EVV93" s="380"/>
      <c r="EVW93" s="28"/>
      <c r="EVX93" s="381"/>
      <c r="EVY93" s="392"/>
      <c r="EVZ93" s="388"/>
      <c r="EWA93" s="135"/>
      <c r="EWB93" s="135"/>
      <c r="EWC93" s="382"/>
      <c r="EWD93" s="135"/>
      <c r="EWE93" s="383"/>
      <c r="EWF93" s="383"/>
      <c r="EWG93" s="379"/>
      <c r="EWH93" s="380"/>
      <c r="EWI93" s="28"/>
      <c r="EWJ93" s="381"/>
      <c r="EWK93" s="392"/>
      <c r="EWL93" s="388"/>
      <c r="EWM93" s="135"/>
      <c r="EWN93" s="135"/>
      <c r="EWO93" s="382"/>
      <c r="EWP93" s="135"/>
      <c r="EWQ93" s="383"/>
      <c r="EWR93" s="383"/>
      <c r="EWS93" s="379"/>
      <c r="EWT93" s="380"/>
      <c r="EWU93" s="28"/>
      <c r="EWV93" s="381"/>
      <c r="EWW93" s="392"/>
      <c r="EWX93" s="388"/>
      <c r="EWY93" s="135"/>
      <c r="EWZ93" s="135"/>
      <c r="EXA93" s="382"/>
      <c r="EXB93" s="135"/>
      <c r="EXC93" s="383"/>
      <c r="EXD93" s="383"/>
      <c r="EXE93" s="379"/>
      <c r="EXF93" s="380"/>
      <c r="EXG93" s="28"/>
      <c r="EXH93" s="381"/>
      <c r="EXI93" s="392"/>
      <c r="EXJ93" s="388"/>
      <c r="EXK93" s="135"/>
      <c r="EXL93" s="135"/>
      <c r="EXM93" s="382"/>
      <c r="EXN93" s="135"/>
      <c r="EXO93" s="383"/>
      <c r="EXP93" s="383"/>
      <c r="EXQ93" s="379"/>
      <c r="EXR93" s="380"/>
      <c r="EXS93" s="28"/>
      <c r="EXT93" s="381"/>
      <c r="EXU93" s="392"/>
      <c r="EXV93" s="388"/>
      <c r="EXW93" s="135"/>
      <c r="EXX93" s="135"/>
      <c r="EXY93" s="382"/>
      <c r="EXZ93" s="135"/>
      <c r="EYA93" s="383"/>
      <c r="EYB93" s="383"/>
      <c r="EYC93" s="379"/>
      <c r="EYD93" s="380"/>
      <c r="EYE93" s="28"/>
      <c r="EYF93" s="381"/>
      <c r="EYG93" s="392"/>
      <c r="EYH93" s="388"/>
      <c r="EYI93" s="135"/>
      <c r="EYJ93" s="135"/>
      <c r="EYK93" s="382"/>
      <c r="EYL93" s="135"/>
      <c r="EYM93" s="383"/>
      <c r="EYN93" s="383"/>
      <c r="EYO93" s="379"/>
      <c r="EYP93" s="380"/>
      <c r="EYQ93" s="28"/>
      <c r="EYR93" s="381"/>
      <c r="EYS93" s="392"/>
      <c r="EYT93" s="388"/>
      <c r="EYU93" s="135"/>
      <c r="EYV93" s="135"/>
      <c r="EYW93" s="382"/>
      <c r="EYX93" s="135"/>
      <c r="EYY93" s="383"/>
      <c r="EYZ93" s="383"/>
      <c r="EZA93" s="379"/>
      <c r="EZB93" s="380"/>
      <c r="EZC93" s="28"/>
      <c r="EZD93" s="381"/>
      <c r="EZE93" s="392"/>
      <c r="EZF93" s="388"/>
      <c r="EZG93" s="135"/>
      <c r="EZH93" s="135"/>
      <c r="EZI93" s="382"/>
      <c r="EZJ93" s="135"/>
      <c r="EZK93" s="383"/>
      <c r="EZL93" s="383"/>
      <c r="EZM93" s="379"/>
      <c r="EZN93" s="380"/>
      <c r="EZO93" s="28"/>
      <c r="EZP93" s="381"/>
      <c r="EZQ93" s="392"/>
      <c r="EZR93" s="388"/>
      <c r="EZS93" s="135"/>
      <c r="EZT93" s="135"/>
      <c r="EZU93" s="382"/>
      <c r="EZV93" s="135"/>
      <c r="EZW93" s="383"/>
      <c r="EZX93" s="383"/>
      <c r="EZY93" s="379"/>
      <c r="EZZ93" s="380"/>
      <c r="FAA93" s="28"/>
      <c r="FAB93" s="381"/>
      <c r="FAC93" s="392"/>
      <c r="FAD93" s="388"/>
      <c r="FAE93" s="135"/>
      <c r="FAF93" s="135"/>
      <c r="FAG93" s="382"/>
      <c r="FAH93" s="135"/>
      <c r="FAI93" s="383"/>
      <c r="FAJ93" s="383"/>
      <c r="FAK93" s="379"/>
      <c r="FAL93" s="380"/>
      <c r="FAM93" s="28"/>
      <c r="FAN93" s="381"/>
      <c r="FAO93" s="392"/>
      <c r="FAP93" s="388"/>
      <c r="FAQ93" s="135"/>
      <c r="FAR93" s="135"/>
      <c r="FAS93" s="382"/>
      <c r="FAT93" s="135"/>
      <c r="FAU93" s="383"/>
      <c r="FAV93" s="383"/>
      <c r="FAW93" s="379"/>
      <c r="FAX93" s="380"/>
      <c r="FAY93" s="28"/>
      <c r="FAZ93" s="381"/>
      <c r="FBA93" s="392"/>
      <c r="FBB93" s="388"/>
      <c r="FBC93" s="135"/>
      <c r="FBD93" s="135"/>
      <c r="FBE93" s="382"/>
      <c r="FBF93" s="135"/>
      <c r="FBG93" s="383"/>
      <c r="FBH93" s="383"/>
      <c r="FBI93" s="379"/>
      <c r="FBJ93" s="380"/>
      <c r="FBK93" s="28"/>
      <c r="FBL93" s="381"/>
      <c r="FBM93" s="392"/>
      <c r="FBN93" s="388"/>
      <c r="FBO93" s="135"/>
      <c r="FBP93" s="135"/>
      <c r="FBQ93" s="382"/>
      <c r="FBR93" s="135"/>
      <c r="FBS93" s="383"/>
      <c r="FBT93" s="383"/>
      <c r="FBU93" s="379"/>
      <c r="FBV93" s="380"/>
      <c r="FBW93" s="28"/>
      <c r="FBX93" s="381"/>
      <c r="FBY93" s="392"/>
      <c r="FBZ93" s="388"/>
      <c r="FCA93" s="135"/>
      <c r="FCB93" s="135"/>
      <c r="FCC93" s="382"/>
      <c r="FCD93" s="135"/>
      <c r="FCE93" s="383"/>
      <c r="FCF93" s="383"/>
      <c r="FCG93" s="379"/>
      <c r="FCH93" s="380"/>
      <c r="FCI93" s="28"/>
      <c r="FCJ93" s="381"/>
      <c r="FCK93" s="392"/>
      <c r="FCL93" s="388"/>
      <c r="FCM93" s="135"/>
      <c r="FCN93" s="135"/>
      <c r="FCO93" s="382"/>
      <c r="FCP93" s="135"/>
      <c r="FCQ93" s="383"/>
      <c r="FCR93" s="383"/>
      <c r="FCS93" s="379"/>
      <c r="FCT93" s="380"/>
      <c r="FCU93" s="28"/>
      <c r="FCV93" s="381"/>
      <c r="FCW93" s="392"/>
      <c r="FCX93" s="388"/>
      <c r="FCY93" s="135"/>
      <c r="FCZ93" s="135"/>
      <c r="FDA93" s="382"/>
      <c r="FDB93" s="135"/>
      <c r="FDC93" s="383"/>
      <c r="FDD93" s="383"/>
      <c r="FDE93" s="379"/>
      <c r="FDF93" s="380"/>
      <c r="FDG93" s="28"/>
      <c r="FDH93" s="381"/>
      <c r="FDI93" s="392"/>
      <c r="FDJ93" s="388"/>
      <c r="FDK93" s="135"/>
      <c r="FDL93" s="135"/>
      <c r="FDM93" s="382"/>
      <c r="FDN93" s="135"/>
      <c r="FDO93" s="383"/>
      <c r="FDP93" s="383"/>
      <c r="FDQ93" s="379"/>
      <c r="FDR93" s="380"/>
      <c r="FDS93" s="28"/>
      <c r="FDT93" s="381"/>
      <c r="FDU93" s="392"/>
      <c r="FDV93" s="388"/>
      <c r="FDW93" s="135"/>
      <c r="FDX93" s="135"/>
      <c r="FDY93" s="382"/>
      <c r="FDZ93" s="135"/>
      <c r="FEA93" s="383"/>
      <c r="FEB93" s="383"/>
      <c r="FEC93" s="379"/>
      <c r="FED93" s="380"/>
      <c r="FEE93" s="28"/>
      <c r="FEF93" s="381"/>
      <c r="FEG93" s="392"/>
      <c r="FEH93" s="388"/>
      <c r="FEI93" s="135"/>
      <c r="FEJ93" s="135"/>
      <c r="FEK93" s="382"/>
      <c r="FEL93" s="135"/>
      <c r="FEM93" s="383"/>
      <c r="FEN93" s="383"/>
      <c r="FEO93" s="379"/>
      <c r="FEP93" s="380"/>
      <c r="FEQ93" s="28"/>
      <c r="FER93" s="381"/>
      <c r="FES93" s="392"/>
      <c r="FET93" s="388"/>
      <c r="FEU93" s="135"/>
      <c r="FEV93" s="135"/>
      <c r="FEW93" s="382"/>
      <c r="FEX93" s="135"/>
      <c r="FEY93" s="383"/>
      <c r="FEZ93" s="383"/>
      <c r="FFA93" s="379"/>
      <c r="FFB93" s="380"/>
      <c r="FFC93" s="28"/>
      <c r="FFD93" s="381"/>
      <c r="FFE93" s="392"/>
      <c r="FFF93" s="388"/>
      <c r="FFG93" s="135"/>
      <c r="FFH93" s="135"/>
      <c r="FFI93" s="382"/>
      <c r="FFJ93" s="135"/>
      <c r="FFK93" s="383"/>
      <c r="FFL93" s="383"/>
      <c r="FFM93" s="379"/>
      <c r="FFN93" s="380"/>
      <c r="FFO93" s="28"/>
      <c r="FFP93" s="381"/>
      <c r="FFQ93" s="392"/>
      <c r="FFR93" s="388"/>
      <c r="FFS93" s="135"/>
      <c r="FFT93" s="135"/>
      <c r="FFU93" s="382"/>
      <c r="FFV93" s="135"/>
      <c r="FFW93" s="383"/>
      <c r="FFX93" s="383"/>
      <c r="FFY93" s="379"/>
      <c r="FFZ93" s="380"/>
      <c r="FGA93" s="28"/>
      <c r="FGB93" s="381"/>
      <c r="FGC93" s="392"/>
      <c r="FGD93" s="388"/>
      <c r="FGE93" s="135"/>
      <c r="FGF93" s="135"/>
      <c r="FGG93" s="382"/>
      <c r="FGH93" s="135"/>
      <c r="FGI93" s="383"/>
      <c r="FGJ93" s="383"/>
      <c r="FGK93" s="379"/>
      <c r="FGL93" s="380"/>
      <c r="FGM93" s="28"/>
      <c r="FGN93" s="381"/>
      <c r="FGO93" s="392"/>
      <c r="FGP93" s="388"/>
      <c r="FGQ93" s="135"/>
      <c r="FGR93" s="135"/>
      <c r="FGS93" s="382"/>
      <c r="FGT93" s="135"/>
      <c r="FGU93" s="383"/>
      <c r="FGV93" s="383"/>
      <c r="FGW93" s="379"/>
      <c r="FGX93" s="380"/>
      <c r="FGY93" s="28"/>
      <c r="FGZ93" s="381"/>
      <c r="FHA93" s="392"/>
      <c r="FHB93" s="388"/>
      <c r="FHC93" s="135"/>
      <c r="FHD93" s="135"/>
      <c r="FHE93" s="382"/>
      <c r="FHF93" s="135"/>
      <c r="FHG93" s="383"/>
      <c r="FHH93" s="383"/>
      <c r="FHI93" s="379"/>
      <c r="FHJ93" s="380"/>
      <c r="FHK93" s="28"/>
      <c r="FHL93" s="381"/>
      <c r="FHM93" s="392"/>
      <c r="FHN93" s="388"/>
      <c r="FHO93" s="135"/>
      <c r="FHP93" s="135"/>
      <c r="FHQ93" s="382"/>
      <c r="FHR93" s="135"/>
      <c r="FHS93" s="383"/>
      <c r="FHT93" s="383"/>
      <c r="FHU93" s="379"/>
      <c r="FHV93" s="380"/>
      <c r="FHW93" s="28"/>
      <c r="FHX93" s="381"/>
      <c r="FHY93" s="392"/>
      <c r="FHZ93" s="388"/>
      <c r="FIA93" s="135"/>
      <c r="FIB93" s="135"/>
      <c r="FIC93" s="382"/>
      <c r="FID93" s="135"/>
      <c r="FIE93" s="383"/>
      <c r="FIF93" s="383"/>
      <c r="FIG93" s="379"/>
      <c r="FIH93" s="380"/>
      <c r="FII93" s="28"/>
      <c r="FIJ93" s="381"/>
      <c r="FIK93" s="392"/>
      <c r="FIL93" s="388"/>
      <c r="FIM93" s="135"/>
      <c r="FIN93" s="135"/>
      <c r="FIO93" s="382"/>
      <c r="FIP93" s="135"/>
      <c r="FIQ93" s="383"/>
      <c r="FIR93" s="383"/>
      <c r="FIS93" s="379"/>
      <c r="FIT93" s="380"/>
      <c r="FIU93" s="28"/>
      <c r="FIV93" s="381"/>
      <c r="FIW93" s="392"/>
      <c r="FIX93" s="388"/>
      <c r="FIY93" s="135"/>
      <c r="FIZ93" s="135"/>
      <c r="FJA93" s="382"/>
      <c r="FJB93" s="135"/>
      <c r="FJC93" s="383"/>
      <c r="FJD93" s="383"/>
      <c r="FJE93" s="379"/>
      <c r="FJF93" s="380"/>
      <c r="FJG93" s="28"/>
      <c r="FJH93" s="381"/>
      <c r="FJI93" s="392"/>
      <c r="FJJ93" s="388"/>
      <c r="FJK93" s="135"/>
      <c r="FJL93" s="135"/>
      <c r="FJM93" s="382"/>
      <c r="FJN93" s="135"/>
      <c r="FJO93" s="383"/>
      <c r="FJP93" s="383"/>
      <c r="FJQ93" s="379"/>
      <c r="FJR93" s="380"/>
      <c r="FJS93" s="28"/>
      <c r="FJT93" s="381"/>
      <c r="FJU93" s="392"/>
      <c r="FJV93" s="388"/>
      <c r="FJW93" s="135"/>
      <c r="FJX93" s="135"/>
      <c r="FJY93" s="382"/>
      <c r="FJZ93" s="135"/>
      <c r="FKA93" s="383"/>
      <c r="FKB93" s="383"/>
      <c r="FKC93" s="379"/>
      <c r="FKD93" s="380"/>
      <c r="FKE93" s="28"/>
      <c r="FKF93" s="381"/>
      <c r="FKG93" s="392"/>
      <c r="FKH93" s="388"/>
      <c r="FKI93" s="135"/>
      <c r="FKJ93" s="135"/>
      <c r="FKK93" s="382"/>
      <c r="FKL93" s="135"/>
      <c r="FKM93" s="383"/>
      <c r="FKN93" s="383"/>
      <c r="FKO93" s="379"/>
      <c r="FKP93" s="380"/>
      <c r="FKQ93" s="28"/>
      <c r="FKR93" s="381"/>
      <c r="FKS93" s="392"/>
      <c r="FKT93" s="388"/>
      <c r="FKU93" s="135"/>
      <c r="FKV93" s="135"/>
      <c r="FKW93" s="382"/>
      <c r="FKX93" s="135"/>
      <c r="FKY93" s="383"/>
      <c r="FKZ93" s="383"/>
      <c r="FLA93" s="379"/>
      <c r="FLB93" s="380"/>
      <c r="FLC93" s="28"/>
      <c r="FLD93" s="381"/>
      <c r="FLE93" s="392"/>
      <c r="FLF93" s="388"/>
      <c r="FLG93" s="135"/>
      <c r="FLH93" s="135"/>
      <c r="FLI93" s="382"/>
      <c r="FLJ93" s="135"/>
      <c r="FLK93" s="383"/>
      <c r="FLL93" s="383"/>
      <c r="FLM93" s="379"/>
      <c r="FLN93" s="380"/>
      <c r="FLO93" s="28"/>
      <c r="FLP93" s="381"/>
      <c r="FLQ93" s="392"/>
      <c r="FLR93" s="388"/>
      <c r="FLS93" s="135"/>
      <c r="FLT93" s="135"/>
      <c r="FLU93" s="382"/>
      <c r="FLV93" s="135"/>
      <c r="FLW93" s="383"/>
      <c r="FLX93" s="383"/>
      <c r="FLY93" s="379"/>
      <c r="FLZ93" s="380"/>
      <c r="FMA93" s="28"/>
      <c r="FMB93" s="381"/>
      <c r="FMC93" s="392"/>
      <c r="FMD93" s="388"/>
      <c r="FME93" s="135"/>
      <c r="FMF93" s="135"/>
      <c r="FMG93" s="382"/>
      <c r="FMH93" s="135"/>
      <c r="FMI93" s="383"/>
      <c r="FMJ93" s="383"/>
      <c r="FMK93" s="379"/>
      <c r="FML93" s="380"/>
      <c r="FMM93" s="28"/>
      <c r="FMN93" s="381"/>
      <c r="FMO93" s="392"/>
      <c r="FMP93" s="388"/>
      <c r="FMQ93" s="135"/>
      <c r="FMR93" s="135"/>
      <c r="FMS93" s="382"/>
      <c r="FMT93" s="135"/>
      <c r="FMU93" s="383"/>
      <c r="FMV93" s="383"/>
      <c r="FMW93" s="379"/>
      <c r="FMX93" s="380"/>
      <c r="FMY93" s="28"/>
      <c r="FMZ93" s="381"/>
      <c r="FNA93" s="392"/>
      <c r="FNB93" s="388"/>
      <c r="FNC93" s="135"/>
      <c r="FND93" s="135"/>
      <c r="FNE93" s="382"/>
      <c r="FNF93" s="135"/>
      <c r="FNG93" s="383"/>
      <c r="FNH93" s="383"/>
      <c r="FNI93" s="379"/>
      <c r="FNJ93" s="380"/>
      <c r="FNK93" s="28"/>
      <c r="FNL93" s="381"/>
      <c r="FNM93" s="392"/>
      <c r="FNN93" s="388"/>
      <c r="FNO93" s="135"/>
      <c r="FNP93" s="135"/>
      <c r="FNQ93" s="382"/>
      <c r="FNR93" s="135"/>
      <c r="FNS93" s="383"/>
      <c r="FNT93" s="383"/>
      <c r="FNU93" s="379"/>
      <c r="FNV93" s="380"/>
      <c r="FNW93" s="28"/>
      <c r="FNX93" s="381"/>
      <c r="FNY93" s="392"/>
      <c r="FNZ93" s="388"/>
      <c r="FOA93" s="135"/>
      <c r="FOB93" s="135"/>
      <c r="FOC93" s="382"/>
      <c r="FOD93" s="135"/>
      <c r="FOE93" s="383"/>
      <c r="FOF93" s="383"/>
      <c r="FOG93" s="379"/>
      <c r="FOH93" s="380"/>
      <c r="FOI93" s="28"/>
      <c r="FOJ93" s="381"/>
      <c r="FOK93" s="392"/>
      <c r="FOL93" s="388"/>
      <c r="FOM93" s="135"/>
      <c r="FON93" s="135"/>
      <c r="FOO93" s="382"/>
      <c r="FOP93" s="135"/>
      <c r="FOQ93" s="383"/>
      <c r="FOR93" s="383"/>
      <c r="FOS93" s="379"/>
      <c r="FOT93" s="380"/>
      <c r="FOU93" s="28"/>
      <c r="FOV93" s="381"/>
      <c r="FOW93" s="392"/>
      <c r="FOX93" s="388"/>
      <c r="FOY93" s="135"/>
      <c r="FOZ93" s="135"/>
      <c r="FPA93" s="382"/>
      <c r="FPB93" s="135"/>
      <c r="FPC93" s="383"/>
      <c r="FPD93" s="383"/>
      <c r="FPE93" s="379"/>
      <c r="FPF93" s="380"/>
      <c r="FPG93" s="28"/>
      <c r="FPH93" s="381"/>
      <c r="FPI93" s="392"/>
      <c r="FPJ93" s="388"/>
      <c r="FPK93" s="135"/>
      <c r="FPL93" s="135"/>
      <c r="FPM93" s="382"/>
      <c r="FPN93" s="135"/>
      <c r="FPO93" s="383"/>
      <c r="FPP93" s="383"/>
      <c r="FPQ93" s="379"/>
      <c r="FPR93" s="380"/>
      <c r="FPS93" s="28"/>
      <c r="FPT93" s="381"/>
      <c r="FPU93" s="392"/>
      <c r="FPV93" s="388"/>
      <c r="FPW93" s="135"/>
      <c r="FPX93" s="135"/>
      <c r="FPY93" s="382"/>
      <c r="FPZ93" s="135"/>
      <c r="FQA93" s="383"/>
      <c r="FQB93" s="383"/>
      <c r="FQC93" s="379"/>
      <c r="FQD93" s="380"/>
      <c r="FQE93" s="28"/>
      <c r="FQF93" s="381"/>
      <c r="FQG93" s="392"/>
      <c r="FQH93" s="388"/>
      <c r="FQI93" s="135"/>
      <c r="FQJ93" s="135"/>
      <c r="FQK93" s="382"/>
      <c r="FQL93" s="135"/>
      <c r="FQM93" s="383"/>
      <c r="FQN93" s="383"/>
      <c r="FQO93" s="379"/>
      <c r="FQP93" s="380"/>
      <c r="FQQ93" s="28"/>
      <c r="FQR93" s="381"/>
      <c r="FQS93" s="392"/>
      <c r="FQT93" s="388"/>
      <c r="FQU93" s="135"/>
      <c r="FQV93" s="135"/>
      <c r="FQW93" s="382"/>
      <c r="FQX93" s="135"/>
      <c r="FQY93" s="383"/>
      <c r="FQZ93" s="383"/>
      <c r="FRA93" s="379"/>
      <c r="FRB93" s="380"/>
      <c r="FRC93" s="28"/>
      <c r="FRD93" s="381"/>
      <c r="FRE93" s="392"/>
      <c r="FRF93" s="388"/>
      <c r="FRG93" s="135"/>
      <c r="FRH93" s="135"/>
      <c r="FRI93" s="382"/>
      <c r="FRJ93" s="135"/>
      <c r="FRK93" s="383"/>
      <c r="FRL93" s="383"/>
      <c r="FRM93" s="379"/>
      <c r="FRN93" s="380"/>
      <c r="FRO93" s="28"/>
      <c r="FRP93" s="381"/>
      <c r="FRQ93" s="392"/>
      <c r="FRR93" s="388"/>
      <c r="FRS93" s="135"/>
      <c r="FRT93" s="135"/>
      <c r="FRU93" s="382"/>
      <c r="FRV93" s="135"/>
      <c r="FRW93" s="383"/>
      <c r="FRX93" s="383"/>
      <c r="FRY93" s="379"/>
      <c r="FRZ93" s="380"/>
      <c r="FSA93" s="28"/>
      <c r="FSB93" s="381"/>
      <c r="FSC93" s="392"/>
      <c r="FSD93" s="388"/>
      <c r="FSE93" s="135"/>
      <c r="FSF93" s="135"/>
      <c r="FSG93" s="382"/>
      <c r="FSH93" s="135"/>
      <c r="FSI93" s="383"/>
      <c r="FSJ93" s="383"/>
      <c r="FSK93" s="379"/>
      <c r="FSL93" s="380"/>
      <c r="FSM93" s="28"/>
      <c r="FSN93" s="381"/>
      <c r="FSO93" s="392"/>
      <c r="FSP93" s="388"/>
      <c r="FSQ93" s="135"/>
      <c r="FSR93" s="135"/>
      <c r="FSS93" s="382"/>
      <c r="FST93" s="135"/>
      <c r="FSU93" s="383"/>
      <c r="FSV93" s="383"/>
      <c r="FSW93" s="379"/>
      <c r="FSX93" s="380"/>
      <c r="FSY93" s="28"/>
      <c r="FSZ93" s="381"/>
      <c r="FTA93" s="392"/>
      <c r="FTB93" s="388"/>
      <c r="FTC93" s="135"/>
      <c r="FTD93" s="135"/>
      <c r="FTE93" s="382"/>
      <c r="FTF93" s="135"/>
      <c r="FTG93" s="383"/>
      <c r="FTH93" s="383"/>
      <c r="FTI93" s="379"/>
      <c r="FTJ93" s="380"/>
      <c r="FTK93" s="28"/>
      <c r="FTL93" s="381"/>
      <c r="FTM93" s="392"/>
      <c r="FTN93" s="388"/>
      <c r="FTO93" s="135"/>
      <c r="FTP93" s="135"/>
      <c r="FTQ93" s="382"/>
      <c r="FTR93" s="135"/>
      <c r="FTS93" s="383"/>
      <c r="FTT93" s="383"/>
      <c r="FTU93" s="379"/>
      <c r="FTV93" s="380"/>
      <c r="FTW93" s="28"/>
      <c r="FTX93" s="381"/>
      <c r="FTY93" s="392"/>
      <c r="FTZ93" s="388"/>
      <c r="FUA93" s="135"/>
      <c r="FUB93" s="135"/>
      <c r="FUC93" s="382"/>
      <c r="FUD93" s="135"/>
      <c r="FUE93" s="383"/>
      <c r="FUF93" s="383"/>
      <c r="FUG93" s="379"/>
      <c r="FUH93" s="380"/>
      <c r="FUI93" s="28"/>
      <c r="FUJ93" s="381"/>
      <c r="FUK93" s="392"/>
      <c r="FUL93" s="388"/>
      <c r="FUM93" s="135"/>
      <c r="FUN93" s="135"/>
      <c r="FUO93" s="382"/>
      <c r="FUP93" s="135"/>
      <c r="FUQ93" s="383"/>
      <c r="FUR93" s="383"/>
      <c r="FUS93" s="379"/>
      <c r="FUT93" s="380"/>
      <c r="FUU93" s="28"/>
      <c r="FUV93" s="381"/>
      <c r="FUW93" s="392"/>
      <c r="FUX93" s="388"/>
      <c r="FUY93" s="135"/>
      <c r="FUZ93" s="135"/>
      <c r="FVA93" s="382"/>
      <c r="FVB93" s="135"/>
      <c r="FVC93" s="383"/>
      <c r="FVD93" s="383"/>
      <c r="FVE93" s="379"/>
      <c r="FVF93" s="380"/>
      <c r="FVG93" s="28"/>
      <c r="FVH93" s="381"/>
      <c r="FVI93" s="392"/>
      <c r="FVJ93" s="388"/>
      <c r="FVK93" s="135"/>
      <c r="FVL93" s="135"/>
      <c r="FVM93" s="382"/>
      <c r="FVN93" s="135"/>
      <c r="FVO93" s="383"/>
      <c r="FVP93" s="383"/>
      <c r="FVQ93" s="379"/>
      <c r="FVR93" s="380"/>
      <c r="FVS93" s="28"/>
      <c r="FVT93" s="381"/>
      <c r="FVU93" s="392"/>
      <c r="FVV93" s="388"/>
      <c r="FVW93" s="135"/>
      <c r="FVX93" s="135"/>
      <c r="FVY93" s="382"/>
      <c r="FVZ93" s="135"/>
      <c r="FWA93" s="383"/>
      <c r="FWB93" s="383"/>
      <c r="FWC93" s="379"/>
      <c r="FWD93" s="380"/>
      <c r="FWE93" s="28"/>
      <c r="FWF93" s="381"/>
      <c r="FWG93" s="392"/>
      <c r="FWH93" s="388"/>
      <c r="FWI93" s="135"/>
      <c r="FWJ93" s="135"/>
      <c r="FWK93" s="382"/>
      <c r="FWL93" s="135"/>
      <c r="FWM93" s="383"/>
      <c r="FWN93" s="383"/>
      <c r="FWO93" s="379"/>
      <c r="FWP93" s="380"/>
      <c r="FWQ93" s="28"/>
      <c r="FWR93" s="381"/>
      <c r="FWS93" s="392"/>
      <c r="FWT93" s="388"/>
      <c r="FWU93" s="135"/>
      <c r="FWV93" s="135"/>
      <c r="FWW93" s="382"/>
      <c r="FWX93" s="135"/>
      <c r="FWY93" s="383"/>
      <c r="FWZ93" s="383"/>
      <c r="FXA93" s="379"/>
      <c r="FXB93" s="380"/>
      <c r="FXC93" s="28"/>
      <c r="FXD93" s="381"/>
      <c r="FXE93" s="392"/>
      <c r="FXF93" s="388"/>
      <c r="FXG93" s="135"/>
      <c r="FXH93" s="135"/>
      <c r="FXI93" s="382"/>
      <c r="FXJ93" s="135"/>
      <c r="FXK93" s="383"/>
      <c r="FXL93" s="383"/>
      <c r="FXM93" s="379"/>
      <c r="FXN93" s="380"/>
      <c r="FXO93" s="28"/>
      <c r="FXP93" s="381"/>
      <c r="FXQ93" s="392"/>
      <c r="FXR93" s="388"/>
      <c r="FXS93" s="135"/>
      <c r="FXT93" s="135"/>
      <c r="FXU93" s="382"/>
      <c r="FXV93" s="135"/>
      <c r="FXW93" s="383"/>
      <c r="FXX93" s="383"/>
      <c r="FXY93" s="379"/>
      <c r="FXZ93" s="380"/>
      <c r="FYA93" s="28"/>
      <c r="FYB93" s="381"/>
      <c r="FYC93" s="392"/>
      <c r="FYD93" s="388"/>
      <c r="FYE93" s="135"/>
      <c r="FYF93" s="135"/>
      <c r="FYG93" s="382"/>
      <c r="FYH93" s="135"/>
      <c r="FYI93" s="383"/>
      <c r="FYJ93" s="383"/>
      <c r="FYK93" s="379"/>
      <c r="FYL93" s="380"/>
      <c r="FYM93" s="28"/>
      <c r="FYN93" s="381"/>
      <c r="FYO93" s="392"/>
      <c r="FYP93" s="388"/>
      <c r="FYQ93" s="135"/>
      <c r="FYR93" s="135"/>
      <c r="FYS93" s="382"/>
      <c r="FYT93" s="135"/>
      <c r="FYU93" s="383"/>
      <c r="FYV93" s="383"/>
      <c r="FYW93" s="379"/>
      <c r="FYX93" s="380"/>
      <c r="FYY93" s="28"/>
      <c r="FYZ93" s="381"/>
      <c r="FZA93" s="392"/>
      <c r="FZB93" s="388"/>
      <c r="FZC93" s="135"/>
      <c r="FZD93" s="135"/>
      <c r="FZE93" s="382"/>
      <c r="FZF93" s="135"/>
      <c r="FZG93" s="383"/>
      <c r="FZH93" s="383"/>
      <c r="FZI93" s="379"/>
      <c r="FZJ93" s="380"/>
      <c r="FZK93" s="28"/>
      <c r="FZL93" s="381"/>
      <c r="FZM93" s="392"/>
      <c r="FZN93" s="388"/>
      <c r="FZO93" s="135"/>
      <c r="FZP93" s="135"/>
      <c r="FZQ93" s="382"/>
      <c r="FZR93" s="135"/>
      <c r="FZS93" s="383"/>
      <c r="FZT93" s="383"/>
      <c r="FZU93" s="379"/>
      <c r="FZV93" s="380"/>
      <c r="FZW93" s="28"/>
      <c r="FZX93" s="381"/>
      <c r="FZY93" s="392"/>
      <c r="FZZ93" s="388"/>
      <c r="GAA93" s="135"/>
      <c r="GAB93" s="135"/>
      <c r="GAC93" s="382"/>
      <c r="GAD93" s="135"/>
      <c r="GAE93" s="383"/>
      <c r="GAF93" s="383"/>
      <c r="GAG93" s="379"/>
      <c r="GAH93" s="380"/>
      <c r="GAI93" s="28"/>
      <c r="GAJ93" s="381"/>
      <c r="GAK93" s="392"/>
      <c r="GAL93" s="388"/>
      <c r="GAM93" s="135"/>
      <c r="GAN93" s="135"/>
      <c r="GAO93" s="382"/>
      <c r="GAP93" s="135"/>
      <c r="GAQ93" s="383"/>
      <c r="GAR93" s="383"/>
      <c r="GAS93" s="379"/>
      <c r="GAT93" s="380"/>
      <c r="GAU93" s="28"/>
      <c r="GAV93" s="381"/>
      <c r="GAW93" s="392"/>
      <c r="GAX93" s="388"/>
      <c r="GAY93" s="135"/>
      <c r="GAZ93" s="135"/>
      <c r="GBA93" s="382"/>
      <c r="GBB93" s="135"/>
      <c r="GBC93" s="383"/>
      <c r="GBD93" s="383"/>
      <c r="GBE93" s="379"/>
      <c r="GBF93" s="380"/>
      <c r="GBG93" s="28"/>
      <c r="GBH93" s="381"/>
      <c r="GBI93" s="392"/>
      <c r="GBJ93" s="388"/>
      <c r="GBK93" s="135"/>
      <c r="GBL93" s="135"/>
      <c r="GBM93" s="382"/>
      <c r="GBN93" s="135"/>
      <c r="GBO93" s="383"/>
      <c r="GBP93" s="383"/>
      <c r="GBQ93" s="379"/>
      <c r="GBR93" s="380"/>
      <c r="GBS93" s="28"/>
      <c r="GBT93" s="381"/>
      <c r="GBU93" s="392"/>
      <c r="GBV93" s="388"/>
      <c r="GBW93" s="135"/>
      <c r="GBX93" s="135"/>
      <c r="GBY93" s="382"/>
      <c r="GBZ93" s="135"/>
      <c r="GCA93" s="383"/>
      <c r="GCB93" s="383"/>
      <c r="GCC93" s="379"/>
      <c r="GCD93" s="380"/>
      <c r="GCE93" s="28"/>
      <c r="GCF93" s="381"/>
      <c r="GCG93" s="392"/>
      <c r="GCH93" s="388"/>
      <c r="GCI93" s="135"/>
      <c r="GCJ93" s="135"/>
      <c r="GCK93" s="382"/>
      <c r="GCL93" s="135"/>
      <c r="GCM93" s="383"/>
      <c r="GCN93" s="383"/>
      <c r="GCO93" s="379"/>
      <c r="GCP93" s="380"/>
      <c r="GCQ93" s="28"/>
      <c r="GCR93" s="381"/>
      <c r="GCS93" s="392"/>
      <c r="GCT93" s="388"/>
      <c r="GCU93" s="135"/>
      <c r="GCV93" s="135"/>
      <c r="GCW93" s="382"/>
      <c r="GCX93" s="135"/>
      <c r="GCY93" s="383"/>
      <c r="GCZ93" s="383"/>
      <c r="GDA93" s="379"/>
      <c r="GDB93" s="380"/>
      <c r="GDC93" s="28"/>
      <c r="GDD93" s="381"/>
      <c r="GDE93" s="392"/>
      <c r="GDF93" s="388"/>
      <c r="GDG93" s="135"/>
      <c r="GDH93" s="135"/>
      <c r="GDI93" s="382"/>
      <c r="GDJ93" s="135"/>
      <c r="GDK93" s="383"/>
      <c r="GDL93" s="383"/>
      <c r="GDM93" s="379"/>
      <c r="GDN93" s="380"/>
      <c r="GDO93" s="28"/>
      <c r="GDP93" s="381"/>
      <c r="GDQ93" s="392"/>
      <c r="GDR93" s="388"/>
      <c r="GDS93" s="135"/>
      <c r="GDT93" s="135"/>
      <c r="GDU93" s="382"/>
      <c r="GDV93" s="135"/>
      <c r="GDW93" s="383"/>
      <c r="GDX93" s="383"/>
      <c r="GDY93" s="379"/>
      <c r="GDZ93" s="380"/>
      <c r="GEA93" s="28"/>
      <c r="GEB93" s="381"/>
      <c r="GEC93" s="392"/>
      <c r="GED93" s="388"/>
      <c r="GEE93" s="135"/>
      <c r="GEF93" s="135"/>
      <c r="GEG93" s="382"/>
      <c r="GEH93" s="135"/>
      <c r="GEI93" s="383"/>
      <c r="GEJ93" s="383"/>
      <c r="GEK93" s="379"/>
      <c r="GEL93" s="380"/>
      <c r="GEM93" s="28"/>
      <c r="GEN93" s="381"/>
      <c r="GEO93" s="392"/>
      <c r="GEP93" s="388"/>
      <c r="GEQ93" s="135"/>
      <c r="GER93" s="135"/>
      <c r="GES93" s="382"/>
      <c r="GET93" s="135"/>
      <c r="GEU93" s="383"/>
      <c r="GEV93" s="383"/>
      <c r="GEW93" s="379"/>
      <c r="GEX93" s="380"/>
      <c r="GEY93" s="28"/>
      <c r="GEZ93" s="381"/>
      <c r="GFA93" s="392"/>
      <c r="GFB93" s="388"/>
      <c r="GFC93" s="135"/>
      <c r="GFD93" s="135"/>
      <c r="GFE93" s="382"/>
      <c r="GFF93" s="135"/>
      <c r="GFG93" s="383"/>
      <c r="GFH93" s="383"/>
      <c r="GFI93" s="379"/>
      <c r="GFJ93" s="380"/>
      <c r="GFK93" s="28"/>
      <c r="GFL93" s="381"/>
      <c r="GFM93" s="392"/>
      <c r="GFN93" s="388"/>
      <c r="GFO93" s="135"/>
      <c r="GFP93" s="135"/>
      <c r="GFQ93" s="382"/>
      <c r="GFR93" s="135"/>
      <c r="GFS93" s="383"/>
      <c r="GFT93" s="383"/>
      <c r="GFU93" s="379"/>
      <c r="GFV93" s="380"/>
      <c r="GFW93" s="28"/>
      <c r="GFX93" s="381"/>
      <c r="GFY93" s="392"/>
      <c r="GFZ93" s="388"/>
      <c r="GGA93" s="135"/>
      <c r="GGB93" s="135"/>
      <c r="GGC93" s="382"/>
      <c r="GGD93" s="135"/>
      <c r="GGE93" s="383"/>
      <c r="GGF93" s="383"/>
      <c r="GGG93" s="379"/>
      <c r="GGH93" s="380"/>
      <c r="GGI93" s="28"/>
      <c r="GGJ93" s="381"/>
      <c r="GGK93" s="392"/>
      <c r="GGL93" s="388"/>
      <c r="GGM93" s="135"/>
      <c r="GGN93" s="135"/>
      <c r="GGO93" s="382"/>
      <c r="GGP93" s="135"/>
      <c r="GGQ93" s="383"/>
      <c r="GGR93" s="383"/>
      <c r="GGS93" s="379"/>
      <c r="GGT93" s="380"/>
      <c r="GGU93" s="28"/>
      <c r="GGV93" s="381"/>
      <c r="GGW93" s="392"/>
      <c r="GGX93" s="388"/>
      <c r="GGY93" s="135"/>
      <c r="GGZ93" s="135"/>
      <c r="GHA93" s="382"/>
      <c r="GHB93" s="135"/>
      <c r="GHC93" s="383"/>
      <c r="GHD93" s="383"/>
      <c r="GHE93" s="379"/>
      <c r="GHF93" s="380"/>
      <c r="GHG93" s="28"/>
      <c r="GHH93" s="381"/>
      <c r="GHI93" s="392"/>
      <c r="GHJ93" s="388"/>
      <c r="GHK93" s="135"/>
      <c r="GHL93" s="135"/>
      <c r="GHM93" s="382"/>
      <c r="GHN93" s="135"/>
      <c r="GHO93" s="383"/>
      <c r="GHP93" s="383"/>
      <c r="GHQ93" s="379"/>
      <c r="GHR93" s="380"/>
      <c r="GHS93" s="28"/>
      <c r="GHT93" s="381"/>
      <c r="GHU93" s="392"/>
      <c r="GHV93" s="388"/>
      <c r="GHW93" s="135"/>
      <c r="GHX93" s="135"/>
      <c r="GHY93" s="382"/>
      <c r="GHZ93" s="135"/>
      <c r="GIA93" s="383"/>
      <c r="GIB93" s="383"/>
      <c r="GIC93" s="379"/>
      <c r="GID93" s="380"/>
      <c r="GIE93" s="28"/>
      <c r="GIF93" s="381"/>
      <c r="GIG93" s="392"/>
      <c r="GIH93" s="388"/>
      <c r="GII93" s="135"/>
      <c r="GIJ93" s="135"/>
      <c r="GIK93" s="382"/>
      <c r="GIL93" s="135"/>
      <c r="GIM93" s="383"/>
      <c r="GIN93" s="383"/>
      <c r="GIO93" s="379"/>
      <c r="GIP93" s="380"/>
      <c r="GIQ93" s="28"/>
      <c r="GIR93" s="381"/>
      <c r="GIS93" s="392"/>
      <c r="GIT93" s="388"/>
      <c r="GIU93" s="135"/>
      <c r="GIV93" s="135"/>
      <c r="GIW93" s="382"/>
      <c r="GIX93" s="135"/>
      <c r="GIY93" s="383"/>
      <c r="GIZ93" s="383"/>
      <c r="GJA93" s="379"/>
      <c r="GJB93" s="380"/>
      <c r="GJC93" s="28"/>
      <c r="GJD93" s="381"/>
      <c r="GJE93" s="392"/>
      <c r="GJF93" s="388"/>
      <c r="GJG93" s="135"/>
      <c r="GJH93" s="135"/>
      <c r="GJI93" s="382"/>
      <c r="GJJ93" s="135"/>
      <c r="GJK93" s="383"/>
      <c r="GJL93" s="383"/>
      <c r="GJM93" s="379"/>
      <c r="GJN93" s="380"/>
      <c r="GJO93" s="28"/>
      <c r="GJP93" s="381"/>
      <c r="GJQ93" s="392"/>
      <c r="GJR93" s="388"/>
      <c r="GJS93" s="135"/>
      <c r="GJT93" s="135"/>
      <c r="GJU93" s="382"/>
      <c r="GJV93" s="135"/>
      <c r="GJW93" s="383"/>
      <c r="GJX93" s="383"/>
      <c r="GJY93" s="379"/>
      <c r="GJZ93" s="380"/>
      <c r="GKA93" s="28"/>
      <c r="GKB93" s="381"/>
      <c r="GKC93" s="392"/>
      <c r="GKD93" s="388"/>
      <c r="GKE93" s="135"/>
      <c r="GKF93" s="135"/>
      <c r="GKG93" s="382"/>
      <c r="GKH93" s="135"/>
      <c r="GKI93" s="383"/>
      <c r="GKJ93" s="383"/>
      <c r="GKK93" s="379"/>
      <c r="GKL93" s="380"/>
      <c r="GKM93" s="28"/>
      <c r="GKN93" s="381"/>
      <c r="GKO93" s="392"/>
      <c r="GKP93" s="388"/>
      <c r="GKQ93" s="135"/>
      <c r="GKR93" s="135"/>
      <c r="GKS93" s="382"/>
      <c r="GKT93" s="135"/>
      <c r="GKU93" s="383"/>
      <c r="GKV93" s="383"/>
      <c r="GKW93" s="379"/>
      <c r="GKX93" s="380"/>
      <c r="GKY93" s="28"/>
      <c r="GKZ93" s="381"/>
      <c r="GLA93" s="392"/>
      <c r="GLB93" s="388"/>
      <c r="GLC93" s="135"/>
      <c r="GLD93" s="135"/>
      <c r="GLE93" s="382"/>
      <c r="GLF93" s="135"/>
      <c r="GLG93" s="383"/>
      <c r="GLH93" s="383"/>
      <c r="GLI93" s="379"/>
      <c r="GLJ93" s="380"/>
      <c r="GLK93" s="28"/>
      <c r="GLL93" s="381"/>
      <c r="GLM93" s="392"/>
      <c r="GLN93" s="388"/>
      <c r="GLO93" s="135"/>
      <c r="GLP93" s="135"/>
      <c r="GLQ93" s="382"/>
      <c r="GLR93" s="135"/>
      <c r="GLS93" s="383"/>
      <c r="GLT93" s="383"/>
      <c r="GLU93" s="379"/>
      <c r="GLV93" s="380"/>
      <c r="GLW93" s="28"/>
      <c r="GLX93" s="381"/>
      <c r="GLY93" s="392"/>
      <c r="GLZ93" s="388"/>
      <c r="GMA93" s="135"/>
      <c r="GMB93" s="135"/>
      <c r="GMC93" s="382"/>
      <c r="GMD93" s="135"/>
      <c r="GME93" s="383"/>
      <c r="GMF93" s="383"/>
      <c r="GMG93" s="379"/>
      <c r="GMH93" s="380"/>
      <c r="GMI93" s="28"/>
      <c r="GMJ93" s="381"/>
      <c r="GMK93" s="392"/>
      <c r="GML93" s="388"/>
      <c r="GMM93" s="135"/>
      <c r="GMN93" s="135"/>
      <c r="GMO93" s="382"/>
      <c r="GMP93" s="135"/>
      <c r="GMQ93" s="383"/>
      <c r="GMR93" s="383"/>
      <c r="GMS93" s="379"/>
      <c r="GMT93" s="380"/>
      <c r="GMU93" s="28"/>
      <c r="GMV93" s="381"/>
      <c r="GMW93" s="392"/>
      <c r="GMX93" s="388"/>
      <c r="GMY93" s="135"/>
      <c r="GMZ93" s="135"/>
      <c r="GNA93" s="382"/>
      <c r="GNB93" s="135"/>
      <c r="GNC93" s="383"/>
      <c r="GND93" s="383"/>
      <c r="GNE93" s="379"/>
      <c r="GNF93" s="380"/>
      <c r="GNG93" s="28"/>
      <c r="GNH93" s="381"/>
      <c r="GNI93" s="392"/>
      <c r="GNJ93" s="388"/>
      <c r="GNK93" s="135"/>
      <c r="GNL93" s="135"/>
      <c r="GNM93" s="382"/>
      <c r="GNN93" s="135"/>
      <c r="GNO93" s="383"/>
      <c r="GNP93" s="383"/>
      <c r="GNQ93" s="379"/>
      <c r="GNR93" s="380"/>
      <c r="GNS93" s="28"/>
      <c r="GNT93" s="381"/>
      <c r="GNU93" s="392"/>
      <c r="GNV93" s="388"/>
      <c r="GNW93" s="135"/>
      <c r="GNX93" s="135"/>
      <c r="GNY93" s="382"/>
      <c r="GNZ93" s="135"/>
      <c r="GOA93" s="383"/>
      <c r="GOB93" s="383"/>
      <c r="GOC93" s="379"/>
      <c r="GOD93" s="380"/>
      <c r="GOE93" s="28"/>
      <c r="GOF93" s="381"/>
      <c r="GOG93" s="392"/>
      <c r="GOH93" s="388"/>
      <c r="GOI93" s="135"/>
      <c r="GOJ93" s="135"/>
      <c r="GOK93" s="382"/>
      <c r="GOL93" s="135"/>
      <c r="GOM93" s="383"/>
      <c r="GON93" s="383"/>
      <c r="GOO93" s="379"/>
      <c r="GOP93" s="380"/>
      <c r="GOQ93" s="28"/>
      <c r="GOR93" s="381"/>
      <c r="GOS93" s="392"/>
      <c r="GOT93" s="388"/>
      <c r="GOU93" s="135"/>
      <c r="GOV93" s="135"/>
      <c r="GOW93" s="382"/>
      <c r="GOX93" s="135"/>
      <c r="GOY93" s="383"/>
      <c r="GOZ93" s="383"/>
      <c r="GPA93" s="379"/>
      <c r="GPB93" s="380"/>
      <c r="GPC93" s="28"/>
      <c r="GPD93" s="381"/>
      <c r="GPE93" s="392"/>
      <c r="GPF93" s="388"/>
      <c r="GPG93" s="135"/>
      <c r="GPH93" s="135"/>
      <c r="GPI93" s="382"/>
      <c r="GPJ93" s="135"/>
      <c r="GPK93" s="383"/>
      <c r="GPL93" s="383"/>
      <c r="GPM93" s="379"/>
      <c r="GPN93" s="380"/>
      <c r="GPO93" s="28"/>
      <c r="GPP93" s="381"/>
      <c r="GPQ93" s="392"/>
      <c r="GPR93" s="388"/>
      <c r="GPS93" s="135"/>
      <c r="GPT93" s="135"/>
      <c r="GPU93" s="382"/>
      <c r="GPV93" s="135"/>
      <c r="GPW93" s="383"/>
      <c r="GPX93" s="383"/>
      <c r="GPY93" s="379"/>
      <c r="GPZ93" s="380"/>
      <c r="GQA93" s="28"/>
      <c r="GQB93" s="381"/>
      <c r="GQC93" s="392"/>
      <c r="GQD93" s="388"/>
      <c r="GQE93" s="135"/>
      <c r="GQF93" s="135"/>
      <c r="GQG93" s="382"/>
      <c r="GQH93" s="135"/>
      <c r="GQI93" s="383"/>
      <c r="GQJ93" s="383"/>
      <c r="GQK93" s="379"/>
      <c r="GQL93" s="380"/>
      <c r="GQM93" s="28"/>
      <c r="GQN93" s="381"/>
      <c r="GQO93" s="392"/>
      <c r="GQP93" s="388"/>
      <c r="GQQ93" s="135"/>
      <c r="GQR93" s="135"/>
      <c r="GQS93" s="382"/>
      <c r="GQT93" s="135"/>
      <c r="GQU93" s="383"/>
      <c r="GQV93" s="383"/>
      <c r="GQW93" s="379"/>
      <c r="GQX93" s="380"/>
      <c r="GQY93" s="28"/>
      <c r="GQZ93" s="381"/>
      <c r="GRA93" s="392"/>
      <c r="GRB93" s="388"/>
      <c r="GRC93" s="135"/>
      <c r="GRD93" s="135"/>
      <c r="GRE93" s="382"/>
      <c r="GRF93" s="135"/>
      <c r="GRG93" s="383"/>
      <c r="GRH93" s="383"/>
      <c r="GRI93" s="379"/>
      <c r="GRJ93" s="380"/>
      <c r="GRK93" s="28"/>
      <c r="GRL93" s="381"/>
      <c r="GRM93" s="392"/>
      <c r="GRN93" s="388"/>
      <c r="GRO93" s="135"/>
      <c r="GRP93" s="135"/>
      <c r="GRQ93" s="382"/>
      <c r="GRR93" s="135"/>
      <c r="GRS93" s="383"/>
      <c r="GRT93" s="383"/>
      <c r="GRU93" s="379"/>
      <c r="GRV93" s="380"/>
      <c r="GRW93" s="28"/>
      <c r="GRX93" s="381"/>
      <c r="GRY93" s="392"/>
      <c r="GRZ93" s="388"/>
      <c r="GSA93" s="135"/>
      <c r="GSB93" s="135"/>
      <c r="GSC93" s="382"/>
      <c r="GSD93" s="135"/>
      <c r="GSE93" s="383"/>
      <c r="GSF93" s="383"/>
      <c r="GSG93" s="379"/>
      <c r="GSH93" s="380"/>
      <c r="GSI93" s="28"/>
      <c r="GSJ93" s="381"/>
      <c r="GSK93" s="392"/>
      <c r="GSL93" s="388"/>
      <c r="GSM93" s="135"/>
      <c r="GSN93" s="135"/>
      <c r="GSO93" s="382"/>
      <c r="GSP93" s="135"/>
      <c r="GSQ93" s="383"/>
      <c r="GSR93" s="383"/>
      <c r="GSS93" s="379"/>
      <c r="GST93" s="380"/>
      <c r="GSU93" s="28"/>
      <c r="GSV93" s="381"/>
      <c r="GSW93" s="392"/>
      <c r="GSX93" s="388"/>
      <c r="GSY93" s="135"/>
      <c r="GSZ93" s="135"/>
      <c r="GTA93" s="382"/>
      <c r="GTB93" s="135"/>
      <c r="GTC93" s="383"/>
      <c r="GTD93" s="383"/>
      <c r="GTE93" s="379"/>
      <c r="GTF93" s="380"/>
      <c r="GTG93" s="28"/>
      <c r="GTH93" s="381"/>
      <c r="GTI93" s="392"/>
      <c r="GTJ93" s="388"/>
      <c r="GTK93" s="135"/>
      <c r="GTL93" s="135"/>
      <c r="GTM93" s="382"/>
      <c r="GTN93" s="135"/>
      <c r="GTO93" s="383"/>
      <c r="GTP93" s="383"/>
      <c r="GTQ93" s="379"/>
      <c r="GTR93" s="380"/>
      <c r="GTS93" s="28"/>
      <c r="GTT93" s="381"/>
      <c r="GTU93" s="392"/>
      <c r="GTV93" s="388"/>
      <c r="GTW93" s="135"/>
      <c r="GTX93" s="135"/>
      <c r="GTY93" s="382"/>
      <c r="GTZ93" s="135"/>
      <c r="GUA93" s="383"/>
      <c r="GUB93" s="383"/>
      <c r="GUC93" s="379"/>
      <c r="GUD93" s="380"/>
      <c r="GUE93" s="28"/>
      <c r="GUF93" s="381"/>
      <c r="GUG93" s="392"/>
      <c r="GUH93" s="388"/>
      <c r="GUI93" s="135"/>
      <c r="GUJ93" s="135"/>
      <c r="GUK93" s="382"/>
      <c r="GUL93" s="135"/>
      <c r="GUM93" s="383"/>
      <c r="GUN93" s="383"/>
      <c r="GUO93" s="379"/>
      <c r="GUP93" s="380"/>
      <c r="GUQ93" s="28"/>
      <c r="GUR93" s="381"/>
      <c r="GUS93" s="392"/>
      <c r="GUT93" s="388"/>
      <c r="GUU93" s="135"/>
      <c r="GUV93" s="135"/>
      <c r="GUW93" s="382"/>
      <c r="GUX93" s="135"/>
      <c r="GUY93" s="383"/>
      <c r="GUZ93" s="383"/>
      <c r="GVA93" s="379"/>
      <c r="GVB93" s="380"/>
      <c r="GVC93" s="28"/>
      <c r="GVD93" s="381"/>
      <c r="GVE93" s="392"/>
      <c r="GVF93" s="388"/>
      <c r="GVG93" s="135"/>
      <c r="GVH93" s="135"/>
      <c r="GVI93" s="382"/>
      <c r="GVJ93" s="135"/>
      <c r="GVK93" s="383"/>
      <c r="GVL93" s="383"/>
      <c r="GVM93" s="379"/>
      <c r="GVN93" s="380"/>
      <c r="GVO93" s="28"/>
      <c r="GVP93" s="381"/>
      <c r="GVQ93" s="392"/>
      <c r="GVR93" s="388"/>
      <c r="GVS93" s="135"/>
      <c r="GVT93" s="135"/>
      <c r="GVU93" s="382"/>
      <c r="GVV93" s="135"/>
      <c r="GVW93" s="383"/>
      <c r="GVX93" s="383"/>
      <c r="GVY93" s="379"/>
      <c r="GVZ93" s="380"/>
      <c r="GWA93" s="28"/>
      <c r="GWB93" s="381"/>
      <c r="GWC93" s="392"/>
      <c r="GWD93" s="388"/>
      <c r="GWE93" s="135"/>
      <c r="GWF93" s="135"/>
      <c r="GWG93" s="382"/>
      <c r="GWH93" s="135"/>
      <c r="GWI93" s="383"/>
      <c r="GWJ93" s="383"/>
      <c r="GWK93" s="379"/>
      <c r="GWL93" s="380"/>
      <c r="GWM93" s="28"/>
      <c r="GWN93" s="381"/>
      <c r="GWO93" s="392"/>
      <c r="GWP93" s="388"/>
      <c r="GWQ93" s="135"/>
      <c r="GWR93" s="135"/>
      <c r="GWS93" s="382"/>
      <c r="GWT93" s="135"/>
      <c r="GWU93" s="383"/>
      <c r="GWV93" s="383"/>
      <c r="GWW93" s="379"/>
      <c r="GWX93" s="380"/>
      <c r="GWY93" s="28"/>
      <c r="GWZ93" s="381"/>
      <c r="GXA93" s="392"/>
      <c r="GXB93" s="388"/>
      <c r="GXC93" s="135"/>
      <c r="GXD93" s="135"/>
      <c r="GXE93" s="382"/>
      <c r="GXF93" s="135"/>
      <c r="GXG93" s="383"/>
      <c r="GXH93" s="383"/>
      <c r="GXI93" s="379"/>
      <c r="GXJ93" s="380"/>
      <c r="GXK93" s="28"/>
      <c r="GXL93" s="381"/>
      <c r="GXM93" s="392"/>
      <c r="GXN93" s="388"/>
      <c r="GXO93" s="135"/>
      <c r="GXP93" s="135"/>
      <c r="GXQ93" s="382"/>
      <c r="GXR93" s="135"/>
      <c r="GXS93" s="383"/>
      <c r="GXT93" s="383"/>
      <c r="GXU93" s="379"/>
      <c r="GXV93" s="380"/>
      <c r="GXW93" s="28"/>
      <c r="GXX93" s="381"/>
      <c r="GXY93" s="392"/>
      <c r="GXZ93" s="388"/>
      <c r="GYA93" s="135"/>
      <c r="GYB93" s="135"/>
      <c r="GYC93" s="382"/>
      <c r="GYD93" s="135"/>
      <c r="GYE93" s="383"/>
      <c r="GYF93" s="383"/>
      <c r="GYG93" s="379"/>
      <c r="GYH93" s="380"/>
      <c r="GYI93" s="28"/>
      <c r="GYJ93" s="381"/>
      <c r="GYK93" s="392"/>
      <c r="GYL93" s="388"/>
      <c r="GYM93" s="135"/>
      <c r="GYN93" s="135"/>
      <c r="GYO93" s="382"/>
      <c r="GYP93" s="135"/>
      <c r="GYQ93" s="383"/>
      <c r="GYR93" s="383"/>
      <c r="GYS93" s="379"/>
      <c r="GYT93" s="380"/>
      <c r="GYU93" s="28"/>
      <c r="GYV93" s="381"/>
      <c r="GYW93" s="392"/>
      <c r="GYX93" s="388"/>
      <c r="GYY93" s="135"/>
      <c r="GYZ93" s="135"/>
      <c r="GZA93" s="382"/>
      <c r="GZB93" s="135"/>
      <c r="GZC93" s="383"/>
      <c r="GZD93" s="383"/>
      <c r="GZE93" s="379"/>
      <c r="GZF93" s="380"/>
      <c r="GZG93" s="28"/>
      <c r="GZH93" s="381"/>
      <c r="GZI93" s="392"/>
      <c r="GZJ93" s="388"/>
      <c r="GZK93" s="135"/>
      <c r="GZL93" s="135"/>
      <c r="GZM93" s="382"/>
      <c r="GZN93" s="135"/>
      <c r="GZO93" s="383"/>
      <c r="GZP93" s="383"/>
      <c r="GZQ93" s="379"/>
      <c r="GZR93" s="380"/>
      <c r="GZS93" s="28"/>
      <c r="GZT93" s="381"/>
      <c r="GZU93" s="392"/>
      <c r="GZV93" s="388"/>
      <c r="GZW93" s="135"/>
      <c r="GZX93" s="135"/>
      <c r="GZY93" s="382"/>
      <c r="GZZ93" s="135"/>
      <c r="HAA93" s="383"/>
      <c r="HAB93" s="383"/>
      <c r="HAC93" s="379"/>
      <c r="HAD93" s="380"/>
      <c r="HAE93" s="28"/>
      <c r="HAF93" s="381"/>
      <c r="HAG93" s="392"/>
      <c r="HAH93" s="388"/>
      <c r="HAI93" s="135"/>
      <c r="HAJ93" s="135"/>
      <c r="HAK93" s="382"/>
      <c r="HAL93" s="135"/>
      <c r="HAM93" s="383"/>
      <c r="HAN93" s="383"/>
      <c r="HAO93" s="379"/>
      <c r="HAP93" s="380"/>
      <c r="HAQ93" s="28"/>
      <c r="HAR93" s="381"/>
      <c r="HAS93" s="392"/>
      <c r="HAT93" s="388"/>
      <c r="HAU93" s="135"/>
      <c r="HAV93" s="135"/>
      <c r="HAW93" s="382"/>
      <c r="HAX93" s="135"/>
      <c r="HAY93" s="383"/>
      <c r="HAZ93" s="383"/>
      <c r="HBA93" s="379"/>
      <c r="HBB93" s="380"/>
      <c r="HBC93" s="28"/>
      <c r="HBD93" s="381"/>
      <c r="HBE93" s="392"/>
      <c r="HBF93" s="388"/>
      <c r="HBG93" s="135"/>
      <c r="HBH93" s="135"/>
      <c r="HBI93" s="382"/>
      <c r="HBJ93" s="135"/>
      <c r="HBK93" s="383"/>
      <c r="HBL93" s="383"/>
      <c r="HBM93" s="379"/>
      <c r="HBN93" s="380"/>
      <c r="HBO93" s="28"/>
      <c r="HBP93" s="381"/>
      <c r="HBQ93" s="392"/>
      <c r="HBR93" s="388"/>
      <c r="HBS93" s="135"/>
      <c r="HBT93" s="135"/>
      <c r="HBU93" s="382"/>
      <c r="HBV93" s="135"/>
      <c r="HBW93" s="383"/>
      <c r="HBX93" s="383"/>
      <c r="HBY93" s="379"/>
      <c r="HBZ93" s="380"/>
      <c r="HCA93" s="28"/>
      <c r="HCB93" s="381"/>
      <c r="HCC93" s="392"/>
      <c r="HCD93" s="388"/>
      <c r="HCE93" s="135"/>
      <c r="HCF93" s="135"/>
      <c r="HCG93" s="382"/>
      <c r="HCH93" s="135"/>
      <c r="HCI93" s="383"/>
      <c r="HCJ93" s="383"/>
      <c r="HCK93" s="379"/>
      <c r="HCL93" s="380"/>
      <c r="HCM93" s="28"/>
      <c r="HCN93" s="381"/>
      <c r="HCO93" s="392"/>
      <c r="HCP93" s="388"/>
      <c r="HCQ93" s="135"/>
      <c r="HCR93" s="135"/>
      <c r="HCS93" s="382"/>
      <c r="HCT93" s="135"/>
      <c r="HCU93" s="383"/>
      <c r="HCV93" s="383"/>
      <c r="HCW93" s="379"/>
      <c r="HCX93" s="380"/>
      <c r="HCY93" s="28"/>
      <c r="HCZ93" s="381"/>
      <c r="HDA93" s="392"/>
      <c r="HDB93" s="388"/>
      <c r="HDC93" s="135"/>
      <c r="HDD93" s="135"/>
      <c r="HDE93" s="382"/>
      <c r="HDF93" s="135"/>
      <c r="HDG93" s="383"/>
      <c r="HDH93" s="383"/>
      <c r="HDI93" s="379"/>
      <c r="HDJ93" s="380"/>
      <c r="HDK93" s="28"/>
      <c r="HDL93" s="381"/>
      <c r="HDM93" s="392"/>
      <c r="HDN93" s="388"/>
      <c r="HDO93" s="135"/>
      <c r="HDP93" s="135"/>
      <c r="HDQ93" s="382"/>
      <c r="HDR93" s="135"/>
      <c r="HDS93" s="383"/>
      <c r="HDT93" s="383"/>
      <c r="HDU93" s="379"/>
      <c r="HDV93" s="380"/>
      <c r="HDW93" s="28"/>
      <c r="HDX93" s="381"/>
      <c r="HDY93" s="392"/>
      <c r="HDZ93" s="388"/>
      <c r="HEA93" s="135"/>
      <c r="HEB93" s="135"/>
      <c r="HEC93" s="382"/>
      <c r="HED93" s="135"/>
      <c r="HEE93" s="383"/>
      <c r="HEF93" s="383"/>
      <c r="HEG93" s="379"/>
      <c r="HEH93" s="380"/>
      <c r="HEI93" s="28"/>
      <c r="HEJ93" s="381"/>
      <c r="HEK93" s="392"/>
      <c r="HEL93" s="388"/>
      <c r="HEM93" s="135"/>
      <c r="HEN93" s="135"/>
      <c r="HEO93" s="382"/>
      <c r="HEP93" s="135"/>
      <c r="HEQ93" s="383"/>
      <c r="HER93" s="383"/>
      <c r="HES93" s="379"/>
      <c r="HET93" s="380"/>
      <c r="HEU93" s="28"/>
      <c r="HEV93" s="381"/>
      <c r="HEW93" s="392"/>
      <c r="HEX93" s="388"/>
      <c r="HEY93" s="135"/>
      <c r="HEZ93" s="135"/>
      <c r="HFA93" s="382"/>
      <c r="HFB93" s="135"/>
      <c r="HFC93" s="383"/>
      <c r="HFD93" s="383"/>
      <c r="HFE93" s="379"/>
      <c r="HFF93" s="380"/>
      <c r="HFG93" s="28"/>
      <c r="HFH93" s="381"/>
      <c r="HFI93" s="392"/>
      <c r="HFJ93" s="388"/>
      <c r="HFK93" s="135"/>
      <c r="HFL93" s="135"/>
      <c r="HFM93" s="382"/>
      <c r="HFN93" s="135"/>
      <c r="HFO93" s="383"/>
      <c r="HFP93" s="383"/>
      <c r="HFQ93" s="379"/>
      <c r="HFR93" s="380"/>
      <c r="HFS93" s="28"/>
      <c r="HFT93" s="381"/>
      <c r="HFU93" s="392"/>
      <c r="HFV93" s="388"/>
      <c r="HFW93" s="135"/>
      <c r="HFX93" s="135"/>
      <c r="HFY93" s="382"/>
      <c r="HFZ93" s="135"/>
      <c r="HGA93" s="383"/>
      <c r="HGB93" s="383"/>
      <c r="HGC93" s="379"/>
      <c r="HGD93" s="380"/>
      <c r="HGE93" s="28"/>
      <c r="HGF93" s="381"/>
      <c r="HGG93" s="392"/>
      <c r="HGH93" s="388"/>
      <c r="HGI93" s="135"/>
      <c r="HGJ93" s="135"/>
      <c r="HGK93" s="382"/>
      <c r="HGL93" s="135"/>
      <c r="HGM93" s="383"/>
      <c r="HGN93" s="383"/>
      <c r="HGO93" s="379"/>
      <c r="HGP93" s="380"/>
      <c r="HGQ93" s="28"/>
      <c r="HGR93" s="381"/>
      <c r="HGS93" s="392"/>
      <c r="HGT93" s="388"/>
      <c r="HGU93" s="135"/>
      <c r="HGV93" s="135"/>
      <c r="HGW93" s="382"/>
      <c r="HGX93" s="135"/>
      <c r="HGY93" s="383"/>
      <c r="HGZ93" s="383"/>
      <c r="HHA93" s="379"/>
      <c r="HHB93" s="380"/>
      <c r="HHC93" s="28"/>
      <c r="HHD93" s="381"/>
      <c r="HHE93" s="392"/>
      <c r="HHF93" s="388"/>
      <c r="HHG93" s="135"/>
      <c r="HHH93" s="135"/>
      <c r="HHI93" s="382"/>
      <c r="HHJ93" s="135"/>
      <c r="HHK93" s="383"/>
      <c r="HHL93" s="383"/>
      <c r="HHM93" s="379"/>
      <c r="HHN93" s="380"/>
      <c r="HHO93" s="28"/>
      <c r="HHP93" s="381"/>
      <c r="HHQ93" s="392"/>
      <c r="HHR93" s="388"/>
      <c r="HHS93" s="135"/>
      <c r="HHT93" s="135"/>
      <c r="HHU93" s="382"/>
      <c r="HHV93" s="135"/>
      <c r="HHW93" s="383"/>
      <c r="HHX93" s="383"/>
      <c r="HHY93" s="379"/>
      <c r="HHZ93" s="380"/>
      <c r="HIA93" s="28"/>
      <c r="HIB93" s="381"/>
      <c r="HIC93" s="392"/>
      <c r="HID93" s="388"/>
      <c r="HIE93" s="135"/>
      <c r="HIF93" s="135"/>
      <c r="HIG93" s="382"/>
      <c r="HIH93" s="135"/>
      <c r="HII93" s="383"/>
      <c r="HIJ93" s="383"/>
      <c r="HIK93" s="379"/>
      <c r="HIL93" s="380"/>
      <c r="HIM93" s="28"/>
      <c r="HIN93" s="381"/>
      <c r="HIO93" s="392"/>
      <c r="HIP93" s="388"/>
      <c r="HIQ93" s="135"/>
      <c r="HIR93" s="135"/>
      <c r="HIS93" s="382"/>
      <c r="HIT93" s="135"/>
      <c r="HIU93" s="383"/>
      <c r="HIV93" s="383"/>
      <c r="HIW93" s="379"/>
      <c r="HIX93" s="380"/>
      <c r="HIY93" s="28"/>
      <c r="HIZ93" s="381"/>
      <c r="HJA93" s="392"/>
      <c r="HJB93" s="388"/>
      <c r="HJC93" s="135"/>
      <c r="HJD93" s="135"/>
      <c r="HJE93" s="382"/>
      <c r="HJF93" s="135"/>
      <c r="HJG93" s="383"/>
      <c r="HJH93" s="383"/>
      <c r="HJI93" s="379"/>
      <c r="HJJ93" s="380"/>
      <c r="HJK93" s="28"/>
      <c r="HJL93" s="381"/>
      <c r="HJM93" s="392"/>
      <c r="HJN93" s="388"/>
      <c r="HJO93" s="135"/>
      <c r="HJP93" s="135"/>
      <c r="HJQ93" s="382"/>
      <c r="HJR93" s="135"/>
      <c r="HJS93" s="383"/>
      <c r="HJT93" s="383"/>
      <c r="HJU93" s="379"/>
      <c r="HJV93" s="380"/>
      <c r="HJW93" s="28"/>
      <c r="HJX93" s="381"/>
      <c r="HJY93" s="392"/>
      <c r="HJZ93" s="388"/>
      <c r="HKA93" s="135"/>
      <c r="HKB93" s="135"/>
      <c r="HKC93" s="382"/>
      <c r="HKD93" s="135"/>
      <c r="HKE93" s="383"/>
      <c r="HKF93" s="383"/>
      <c r="HKG93" s="379"/>
      <c r="HKH93" s="380"/>
      <c r="HKI93" s="28"/>
      <c r="HKJ93" s="381"/>
      <c r="HKK93" s="392"/>
      <c r="HKL93" s="388"/>
      <c r="HKM93" s="135"/>
      <c r="HKN93" s="135"/>
      <c r="HKO93" s="382"/>
      <c r="HKP93" s="135"/>
      <c r="HKQ93" s="383"/>
      <c r="HKR93" s="383"/>
      <c r="HKS93" s="379"/>
      <c r="HKT93" s="380"/>
      <c r="HKU93" s="28"/>
      <c r="HKV93" s="381"/>
      <c r="HKW93" s="392"/>
      <c r="HKX93" s="388"/>
      <c r="HKY93" s="135"/>
      <c r="HKZ93" s="135"/>
      <c r="HLA93" s="382"/>
      <c r="HLB93" s="135"/>
      <c r="HLC93" s="383"/>
      <c r="HLD93" s="383"/>
      <c r="HLE93" s="379"/>
      <c r="HLF93" s="380"/>
      <c r="HLG93" s="28"/>
      <c r="HLH93" s="381"/>
      <c r="HLI93" s="392"/>
      <c r="HLJ93" s="388"/>
      <c r="HLK93" s="135"/>
      <c r="HLL93" s="135"/>
      <c r="HLM93" s="382"/>
      <c r="HLN93" s="135"/>
      <c r="HLO93" s="383"/>
      <c r="HLP93" s="383"/>
      <c r="HLQ93" s="379"/>
      <c r="HLR93" s="380"/>
      <c r="HLS93" s="28"/>
      <c r="HLT93" s="381"/>
      <c r="HLU93" s="392"/>
      <c r="HLV93" s="388"/>
      <c r="HLW93" s="135"/>
      <c r="HLX93" s="135"/>
      <c r="HLY93" s="382"/>
      <c r="HLZ93" s="135"/>
      <c r="HMA93" s="383"/>
      <c r="HMB93" s="383"/>
      <c r="HMC93" s="379"/>
      <c r="HMD93" s="380"/>
      <c r="HME93" s="28"/>
      <c r="HMF93" s="381"/>
      <c r="HMG93" s="392"/>
      <c r="HMH93" s="388"/>
      <c r="HMI93" s="135"/>
      <c r="HMJ93" s="135"/>
      <c r="HMK93" s="382"/>
      <c r="HML93" s="135"/>
      <c r="HMM93" s="383"/>
      <c r="HMN93" s="383"/>
      <c r="HMO93" s="379"/>
      <c r="HMP93" s="380"/>
      <c r="HMQ93" s="28"/>
      <c r="HMR93" s="381"/>
      <c r="HMS93" s="392"/>
      <c r="HMT93" s="388"/>
      <c r="HMU93" s="135"/>
      <c r="HMV93" s="135"/>
      <c r="HMW93" s="382"/>
      <c r="HMX93" s="135"/>
      <c r="HMY93" s="383"/>
      <c r="HMZ93" s="383"/>
      <c r="HNA93" s="379"/>
      <c r="HNB93" s="380"/>
      <c r="HNC93" s="28"/>
      <c r="HND93" s="381"/>
      <c r="HNE93" s="392"/>
      <c r="HNF93" s="388"/>
      <c r="HNG93" s="135"/>
      <c r="HNH93" s="135"/>
      <c r="HNI93" s="382"/>
      <c r="HNJ93" s="135"/>
      <c r="HNK93" s="383"/>
      <c r="HNL93" s="383"/>
      <c r="HNM93" s="379"/>
      <c r="HNN93" s="380"/>
      <c r="HNO93" s="28"/>
      <c r="HNP93" s="381"/>
      <c r="HNQ93" s="392"/>
      <c r="HNR93" s="388"/>
      <c r="HNS93" s="135"/>
      <c r="HNT93" s="135"/>
      <c r="HNU93" s="382"/>
      <c r="HNV93" s="135"/>
      <c r="HNW93" s="383"/>
      <c r="HNX93" s="383"/>
      <c r="HNY93" s="379"/>
      <c r="HNZ93" s="380"/>
      <c r="HOA93" s="28"/>
      <c r="HOB93" s="381"/>
      <c r="HOC93" s="392"/>
      <c r="HOD93" s="388"/>
      <c r="HOE93" s="135"/>
      <c r="HOF93" s="135"/>
      <c r="HOG93" s="382"/>
      <c r="HOH93" s="135"/>
      <c r="HOI93" s="383"/>
      <c r="HOJ93" s="383"/>
      <c r="HOK93" s="379"/>
      <c r="HOL93" s="380"/>
      <c r="HOM93" s="28"/>
      <c r="HON93" s="381"/>
      <c r="HOO93" s="392"/>
      <c r="HOP93" s="388"/>
      <c r="HOQ93" s="135"/>
      <c r="HOR93" s="135"/>
      <c r="HOS93" s="382"/>
      <c r="HOT93" s="135"/>
      <c r="HOU93" s="383"/>
      <c r="HOV93" s="383"/>
      <c r="HOW93" s="379"/>
      <c r="HOX93" s="380"/>
      <c r="HOY93" s="28"/>
      <c r="HOZ93" s="381"/>
      <c r="HPA93" s="392"/>
      <c r="HPB93" s="388"/>
      <c r="HPC93" s="135"/>
      <c r="HPD93" s="135"/>
      <c r="HPE93" s="382"/>
      <c r="HPF93" s="135"/>
      <c r="HPG93" s="383"/>
      <c r="HPH93" s="383"/>
      <c r="HPI93" s="379"/>
      <c r="HPJ93" s="380"/>
      <c r="HPK93" s="28"/>
      <c r="HPL93" s="381"/>
      <c r="HPM93" s="392"/>
      <c r="HPN93" s="388"/>
      <c r="HPO93" s="135"/>
      <c r="HPP93" s="135"/>
      <c r="HPQ93" s="382"/>
      <c r="HPR93" s="135"/>
      <c r="HPS93" s="383"/>
      <c r="HPT93" s="383"/>
      <c r="HPU93" s="379"/>
      <c r="HPV93" s="380"/>
      <c r="HPW93" s="28"/>
      <c r="HPX93" s="381"/>
      <c r="HPY93" s="392"/>
      <c r="HPZ93" s="388"/>
      <c r="HQA93" s="135"/>
      <c r="HQB93" s="135"/>
      <c r="HQC93" s="382"/>
      <c r="HQD93" s="135"/>
      <c r="HQE93" s="383"/>
      <c r="HQF93" s="383"/>
      <c r="HQG93" s="379"/>
      <c r="HQH93" s="380"/>
      <c r="HQI93" s="28"/>
      <c r="HQJ93" s="381"/>
      <c r="HQK93" s="392"/>
      <c r="HQL93" s="388"/>
      <c r="HQM93" s="135"/>
      <c r="HQN93" s="135"/>
      <c r="HQO93" s="382"/>
      <c r="HQP93" s="135"/>
      <c r="HQQ93" s="383"/>
      <c r="HQR93" s="383"/>
      <c r="HQS93" s="379"/>
      <c r="HQT93" s="380"/>
      <c r="HQU93" s="28"/>
      <c r="HQV93" s="381"/>
      <c r="HQW93" s="392"/>
      <c r="HQX93" s="388"/>
      <c r="HQY93" s="135"/>
      <c r="HQZ93" s="135"/>
      <c r="HRA93" s="382"/>
      <c r="HRB93" s="135"/>
      <c r="HRC93" s="383"/>
      <c r="HRD93" s="383"/>
      <c r="HRE93" s="379"/>
      <c r="HRF93" s="380"/>
      <c r="HRG93" s="28"/>
      <c r="HRH93" s="381"/>
      <c r="HRI93" s="392"/>
      <c r="HRJ93" s="388"/>
      <c r="HRK93" s="135"/>
      <c r="HRL93" s="135"/>
      <c r="HRM93" s="382"/>
      <c r="HRN93" s="135"/>
      <c r="HRO93" s="383"/>
      <c r="HRP93" s="383"/>
      <c r="HRQ93" s="379"/>
      <c r="HRR93" s="380"/>
      <c r="HRS93" s="28"/>
      <c r="HRT93" s="381"/>
      <c r="HRU93" s="392"/>
      <c r="HRV93" s="388"/>
      <c r="HRW93" s="135"/>
      <c r="HRX93" s="135"/>
      <c r="HRY93" s="382"/>
      <c r="HRZ93" s="135"/>
      <c r="HSA93" s="383"/>
      <c r="HSB93" s="383"/>
      <c r="HSC93" s="379"/>
      <c r="HSD93" s="380"/>
      <c r="HSE93" s="28"/>
      <c r="HSF93" s="381"/>
      <c r="HSG93" s="392"/>
      <c r="HSH93" s="388"/>
      <c r="HSI93" s="135"/>
      <c r="HSJ93" s="135"/>
      <c r="HSK93" s="382"/>
      <c r="HSL93" s="135"/>
      <c r="HSM93" s="383"/>
      <c r="HSN93" s="383"/>
      <c r="HSO93" s="379"/>
      <c r="HSP93" s="380"/>
      <c r="HSQ93" s="28"/>
      <c r="HSR93" s="381"/>
      <c r="HSS93" s="392"/>
      <c r="HST93" s="388"/>
      <c r="HSU93" s="135"/>
      <c r="HSV93" s="135"/>
      <c r="HSW93" s="382"/>
      <c r="HSX93" s="135"/>
      <c r="HSY93" s="383"/>
      <c r="HSZ93" s="383"/>
      <c r="HTA93" s="379"/>
      <c r="HTB93" s="380"/>
      <c r="HTC93" s="28"/>
      <c r="HTD93" s="381"/>
      <c r="HTE93" s="392"/>
      <c r="HTF93" s="388"/>
      <c r="HTG93" s="135"/>
      <c r="HTH93" s="135"/>
      <c r="HTI93" s="382"/>
      <c r="HTJ93" s="135"/>
      <c r="HTK93" s="383"/>
      <c r="HTL93" s="383"/>
      <c r="HTM93" s="379"/>
      <c r="HTN93" s="380"/>
      <c r="HTO93" s="28"/>
      <c r="HTP93" s="381"/>
      <c r="HTQ93" s="392"/>
      <c r="HTR93" s="388"/>
      <c r="HTS93" s="135"/>
      <c r="HTT93" s="135"/>
      <c r="HTU93" s="382"/>
      <c r="HTV93" s="135"/>
      <c r="HTW93" s="383"/>
      <c r="HTX93" s="383"/>
      <c r="HTY93" s="379"/>
      <c r="HTZ93" s="380"/>
      <c r="HUA93" s="28"/>
      <c r="HUB93" s="381"/>
      <c r="HUC93" s="392"/>
      <c r="HUD93" s="388"/>
      <c r="HUE93" s="135"/>
      <c r="HUF93" s="135"/>
      <c r="HUG93" s="382"/>
      <c r="HUH93" s="135"/>
      <c r="HUI93" s="383"/>
      <c r="HUJ93" s="383"/>
      <c r="HUK93" s="379"/>
      <c r="HUL93" s="380"/>
      <c r="HUM93" s="28"/>
      <c r="HUN93" s="381"/>
      <c r="HUO93" s="392"/>
      <c r="HUP93" s="388"/>
      <c r="HUQ93" s="135"/>
      <c r="HUR93" s="135"/>
      <c r="HUS93" s="382"/>
      <c r="HUT93" s="135"/>
      <c r="HUU93" s="383"/>
      <c r="HUV93" s="383"/>
      <c r="HUW93" s="379"/>
      <c r="HUX93" s="380"/>
      <c r="HUY93" s="28"/>
      <c r="HUZ93" s="381"/>
      <c r="HVA93" s="392"/>
      <c r="HVB93" s="388"/>
      <c r="HVC93" s="135"/>
      <c r="HVD93" s="135"/>
      <c r="HVE93" s="382"/>
      <c r="HVF93" s="135"/>
      <c r="HVG93" s="383"/>
      <c r="HVH93" s="383"/>
      <c r="HVI93" s="379"/>
      <c r="HVJ93" s="380"/>
      <c r="HVK93" s="28"/>
      <c r="HVL93" s="381"/>
      <c r="HVM93" s="392"/>
      <c r="HVN93" s="388"/>
      <c r="HVO93" s="135"/>
      <c r="HVP93" s="135"/>
      <c r="HVQ93" s="382"/>
      <c r="HVR93" s="135"/>
      <c r="HVS93" s="383"/>
      <c r="HVT93" s="383"/>
      <c r="HVU93" s="379"/>
      <c r="HVV93" s="380"/>
      <c r="HVW93" s="28"/>
      <c r="HVX93" s="381"/>
      <c r="HVY93" s="392"/>
      <c r="HVZ93" s="388"/>
      <c r="HWA93" s="135"/>
      <c r="HWB93" s="135"/>
      <c r="HWC93" s="382"/>
      <c r="HWD93" s="135"/>
      <c r="HWE93" s="383"/>
      <c r="HWF93" s="383"/>
      <c r="HWG93" s="379"/>
      <c r="HWH93" s="380"/>
      <c r="HWI93" s="28"/>
      <c r="HWJ93" s="381"/>
      <c r="HWK93" s="392"/>
      <c r="HWL93" s="388"/>
      <c r="HWM93" s="135"/>
      <c r="HWN93" s="135"/>
      <c r="HWO93" s="382"/>
      <c r="HWP93" s="135"/>
      <c r="HWQ93" s="383"/>
      <c r="HWR93" s="383"/>
      <c r="HWS93" s="379"/>
      <c r="HWT93" s="380"/>
      <c r="HWU93" s="28"/>
      <c r="HWV93" s="381"/>
      <c r="HWW93" s="392"/>
      <c r="HWX93" s="388"/>
      <c r="HWY93" s="135"/>
      <c r="HWZ93" s="135"/>
      <c r="HXA93" s="382"/>
      <c r="HXB93" s="135"/>
      <c r="HXC93" s="383"/>
      <c r="HXD93" s="383"/>
      <c r="HXE93" s="379"/>
      <c r="HXF93" s="380"/>
      <c r="HXG93" s="28"/>
      <c r="HXH93" s="381"/>
      <c r="HXI93" s="392"/>
      <c r="HXJ93" s="388"/>
      <c r="HXK93" s="135"/>
      <c r="HXL93" s="135"/>
      <c r="HXM93" s="382"/>
      <c r="HXN93" s="135"/>
      <c r="HXO93" s="383"/>
      <c r="HXP93" s="383"/>
      <c r="HXQ93" s="379"/>
      <c r="HXR93" s="380"/>
      <c r="HXS93" s="28"/>
      <c r="HXT93" s="381"/>
      <c r="HXU93" s="392"/>
      <c r="HXV93" s="388"/>
      <c r="HXW93" s="135"/>
      <c r="HXX93" s="135"/>
      <c r="HXY93" s="382"/>
      <c r="HXZ93" s="135"/>
      <c r="HYA93" s="383"/>
      <c r="HYB93" s="383"/>
      <c r="HYC93" s="379"/>
      <c r="HYD93" s="380"/>
      <c r="HYE93" s="28"/>
      <c r="HYF93" s="381"/>
      <c r="HYG93" s="392"/>
      <c r="HYH93" s="388"/>
      <c r="HYI93" s="135"/>
      <c r="HYJ93" s="135"/>
      <c r="HYK93" s="382"/>
      <c r="HYL93" s="135"/>
      <c r="HYM93" s="383"/>
      <c r="HYN93" s="383"/>
      <c r="HYO93" s="379"/>
      <c r="HYP93" s="380"/>
      <c r="HYQ93" s="28"/>
      <c r="HYR93" s="381"/>
      <c r="HYS93" s="392"/>
      <c r="HYT93" s="388"/>
      <c r="HYU93" s="135"/>
      <c r="HYV93" s="135"/>
      <c r="HYW93" s="382"/>
      <c r="HYX93" s="135"/>
      <c r="HYY93" s="383"/>
      <c r="HYZ93" s="383"/>
      <c r="HZA93" s="379"/>
      <c r="HZB93" s="380"/>
      <c r="HZC93" s="28"/>
      <c r="HZD93" s="381"/>
      <c r="HZE93" s="392"/>
      <c r="HZF93" s="388"/>
      <c r="HZG93" s="135"/>
      <c r="HZH93" s="135"/>
      <c r="HZI93" s="382"/>
      <c r="HZJ93" s="135"/>
      <c r="HZK93" s="383"/>
      <c r="HZL93" s="383"/>
      <c r="HZM93" s="379"/>
      <c r="HZN93" s="380"/>
      <c r="HZO93" s="28"/>
      <c r="HZP93" s="381"/>
      <c r="HZQ93" s="392"/>
      <c r="HZR93" s="388"/>
      <c r="HZS93" s="135"/>
      <c r="HZT93" s="135"/>
      <c r="HZU93" s="382"/>
      <c r="HZV93" s="135"/>
      <c r="HZW93" s="383"/>
      <c r="HZX93" s="383"/>
      <c r="HZY93" s="379"/>
      <c r="HZZ93" s="380"/>
      <c r="IAA93" s="28"/>
      <c r="IAB93" s="381"/>
      <c r="IAC93" s="392"/>
      <c r="IAD93" s="388"/>
      <c r="IAE93" s="135"/>
      <c r="IAF93" s="135"/>
      <c r="IAG93" s="382"/>
      <c r="IAH93" s="135"/>
      <c r="IAI93" s="383"/>
      <c r="IAJ93" s="383"/>
      <c r="IAK93" s="379"/>
      <c r="IAL93" s="380"/>
      <c r="IAM93" s="28"/>
      <c r="IAN93" s="381"/>
      <c r="IAO93" s="392"/>
      <c r="IAP93" s="388"/>
      <c r="IAQ93" s="135"/>
      <c r="IAR93" s="135"/>
      <c r="IAS93" s="382"/>
      <c r="IAT93" s="135"/>
      <c r="IAU93" s="383"/>
      <c r="IAV93" s="383"/>
      <c r="IAW93" s="379"/>
      <c r="IAX93" s="380"/>
      <c r="IAY93" s="28"/>
      <c r="IAZ93" s="381"/>
      <c r="IBA93" s="392"/>
      <c r="IBB93" s="388"/>
      <c r="IBC93" s="135"/>
      <c r="IBD93" s="135"/>
      <c r="IBE93" s="382"/>
      <c r="IBF93" s="135"/>
      <c r="IBG93" s="383"/>
      <c r="IBH93" s="383"/>
      <c r="IBI93" s="379"/>
      <c r="IBJ93" s="380"/>
      <c r="IBK93" s="28"/>
      <c r="IBL93" s="381"/>
      <c r="IBM93" s="392"/>
      <c r="IBN93" s="388"/>
      <c r="IBO93" s="135"/>
      <c r="IBP93" s="135"/>
      <c r="IBQ93" s="382"/>
      <c r="IBR93" s="135"/>
      <c r="IBS93" s="383"/>
      <c r="IBT93" s="383"/>
      <c r="IBU93" s="379"/>
      <c r="IBV93" s="380"/>
      <c r="IBW93" s="28"/>
      <c r="IBX93" s="381"/>
      <c r="IBY93" s="392"/>
      <c r="IBZ93" s="388"/>
      <c r="ICA93" s="135"/>
      <c r="ICB93" s="135"/>
      <c r="ICC93" s="382"/>
      <c r="ICD93" s="135"/>
      <c r="ICE93" s="383"/>
      <c r="ICF93" s="383"/>
      <c r="ICG93" s="379"/>
      <c r="ICH93" s="380"/>
      <c r="ICI93" s="28"/>
      <c r="ICJ93" s="381"/>
      <c r="ICK93" s="392"/>
      <c r="ICL93" s="388"/>
      <c r="ICM93" s="135"/>
      <c r="ICN93" s="135"/>
      <c r="ICO93" s="382"/>
      <c r="ICP93" s="135"/>
      <c r="ICQ93" s="383"/>
      <c r="ICR93" s="383"/>
      <c r="ICS93" s="379"/>
      <c r="ICT93" s="380"/>
      <c r="ICU93" s="28"/>
      <c r="ICV93" s="381"/>
      <c r="ICW93" s="392"/>
      <c r="ICX93" s="388"/>
      <c r="ICY93" s="135"/>
      <c r="ICZ93" s="135"/>
      <c r="IDA93" s="382"/>
      <c r="IDB93" s="135"/>
      <c r="IDC93" s="383"/>
      <c r="IDD93" s="383"/>
      <c r="IDE93" s="379"/>
      <c r="IDF93" s="380"/>
      <c r="IDG93" s="28"/>
      <c r="IDH93" s="381"/>
      <c r="IDI93" s="392"/>
      <c r="IDJ93" s="388"/>
      <c r="IDK93" s="135"/>
      <c r="IDL93" s="135"/>
      <c r="IDM93" s="382"/>
      <c r="IDN93" s="135"/>
      <c r="IDO93" s="383"/>
      <c r="IDP93" s="383"/>
      <c r="IDQ93" s="379"/>
      <c r="IDR93" s="380"/>
      <c r="IDS93" s="28"/>
      <c r="IDT93" s="381"/>
      <c r="IDU93" s="392"/>
      <c r="IDV93" s="388"/>
      <c r="IDW93" s="135"/>
      <c r="IDX93" s="135"/>
      <c r="IDY93" s="382"/>
      <c r="IDZ93" s="135"/>
      <c r="IEA93" s="383"/>
      <c r="IEB93" s="383"/>
      <c r="IEC93" s="379"/>
      <c r="IED93" s="380"/>
      <c r="IEE93" s="28"/>
      <c r="IEF93" s="381"/>
      <c r="IEG93" s="392"/>
      <c r="IEH93" s="388"/>
      <c r="IEI93" s="135"/>
      <c r="IEJ93" s="135"/>
      <c r="IEK93" s="382"/>
      <c r="IEL93" s="135"/>
      <c r="IEM93" s="383"/>
      <c r="IEN93" s="383"/>
      <c r="IEO93" s="379"/>
      <c r="IEP93" s="380"/>
      <c r="IEQ93" s="28"/>
      <c r="IER93" s="381"/>
      <c r="IES93" s="392"/>
      <c r="IET93" s="388"/>
      <c r="IEU93" s="135"/>
      <c r="IEV93" s="135"/>
      <c r="IEW93" s="382"/>
      <c r="IEX93" s="135"/>
      <c r="IEY93" s="383"/>
      <c r="IEZ93" s="383"/>
      <c r="IFA93" s="379"/>
      <c r="IFB93" s="380"/>
      <c r="IFC93" s="28"/>
      <c r="IFD93" s="381"/>
      <c r="IFE93" s="392"/>
      <c r="IFF93" s="388"/>
      <c r="IFG93" s="135"/>
      <c r="IFH93" s="135"/>
      <c r="IFI93" s="382"/>
      <c r="IFJ93" s="135"/>
      <c r="IFK93" s="383"/>
      <c r="IFL93" s="383"/>
      <c r="IFM93" s="379"/>
      <c r="IFN93" s="380"/>
      <c r="IFO93" s="28"/>
      <c r="IFP93" s="381"/>
      <c r="IFQ93" s="392"/>
      <c r="IFR93" s="388"/>
      <c r="IFS93" s="135"/>
      <c r="IFT93" s="135"/>
      <c r="IFU93" s="382"/>
      <c r="IFV93" s="135"/>
      <c r="IFW93" s="383"/>
      <c r="IFX93" s="383"/>
      <c r="IFY93" s="379"/>
      <c r="IFZ93" s="380"/>
      <c r="IGA93" s="28"/>
      <c r="IGB93" s="381"/>
      <c r="IGC93" s="392"/>
      <c r="IGD93" s="388"/>
      <c r="IGE93" s="135"/>
      <c r="IGF93" s="135"/>
      <c r="IGG93" s="382"/>
      <c r="IGH93" s="135"/>
      <c r="IGI93" s="383"/>
      <c r="IGJ93" s="383"/>
      <c r="IGK93" s="379"/>
      <c r="IGL93" s="380"/>
      <c r="IGM93" s="28"/>
      <c r="IGN93" s="381"/>
      <c r="IGO93" s="392"/>
      <c r="IGP93" s="388"/>
      <c r="IGQ93" s="135"/>
      <c r="IGR93" s="135"/>
      <c r="IGS93" s="382"/>
      <c r="IGT93" s="135"/>
      <c r="IGU93" s="383"/>
      <c r="IGV93" s="383"/>
      <c r="IGW93" s="379"/>
      <c r="IGX93" s="380"/>
      <c r="IGY93" s="28"/>
      <c r="IGZ93" s="381"/>
      <c r="IHA93" s="392"/>
      <c r="IHB93" s="388"/>
      <c r="IHC93" s="135"/>
      <c r="IHD93" s="135"/>
      <c r="IHE93" s="382"/>
      <c r="IHF93" s="135"/>
      <c r="IHG93" s="383"/>
      <c r="IHH93" s="383"/>
      <c r="IHI93" s="379"/>
      <c r="IHJ93" s="380"/>
      <c r="IHK93" s="28"/>
      <c r="IHL93" s="381"/>
      <c r="IHM93" s="392"/>
      <c r="IHN93" s="388"/>
      <c r="IHO93" s="135"/>
      <c r="IHP93" s="135"/>
      <c r="IHQ93" s="382"/>
      <c r="IHR93" s="135"/>
      <c r="IHS93" s="383"/>
      <c r="IHT93" s="383"/>
      <c r="IHU93" s="379"/>
      <c r="IHV93" s="380"/>
      <c r="IHW93" s="28"/>
      <c r="IHX93" s="381"/>
      <c r="IHY93" s="392"/>
      <c r="IHZ93" s="388"/>
      <c r="IIA93" s="135"/>
      <c r="IIB93" s="135"/>
      <c r="IIC93" s="382"/>
      <c r="IID93" s="135"/>
      <c r="IIE93" s="383"/>
      <c r="IIF93" s="383"/>
      <c r="IIG93" s="379"/>
      <c r="IIH93" s="380"/>
      <c r="III93" s="28"/>
      <c r="IIJ93" s="381"/>
      <c r="IIK93" s="392"/>
      <c r="IIL93" s="388"/>
      <c r="IIM93" s="135"/>
      <c r="IIN93" s="135"/>
      <c r="IIO93" s="382"/>
      <c r="IIP93" s="135"/>
      <c r="IIQ93" s="383"/>
      <c r="IIR93" s="383"/>
      <c r="IIS93" s="379"/>
      <c r="IIT93" s="380"/>
      <c r="IIU93" s="28"/>
      <c r="IIV93" s="381"/>
      <c r="IIW93" s="392"/>
      <c r="IIX93" s="388"/>
      <c r="IIY93" s="135"/>
      <c r="IIZ93" s="135"/>
      <c r="IJA93" s="382"/>
      <c r="IJB93" s="135"/>
      <c r="IJC93" s="383"/>
      <c r="IJD93" s="383"/>
      <c r="IJE93" s="379"/>
      <c r="IJF93" s="380"/>
      <c r="IJG93" s="28"/>
      <c r="IJH93" s="381"/>
      <c r="IJI93" s="392"/>
      <c r="IJJ93" s="388"/>
      <c r="IJK93" s="135"/>
      <c r="IJL93" s="135"/>
      <c r="IJM93" s="382"/>
      <c r="IJN93" s="135"/>
      <c r="IJO93" s="383"/>
      <c r="IJP93" s="383"/>
      <c r="IJQ93" s="379"/>
      <c r="IJR93" s="380"/>
      <c r="IJS93" s="28"/>
      <c r="IJT93" s="381"/>
      <c r="IJU93" s="392"/>
      <c r="IJV93" s="388"/>
      <c r="IJW93" s="135"/>
      <c r="IJX93" s="135"/>
      <c r="IJY93" s="382"/>
      <c r="IJZ93" s="135"/>
      <c r="IKA93" s="383"/>
      <c r="IKB93" s="383"/>
      <c r="IKC93" s="379"/>
      <c r="IKD93" s="380"/>
      <c r="IKE93" s="28"/>
      <c r="IKF93" s="381"/>
      <c r="IKG93" s="392"/>
      <c r="IKH93" s="388"/>
      <c r="IKI93" s="135"/>
      <c r="IKJ93" s="135"/>
      <c r="IKK93" s="382"/>
      <c r="IKL93" s="135"/>
      <c r="IKM93" s="383"/>
      <c r="IKN93" s="383"/>
      <c r="IKO93" s="379"/>
      <c r="IKP93" s="380"/>
      <c r="IKQ93" s="28"/>
      <c r="IKR93" s="381"/>
      <c r="IKS93" s="392"/>
      <c r="IKT93" s="388"/>
      <c r="IKU93" s="135"/>
      <c r="IKV93" s="135"/>
      <c r="IKW93" s="382"/>
      <c r="IKX93" s="135"/>
      <c r="IKY93" s="383"/>
      <c r="IKZ93" s="383"/>
      <c r="ILA93" s="379"/>
      <c r="ILB93" s="380"/>
      <c r="ILC93" s="28"/>
      <c r="ILD93" s="381"/>
      <c r="ILE93" s="392"/>
      <c r="ILF93" s="388"/>
      <c r="ILG93" s="135"/>
      <c r="ILH93" s="135"/>
      <c r="ILI93" s="382"/>
      <c r="ILJ93" s="135"/>
      <c r="ILK93" s="383"/>
      <c r="ILL93" s="383"/>
      <c r="ILM93" s="379"/>
      <c r="ILN93" s="380"/>
      <c r="ILO93" s="28"/>
      <c r="ILP93" s="381"/>
      <c r="ILQ93" s="392"/>
      <c r="ILR93" s="388"/>
      <c r="ILS93" s="135"/>
      <c r="ILT93" s="135"/>
      <c r="ILU93" s="382"/>
      <c r="ILV93" s="135"/>
      <c r="ILW93" s="383"/>
      <c r="ILX93" s="383"/>
      <c r="ILY93" s="379"/>
      <c r="ILZ93" s="380"/>
      <c r="IMA93" s="28"/>
      <c r="IMB93" s="381"/>
      <c r="IMC93" s="392"/>
      <c r="IMD93" s="388"/>
      <c r="IME93" s="135"/>
      <c r="IMF93" s="135"/>
      <c r="IMG93" s="382"/>
      <c r="IMH93" s="135"/>
      <c r="IMI93" s="383"/>
      <c r="IMJ93" s="383"/>
      <c r="IMK93" s="379"/>
      <c r="IML93" s="380"/>
      <c r="IMM93" s="28"/>
      <c r="IMN93" s="381"/>
      <c r="IMO93" s="392"/>
      <c r="IMP93" s="388"/>
      <c r="IMQ93" s="135"/>
      <c r="IMR93" s="135"/>
      <c r="IMS93" s="382"/>
      <c r="IMT93" s="135"/>
      <c r="IMU93" s="383"/>
      <c r="IMV93" s="383"/>
      <c r="IMW93" s="379"/>
      <c r="IMX93" s="380"/>
      <c r="IMY93" s="28"/>
      <c r="IMZ93" s="381"/>
      <c r="INA93" s="392"/>
      <c r="INB93" s="388"/>
      <c r="INC93" s="135"/>
      <c r="IND93" s="135"/>
      <c r="INE93" s="382"/>
      <c r="INF93" s="135"/>
      <c r="ING93" s="383"/>
      <c r="INH93" s="383"/>
      <c r="INI93" s="379"/>
      <c r="INJ93" s="380"/>
      <c r="INK93" s="28"/>
      <c r="INL93" s="381"/>
      <c r="INM93" s="392"/>
      <c r="INN93" s="388"/>
      <c r="INO93" s="135"/>
      <c r="INP93" s="135"/>
      <c r="INQ93" s="382"/>
      <c r="INR93" s="135"/>
      <c r="INS93" s="383"/>
      <c r="INT93" s="383"/>
      <c r="INU93" s="379"/>
      <c r="INV93" s="380"/>
      <c r="INW93" s="28"/>
      <c r="INX93" s="381"/>
      <c r="INY93" s="392"/>
      <c r="INZ93" s="388"/>
      <c r="IOA93" s="135"/>
      <c r="IOB93" s="135"/>
      <c r="IOC93" s="382"/>
      <c r="IOD93" s="135"/>
      <c r="IOE93" s="383"/>
      <c r="IOF93" s="383"/>
      <c r="IOG93" s="379"/>
      <c r="IOH93" s="380"/>
      <c r="IOI93" s="28"/>
      <c r="IOJ93" s="381"/>
      <c r="IOK93" s="392"/>
      <c r="IOL93" s="388"/>
      <c r="IOM93" s="135"/>
      <c r="ION93" s="135"/>
      <c r="IOO93" s="382"/>
      <c r="IOP93" s="135"/>
      <c r="IOQ93" s="383"/>
      <c r="IOR93" s="383"/>
      <c r="IOS93" s="379"/>
      <c r="IOT93" s="380"/>
      <c r="IOU93" s="28"/>
      <c r="IOV93" s="381"/>
      <c r="IOW93" s="392"/>
      <c r="IOX93" s="388"/>
      <c r="IOY93" s="135"/>
      <c r="IOZ93" s="135"/>
      <c r="IPA93" s="382"/>
      <c r="IPB93" s="135"/>
      <c r="IPC93" s="383"/>
      <c r="IPD93" s="383"/>
      <c r="IPE93" s="379"/>
      <c r="IPF93" s="380"/>
      <c r="IPG93" s="28"/>
      <c r="IPH93" s="381"/>
      <c r="IPI93" s="392"/>
      <c r="IPJ93" s="388"/>
      <c r="IPK93" s="135"/>
      <c r="IPL93" s="135"/>
      <c r="IPM93" s="382"/>
      <c r="IPN93" s="135"/>
      <c r="IPO93" s="383"/>
      <c r="IPP93" s="383"/>
      <c r="IPQ93" s="379"/>
      <c r="IPR93" s="380"/>
      <c r="IPS93" s="28"/>
      <c r="IPT93" s="381"/>
      <c r="IPU93" s="392"/>
      <c r="IPV93" s="388"/>
      <c r="IPW93" s="135"/>
      <c r="IPX93" s="135"/>
      <c r="IPY93" s="382"/>
      <c r="IPZ93" s="135"/>
      <c r="IQA93" s="383"/>
      <c r="IQB93" s="383"/>
      <c r="IQC93" s="379"/>
      <c r="IQD93" s="380"/>
      <c r="IQE93" s="28"/>
      <c r="IQF93" s="381"/>
      <c r="IQG93" s="392"/>
      <c r="IQH93" s="388"/>
      <c r="IQI93" s="135"/>
      <c r="IQJ93" s="135"/>
      <c r="IQK93" s="382"/>
      <c r="IQL93" s="135"/>
      <c r="IQM93" s="383"/>
      <c r="IQN93" s="383"/>
      <c r="IQO93" s="379"/>
      <c r="IQP93" s="380"/>
      <c r="IQQ93" s="28"/>
      <c r="IQR93" s="381"/>
      <c r="IQS93" s="392"/>
      <c r="IQT93" s="388"/>
      <c r="IQU93" s="135"/>
      <c r="IQV93" s="135"/>
      <c r="IQW93" s="382"/>
      <c r="IQX93" s="135"/>
      <c r="IQY93" s="383"/>
      <c r="IQZ93" s="383"/>
      <c r="IRA93" s="379"/>
      <c r="IRB93" s="380"/>
      <c r="IRC93" s="28"/>
      <c r="IRD93" s="381"/>
      <c r="IRE93" s="392"/>
      <c r="IRF93" s="388"/>
      <c r="IRG93" s="135"/>
      <c r="IRH93" s="135"/>
      <c r="IRI93" s="382"/>
      <c r="IRJ93" s="135"/>
      <c r="IRK93" s="383"/>
      <c r="IRL93" s="383"/>
      <c r="IRM93" s="379"/>
      <c r="IRN93" s="380"/>
      <c r="IRO93" s="28"/>
      <c r="IRP93" s="381"/>
      <c r="IRQ93" s="392"/>
      <c r="IRR93" s="388"/>
      <c r="IRS93" s="135"/>
      <c r="IRT93" s="135"/>
      <c r="IRU93" s="382"/>
      <c r="IRV93" s="135"/>
      <c r="IRW93" s="383"/>
      <c r="IRX93" s="383"/>
      <c r="IRY93" s="379"/>
      <c r="IRZ93" s="380"/>
      <c r="ISA93" s="28"/>
      <c r="ISB93" s="381"/>
      <c r="ISC93" s="392"/>
      <c r="ISD93" s="388"/>
      <c r="ISE93" s="135"/>
      <c r="ISF93" s="135"/>
      <c r="ISG93" s="382"/>
      <c r="ISH93" s="135"/>
      <c r="ISI93" s="383"/>
      <c r="ISJ93" s="383"/>
      <c r="ISK93" s="379"/>
      <c r="ISL93" s="380"/>
      <c r="ISM93" s="28"/>
      <c r="ISN93" s="381"/>
      <c r="ISO93" s="392"/>
      <c r="ISP93" s="388"/>
      <c r="ISQ93" s="135"/>
      <c r="ISR93" s="135"/>
      <c r="ISS93" s="382"/>
      <c r="IST93" s="135"/>
      <c r="ISU93" s="383"/>
      <c r="ISV93" s="383"/>
      <c r="ISW93" s="379"/>
      <c r="ISX93" s="380"/>
      <c r="ISY93" s="28"/>
      <c r="ISZ93" s="381"/>
      <c r="ITA93" s="392"/>
      <c r="ITB93" s="388"/>
      <c r="ITC93" s="135"/>
      <c r="ITD93" s="135"/>
      <c r="ITE93" s="382"/>
      <c r="ITF93" s="135"/>
      <c r="ITG93" s="383"/>
      <c r="ITH93" s="383"/>
      <c r="ITI93" s="379"/>
      <c r="ITJ93" s="380"/>
      <c r="ITK93" s="28"/>
      <c r="ITL93" s="381"/>
      <c r="ITM93" s="392"/>
      <c r="ITN93" s="388"/>
      <c r="ITO93" s="135"/>
      <c r="ITP93" s="135"/>
      <c r="ITQ93" s="382"/>
      <c r="ITR93" s="135"/>
      <c r="ITS93" s="383"/>
      <c r="ITT93" s="383"/>
      <c r="ITU93" s="379"/>
      <c r="ITV93" s="380"/>
      <c r="ITW93" s="28"/>
      <c r="ITX93" s="381"/>
      <c r="ITY93" s="392"/>
      <c r="ITZ93" s="388"/>
      <c r="IUA93" s="135"/>
      <c r="IUB93" s="135"/>
      <c r="IUC93" s="382"/>
      <c r="IUD93" s="135"/>
      <c r="IUE93" s="383"/>
      <c r="IUF93" s="383"/>
      <c r="IUG93" s="379"/>
      <c r="IUH93" s="380"/>
      <c r="IUI93" s="28"/>
      <c r="IUJ93" s="381"/>
      <c r="IUK93" s="392"/>
      <c r="IUL93" s="388"/>
      <c r="IUM93" s="135"/>
      <c r="IUN93" s="135"/>
      <c r="IUO93" s="382"/>
      <c r="IUP93" s="135"/>
      <c r="IUQ93" s="383"/>
      <c r="IUR93" s="383"/>
      <c r="IUS93" s="379"/>
      <c r="IUT93" s="380"/>
      <c r="IUU93" s="28"/>
      <c r="IUV93" s="381"/>
      <c r="IUW93" s="392"/>
      <c r="IUX93" s="388"/>
      <c r="IUY93" s="135"/>
      <c r="IUZ93" s="135"/>
      <c r="IVA93" s="382"/>
      <c r="IVB93" s="135"/>
      <c r="IVC93" s="383"/>
      <c r="IVD93" s="383"/>
      <c r="IVE93" s="379"/>
      <c r="IVF93" s="380"/>
      <c r="IVG93" s="28"/>
      <c r="IVH93" s="381"/>
      <c r="IVI93" s="392"/>
      <c r="IVJ93" s="388"/>
      <c r="IVK93" s="135"/>
      <c r="IVL93" s="135"/>
      <c r="IVM93" s="382"/>
      <c r="IVN93" s="135"/>
      <c r="IVO93" s="383"/>
      <c r="IVP93" s="383"/>
      <c r="IVQ93" s="379"/>
      <c r="IVR93" s="380"/>
      <c r="IVS93" s="28"/>
      <c r="IVT93" s="381"/>
      <c r="IVU93" s="392"/>
      <c r="IVV93" s="388"/>
      <c r="IVW93" s="135"/>
      <c r="IVX93" s="135"/>
      <c r="IVY93" s="382"/>
      <c r="IVZ93" s="135"/>
      <c r="IWA93" s="383"/>
      <c r="IWB93" s="383"/>
      <c r="IWC93" s="379"/>
      <c r="IWD93" s="380"/>
      <c r="IWE93" s="28"/>
      <c r="IWF93" s="381"/>
      <c r="IWG93" s="392"/>
      <c r="IWH93" s="388"/>
      <c r="IWI93" s="135"/>
      <c r="IWJ93" s="135"/>
      <c r="IWK93" s="382"/>
      <c r="IWL93" s="135"/>
      <c r="IWM93" s="383"/>
      <c r="IWN93" s="383"/>
      <c r="IWO93" s="379"/>
      <c r="IWP93" s="380"/>
      <c r="IWQ93" s="28"/>
      <c r="IWR93" s="381"/>
      <c r="IWS93" s="392"/>
      <c r="IWT93" s="388"/>
      <c r="IWU93" s="135"/>
      <c r="IWV93" s="135"/>
      <c r="IWW93" s="382"/>
      <c r="IWX93" s="135"/>
      <c r="IWY93" s="383"/>
      <c r="IWZ93" s="383"/>
      <c r="IXA93" s="379"/>
      <c r="IXB93" s="380"/>
      <c r="IXC93" s="28"/>
      <c r="IXD93" s="381"/>
      <c r="IXE93" s="392"/>
      <c r="IXF93" s="388"/>
      <c r="IXG93" s="135"/>
      <c r="IXH93" s="135"/>
      <c r="IXI93" s="382"/>
      <c r="IXJ93" s="135"/>
      <c r="IXK93" s="383"/>
      <c r="IXL93" s="383"/>
      <c r="IXM93" s="379"/>
      <c r="IXN93" s="380"/>
      <c r="IXO93" s="28"/>
      <c r="IXP93" s="381"/>
      <c r="IXQ93" s="392"/>
      <c r="IXR93" s="388"/>
      <c r="IXS93" s="135"/>
      <c r="IXT93" s="135"/>
      <c r="IXU93" s="382"/>
      <c r="IXV93" s="135"/>
      <c r="IXW93" s="383"/>
      <c r="IXX93" s="383"/>
      <c r="IXY93" s="379"/>
      <c r="IXZ93" s="380"/>
      <c r="IYA93" s="28"/>
      <c r="IYB93" s="381"/>
      <c r="IYC93" s="392"/>
      <c r="IYD93" s="388"/>
      <c r="IYE93" s="135"/>
      <c r="IYF93" s="135"/>
      <c r="IYG93" s="382"/>
      <c r="IYH93" s="135"/>
      <c r="IYI93" s="383"/>
      <c r="IYJ93" s="383"/>
      <c r="IYK93" s="379"/>
      <c r="IYL93" s="380"/>
      <c r="IYM93" s="28"/>
      <c r="IYN93" s="381"/>
      <c r="IYO93" s="392"/>
      <c r="IYP93" s="388"/>
      <c r="IYQ93" s="135"/>
      <c r="IYR93" s="135"/>
      <c r="IYS93" s="382"/>
      <c r="IYT93" s="135"/>
      <c r="IYU93" s="383"/>
      <c r="IYV93" s="383"/>
      <c r="IYW93" s="379"/>
      <c r="IYX93" s="380"/>
      <c r="IYY93" s="28"/>
      <c r="IYZ93" s="381"/>
      <c r="IZA93" s="392"/>
      <c r="IZB93" s="388"/>
      <c r="IZC93" s="135"/>
      <c r="IZD93" s="135"/>
      <c r="IZE93" s="382"/>
      <c r="IZF93" s="135"/>
      <c r="IZG93" s="383"/>
      <c r="IZH93" s="383"/>
      <c r="IZI93" s="379"/>
      <c r="IZJ93" s="380"/>
      <c r="IZK93" s="28"/>
      <c r="IZL93" s="381"/>
      <c r="IZM93" s="392"/>
      <c r="IZN93" s="388"/>
      <c r="IZO93" s="135"/>
      <c r="IZP93" s="135"/>
      <c r="IZQ93" s="382"/>
      <c r="IZR93" s="135"/>
      <c r="IZS93" s="383"/>
      <c r="IZT93" s="383"/>
      <c r="IZU93" s="379"/>
      <c r="IZV93" s="380"/>
      <c r="IZW93" s="28"/>
      <c r="IZX93" s="381"/>
      <c r="IZY93" s="392"/>
      <c r="IZZ93" s="388"/>
      <c r="JAA93" s="135"/>
      <c r="JAB93" s="135"/>
      <c r="JAC93" s="382"/>
      <c r="JAD93" s="135"/>
      <c r="JAE93" s="383"/>
      <c r="JAF93" s="383"/>
      <c r="JAG93" s="379"/>
      <c r="JAH93" s="380"/>
      <c r="JAI93" s="28"/>
      <c r="JAJ93" s="381"/>
      <c r="JAK93" s="392"/>
      <c r="JAL93" s="388"/>
      <c r="JAM93" s="135"/>
      <c r="JAN93" s="135"/>
      <c r="JAO93" s="382"/>
      <c r="JAP93" s="135"/>
      <c r="JAQ93" s="383"/>
      <c r="JAR93" s="383"/>
      <c r="JAS93" s="379"/>
      <c r="JAT93" s="380"/>
      <c r="JAU93" s="28"/>
      <c r="JAV93" s="381"/>
      <c r="JAW93" s="392"/>
      <c r="JAX93" s="388"/>
      <c r="JAY93" s="135"/>
      <c r="JAZ93" s="135"/>
      <c r="JBA93" s="382"/>
      <c r="JBB93" s="135"/>
      <c r="JBC93" s="383"/>
      <c r="JBD93" s="383"/>
      <c r="JBE93" s="379"/>
      <c r="JBF93" s="380"/>
      <c r="JBG93" s="28"/>
      <c r="JBH93" s="381"/>
      <c r="JBI93" s="392"/>
      <c r="JBJ93" s="388"/>
      <c r="JBK93" s="135"/>
      <c r="JBL93" s="135"/>
      <c r="JBM93" s="382"/>
      <c r="JBN93" s="135"/>
      <c r="JBO93" s="383"/>
      <c r="JBP93" s="383"/>
      <c r="JBQ93" s="379"/>
      <c r="JBR93" s="380"/>
      <c r="JBS93" s="28"/>
      <c r="JBT93" s="381"/>
      <c r="JBU93" s="392"/>
      <c r="JBV93" s="388"/>
      <c r="JBW93" s="135"/>
      <c r="JBX93" s="135"/>
      <c r="JBY93" s="382"/>
      <c r="JBZ93" s="135"/>
      <c r="JCA93" s="383"/>
      <c r="JCB93" s="383"/>
      <c r="JCC93" s="379"/>
      <c r="JCD93" s="380"/>
      <c r="JCE93" s="28"/>
      <c r="JCF93" s="381"/>
      <c r="JCG93" s="392"/>
      <c r="JCH93" s="388"/>
      <c r="JCI93" s="135"/>
      <c r="JCJ93" s="135"/>
      <c r="JCK93" s="382"/>
      <c r="JCL93" s="135"/>
      <c r="JCM93" s="383"/>
      <c r="JCN93" s="383"/>
      <c r="JCO93" s="379"/>
      <c r="JCP93" s="380"/>
      <c r="JCQ93" s="28"/>
      <c r="JCR93" s="381"/>
      <c r="JCS93" s="392"/>
      <c r="JCT93" s="388"/>
      <c r="JCU93" s="135"/>
      <c r="JCV93" s="135"/>
      <c r="JCW93" s="382"/>
      <c r="JCX93" s="135"/>
      <c r="JCY93" s="383"/>
      <c r="JCZ93" s="383"/>
      <c r="JDA93" s="379"/>
      <c r="JDB93" s="380"/>
      <c r="JDC93" s="28"/>
      <c r="JDD93" s="381"/>
      <c r="JDE93" s="392"/>
      <c r="JDF93" s="388"/>
      <c r="JDG93" s="135"/>
      <c r="JDH93" s="135"/>
      <c r="JDI93" s="382"/>
      <c r="JDJ93" s="135"/>
      <c r="JDK93" s="383"/>
      <c r="JDL93" s="383"/>
      <c r="JDM93" s="379"/>
      <c r="JDN93" s="380"/>
      <c r="JDO93" s="28"/>
      <c r="JDP93" s="381"/>
      <c r="JDQ93" s="392"/>
      <c r="JDR93" s="388"/>
      <c r="JDS93" s="135"/>
      <c r="JDT93" s="135"/>
      <c r="JDU93" s="382"/>
      <c r="JDV93" s="135"/>
      <c r="JDW93" s="383"/>
      <c r="JDX93" s="383"/>
      <c r="JDY93" s="379"/>
      <c r="JDZ93" s="380"/>
      <c r="JEA93" s="28"/>
      <c r="JEB93" s="381"/>
      <c r="JEC93" s="392"/>
      <c r="JED93" s="388"/>
      <c r="JEE93" s="135"/>
      <c r="JEF93" s="135"/>
      <c r="JEG93" s="382"/>
      <c r="JEH93" s="135"/>
      <c r="JEI93" s="383"/>
      <c r="JEJ93" s="383"/>
      <c r="JEK93" s="379"/>
      <c r="JEL93" s="380"/>
      <c r="JEM93" s="28"/>
      <c r="JEN93" s="381"/>
      <c r="JEO93" s="392"/>
      <c r="JEP93" s="388"/>
      <c r="JEQ93" s="135"/>
      <c r="JER93" s="135"/>
      <c r="JES93" s="382"/>
      <c r="JET93" s="135"/>
      <c r="JEU93" s="383"/>
      <c r="JEV93" s="383"/>
      <c r="JEW93" s="379"/>
      <c r="JEX93" s="380"/>
      <c r="JEY93" s="28"/>
      <c r="JEZ93" s="381"/>
      <c r="JFA93" s="392"/>
      <c r="JFB93" s="388"/>
      <c r="JFC93" s="135"/>
      <c r="JFD93" s="135"/>
      <c r="JFE93" s="382"/>
      <c r="JFF93" s="135"/>
      <c r="JFG93" s="383"/>
      <c r="JFH93" s="383"/>
      <c r="JFI93" s="379"/>
      <c r="JFJ93" s="380"/>
      <c r="JFK93" s="28"/>
      <c r="JFL93" s="381"/>
      <c r="JFM93" s="392"/>
      <c r="JFN93" s="388"/>
      <c r="JFO93" s="135"/>
      <c r="JFP93" s="135"/>
      <c r="JFQ93" s="382"/>
      <c r="JFR93" s="135"/>
      <c r="JFS93" s="383"/>
      <c r="JFT93" s="383"/>
      <c r="JFU93" s="379"/>
      <c r="JFV93" s="380"/>
      <c r="JFW93" s="28"/>
      <c r="JFX93" s="381"/>
      <c r="JFY93" s="392"/>
      <c r="JFZ93" s="388"/>
      <c r="JGA93" s="135"/>
      <c r="JGB93" s="135"/>
      <c r="JGC93" s="382"/>
      <c r="JGD93" s="135"/>
      <c r="JGE93" s="383"/>
      <c r="JGF93" s="383"/>
      <c r="JGG93" s="379"/>
      <c r="JGH93" s="380"/>
      <c r="JGI93" s="28"/>
      <c r="JGJ93" s="381"/>
      <c r="JGK93" s="392"/>
      <c r="JGL93" s="388"/>
      <c r="JGM93" s="135"/>
      <c r="JGN93" s="135"/>
      <c r="JGO93" s="382"/>
      <c r="JGP93" s="135"/>
      <c r="JGQ93" s="383"/>
      <c r="JGR93" s="383"/>
      <c r="JGS93" s="379"/>
      <c r="JGT93" s="380"/>
      <c r="JGU93" s="28"/>
      <c r="JGV93" s="381"/>
      <c r="JGW93" s="392"/>
      <c r="JGX93" s="388"/>
      <c r="JGY93" s="135"/>
      <c r="JGZ93" s="135"/>
      <c r="JHA93" s="382"/>
      <c r="JHB93" s="135"/>
      <c r="JHC93" s="383"/>
      <c r="JHD93" s="383"/>
      <c r="JHE93" s="379"/>
      <c r="JHF93" s="380"/>
      <c r="JHG93" s="28"/>
      <c r="JHH93" s="381"/>
      <c r="JHI93" s="392"/>
      <c r="JHJ93" s="388"/>
      <c r="JHK93" s="135"/>
      <c r="JHL93" s="135"/>
      <c r="JHM93" s="382"/>
      <c r="JHN93" s="135"/>
      <c r="JHO93" s="383"/>
      <c r="JHP93" s="383"/>
      <c r="JHQ93" s="379"/>
      <c r="JHR93" s="380"/>
      <c r="JHS93" s="28"/>
      <c r="JHT93" s="381"/>
      <c r="JHU93" s="392"/>
      <c r="JHV93" s="388"/>
      <c r="JHW93" s="135"/>
      <c r="JHX93" s="135"/>
      <c r="JHY93" s="382"/>
      <c r="JHZ93" s="135"/>
      <c r="JIA93" s="383"/>
      <c r="JIB93" s="383"/>
      <c r="JIC93" s="379"/>
      <c r="JID93" s="380"/>
      <c r="JIE93" s="28"/>
      <c r="JIF93" s="381"/>
      <c r="JIG93" s="392"/>
      <c r="JIH93" s="388"/>
      <c r="JII93" s="135"/>
      <c r="JIJ93" s="135"/>
      <c r="JIK93" s="382"/>
      <c r="JIL93" s="135"/>
      <c r="JIM93" s="383"/>
      <c r="JIN93" s="383"/>
      <c r="JIO93" s="379"/>
      <c r="JIP93" s="380"/>
      <c r="JIQ93" s="28"/>
      <c r="JIR93" s="381"/>
      <c r="JIS93" s="392"/>
      <c r="JIT93" s="388"/>
      <c r="JIU93" s="135"/>
      <c r="JIV93" s="135"/>
      <c r="JIW93" s="382"/>
      <c r="JIX93" s="135"/>
      <c r="JIY93" s="383"/>
      <c r="JIZ93" s="383"/>
      <c r="JJA93" s="379"/>
      <c r="JJB93" s="380"/>
      <c r="JJC93" s="28"/>
      <c r="JJD93" s="381"/>
      <c r="JJE93" s="392"/>
      <c r="JJF93" s="388"/>
      <c r="JJG93" s="135"/>
      <c r="JJH93" s="135"/>
      <c r="JJI93" s="382"/>
      <c r="JJJ93" s="135"/>
      <c r="JJK93" s="383"/>
      <c r="JJL93" s="383"/>
      <c r="JJM93" s="379"/>
      <c r="JJN93" s="380"/>
      <c r="JJO93" s="28"/>
      <c r="JJP93" s="381"/>
      <c r="JJQ93" s="392"/>
      <c r="JJR93" s="388"/>
      <c r="JJS93" s="135"/>
      <c r="JJT93" s="135"/>
      <c r="JJU93" s="382"/>
      <c r="JJV93" s="135"/>
      <c r="JJW93" s="383"/>
      <c r="JJX93" s="383"/>
      <c r="JJY93" s="379"/>
      <c r="JJZ93" s="380"/>
      <c r="JKA93" s="28"/>
      <c r="JKB93" s="381"/>
      <c r="JKC93" s="392"/>
      <c r="JKD93" s="388"/>
      <c r="JKE93" s="135"/>
      <c r="JKF93" s="135"/>
      <c r="JKG93" s="382"/>
      <c r="JKH93" s="135"/>
      <c r="JKI93" s="383"/>
      <c r="JKJ93" s="383"/>
      <c r="JKK93" s="379"/>
      <c r="JKL93" s="380"/>
      <c r="JKM93" s="28"/>
      <c r="JKN93" s="381"/>
      <c r="JKO93" s="392"/>
      <c r="JKP93" s="388"/>
      <c r="JKQ93" s="135"/>
      <c r="JKR93" s="135"/>
      <c r="JKS93" s="382"/>
      <c r="JKT93" s="135"/>
      <c r="JKU93" s="383"/>
      <c r="JKV93" s="383"/>
      <c r="JKW93" s="379"/>
      <c r="JKX93" s="380"/>
      <c r="JKY93" s="28"/>
      <c r="JKZ93" s="381"/>
      <c r="JLA93" s="392"/>
      <c r="JLB93" s="388"/>
      <c r="JLC93" s="135"/>
      <c r="JLD93" s="135"/>
      <c r="JLE93" s="382"/>
      <c r="JLF93" s="135"/>
      <c r="JLG93" s="383"/>
      <c r="JLH93" s="383"/>
      <c r="JLI93" s="379"/>
      <c r="JLJ93" s="380"/>
      <c r="JLK93" s="28"/>
      <c r="JLL93" s="381"/>
      <c r="JLM93" s="392"/>
      <c r="JLN93" s="388"/>
      <c r="JLO93" s="135"/>
      <c r="JLP93" s="135"/>
      <c r="JLQ93" s="382"/>
      <c r="JLR93" s="135"/>
      <c r="JLS93" s="383"/>
      <c r="JLT93" s="383"/>
      <c r="JLU93" s="379"/>
      <c r="JLV93" s="380"/>
      <c r="JLW93" s="28"/>
      <c r="JLX93" s="381"/>
      <c r="JLY93" s="392"/>
      <c r="JLZ93" s="388"/>
      <c r="JMA93" s="135"/>
      <c r="JMB93" s="135"/>
      <c r="JMC93" s="382"/>
      <c r="JMD93" s="135"/>
      <c r="JME93" s="383"/>
      <c r="JMF93" s="383"/>
      <c r="JMG93" s="379"/>
      <c r="JMH93" s="380"/>
      <c r="JMI93" s="28"/>
      <c r="JMJ93" s="381"/>
      <c r="JMK93" s="392"/>
      <c r="JML93" s="388"/>
      <c r="JMM93" s="135"/>
      <c r="JMN93" s="135"/>
      <c r="JMO93" s="382"/>
      <c r="JMP93" s="135"/>
      <c r="JMQ93" s="383"/>
      <c r="JMR93" s="383"/>
      <c r="JMS93" s="379"/>
      <c r="JMT93" s="380"/>
      <c r="JMU93" s="28"/>
      <c r="JMV93" s="381"/>
      <c r="JMW93" s="392"/>
      <c r="JMX93" s="388"/>
      <c r="JMY93" s="135"/>
      <c r="JMZ93" s="135"/>
      <c r="JNA93" s="382"/>
      <c r="JNB93" s="135"/>
      <c r="JNC93" s="383"/>
      <c r="JND93" s="383"/>
      <c r="JNE93" s="379"/>
      <c r="JNF93" s="380"/>
      <c r="JNG93" s="28"/>
      <c r="JNH93" s="381"/>
      <c r="JNI93" s="392"/>
      <c r="JNJ93" s="388"/>
      <c r="JNK93" s="135"/>
      <c r="JNL93" s="135"/>
      <c r="JNM93" s="382"/>
      <c r="JNN93" s="135"/>
      <c r="JNO93" s="383"/>
      <c r="JNP93" s="383"/>
      <c r="JNQ93" s="379"/>
      <c r="JNR93" s="380"/>
      <c r="JNS93" s="28"/>
      <c r="JNT93" s="381"/>
      <c r="JNU93" s="392"/>
      <c r="JNV93" s="388"/>
      <c r="JNW93" s="135"/>
      <c r="JNX93" s="135"/>
      <c r="JNY93" s="382"/>
      <c r="JNZ93" s="135"/>
      <c r="JOA93" s="383"/>
      <c r="JOB93" s="383"/>
      <c r="JOC93" s="379"/>
      <c r="JOD93" s="380"/>
      <c r="JOE93" s="28"/>
      <c r="JOF93" s="381"/>
      <c r="JOG93" s="392"/>
      <c r="JOH93" s="388"/>
      <c r="JOI93" s="135"/>
      <c r="JOJ93" s="135"/>
      <c r="JOK93" s="382"/>
      <c r="JOL93" s="135"/>
      <c r="JOM93" s="383"/>
      <c r="JON93" s="383"/>
      <c r="JOO93" s="379"/>
      <c r="JOP93" s="380"/>
      <c r="JOQ93" s="28"/>
      <c r="JOR93" s="381"/>
      <c r="JOS93" s="392"/>
      <c r="JOT93" s="388"/>
      <c r="JOU93" s="135"/>
      <c r="JOV93" s="135"/>
      <c r="JOW93" s="382"/>
      <c r="JOX93" s="135"/>
      <c r="JOY93" s="383"/>
      <c r="JOZ93" s="383"/>
      <c r="JPA93" s="379"/>
      <c r="JPB93" s="380"/>
      <c r="JPC93" s="28"/>
      <c r="JPD93" s="381"/>
      <c r="JPE93" s="392"/>
      <c r="JPF93" s="388"/>
      <c r="JPG93" s="135"/>
      <c r="JPH93" s="135"/>
      <c r="JPI93" s="382"/>
      <c r="JPJ93" s="135"/>
      <c r="JPK93" s="383"/>
      <c r="JPL93" s="383"/>
      <c r="JPM93" s="379"/>
      <c r="JPN93" s="380"/>
      <c r="JPO93" s="28"/>
      <c r="JPP93" s="381"/>
      <c r="JPQ93" s="392"/>
      <c r="JPR93" s="388"/>
      <c r="JPS93" s="135"/>
      <c r="JPT93" s="135"/>
      <c r="JPU93" s="382"/>
      <c r="JPV93" s="135"/>
      <c r="JPW93" s="383"/>
      <c r="JPX93" s="383"/>
      <c r="JPY93" s="379"/>
      <c r="JPZ93" s="380"/>
      <c r="JQA93" s="28"/>
      <c r="JQB93" s="381"/>
      <c r="JQC93" s="392"/>
      <c r="JQD93" s="388"/>
      <c r="JQE93" s="135"/>
      <c r="JQF93" s="135"/>
      <c r="JQG93" s="382"/>
      <c r="JQH93" s="135"/>
      <c r="JQI93" s="383"/>
      <c r="JQJ93" s="383"/>
      <c r="JQK93" s="379"/>
      <c r="JQL93" s="380"/>
      <c r="JQM93" s="28"/>
      <c r="JQN93" s="381"/>
      <c r="JQO93" s="392"/>
      <c r="JQP93" s="388"/>
      <c r="JQQ93" s="135"/>
      <c r="JQR93" s="135"/>
      <c r="JQS93" s="382"/>
      <c r="JQT93" s="135"/>
      <c r="JQU93" s="383"/>
      <c r="JQV93" s="383"/>
      <c r="JQW93" s="379"/>
      <c r="JQX93" s="380"/>
      <c r="JQY93" s="28"/>
      <c r="JQZ93" s="381"/>
      <c r="JRA93" s="392"/>
      <c r="JRB93" s="388"/>
      <c r="JRC93" s="135"/>
      <c r="JRD93" s="135"/>
      <c r="JRE93" s="382"/>
      <c r="JRF93" s="135"/>
      <c r="JRG93" s="383"/>
      <c r="JRH93" s="383"/>
      <c r="JRI93" s="379"/>
      <c r="JRJ93" s="380"/>
      <c r="JRK93" s="28"/>
      <c r="JRL93" s="381"/>
      <c r="JRM93" s="392"/>
      <c r="JRN93" s="388"/>
      <c r="JRO93" s="135"/>
      <c r="JRP93" s="135"/>
      <c r="JRQ93" s="382"/>
      <c r="JRR93" s="135"/>
      <c r="JRS93" s="383"/>
      <c r="JRT93" s="383"/>
      <c r="JRU93" s="379"/>
      <c r="JRV93" s="380"/>
      <c r="JRW93" s="28"/>
      <c r="JRX93" s="381"/>
      <c r="JRY93" s="392"/>
      <c r="JRZ93" s="388"/>
      <c r="JSA93" s="135"/>
      <c r="JSB93" s="135"/>
      <c r="JSC93" s="382"/>
      <c r="JSD93" s="135"/>
      <c r="JSE93" s="383"/>
      <c r="JSF93" s="383"/>
      <c r="JSG93" s="379"/>
      <c r="JSH93" s="380"/>
      <c r="JSI93" s="28"/>
      <c r="JSJ93" s="381"/>
      <c r="JSK93" s="392"/>
      <c r="JSL93" s="388"/>
      <c r="JSM93" s="135"/>
      <c r="JSN93" s="135"/>
      <c r="JSO93" s="382"/>
      <c r="JSP93" s="135"/>
      <c r="JSQ93" s="383"/>
      <c r="JSR93" s="383"/>
      <c r="JSS93" s="379"/>
      <c r="JST93" s="380"/>
      <c r="JSU93" s="28"/>
      <c r="JSV93" s="381"/>
      <c r="JSW93" s="392"/>
      <c r="JSX93" s="388"/>
      <c r="JSY93" s="135"/>
      <c r="JSZ93" s="135"/>
      <c r="JTA93" s="382"/>
      <c r="JTB93" s="135"/>
      <c r="JTC93" s="383"/>
      <c r="JTD93" s="383"/>
      <c r="JTE93" s="379"/>
      <c r="JTF93" s="380"/>
      <c r="JTG93" s="28"/>
      <c r="JTH93" s="381"/>
      <c r="JTI93" s="392"/>
      <c r="JTJ93" s="388"/>
      <c r="JTK93" s="135"/>
      <c r="JTL93" s="135"/>
      <c r="JTM93" s="382"/>
      <c r="JTN93" s="135"/>
      <c r="JTO93" s="383"/>
      <c r="JTP93" s="383"/>
      <c r="JTQ93" s="379"/>
      <c r="JTR93" s="380"/>
      <c r="JTS93" s="28"/>
      <c r="JTT93" s="381"/>
      <c r="JTU93" s="392"/>
      <c r="JTV93" s="388"/>
      <c r="JTW93" s="135"/>
      <c r="JTX93" s="135"/>
      <c r="JTY93" s="382"/>
      <c r="JTZ93" s="135"/>
      <c r="JUA93" s="383"/>
      <c r="JUB93" s="383"/>
      <c r="JUC93" s="379"/>
      <c r="JUD93" s="380"/>
      <c r="JUE93" s="28"/>
      <c r="JUF93" s="381"/>
      <c r="JUG93" s="392"/>
      <c r="JUH93" s="388"/>
      <c r="JUI93" s="135"/>
      <c r="JUJ93" s="135"/>
      <c r="JUK93" s="382"/>
      <c r="JUL93" s="135"/>
      <c r="JUM93" s="383"/>
      <c r="JUN93" s="383"/>
      <c r="JUO93" s="379"/>
      <c r="JUP93" s="380"/>
      <c r="JUQ93" s="28"/>
      <c r="JUR93" s="381"/>
      <c r="JUS93" s="392"/>
      <c r="JUT93" s="388"/>
      <c r="JUU93" s="135"/>
      <c r="JUV93" s="135"/>
      <c r="JUW93" s="382"/>
      <c r="JUX93" s="135"/>
      <c r="JUY93" s="383"/>
      <c r="JUZ93" s="383"/>
      <c r="JVA93" s="379"/>
      <c r="JVB93" s="380"/>
      <c r="JVC93" s="28"/>
      <c r="JVD93" s="381"/>
      <c r="JVE93" s="392"/>
      <c r="JVF93" s="388"/>
      <c r="JVG93" s="135"/>
      <c r="JVH93" s="135"/>
      <c r="JVI93" s="382"/>
      <c r="JVJ93" s="135"/>
      <c r="JVK93" s="383"/>
      <c r="JVL93" s="383"/>
      <c r="JVM93" s="379"/>
      <c r="JVN93" s="380"/>
      <c r="JVO93" s="28"/>
      <c r="JVP93" s="381"/>
      <c r="JVQ93" s="392"/>
      <c r="JVR93" s="388"/>
      <c r="JVS93" s="135"/>
      <c r="JVT93" s="135"/>
      <c r="JVU93" s="382"/>
      <c r="JVV93" s="135"/>
      <c r="JVW93" s="383"/>
      <c r="JVX93" s="383"/>
      <c r="JVY93" s="379"/>
      <c r="JVZ93" s="380"/>
      <c r="JWA93" s="28"/>
      <c r="JWB93" s="381"/>
      <c r="JWC93" s="392"/>
      <c r="JWD93" s="388"/>
      <c r="JWE93" s="135"/>
      <c r="JWF93" s="135"/>
      <c r="JWG93" s="382"/>
      <c r="JWH93" s="135"/>
      <c r="JWI93" s="383"/>
      <c r="JWJ93" s="383"/>
      <c r="JWK93" s="379"/>
      <c r="JWL93" s="380"/>
      <c r="JWM93" s="28"/>
      <c r="JWN93" s="381"/>
      <c r="JWO93" s="392"/>
      <c r="JWP93" s="388"/>
      <c r="JWQ93" s="135"/>
      <c r="JWR93" s="135"/>
      <c r="JWS93" s="382"/>
      <c r="JWT93" s="135"/>
      <c r="JWU93" s="383"/>
      <c r="JWV93" s="383"/>
      <c r="JWW93" s="379"/>
      <c r="JWX93" s="380"/>
      <c r="JWY93" s="28"/>
      <c r="JWZ93" s="381"/>
      <c r="JXA93" s="392"/>
      <c r="JXB93" s="388"/>
      <c r="JXC93" s="135"/>
      <c r="JXD93" s="135"/>
      <c r="JXE93" s="382"/>
      <c r="JXF93" s="135"/>
      <c r="JXG93" s="383"/>
      <c r="JXH93" s="383"/>
      <c r="JXI93" s="379"/>
      <c r="JXJ93" s="380"/>
      <c r="JXK93" s="28"/>
      <c r="JXL93" s="381"/>
      <c r="JXM93" s="392"/>
      <c r="JXN93" s="388"/>
      <c r="JXO93" s="135"/>
      <c r="JXP93" s="135"/>
      <c r="JXQ93" s="382"/>
      <c r="JXR93" s="135"/>
      <c r="JXS93" s="383"/>
      <c r="JXT93" s="383"/>
      <c r="JXU93" s="379"/>
      <c r="JXV93" s="380"/>
      <c r="JXW93" s="28"/>
      <c r="JXX93" s="381"/>
      <c r="JXY93" s="392"/>
      <c r="JXZ93" s="388"/>
      <c r="JYA93" s="135"/>
      <c r="JYB93" s="135"/>
      <c r="JYC93" s="382"/>
      <c r="JYD93" s="135"/>
      <c r="JYE93" s="383"/>
      <c r="JYF93" s="383"/>
      <c r="JYG93" s="379"/>
      <c r="JYH93" s="380"/>
      <c r="JYI93" s="28"/>
      <c r="JYJ93" s="381"/>
      <c r="JYK93" s="392"/>
      <c r="JYL93" s="388"/>
      <c r="JYM93" s="135"/>
      <c r="JYN93" s="135"/>
      <c r="JYO93" s="382"/>
      <c r="JYP93" s="135"/>
      <c r="JYQ93" s="383"/>
      <c r="JYR93" s="383"/>
      <c r="JYS93" s="379"/>
      <c r="JYT93" s="380"/>
      <c r="JYU93" s="28"/>
      <c r="JYV93" s="381"/>
      <c r="JYW93" s="392"/>
      <c r="JYX93" s="388"/>
      <c r="JYY93" s="135"/>
      <c r="JYZ93" s="135"/>
      <c r="JZA93" s="382"/>
      <c r="JZB93" s="135"/>
      <c r="JZC93" s="383"/>
      <c r="JZD93" s="383"/>
      <c r="JZE93" s="379"/>
      <c r="JZF93" s="380"/>
      <c r="JZG93" s="28"/>
      <c r="JZH93" s="381"/>
      <c r="JZI93" s="392"/>
      <c r="JZJ93" s="388"/>
      <c r="JZK93" s="135"/>
      <c r="JZL93" s="135"/>
      <c r="JZM93" s="382"/>
      <c r="JZN93" s="135"/>
      <c r="JZO93" s="383"/>
      <c r="JZP93" s="383"/>
      <c r="JZQ93" s="379"/>
      <c r="JZR93" s="380"/>
      <c r="JZS93" s="28"/>
      <c r="JZT93" s="381"/>
      <c r="JZU93" s="392"/>
      <c r="JZV93" s="388"/>
      <c r="JZW93" s="135"/>
      <c r="JZX93" s="135"/>
      <c r="JZY93" s="382"/>
      <c r="JZZ93" s="135"/>
      <c r="KAA93" s="383"/>
      <c r="KAB93" s="383"/>
      <c r="KAC93" s="379"/>
      <c r="KAD93" s="380"/>
      <c r="KAE93" s="28"/>
      <c r="KAF93" s="381"/>
      <c r="KAG93" s="392"/>
      <c r="KAH93" s="388"/>
      <c r="KAI93" s="135"/>
      <c r="KAJ93" s="135"/>
      <c r="KAK93" s="382"/>
      <c r="KAL93" s="135"/>
      <c r="KAM93" s="383"/>
      <c r="KAN93" s="383"/>
      <c r="KAO93" s="379"/>
      <c r="KAP93" s="380"/>
      <c r="KAQ93" s="28"/>
      <c r="KAR93" s="381"/>
      <c r="KAS93" s="392"/>
      <c r="KAT93" s="388"/>
      <c r="KAU93" s="135"/>
      <c r="KAV93" s="135"/>
      <c r="KAW93" s="382"/>
      <c r="KAX93" s="135"/>
      <c r="KAY93" s="383"/>
      <c r="KAZ93" s="383"/>
      <c r="KBA93" s="379"/>
      <c r="KBB93" s="380"/>
      <c r="KBC93" s="28"/>
      <c r="KBD93" s="381"/>
      <c r="KBE93" s="392"/>
      <c r="KBF93" s="388"/>
      <c r="KBG93" s="135"/>
      <c r="KBH93" s="135"/>
      <c r="KBI93" s="382"/>
      <c r="KBJ93" s="135"/>
      <c r="KBK93" s="383"/>
      <c r="KBL93" s="383"/>
      <c r="KBM93" s="379"/>
      <c r="KBN93" s="380"/>
      <c r="KBO93" s="28"/>
      <c r="KBP93" s="381"/>
      <c r="KBQ93" s="392"/>
      <c r="KBR93" s="388"/>
      <c r="KBS93" s="135"/>
      <c r="KBT93" s="135"/>
      <c r="KBU93" s="382"/>
      <c r="KBV93" s="135"/>
      <c r="KBW93" s="383"/>
      <c r="KBX93" s="383"/>
      <c r="KBY93" s="379"/>
      <c r="KBZ93" s="380"/>
      <c r="KCA93" s="28"/>
      <c r="KCB93" s="381"/>
      <c r="KCC93" s="392"/>
      <c r="KCD93" s="388"/>
      <c r="KCE93" s="135"/>
      <c r="KCF93" s="135"/>
      <c r="KCG93" s="382"/>
      <c r="KCH93" s="135"/>
      <c r="KCI93" s="383"/>
      <c r="KCJ93" s="383"/>
      <c r="KCK93" s="379"/>
      <c r="KCL93" s="380"/>
      <c r="KCM93" s="28"/>
      <c r="KCN93" s="381"/>
      <c r="KCO93" s="392"/>
      <c r="KCP93" s="388"/>
      <c r="KCQ93" s="135"/>
      <c r="KCR93" s="135"/>
      <c r="KCS93" s="382"/>
      <c r="KCT93" s="135"/>
      <c r="KCU93" s="383"/>
      <c r="KCV93" s="383"/>
      <c r="KCW93" s="379"/>
      <c r="KCX93" s="380"/>
      <c r="KCY93" s="28"/>
      <c r="KCZ93" s="381"/>
      <c r="KDA93" s="392"/>
      <c r="KDB93" s="388"/>
      <c r="KDC93" s="135"/>
      <c r="KDD93" s="135"/>
      <c r="KDE93" s="382"/>
      <c r="KDF93" s="135"/>
      <c r="KDG93" s="383"/>
      <c r="KDH93" s="383"/>
      <c r="KDI93" s="379"/>
      <c r="KDJ93" s="380"/>
      <c r="KDK93" s="28"/>
      <c r="KDL93" s="381"/>
      <c r="KDM93" s="392"/>
      <c r="KDN93" s="388"/>
      <c r="KDO93" s="135"/>
      <c r="KDP93" s="135"/>
      <c r="KDQ93" s="382"/>
      <c r="KDR93" s="135"/>
      <c r="KDS93" s="383"/>
      <c r="KDT93" s="383"/>
      <c r="KDU93" s="379"/>
      <c r="KDV93" s="380"/>
      <c r="KDW93" s="28"/>
      <c r="KDX93" s="381"/>
      <c r="KDY93" s="392"/>
      <c r="KDZ93" s="388"/>
      <c r="KEA93" s="135"/>
      <c r="KEB93" s="135"/>
      <c r="KEC93" s="382"/>
      <c r="KED93" s="135"/>
      <c r="KEE93" s="383"/>
      <c r="KEF93" s="383"/>
      <c r="KEG93" s="379"/>
      <c r="KEH93" s="380"/>
      <c r="KEI93" s="28"/>
      <c r="KEJ93" s="381"/>
      <c r="KEK93" s="392"/>
      <c r="KEL93" s="388"/>
      <c r="KEM93" s="135"/>
      <c r="KEN93" s="135"/>
      <c r="KEO93" s="382"/>
      <c r="KEP93" s="135"/>
      <c r="KEQ93" s="383"/>
      <c r="KER93" s="383"/>
      <c r="KES93" s="379"/>
      <c r="KET93" s="380"/>
      <c r="KEU93" s="28"/>
      <c r="KEV93" s="381"/>
      <c r="KEW93" s="392"/>
      <c r="KEX93" s="388"/>
      <c r="KEY93" s="135"/>
      <c r="KEZ93" s="135"/>
      <c r="KFA93" s="382"/>
      <c r="KFB93" s="135"/>
      <c r="KFC93" s="383"/>
      <c r="KFD93" s="383"/>
      <c r="KFE93" s="379"/>
      <c r="KFF93" s="380"/>
      <c r="KFG93" s="28"/>
      <c r="KFH93" s="381"/>
      <c r="KFI93" s="392"/>
      <c r="KFJ93" s="388"/>
      <c r="KFK93" s="135"/>
      <c r="KFL93" s="135"/>
      <c r="KFM93" s="382"/>
      <c r="KFN93" s="135"/>
      <c r="KFO93" s="383"/>
      <c r="KFP93" s="383"/>
      <c r="KFQ93" s="379"/>
      <c r="KFR93" s="380"/>
      <c r="KFS93" s="28"/>
      <c r="KFT93" s="381"/>
      <c r="KFU93" s="392"/>
      <c r="KFV93" s="388"/>
      <c r="KFW93" s="135"/>
      <c r="KFX93" s="135"/>
      <c r="KFY93" s="382"/>
      <c r="KFZ93" s="135"/>
      <c r="KGA93" s="383"/>
      <c r="KGB93" s="383"/>
      <c r="KGC93" s="379"/>
      <c r="KGD93" s="380"/>
      <c r="KGE93" s="28"/>
      <c r="KGF93" s="381"/>
      <c r="KGG93" s="392"/>
      <c r="KGH93" s="388"/>
      <c r="KGI93" s="135"/>
      <c r="KGJ93" s="135"/>
      <c r="KGK93" s="382"/>
      <c r="KGL93" s="135"/>
      <c r="KGM93" s="383"/>
      <c r="KGN93" s="383"/>
      <c r="KGO93" s="379"/>
      <c r="KGP93" s="380"/>
      <c r="KGQ93" s="28"/>
      <c r="KGR93" s="381"/>
      <c r="KGS93" s="392"/>
      <c r="KGT93" s="388"/>
      <c r="KGU93" s="135"/>
      <c r="KGV93" s="135"/>
      <c r="KGW93" s="382"/>
      <c r="KGX93" s="135"/>
      <c r="KGY93" s="383"/>
      <c r="KGZ93" s="383"/>
      <c r="KHA93" s="379"/>
      <c r="KHB93" s="380"/>
      <c r="KHC93" s="28"/>
      <c r="KHD93" s="381"/>
      <c r="KHE93" s="392"/>
      <c r="KHF93" s="388"/>
      <c r="KHG93" s="135"/>
      <c r="KHH93" s="135"/>
      <c r="KHI93" s="382"/>
      <c r="KHJ93" s="135"/>
      <c r="KHK93" s="383"/>
      <c r="KHL93" s="383"/>
      <c r="KHM93" s="379"/>
      <c r="KHN93" s="380"/>
      <c r="KHO93" s="28"/>
      <c r="KHP93" s="381"/>
      <c r="KHQ93" s="392"/>
      <c r="KHR93" s="388"/>
      <c r="KHS93" s="135"/>
      <c r="KHT93" s="135"/>
      <c r="KHU93" s="382"/>
      <c r="KHV93" s="135"/>
      <c r="KHW93" s="383"/>
      <c r="KHX93" s="383"/>
      <c r="KHY93" s="379"/>
      <c r="KHZ93" s="380"/>
      <c r="KIA93" s="28"/>
      <c r="KIB93" s="381"/>
      <c r="KIC93" s="392"/>
      <c r="KID93" s="388"/>
      <c r="KIE93" s="135"/>
      <c r="KIF93" s="135"/>
      <c r="KIG93" s="382"/>
      <c r="KIH93" s="135"/>
      <c r="KII93" s="383"/>
      <c r="KIJ93" s="383"/>
      <c r="KIK93" s="379"/>
      <c r="KIL93" s="380"/>
      <c r="KIM93" s="28"/>
      <c r="KIN93" s="381"/>
      <c r="KIO93" s="392"/>
      <c r="KIP93" s="388"/>
      <c r="KIQ93" s="135"/>
      <c r="KIR93" s="135"/>
      <c r="KIS93" s="382"/>
      <c r="KIT93" s="135"/>
      <c r="KIU93" s="383"/>
      <c r="KIV93" s="383"/>
      <c r="KIW93" s="379"/>
      <c r="KIX93" s="380"/>
      <c r="KIY93" s="28"/>
      <c r="KIZ93" s="381"/>
      <c r="KJA93" s="392"/>
      <c r="KJB93" s="388"/>
      <c r="KJC93" s="135"/>
      <c r="KJD93" s="135"/>
      <c r="KJE93" s="382"/>
      <c r="KJF93" s="135"/>
      <c r="KJG93" s="383"/>
      <c r="KJH93" s="383"/>
      <c r="KJI93" s="379"/>
      <c r="KJJ93" s="380"/>
      <c r="KJK93" s="28"/>
      <c r="KJL93" s="381"/>
      <c r="KJM93" s="392"/>
      <c r="KJN93" s="388"/>
      <c r="KJO93" s="135"/>
      <c r="KJP93" s="135"/>
      <c r="KJQ93" s="382"/>
      <c r="KJR93" s="135"/>
      <c r="KJS93" s="383"/>
      <c r="KJT93" s="383"/>
      <c r="KJU93" s="379"/>
      <c r="KJV93" s="380"/>
      <c r="KJW93" s="28"/>
      <c r="KJX93" s="381"/>
      <c r="KJY93" s="392"/>
      <c r="KJZ93" s="388"/>
      <c r="KKA93" s="135"/>
      <c r="KKB93" s="135"/>
      <c r="KKC93" s="382"/>
      <c r="KKD93" s="135"/>
      <c r="KKE93" s="383"/>
      <c r="KKF93" s="383"/>
      <c r="KKG93" s="379"/>
      <c r="KKH93" s="380"/>
      <c r="KKI93" s="28"/>
      <c r="KKJ93" s="381"/>
      <c r="KKK93" s="392"/>
      <c r="KKL93" s="388"/>
      <c r="KKM93" s="135"/>
      <c r="KKN93" s="135"/>
      <c r="KKO93" s="382"/>
      <c r="KKP93" s="135"/>
      <c r="KKQ93" s="383"/>
      <c r="KKR93" s="383"/>
      <c r="KKS93" s="379"/>
      <c r="KKT93" s="380"/>
      <c r="KKU93" s="28"/>
      <c r="KKV93" s="381"/>
      <c r="KKW93" s="392"/>
      <c r="KKX93" s="388"/>
      <c r="KKY93" s="135"/>
      <c r="KKZ93" s="135"/>
      <c r="KLA93" s="382"/>
      <c r="KLB93" s="135"/>
      <c r="KLC93" s="383"/>
      <c r="KLD93" s="383"/>
      <c r="KLE93" s="379"/>
      <c r="KLF93" s="380"/>
      <c r="KLG93" s="28"/>
      <c r="KLH93" s="381"/>
      <c r="KLI93" s="392"/>
      <c r="KLJ93" s="388"/>
      <c r="KLK93" s="135"/>
      <c r="KLL93" s="135"/>
      <c r="KLM93" s="382"/>
      <c r="KLN93" s="135"/>
      <c r="KLO93" s="383"/>
      <c r="KLP93" s="383"/>
      <c r="KLQ93" s="379"/>
      <c r="KLR93" s="380"/>
      <c r="KLS93" s="28"/>
      <c r="KLT93" s="381"/>
      <c r="KLU93" s="392"/>
      <c r="KLV93" s="388"/>
      <c r="KLW93" s="135"/>
      <c r="KLX93" s="135"/>
      <c r="KLY93" s="382"/>
      <c r="KLZ93" s="135"/>
      <c r="KMA93" s="383"/>
      <c r="KMB93" s="383"/>
      <c r="KMC93" s="379"/>
      <c r="KMD93" s="380"/>
      <c r="KME93" s="28"/>
      <c r="KMF93" s="381"/>
      <c r="KMG93" s="392"/>
      <c r="KMH93" s="388"/>
      <c r="KMI93" s="135"/>
      <c r="KMJ93" s="135"/>
      <c r="KMK93" s="382"/>
      <c r="KML93" s="135"/>
      <c r="KMM93" s="383"/>
      <c r="KMN93" s="383"/>
      <c r="KMO93" s="379"/>
      <c r="KMP93" s="380"/>
      <c r="KMQ93" s="28"/>
      <c r="KMR93" s="381"/>
      <c r="KMS93" s="392"/>
      <c r="KMT93" s="388"/>
      <c r="KMU93" s="135"/>
      <c r="KMV93" s="135"/>
      <c r="KMW93" s="382"/>
      <c r="KMX93" s="135"/>
      <c r="KMY93" s="383"/>
      <c r="KMZ93" s="383"/>
      <c r="KNA93" s="379"/>
      <c r="KNB93" s="380"/>
      <c r="KNC93" s="28"/>
      <c r="KND93" s="381"/>
      <c r="KNE93" s="392"/>
      <c r="KNF93" s="388"/>
      <c r="KNG93" s="135"/>
      <c r="KNH93" s="135"/>
      <c r="KNI93" s="382"/>
      <c r="KNJ93" s="135"/>
      <c r="KNK93" s="383"/>
      <c r="KNL93" s="383"/>
      <c r="KNM93" s="379"/>
      <c r="KNN93" s="380"/>
      <c r="KNO93" s="28"/>
      <c r="KNP93" s="381"/>
      <c r="KNQ93" s="392"/>
      <c r="KNR93" s="388"/>
      <c r="KNS93" s="135"/>
      <c r="KNT93" s="135"/>
      <c r="KNU93" s="382"/>
      <c r="KNV93" s="135"/>
      <c r="KNW93" s="383"/>
      <c r="KNX93" s="383"/>
      <c r="KNY93" s="379"/>
      <c r="KNZ93" s="380"/>
      <c r="KOA93" s="28"/>
      <c r="KOB93" s="381"/>
      <c r="KOC93" s="392"/>
      <c r="KOD93" s="388"/>
      <c r="KOE93" s="135"/>
      <c r="KOF93" s="135"/>
      <c r="KOG93" s="382"/>
      <c r="KOH93" s="135"/>
      <c r="KOI93" s="383"/>
      <c r="KOJ93" s="383"/>
      <c r="KOK93" s="379"/>
      <c r="KOL93" s="380"/>
      <c r="KOM93" s="28"/>
      <c r="KON93" s="381"/>
      <c r="KOO93" s="392"/>
      <c r="KOP93" s="388"/>
      <c r="KOQ93" s="135"/>
      <c r="KOR93" s="135"/>
      <c r="KOS93" s="382"/>
      <c r="KOT93" s="135"/>
      <c r="KOU93" s="383"/>
      <c r="KOV93" s="383"/>
      <c r="KOW93" s="379"/>
      <c r="KOX93" s="380"/>
      <c r="KOY93" s="28"/>
      <c r="KOZ93" s="381"/>
      <c r="KPA93" s="392"/>
      <c r="KPB93" s="388"/>
      <c r="KPC93" s="135"/>
      <c r="KPD93" s="135"/>
      <c r="KPE93" s="382"/>
      <c r="KPF93" s="135"/>
      <c r="KPG93" s="383"/>
      <c r="KPH93" s="383"/>
      <c r="KPI93" s="379"/>
      <c r="KPJ93" s="380"/>
      <c r="KPK93" s="28"/>
      <c r="KPL93" s="381"/>
      <c r="KPM93" s="392"/>
      <c r="KPN93" s="388"/>
      <c r="KPO93" s="135"/>
      <c r="KPP93" s="135"/>
      <c r="KPQ93" s="382"/>
      <c r="KPR93" s="135"/>
      <c r="KPS93" s="383"/>
      <c r="KPT93" s="383"/>
      <c r="KPU93" s="379"/>
      <c r="KPV93" s="380"/>
      <c r="KPW93" s="28"/>
      <c r="KPX93" s="381"/>
      <c r="KPY93" s="392"/>
      <c r="KPZ93" s="388"/>
      <c r="KQA93" s="135"/>
      <c r="KQB93" s="135"/>
      <c r="KQC93" s="382"/>
      <c r="KQD93" s="135"/>
      <c r="KQE93" s="383"/>
      <c r="KQF93" s="383"/>
      <c r="KQG93" s="379"/>
      <c r="KQH93" s="380"/>
      <c r="KQI93" s="28"/>
      <c r="KQJ93" s="381"/>
      <c r="KQK93" s="392"/>
      <c r="KQL93" s="388"/>
      <c r="KQM93" s="135"/>
      <c r="KQN93" s="135"/>
      <c r="KQO93" s="382"/>
      <c r="KQP93" s="135"/>
      <c r="KQQ93" s="383"/>
      <c r="KQR93" s="383"/>
      <c r="KQS93" s="379"/>
      <c r="KQT93" s="380"/>
      <c r="KQU93" s="28"/>
      <c r="KQV93" s="381"/>
      <c r="KQW93" s="392"/>
      <c r="KQX93" s="388"/>
      <c r="KQY93" s="135"/>
      <c r="KQZ93" s="135"/>
      <c r="KRA93" s="382"/>
      <c r="KRB93" s="135"/>
      <c r="KRC93" s="383"/>
      <c r="KRD93" s="383"/>
      <c r="KRE93" s="379"/>
      <c r="KRF93" s="380"/>
      <c r="KRG93" s="28"/>
      <c r="KRH93" s="381"/>
      <c r="KRI93" s="392"/>
      <c r="KRJ93" s="388"/>
      <c r="KRK93" s="135"/>
      <c r="KRL93" s="135"/>
      <c r="KRM93" s="382"/>
      <c r="KRN93" s="135"/>
      <c r="KRO93" s="383"/>
      <c r="KRP93" s="383"/>
      <c r="KRQ93" s="379"/>
      <c r="KRR93" s="380"/>
      <c r="KRS93" s="28"/>
      <c r="KRT93" s="381"/>
      <c r="KRU93" s="392"/>
      <c r="KRV93" s="388"/>
      <c r="KRW93" s="135"/>
      <c r="KRX93" s="135"/>
      <c r="KRY93" s="382"/>
      <c r="KRZ93" s="135"/>
      <c r="KSA93" s="383"/>
      <c r="KSB93" s="383"/>
      <c r="KSC93" s="379"/>
      <c r="KSD93" s="380"/>
      <c r="KSE93" s="28"/>
      <c r="KSF93" s="381"/>
      <c r="KSG93" s="392"/>
      <c r="KSH93" s="388"/>
      <c r="KSI93" s="135"/>
      <c r="KSJ93" s="135"/>
      <c r="KSK93" s="382"/>
      <c r="KSL93" s="135"/>
      <c r="KSM93" s="383"/>
      <c r="KSN93" s="383"/>
      <c r="KSO93" s="379"/>
      <c r="KSP93" s="380"/>
      <c r="KSQ93" s="28"/>
      <c r="KSR93" s="381"/>
      <c r="KSS93" s="392"/>
      <c r="KST93" s="388"/>
      <c r="KSU93" s="135"/>
      <c r="KSV93" s="135"/>
      <c r="KSW93" s="382"/>
      <c r="KSX93" s="135"/>
      <c r="KSY93" s="383"/>
      <c r="KSZ93" s="383"/>
      <c r="KTA93" s="379"/>
      <c r="KTB93" s="380"/>
      <c r="KTC93" s="28"/>
      <c r="KTD93" s="381"/>
      <c r="KTE93" s="392"/>
      <c r="KTF93" s="388"/>
      <c r="KTG93" s="135"/>
      <c r="KTH93" s="135"/>
      <c r="KTI93" s="382"/>
      <c r="KTJ93" s="135"/>
      <c r="KTK93" s="383"/>
      <c r="KTL93" s="383"/>
      <c r="KTM93" s="379"/>
      <c r="KTN93" s="380"/>
      <c r="KTO93" s="28"/>
      <c r="KTP93" s="381"/>
      <c r="KTQ93" s="392"/>
      <c r="KTR93" s="388"/>
      <c r="KTS93" s="135"/>
      <c r="KTT93" s="135"/>
      <c r="KTU93" s="382"/>
      <c r="KTV93" s="135"/>
      <c r="KTW93" s="383"/>
      <c r="KTX93" s="383"/>
      <c r="KTY93" s="379"/>
      <c r="KTZ93" s="380"/>
      <c r="KUA93" s="28"/>
      <c r="KUB93" s="381"/>
      <c r="KUC93" s="392"/>
      <c r="KUD93" s="388"/>
      <c r="KUE93" s="135"/>
      <c r="KUF93" s="135"/>
      <c r="KUG93" s="382"/>
      <c r="KUH93" s="135"/>
      <c r="KUI93" s="383"/>
      <c r="KUJ93" s="383"/>
      <c r="KUK93" s="379"/>
      <c r="KUL93" s="380"/>
      <c r="KUM93" s="28"/>
      <c r="KUN93" s="381"/>
      <c r="KUO93" s="392"/>
      <c r="KUP93" s="388"/>
      <c r="KUQ93" s="135"/>
      <c r="KUR93" s="135"/>
      <c r="KUS93" s="382"/>
      <c r="KUT93" s="135"/>
      <c r="KUU93" s="383"/>
      <c r="KUV93" s="383"/>
      <c r="KUW93" s="379"/>
      <c r="KUX93" s="380"/>
      <c r="KUY93" s="28"/>
      <c r="KUZ93" s="381"/>
      <c r="KVA93" s="392"/>
      <c r="KVB93" s="388"/>
      <c r="KVC93" s="135"/>
      <c r="KVD93" s="135"/>
      <c r="KVE93" s="382"/>
      <c r="KVF93" s="135"/>
      <c r="KVG93" s="383"/>
      <c r="KVH93" s="383"/>
      <c r="KVI93" s="379"/>
      <c r="KVJ93" s="380"/>
      <c r="KVK93" s="28"/>
      <c r="KVL93" s="381"/>
      <c r="KVM93" s="392"/>
      <c r="KVN93" s="388"/>
      <c r="KVO93" s="135"/>
      <c r="KVP93" s="135"/>
      <c r="KVQ93" s="382"/>
      <c r="KVR93" s="135"/>
      <c r="KVS93" s="383"/>
      <c r="KVT93" s="383"/>
      <c r="KVU93" s="379"/>
      <c r="KVV93" s="380"/>
      <c r="KVW93" s="28"/>
      <c r="KVX93" s="381"/>
      <c r="KVY93" s="392"/>
      <c r="KVZ93" s="388"/>
      <c r="KWA93" s="135"/>
      <c r="KWB93" s="135"/>
      <c r="KWC93" s="382"/>
      <c r="KWD93" s="135"/>
      <c r="KWE93" s="383"/>
      <c r="KWF93" s="383"/>
      <c r="KWG93" s="379"/>
      <c r="KWH93" s="380"/>
      <c r="KWI93" s="28"/>
      <c r="KWJ93" s="381"/>
      <c r="KWK93" s="392"/>
      <c r="KWL93" s="388"/>
      <c r="KWM93" s="135"/>
      <c r="KWN93" s="135"/>
      <c r="KWO93" s="382"/>
      <c r="KWP93" s="135"/>
      <c r="KWQ93" s="383"/>
      <c r="KWR93" s="383"/>
      <c r="KWS93" s="379"/>
      <c r="KWT93" s="380"/>
      <c r="KWU93" s="28"/>
      <c r="KWV93" s="381"/>
      <c r="KWW93" s="392"/>
      <c r="KWX93" s="388"/>
      <c r="KWY93" s="135"/>
      <c r="KWZ93" s="135"/>
      <c r="KXA93" s="382"/>
      <c r="KXB93" s="135"/>
      <c r="KXC93" s="383"/>
      <c r="KXD93" s="383"/>
      <c r="KXE93" s="379"/>
      <c r="KXF93" s="380"/>
      <c r="KXG93" s="28"/>
      <c r="KXH93" s="381"/>
      <c r="KXI93" s="392"/>
      <c r="KXJ93" s="388"/>
      <c r="KXK93" s="135"/>
      <c r="KXL93" s="135"/>
      <c r="KXM93" s="382"/>
      <c r="KXN93" s="135"/>
      <c r="KXO93" s="383"/>
      <c r="KXP93" s="383"/>
      <c r="KXQ93" s="379"/>
      <c r="KXR93" s="380"/>
      <c r="KXS93" s="28"/>
      <c r="KXT93" s="381"/>
      <c r="KXU93" s="392"/>
      <c r="KXV93" s="388"/>
      <c r="KXW93" s="135"/>
      <c r="KXX93" s="135"/>
      <c r="KXY93" s="382"/>
      <c r="KXZ93" s="135"/>
      <c r="KYA93" s="383"/>
      <c r="KYB93" s="383"/>
      <c r="KYC93" s="379"/>
      <c r="KYD93" s="380"/>
      <c r="KYE93" s="28"/>
      <c r="KYF93" s="381"/>
      <c r="KYG93" s="392"/>
      <c r="KYH93" s="388"/>
      <c r="KYI93" s="135"/>
      <c r="KYJ93" s="135"/>
      <c r="KYK93" s="382"/>
      <c r="KYL93" s="135"/>
      <c r="KYM93" s="383"/>
      <c r="KYN93" s="383"/>
      <c r="KYO93" s="379"/>
      <c r="KYP93" s="380"/>
      <c r="KYQ93" s="28"/>
      <c r="KYR93" s="381"/>
      <c r="KYS93" s="392"/>
      <c r="KYT93" s="388"/>
      <c r="KYU93" s="135"/>
      <c r="KYV93" s="135"/>
      <c r="KYW93" s="382"/>
      <c r="KYX93" s="135"/>
      <c r="KYY93" s="383"/>
      <c r="KYZ93" s="383"/>
      <c r="KZA93" s="379"/>
      <c r="KZB93" s="380"/>
      <c r="KZC93" s="28"/>
      <c r="KZD93" s="381"/>
      <c r="KZE93" s="392"/>
      <c r="KZF93" s="388"/>
      <c r="KZG93" s="135"/>
      <c r="KZH93" s="135"/>
      <c r="KZI93" s="382"/>
      <c r="KZJ93" s="135"/>
      <c r="KZK93" s="383"/>
      <c r="KZL93" s="383"/>
      <c r="KZM93" s="379"/>
      <c r="KZN93" s="380"/>
      <c r="KZO93" s="28"/>
      <c r="KZP93" s="381"/>
      <c r="KZQ93" s="392"/>
      <c r="KZR93" s="388"/>
      <c r="KZS93" s="135"/>
      <c r="KZT93" s="135"/>
      <c r="KZU93" s="382"/>
      <c r="KZV93" s="135"/>
      <c r="KZW93" s="383"/>
      <c r="KZX93" s="383"/>
      <c r="KZY93" s="379"/>
      <c r="KZZ93" s="380"/>
      <c r="LAA93" s="28"/>
      <c r="LAB93" s="381"/>
      <c r="LAC93" s="392"/>
      <c r="LAD93" s="388"/>
      <c r="LAE93" s="135"/>
      <c r="LAF93" s="135"/>
      <c r="LAG93" s="382"/>
      <c r="LAH93" s="135"/>
      <c r="LAI93" s="383"/>
      <c r="LAJ93" s="383"/>
      <c r="LAK93" s="379"/>
      <c r="LAL93" s="380"/>
      <c r="LAM93" s="28"/>
      <c r="LAN93" s="381"/>
      <c r="LAO93" s="392"/>
      <c r="LAP93" s="388"/>
      <c r="LAQ93" s="135"/>
      <c r="LAR93" s="135"/>
      <c r="LAS93" s="382"/>
      <c r="LAT93" s="135"/>
      <c r="LAU93" s="383"/>
      <c r="LAV93" s="383"/>
      <c r="LAW93" s="379"/>
      <c r="LAX93" s="380"/>
      <c r="LAY93" s="28"/>
      <c r="LAZ93" s="381"/>
      <c r="LBA93" s="392"/>
      <c r="LBB93" s="388"/>
      <c r="LBC93" s="135"/>
      <c r="LBD93" s="135"/>
      <c r="LBE93" s="382"/>
      <c r="LBF93" s="135"/>
      <c r="LBG93" s="383"/>
      <c r="LBH93" s="383"/>
      <c r="LBI93" s="379"/>
      <c r="LBJ93" s="380"/>
      <c r="LBK93" s="28"/>
      <c r="LBL93" s="381"/>
      <c r="LBM93" s="392"/>
      <c r="LBN93" s="388"/>
      <c r="LBO93" s="135"/>
      <c r="LBP93" s="135"/>
      <c r="LBQ93" s="382"/>
      <c r="LBR93" s="135"/>
      <c r="LBS93" s="383"/>
      <c r="LBT93" s="383"/>
      <c r="LBU93" s="379"/>
      <c r="LBV93" s="380"/>
      <c r="LBW93" s="28"/>
      <c r="LBX93" s="381"/>
      <c r="LBY93" s="392"/>
      <c r="LBZ93" s="388"/>
      <c r="LCA93" s="135"/>
      <c r="LCB93" s="135"/>
      <c r="LCC93" s="382"/>
      <c r="LCD93" s="135"/>
      <c r="LCE93" s="383"/>
      <c r="LCF93" s="383"/>
      <c r="LCG93" s="379"/>
      <c r="LCH93" s="380"/>
      <c r="LCI93" s="28"/>
      <c r="LCJ93" s="381"/>
      <c r="LCK93" s="392"/>
      <c r="LCL93" s="388"/>
      <c r="LCM93" s="135"/>
      <c r="LCN93" s="135"/>
      <c r="LCO93" s="382"/>
      <c r="LCP93" s="135"/>
      <c r="LCQ93" s="383"/>
      <c r="LCR93" s="383"/>
      <c r="LCS93" s="379"/>
      <c r="LCT93" s="380"/>
      <c r="LCU93" s="28"/>
      <c r="LCV93" s="381"/>
      <c r="LCW93" s="392"/>
      <c r="LCX93" s="388"/>
      <c r="LCY93" s="135"/>
      <c r="LCZ93" s="135"/>
      <c r="LDA93" s="382"/>
      <c r="LDB93" s="135"/>
      <c r="LDC93" s="383"/>
      <c r="LDD93" s="383"/>
      <c r="LDE93" s="379"/>
      <c r="LDF93" s="380"/>
      <c r="LDG93" s="28"/>
      <c r="LDH93" s="381"/>
      <c r="LDI93" s="392"/>
      <c r="LDJ93" s="388"/>
      <c r="LDK93" s="135"/>
      <c r="LDL93" s="135"/>
      <c r="LDM93" s="382"/>
      <c r="LDN93" s="135"/>
      <c r="LDO93" s="383"/>
      <c r="LDP93" s="383"/>
      <c r="LDQ93" s="379"/>
      <c r="LDR93" s="380"/>
      <c r="LDS93" s="28"/>
      <c r="LDT93" s="381"/>
      <c r="LDU93" s="392"/>
      <c r="LDV93" s="388"/>
      <c r="LDW93" s="135"/>
      <c r="LDX93" s="135"/>
      <c r="LDY93" s="382"/>
      <c r="LDZ93" s="135"/>
      <c r="LEA93" s="383"/>
      <c r="LEB93" s="383"/>
      <c r="LEC93" s="379"/>
      <c r="LED93" s="380"/>
      <c r="LEE93" s="28"/>
      <c r="LEF93" s="381"/>
      <c r="LEG93" s="392"/>
      <c r="LEH93" s="388"/>
      <c r="LEI93" s="135"/>
      <c r="LEJ93" s="135"/>
      <c r="LEK93" s="382"/>
      <c r="LEL93" s="135"/>
      <c r="LEM93" s="383"/>
      <c r="LEN93" s="383"/>
      <c r="LEO93" s="379"/>
      <c r="LEP93" s="380"/>
      <c r="LEQ93" s="28"/>
      <c r="LER93" s="381"/>
      <c r="LES93" s="392"/>
      <c r="LET93" s="388"/>
      <c r="LEU93" s="135"/>
      <c r="LEV93" s="135"/>
      <c r="LEW93" s="382"/>
      <c r="LEX93" s="135"/>
      <c r="LEY93" s="383"/>
      <c r="LEZ93" s="383"/>
      <c r="LFA93" s="379"/>
      <c r="LFB93" s="380"/>
      <c r="LFC93" s="28"/>
      <c r="LFD93" s="381"/>
      <c r="LFE93" s="392"/>
      <c r="LFF93" s="388"/>
      <c r="LFG93" s="135"/>
      <c r="LFH93" s="135"/>
      <c r="LFI93" s="382"/>
      <c r="LFJ93" s="135"/>
      <c r="LFK93" s="383"/>
      <c r="LFL93" s="383"/>
      <c r="LFM93" s="379"/>
      <c r="LFN93" s="380"/>
      <c r="LFO93" s="28"/>
      <c r="LFP93" s="381"/>
      <c r="LFQ93" s="392"/>
      <c r="LFR93" s="388"/>
      <c r="LFS93" s="135"/>
      <c r="LFT93" s="135"/>
      <c r="LFU93" s="382"/>
      <c r="LFV93" s="135"/>
      <c r="LFW93" s="383"/>
      <c r="LFX93" s="383"/>
      <c r="LFY93" s="379"/>
      <c r="LFZ93" s="380"/>
      <c r="LGA93" s="28"/>
      <c r="LGB93" s="381"/>
      <c r="LGC93" s="392"/>
      <c r="LGD93" s="388"/>
      <c r="LGE93" s="135"/>
      <c r="LGF93" s="135"/>
      <c r="LGG93" s="382"/>
      <c r="LGH93" s="135"/>
      <c r="LGI93" s="383"/>
      <c r="LGJ93" s="383"/>
      <c r="LGK93" s="379"/>
      <c r="LGL93" s="380"/>
      <c r="LGM93" s="28"/>
      <c r="LGN93" s="381"/>
      <c r="LGO93" s="392"/>
      <c r="LGP93" s="388"/>
      <c r="LGQ93" s="135"/>
      <c r="LGR93" s="135"/>
      <c r="LGS93" s="382"/>
      <c r="LGT93" s="135"/>
      <c r="LGU93" s="383"/>
      <c r="LGV93" s="383"/>
      <c r="LGW93" s="379"/>
      <c r="LGX93" s="380"/>
      <c r="LGY93" s="28"/>
      <c r="LGZ93" s="381"/>
      <c r="LHA93" s="392"/>
      <c r="LHB93" s="388"/>
      <c r="LHC93" s="135"/>
      <c r="LHD93" s="135"/>
      <c r="LHE93" s="382"/>
      <c r="LHF93" s="135"/>
      <c r="LHG93" s="383"/>
      <c r="LHH93" s="383"/>
      <c r="LHI93" s="379"/>
      <c r="LHJ93" s="380"/>
      <c r="LHK93" s="28"/>
      <c r="LHL93" s="381"/>
      <c r="LHM93" s="392"/>
      <c r="LHN93" s="388"/>
      <c r="LHO93" s="135"/>
      <c r="LHP93" s="135"/>
      <c r="LHQ93" s="382"/>
      <c r="LHR93" s="135"/>
      <c r="LHS93" s="383"/>
      <c r="LHT93" s="383"/>
      <c r="LHU93" s="379"/>
      <c r="LHV93" s="380"/>
      <c r="LHW93" s="28"/>
      <c r="LHX93" s="381"/>
      <c r="LHY93" s="392"/>
      <c r="LHZ93" s="388"/>
      <c r="LIA93" s="135"/>
      <c r="LIB93" s="135"/>
      <c r="LIC93" s="382"/>
      <c r="LID93" s="135"/>
      <c r="LIE93" s="383"/>
      <c r="LIF93" s="383"/>
      <c r="LIG93" s="379"/>
      <c r="LIH93" s="380"/>
      <c r="LII93" s="28"/>
      <c r="LIJ93" s="381"/>
      <c r="LIK93" s="392"/>
      <c r="LIL93" s="388"/>
      <c r="LIM93" s="135"/>
      <c r="LIN93" s="135"/>
      <c r="LIO93" s="382"/>
      <c r="LIP93" s="135"/>
      <c r="LIQ93" s="383"/>
      <c r="LIR93" s="383"/>
      <c r="LIS93" s="379"/>
      <c r="LIT93" s="380"/>
      <c r="LIU93" s="28"/>
      <c r="LIV93" s="381"/>
      <c r="LIW93" s="392"/>
      <c r="LIX93" s="388"/>
      <c r="LIY93" s="135"/>
      <c r="LIZ93" s="135"/>
      <c r="LJA93" s="382"/>
      <c r="LJB93" s="135"/>
      <c r="LJC93" s="383"/>
      <c r="LJD93" s="383"/>
      <c r="LJE93" s="379"/>
      <c r="LJF93" s="380"/>
      <c r="LJG93" s="28"/>
      <c r="LJH93" s="381"/>
      <c r="LJI93" s="392"/>
      <c r="LJJ93" s="388"/>
      <c r="LJK93" s="135"/>
      <c r="LJL93" s="135"/>
      <c r="LJM93" s="382"/>
      <c r="LJN93" s="135"/>
      <c r="LJO93" s="383"/>
      <c r="LJP93" s="383"/>
      <c r="LJQ93" s="379"/>
      <c r="LJR93" s="380"/>
      <c r="LJS93" s="28"/>
      <c r="LJT93" s="381"/>
      <c r="LJU93" s="392"/>
      <c r="LJV93" s="388"/>
      <c r="LJW93" s="135"/>
      <c r="LJX93" s="135"/>
      <c r="LJY93" s="382"/>
      <c r="LJZ93" s="135"/>
      <c r="LKA93" s="383"/>
      <c r="LKB93" s="383"/>
      <c r="LKC93" s="379"/>
      <c r="LKD93" s="380"/>
      <c r="LKE93" s="28"/>
      <c r="LKF93" s="381"/>
      <c r="LKG93" s="392"/>
      <c r="LKH93" s="388"/>
      <c r="LKI93" s="135"/>
      <c r="LKJ93" s="135"/>
      <c r="LKK93" s="382"/>
      <c r="LKL93" s="135"/>
      <c r="LKM93" s="383"/>
      <c r="LKN93" s="383"/>
      <c r="LKO93" s="379"/>
      <c r="LKP93" s="380"/>
      <c r="LKQ93" s="28"/>
      <c r="LKR93" s="381"/>
      <c r="LKS93" s="392"/>
      <c r="LKT93" s="388"/>
      <c r="LKU93" s="135"/>
      <c r="LKV93" s="135"/>
      <c r="LKW93" s="382"/>
      <c r="LKX93" s="135"/>
      <c r="LKY93" s="383"/>
      <c r="LKZ93" s="383"/>
      <c r="LLA93" s="379"/>
      <c r="LLB93" s="380"/>
      <c r="LLC93" s="28"/>
      <c r="LLD93" s="381"/>
      <c r="LLE93" s="392"/>
      <c r="LLF93" s="388"/>
      <c r="LLG93" s="135"/>
      <c r="LLH93" s="135"/>
      <c r="LLI93" s="382"/>
      <c r="LLJ93" s="135"/>
      <c r="LLK93" s="383"/>
      <c r="LLL93" s="383"/>
      <c r="LLM93" s="379"/>
      <c r="LLN93" s="380"/>
      <c r="LLO93" s="28"/>
      <c r="LLP93" s="381"/>
      <c r="LLQ93" s="392"/>
      <c r="LLR93" s="388"/>
      <c r="LLS93" s="135"/>
      <c r="LLT93" s="135"/>
      <c r="LLU93" s="382"/>
      <c r="LLV93" s="135"/>
      <c r="LLW93" s="383"/>
      <c r="LLX93" s="383"/>
      <c r="LLY93" s="379"/>
      <c r="LLZ93" s="380"/>
      <c r="LMA93" s="28"/>
      <c r="LMB93" s="381"/>
      <c r="LMC93" s="392"/>
      <c r="LMD93" s="388"/>
      <c r="LME93" s="135"/>
      <c r="LMF93" s="135"/>
      <c r="LMG93" s="382"/>
      <c r="LMH93" s="135"/>
      <c r="LMI93" s="383"/>
      <c r="LMJ93" s="383"/>
      <c r="LMK93" s="379"/>
      <c r="LML93" s="380"/>
      <c r="LMM93" s="28"/>
      <c r="LMN93" s="381"/>
      <c r="LMO93" s="392"/>
      <c r="LMP93" s="388"/>
      <c r="LMQ93" s="135"/>
      <c r="LMR93" s="135"/>
      <c r="LMS93" s="382"/>
      <c r="LMT93" s="135"/>
      <c r="LMU93" s="383"/>
      <c r="LMV93" s="383"/>
      <c r="LMW93" s="379"/>
      <c r="LMX93" s="380"/>
      <c r="LMY93" s="28"/>
      <c r="LMZ93" s="381"/>
      <c r="LNA93" s="392"/>
      <c r="LNB93" s="388"/>
      <c r="LNC93" s="135"/>
      <c r="LND93" s="135"/>
      <c r="LNE93" s="382"/>
      <c r="LNF93" s="135"/>
      <c r="LNG93" s="383"/>
      <c r="LNH93" s="383"/>
      <c r="LNI93" s="379"/>
      <c r="LNJ93" s="380"/>
      <c r="LNK93" s="28"/>
      <c r="LNL93" s="381"/>
      <c r="LNM93" s="392"/>
      <c r="LNN93" s="388"/>
      <c r="LNO93" s="135"/>
      <c r="LNP93" s="135"/>
      <c r="LNQ93" s="382"/>
      <c r="LNR93" s="135"/>
      <c r="LNS93" s="383"/>
      <c r="LNT93" s="383"/>
      <c r="LNU93" s="379"/>
      <c r="LNV93" s="380"/>
      <c r="LNW93" s="28"/>
      <c r="LNX93" s="381"/>
      <c r="LNY93" s="392"/>
      <c r="LNZ93" s="388"/>
      <c r="LOA93" s="135"/>
      <c r="LOB93" s="135"/>
      <c r="LOC93" s="382"/>
      <c r="LOD93" s="135"/>
      <c r="LOE93" s="383"/>
      <c r="LOF93" s="383"/>
      <c r="LOG93" s="379"/>
      <c r="LOH93" s="380"/>
      <c r="LOI93" s="28"/>
      <c r="LOJ93" s="381"/>
      <c r="LOK93" s="392"/>
      <c r="LOL93" s="388"/>
      <c r="LOM93" s="135"/>
      <c r="LON93" s="135"/>
      <c r="LOO93" s="382"/>
      <c r="LOP93" s="135"/>
      <c r="LOQ93" s="383"/>
      <c r="LOR93" s="383"/>
      <c r="LOS93" s="379"/>
      <c r="LOT93" s="380"/>
      <c r="LOU93" s="28"/>
      <c r="LOV93" s="381"/>
      <c r="LOW93" s="392"/>
      <c r="LOX93" s="388"/>
      <c r="LOY93" s="135"/>
      <c r="LOZ93" s="135"/>
      <c r="LPA93" s="382"/>
      <c r="LPB93" s="135"/>
      <c r="LPC93" s="383"/>
      <c r="LPD93" s="383"/>
      <c r="LPE93" s="379"/>
      <c r="LPF93" s="380"/>
      <c r="LPG93" s="28"/>
      <c r="LPH93" s="381"/>
      <c r="LPI93" s="392"/>
      <c r="LPJ93" s="388"/>
      <c r="LPK93" s="135"/>
      <c r="LPL93" s="135"/>
      <c r="LPM93" s="382"/>
      <c r="LPN93" s="135"/>
      <c r="LPO93" s="383"/>
      <c r="LPP93" s="383"/>
      <c r="LPQ93" s="379"/>
      <c r="LPR93" s="380"/>
      <c r="LPS93" s="28"/>
      <c r="LPT93" s="381"/>
      <c r="LPU93" s="392"/>
      <c r="LPV93" s="388"/>
      <c r="LPW93" s="135"/>
      <c r="LPX93" s="135"/>
      <c r="LPY93" s="382"/>
      <c r="LPZ93" s="135"/>
      <c r="LQA93" s="383"/>
      <c r="LQB93" s="383"/>
      <c r="LQC93" s="379"/>
      <c r="LQD93" s="380"/>
      <c r="LQE93" s="28"/>
      <c r="LQF93" s="381"/>
      <c r="LQG93" s="392"/>
      <c r="LQH93" s="388"/>
      <c r="LQI93" s="135"/>
      <c r="LQJ93" s="135"/>
      <c r="LQK93" s="382"/>
      <c r="LQL93" s="135"/>
      <c r="LQM93" s="383"/>
      <c r="LQN93" s="383"/>
      <c r="LQO93" s="379"/>
      <c r="LQP93" s="380"/>
      <c r="LQQ93" s="28"/>
      <c r="LQR93" s="381"/>
      <c r="LQS93" s="392"/>
      <c r="LQT93" s="388"/>
      <c r="LQU93" s="135"/>
      <c r="LQV93" s="135"/>
      <c r="LQW93" s="382"/>
      <c r="LQX93" s="135"/>
      <c r="LQY93" s="383"/>
      <c r="LQZ93" s="383"/>
      <c r="LRA93" s="379"/>
      <c r="LRB93" s="380"/>
      <c r="LRC93" s="28"/>
      <c r="LRD93" s="381"/>
      <c r="LRE93" s="392"/>
      <c r="LRF93" s="388"/>
      <c r="LRG93" s="135"/>
      <c r="LRH93" s="135"/>
      <c r="LRI93" s="382"/>
      <c r="LRJ93" s="135"/>
      <c r="LRK93" s="383"/>
      <c r="LRL93" s="383"/>
      <c r="LRM93" s="379"/>
      <c r="LRN93" s="380"/>
      <c r="LRO93" s="28"/>
      <c r="LRP93" s="381"/>
      <c r="LRQ93" s="392"/>
      <c r="LRR93" s="388"/>
      <c r="LRS93" s="135"/>
      <c r="LRT93" s="135"/>
      <c r="LRU93" s="382"/>
      <c r="LRV93" s="135"/>
      <c r="LRW93" s="383"/>
      <c r="LRX93" s="383"/>
      <c r="LRY93" s="379"/>
      <c r="LRZ93" s="380"/>
      <c r="LSA93" s="28"/>
      <c r="LSB93" s="381"/>
      <c r="LSC93" s="392"/>
      <c r="LSD93" s="388"/>
      <c r="LSE93" s="135"/>
      <c r="LSF93" s="135"/>
      <c r="LSG93" s="382"/>
      <c r="LSH93" s="135"/>
      <c r="LSI93" s="383"/>
      <c r="LSJ93" s="383"/>
      <c r="LSK93" s="379"/>
      <c r="LSL93" s="380"/>
      <c r="LSM93" s="28"/>
      <c r="LSN93" s="381"/>
      <c r="LSO93" s="392"/>
      <c r="LSP93" s="388"/>
      <c r="LSQ93" s="135"/>
      <c r="LSR93" s="135"/>
      <c r="LSS93" s="382"/>
      <c r="LST93" s="135"/>
      <c r="LSU93" s="383"/>
      <c r="LSV93" s="383"/>
      <c r="LSW93" s="379"/>
      <c r="LSX93" s="380"/>
      <c r="LSY93" s="28"/>
      <c r="LSZ93" s="381"/>
      <c r="LTA93" s="392"/>
      <c r="LTB93" s="388"/>
      <c r="LTC93" s="135"/>
      <c r="LTD93" s="135"/>
      <c r="LTE93" s="382"/>
      <c r="LTF93" s="135"/>
      <c r="LTG93" s="383"/>
      <c r="LTH93" s="383"/>
      <c r="LTI93" s="379"/>
      <c r="LTJ93" s="380"/>
      <c r="LTK93" s="28"/>
      <c r="LTL93" s="381"/>
      <c r="LTM93" s="392"/>
      <c r="LTN93" s="388"/>
      <c r="LTO93" s="135"/>
      <c r="LTP93" s="135"/>
      <c r="LTQ93" s="382"/>
      <c r="LTR93" s="135"/>
      <c r="LTS93" s="383"/>
      <c r="LTT93" s="383"/>
      <c r="LTU93" s="379"/>
      <c r="LTV93" s="380"/>
      <c r="LTW93" s="28"/>
      <c r="LTX93" s="381"/>
      <c r="LTY93" s="392"/>
      <c r="LTZ93" s="388"/>
      <c r="LUA93" s="135"/>
      <c r="LUB93" s="135"/>
      <c r="LUC93" s="382"/>
      <c r="LUD93" s="135"/>
      <c r="LUE93" s="383"/>
      <c r="LUF93" s="383"/>
      <c r="LUG93" s="379"/>
      <c r="LUH93" s="380"/>
      <c r="LUI93" s="28"/>
      <c r="LUJ93" s="381"/>
      <c r="LUK93" s="392"/>
      <c r="LUL93" s="388"/>
      <c r="LUM93" s="135"/>
      <c r="LUN93" s="135"/>
      <c r="LUO93" s="382"/>
      <c r="LUP93" s="135"/>
      <c r="LUQ93" s="383"/>
      <c r="LUR93" s="383"/>
      <c r="LUS93" s="379"/>
      <c r="LUT93" s="380"/>
      <c r="LUU93" s="28"/>
      <c r="LUV93" s="381"/>
      <c r="LUW93" s="392"/>
      <c r="LUX93" s="388"/>
      <c r="LUY93" s="135"/>
      <c r="LUZ93" s="135"/>
      <c r="LVA93" s="382"/>
      <c r="LVB93" s="135"/>
      <c r="LVC93" s="383"/>
      <c r="LVD93" s="383"/>
      <c r="LVE93" s="379"/>
      <c r="LVF93" s="380"/>
      <c r="LVG93" s="28"/>
      <c r="LVH93" s="381"/>
      <c r="LVI93" s="392"/>
      <c r="LVJ93" s="388"/>
      <c r="LVK93" s="135"/>
      <c r="LVL93" s="135"/>
      <c r="LVM93" s="382"/>
      <c r="LVN93" s="135"/>
      <c r="LVO93" s="383"/>
      <c r="LVP93" s="383"/>
      <c r="LVQ93" s="379"/>
      <c r="LVR93" s="380"/>
      <c r="LVS93" s="28"/>
      <c r="LVT93" s="381"/>
      <c r="LVU93" s="392"/>
      <c r="LVV93" s="388"/>
      <c r="LVW93" s="135"/>
      <c r="LVX93" s="135"/>
      <c r="LVY93" s="382"/>
      <c r="LVZ93" s="135"/>
      <c r="LWA93" s="383"/>
      <c r="LWB93" s="383"/>
      <c r="LWC93" s="379"/>
      <c r="LWD93" s="380"/>
      <c r="LWE93" s="28"/>
      <c r="LWF93" s="381"/>
      <c r="LWG93" s="392"/>
      <c r="LWH93" s="388"/>
      <c r="LWI93" s="135"/>
      <c r="LWJ93" s="135"/>
      <c r="LWK93" s="382"/>
      <c r="LWL93" s="135"/>
      <c r="LWM93" s="383"/>
      <c r="LWN93" s="383"/>
      <c r="LWO93" s="379"/>
      <c r="LWP93" s="380"/>
      <c r="LWQ93" s="28"/>
      <c r="LWR93" s="381"/>
      <c r="LWS93" s="392"/>
      <c r="LWT93" s="388"/>
      <c r="LWU93" s="135"/>
      <c r="LWV93" s="135"/>
      <c r="LWW93" s="382"/>
      <c r="LWX93" s="135"/>
      <c r="LWY93" s="383"/>
      <c r="LWZ93" s="383"/>
      <c r="LXA93" s="379"/>
      <c r="LXB93" s="380"/>
      <c r="LXC93" s="28"/>
      <c r="LXD93" s="381"/>
      <c r="LXE93" s="392"/>
      <c r="LXF93" s="388"/>
      <c r="LXG93" s="135"/>
      <c r="LXH93" s="135"/>
      <c r="LXI93" s="382"/>
      <c r="LXJ93" s="135"/>
      <c r="LXK93" s="383"/>
      <c r="LXL93" s="383"/>
      <c r="LXM93" s="379"/>
      <c r="LXN93" s="380"/>
      <c r="LXO93" s="28"/>
      <c r="LXP93" s="381"/>
      <c r="LXQ93" s="392"/>
      <c r="LXR93" s="388"/>
      <c r="LXS93" s="135"/>
      <c r="LXT93" s="135"/>
      <c r="LXU93" s="382"/>
      <c r="LXV93" s="135"/>
      <c r="LXW93" s="383"/>
      <c r="LXX93" s="383"/>
      <c r="LXY93" s="379"/>
      <c r="LXZ93" s="380"/>
      <c r="LYA93" s="28"/>
      <c r="LYB93" s="381"/>
      <c r="LYC93" s="392"/>
      <c r="LYD93" s="388"/>
      <c r="LYE93" s="135"/>
      <c r="LYF93" s="135"/>
      <c r="LYG93" s="382"/>
      <c r="LYH93" s="135"/>
      <c r="LYI93" s="383"/>
      <c r="LYJ93" s="383"/>
      <c r="LYK93" s="379"/>
      <c r="LYL93" s="380"/>
      <c r="LYM93" s="28"/>
      <c r="LYN93" s="381"/>
      <c r="LYO93" s="392"/>
      <c r="LYP93" s="388"/>
      <c r="LYQ93" s="135"/>
      <c r="LYR93" s="135"/>
      <c r="LYS93" s="382"/>
      <c r="LYT93" s="135"/>
      <c r="LYU93" s="383"/>
      <c r="LYV93" s="383"/>
      <c r="LYW93" s="379"/>
      <c r="LYX93" s="380"/>
      <c r="LYY93" s="28"/>
      <c r="LYZ93" s="381"/>
      <c r="LZA93" s="392"/>
      <c r="LZB93" s="388"/>
      <c r="LZC93" s="135"/>
      <c r="LZD93" s="135"/>
      <c r="LZE93" s="382"/>
      <c r="LZF93" s="135"/>
      <c r="LZG93" s="383"/>
      <c r="LZH93" s="383"/>
      <c r="LZI93" s="379"/>
      <c r="LZJ93" s="380"/>
      <c r="LZK93" s="28"/>
      <c r="LZL93" s="381"/>
      <c r="LZM93" s="392"/>
      <c r="LZN93" s="388"/>
      <c r="LZO93" s="135"/>
      <c r="LZP93" s="135"/>
      <c r="LZQ93" s="382"/>
      <c r="LZR93" s="135"/>
      <c r="LZS93" s="383"/>
      <c r="LZT93" s="383"/>
      <c r="LZU93" s="379"/>
      <c r="LZV93" s="380"/>
      <c r="LZW93" s="28"/>
      <c r="LZX93" s="381"/>
      <c r="LZY93" s="392"/>
      <c r="LZZ93" s="388"/>
      <c r="MAA93" s="135"/>
      <c r="MAB93" s="135"/>
      <c r="MAC93" s="382"/>
      <c r="MAD93" s="135"/>
      <c r="MAE93" s="383"/>
      <c r="MAF93" s="383"/>
      <c r="MAG93" s="379"/>
      <c r="MAH93" s="380"/>
      <c r="MAI93" s="28"/>
      <c r="MAJ93" s="381"/>
      <c r="MAK93" s="392"/>
      <c r="MAL93" s="388"/>
      <c r="MAM93" s="135"/>
      <c r="MAN93" s="135"/>
      <c r="MAO93" s="382"/>
      <c r="MAP93" s="135"/>
      <c r="MAQ93" s="383"/>
      <c r="MAR93" s="383"/>
      <c r="MAS93" s="379"/>
      <c r="MAT93" s="380"/>
      <c r="MAU93" s="28"/>
      <c r="MAV93" s="381"/>
      <c r="MAW93" s="392"/>
      <c r="MAX93" s="388"/>
      <c r="MAY93" s="135"/>
      <c r="MAZ93" s="135"/>
      <c r="MBA93" s="382"/>
      <c r="MBB93" s="135"/>
      <c r="MBC93" s="383"/>
      <c r="MBD93" s="383"/>
      <c r="MBE93" s="379"/>
      <c r="MBF93" s="380"/>
      <c r="MBG93" s="28"/>
      <c r="MBH93" s="381"/>
      <c r="MBI93" s="392"/>
      <c r="MBJ93" s="388"/>
      <c r="MBK93" s="135"/>
      <c r="MBL93" s="135"/>
      <c r="MBM93" s="382"/>
      <c r="MBN93" s="135"/>
      <c r="MBO93" s="383"/>
      <c r="MBP93" s="383"/>
      <c r="MBQ93" s="379"/>
      <c r="MBR93" s="380"/>
      <c r="MBS93" s="28"/>
      <c r="MBT93" s="381"/>
      <c r="MBU93" s="392"/>
      <c r="MBV93" s="388"/>
      <c r="MBW93" s="135"/>
      <c r="MBX93" s="135"/>
      <c r="MBY93" s="382"/>
      <c r="MBZ93" s="135"/>
      <c r="MCA93" s="383"/>
      <c r="MCB93" s="383"/>
      <c r="MCC93" s="379"/>
      <c r="MCD93" s="380"/>
      <c r="MCE93" s="28"/>
      <c r="MCF93" s="381"/>
      <c r="MCG93" s="392"/>
      <c r="MCH93" s="388"/>
      <c r="MCI93" s="135"/>
      <c r="MCJ93" s="135"/>
      <c r="MCK93" s="382"/>
      <c r="MCL93" s="135"/>
      <c r="MCM93" s="383"/>
      <c r="MCN93" s="383"/>
      <c r="MCO93" s="379"/>
      <c r="MCP93" s="380"/>
      <c r="MCQ93" s="28"/>
      <c r="MCR93" s="381"/>
      <c r="MCS93" s="392"/>
      <c r="MCT93" s="388"/>
      <c r="MCU93" s="135"/>
      <c r="MCV93" s="135"/>
      <c r="MCW93" s="382"/>
      <c r="MCX93" s="135"/>
      <c r="MCY93" s="383"/>
      <c r="MCZ93" s="383"/>
      <c r="MDA93" s="379"/>
      <c r="MDB93" s="380"/>
      <c r="MDC93" s="28"/>
      <c r="MDD93" s="381"/>
      <c r="MDE93" s="392"/>
      <c r="MDF93" s="388"/>
      <c r="MDG93" s="135"/>
      <c r="MDH93" s="135"/>
      <c r="MDI93" s="382"/>
      <c r="MDJ93" s="135"/>
      <c r="MDK93" s="383"/>
      <c r="MDL93" s="383"/>
      <c r="MDM93" s="379"/>
      <c r="MDN93" s="380"/>
      <c r="MDO93" s="28"/>
      <c r="MDP93" s="381"/>
      <c r="MDQ93" s="392"/>
      <c r="MDR93" s="388"/>
      <c r="MDS93" s="135"/>
      <c r="MDT93" s="135"/>
      <c r="MDU93" s="382"/>
      <c r="MDV93" s="135"/>
      <c r="MDW93" s="383"/>
      <c r="MDX93" s="383"/>
      <c r="MDY93" s="379"/>
      <c r="MDZ93" s="380"/>
      <c r="MEA93" s="28"/>
      <c r="MEB93" s="381"/>
      <c r="MEC93" s="392"/>
      <c r="MED93" s="388"/>
      <c r="MEE93" s="135"/>
      <c r="MEF93" s="135"/>
      <c r="MEG93" s="382"/>
      <c r="MEH93" s="135"/>
      <c r="MEI93" s="383"/>
      <c r="MEJ93" s="383"/>
      <c r="MEK93" s="379"/>
      <c r="MEL93" s="380"/>
      <c r="MEM93" s="28"/>
      <c r="MEN93" s="381"/>
      <c r="MEO93" s="392"/>
      <c r="MEP93" s="388"/>
      <c r="MEQ93" s="135"/>
      <c r="MER93" s="135"/>
      <c r="MES93" s="382"/>
      <c r="MET93" s="135"/>
      <c r="MEU93" s="383"/>
      <c r="MEV93" s="383"/>
      <c r="MEW93" s="379"/>
      <c r="MEX93" s="380"/>
      <c r="MEY93" s="28"/>
      <c r="MEZ93" s="381"/>
      <c r="MFA93" s="392"/>
      <c r="MFB93" s="388"/>
      <c r="MFC93" s="135"/>
      <c r="MFD93" s="135"/>
      <c r="MFE93" s="382"/>
      <c r="MFF93" s="135"/>
      <c r="MFG93" s="383"/>
      <c r="MFH93" s="383"/>
      <c r="MFI93" s="379"/>
      <c r="MFJ93" s="380"/>
      <c r="MFK93" s="28"/>
      <c r="MFL93" s="381"/>
      <c r="MFM93" s="392"/>
      <c r="MFN93" s="388"/>
      <c r="MFO93" s="135"/>
      <c r="MFP93" s="135"/>
      <c r="MFQ93" s="382"/>
      <c r="MFR93" s="135"/>
      <c r="MFS93" s="383"/>
      <c r="MFT93" s="383"/>
      <c r="MFU93" s="379"/>
      <c r="MFV93" s="380"/>
      <c r="MFW93" s="28"/>
      <c r="MFX93" s="381"/>
      <c r="MFY93" s="392"/>
      <c r="MFZ93" s="388"/>
      <c r="MGA93" s="135"/>
      <c r="MGB93" s="135"/>
      <c r="MGC93" s="382"/>
      <c r="MGD93" s="135"/>
      <c r="MGE93" s="383"/>
      <c r="MGF93" s="383"/>
      <c r="MGG93" s="379"/>
      <c r="MGH93" s="380"/>
      <c r="MGI93" s="28"/>
      <c r="MGJ93" s="381"/>
      <c r="MGK93" s="392"/>
      <c r="MGL93" s="388"/>
      <c r="MGM93" s="135"/>
      <c r="MGN93" s="135"/>
      <c r="MGO93" s="382"/>
      <c r="MGP93" s="135"/>
      <c r="MGQ93" s="383"/>
      <c r="MGR93" s="383"/>
      <c r="MGS93" s="379"/>
      <c r="MGT93" s="380"/>
      <c r="MGU93" s="28"/>
      <c r="MGV93" s="381"/>
      <c r="MGW93" s="392"/>
      <c r="MGX93" s="388"/>
      <c r="MGY93" s="135"/>
      <c r="MGZ93" s="135"/>
      <c r="MHA93" s="382"/>
      <c r="MHB93" s="135"/>
      <c r="MHC93" s="383"/>
      <c r="MHD93" s="383"/>
      <c r="MHE93" s="379"/>
      <c r="MHF93" s="380"/>
      <c r="MHG93" s="28"/>
      <c r="MHH93" s="381"/>
      <c r="MHI93" s="392"/>
      <c r="MHJ93" s="388"/>
      <c r="MHK93" s="135"/>
      <c r="MHL93" s="135"/>
      <c r="MHM93" s="382"/>
      <c r="MHN93" s="135"/>
      <c r="MHO93" s="383"/>
      <c r="MHP93" s="383"/>
      <c r="MHQ93" s="379"/>
      <c r="MHR93" s="380"/>
      <c r="MHS93" s="28"/>
      <c r="MHT93" s="381"/>
      <c r="MHU93" s="392"/>
      <c r="MHV93" s="388"/>
      <c r="MHW93" s="135"/>
      <c r="MHX93" s="135"/>
      <c r="MHY93" s="382"/>
      <c r="MHZ93" s="135"/>
      <c r="MIA93" s="383"/>
      <c r="MIB93" s="383"/>
      <c r="MIC93" s="379"/>
      <c r="MID93" s="380"/>
      <c r="MIE93" s="28"/>
      <c r="MIF93" s="381"/>
      <c r="MIG93" s="392"/>
      <c r="MIH93" s="388"/>
      <c r="MII93" s="135"/>
      <c r="MIJ93" s="135"/>
      <c r="MIK93" s="382"/>
      <c r="MIL93" s="135"/>
      <c r="MIM93" s="383"/>
      <c r="MIN93" s="383"/>
      <c r="MIO93" s="379"/>
      <c r="MIP93" s="380"/>
      <c r="MIQ93" s="28"/>
      <c r="MIR93" s="381"/>
      <c r="MIS93" s="392"/>
      <c r="MIT93" s="388"/>
      <c r="MIU93" s="135"/>
      <c r="MIV93" s="135"/>
      <c r="MIW93" s="382"/>
      <c r="MIX93" s="135"/>
      <c r="MIY93" s="383"/>
      <c r="MIZ93" s="383"/>
      <c r="MJA93" s="379"/>
      <c r="MJB93" s="380"/>
      <c r="MJC93" s="28"/>
      <c r="MJD93" s="381"/>
      <c r="MJE93" s="392"/>
      <c r="MJF93" s="388"/>
      <c r="MJG93" s="135"/>
      <c r="MJH93" s="135"/>
      <c r="MJI93" s="382"/>
      <c r="MJJ93" s="135"/>
      <c r="MJK93" s="383"/>
      <c r="MJL93" s="383"/>
      <c r="MJM93" s="379"/>
      <c r="MJN93" s="380"/>
      <c r="MJO93" s="28"/>
      <c r="MJP93" s="381"/>
      <c r="MJQ93" s="392"/>
      <c r="MJR93" s="388"/>
      <c r="MJS93" s="135"/>
      <c r="MJT93" s="135"/>
      <c r="MJU93" s="382"/>
      <c r="MJV93" s="135"/>
      <c r="MJW93" s="383"/>
      <c r="MJX93" s="383"/>
      <c r="MJY93" s="379"/>
      <c r="MJZ93" s="380"/>
      <c r="MKA93" s="28"/>
      <c r="MKB93" s="381"/>
      <c r="MKC93" s="392"/>
      <c r="MKD93" s="388"/>
      <c r="MKE93" s="135"/>
      <c r="MKF93" s="135"/>
      <c r="MKG93" s="382"/>
      <c r="MKH93" s="135"/>
      <c r="MKI93" s="383"/>
      <c r="MKJ93" s="383"/>
      <c r="MKK93" s="379"/>
      <c r="MKL93" s="380"/>
      <c r="MKM93" s="28"/>
      <c r="MKN93" s="381"/>
      <c r="MKO93" s="392"/>
      <c r="MKP93" s="388"/>
      <c r="MKQ93" s="135"/>
      <c r="MKR93" s="135"/>
      <c r="MKS93" s="382"/>
      <c r="MKT93" s="135"/>
      <c r="MKU93" s="383"/>
      <c r="MKV93" s="383"/>
      <c r="MKW93" s="379"/>
      <c r="MKX93" s="380"/>
      <c r="MKY93" s="28"/>
      <c r="MKZ93" s="381"/>
      <c r="MLA93" s="392"/>
      <c r="MLB93" s="388"/>
      <c r="MLC93" s="135"/>
      <c r="MLD93" s="135"/>
      <c r="MLE93" s="382"/>
      <c r="MLF93" s="135"/>
      <c r="MLG93" s="383"/>
      <c r="MLH93" s="383"/>
      <c r="MLI93" s="379"/>
      <c r="MLJ93" s="380"/>
      <c r="MLK93" s="28"/>
      <c r="MLL93" s="381"/>
      <c r="MLM93" s="392"/>
      <c r="MLN93" s="388"/>
      <c r="MLO93" s="135"/>
      <c r="MLP93" s="135"/>
      <c r="MLQ93" s="382"/>
      <c r="MLR93" s="135"/>
      <c r="MLS93" s="383"/>
      <c r="MLT93" s="383"/>
      <c r="MLU93" s="379"/>
      <c r="MLV93" s="380"/>
      <c r="MLW93" s="28"/>
      <c r="MLX93" s="381"/>
      <c r="MLY93" s="392"/>
      <c r="MLZ93" s="388"/>
      <c r="MMA93" s="135"/>
      <c r="MMB93" s="135"/>
      <c r="MMC93" s="382"/>
      <c r="MMD93" s="135"/>
      <c r="MME93" s="383"/>
      <c r="MMF93" s="383"/>
      <c r="MMG93" s="379"/>
      <c r="MMH93" s="380"/>
      <c r="MMI93" s="28"/>
      <c r="MMJ93" s="381"/>
      <c r="MMK93" s="392"/>
      <c r="MML93" s="388"/>
      <c r="MMM93" s="135"/>
      <c r="MMN93" s="135"/>
      <c r="MMO93" s="382"/>
      <c r="MMP93" s="135"/>
      <c r="MMQ93" s="383"/>
      <c r="MMR93" s="383"/>
      <c r="MMS93" s="379"/>
      <c r="MMT93" s="380"/>
      <c r="MMU93" s="28"/>
      <c r="MMV93" s="381"/>
      <c r="MMW93" s="392"/>
      <c r="MMX93" s="388"/>
      <c r="MMY93" s="135"/>
      <c r="MMZ93" s="135"/>
      <c r="MNA93" s="382"/>
      <c r="MNB93" s="135"/>
      <c r="MNC93" s="383"/>
      <c r="MND93" s="383"/>
      <c r="MNE93" s="379"/>
      <c r="MNF93" s="380"/>
      <c r="MNG93" s="28"/>
      <c r="MNH93" s="381"/>
      <c r="MNI93" s="392"/>
      <c r="MNJ93" s="388"/>
      <c r="MNK93" s="135"/>
      <c r="MNL93" s="135"/>
      <c r="MNM93" s="382"/>
      <c r="MNN93" s="135"/>
      <c r="MNO93" s="383"/>
      <c r="MNP93" s="383"/>
      <c r="MNQ93" s="379"/>
      <c r="MNR93" s="380"/>
      <c r="MNS93" s="28"/>
      <c r="MNT93" s="381"/>
      <c r="MNU93" s="392"/>
      <c r="MNV93" s="388"/>
      <c r="MNW93" s="135"/>
      <c r="MNX93" s="135"/>
      <c r="MNY93" s="382"/>
      <c r="MNZ93" s="135"/>
      <c r="MOA93" s="383"/>
      <c r="MOB93" s="383"/>
      <c r="MOC93" s="379"/>
      <c r="MOD93" s="380"/>
      <c r="MOE93" s="28"/>
      <c r="MOF93" s="381"/>
      <c r="MOG93" s="392"/>
      <c r="MOH93" s="388"/>
      <c r="MOI93" s="135"/>
      <c r="MOJ93" s="135"/>
      <c r="MOK93" s="382"/>
      <c r="MOL93" s="135"/>
      <c r="MOM93" s="383"/>
      <c r="MON93" s="383"/>
      <c r="MOO93" s="379"/>
      <c r="MOP93" s="380"/>
      <c r="MOQ93" s="28"/>
      <c r="MOR93" s="381"/>
      <c r="MOS93" s="392"/>
      <c r="MOT93" s="388"/>
      <c r="MOU93" s="135"/>
      <c r="MOV93" s="135"/>
      <c r="MOW93" s="382"/>
      <c r="MOX93" s="135"/>
      <c r="MOY93" s="383"/>
      <c r="MOZ93" s="383"/>
      <c r="MPA93" s="379"/>
      <c r="MPB93" s="380"/>
      <c r="MPC93" s="28"/>
      <c r="MPD93" s="381"/>
      <c r="MPE93" s="392"/>
      <c r="MPF93" s="388"/>
      <c r="MPG93" s="135"/>
      <c r="MPH93" s="135"/>
      <c r="MPI93" s="382"/>
      <c r="MPJ93" s="135"/>
      <c r="MPK93" s="383"/>
      <c r="MPL93" s="383"/>
      <c r="MPM93" s="379"/>
      <c r="MPN93" s="380"/>
      <c r="MPO93" s="28"/>
      <c r="MPP93" s="381"/>
      <c r="MPQ93" s="392"/>
      <c r="MPR93" s="388"/>
      <c r="MPS93" s="135"/>
      <c r="MPT93" s="135"/>
      <c r="MPU93" s="382"/>
      <c r="MPV93" s="135"/>
      <c r="MPW93" s="383"/>
      <c r="MPX93" s="383"/>
      <c r="MPY93" s="379"/>
      <c r="MPZ93" s="380"/>
      <c r="MQA93" s="28"/>
      <c r="MQB93" s="381"/>
      <c r="MQC93" s="392"/>
      <c r="MQD93" s="388"/>
      <c r="MQE93" s="135"/>
      <c r="MQF93" s="135"/>
      <c r="MQG93" s="382"/>
      <c r="MQH93" s="135"/>
      <c r="MQI93" s="383"/>
      <c r="MQJ93" s="383"/>
      <c r="MQK93" s="379"/>
      <c r="MQL93" s="380"/>
      <c r="MQM93" s="28"/>
      <c r="MQN93" s="381"/>
      <c r="MQO93" s="392"/>
      <c r="MQP93" s="388"/>
      <c r="MQQ93" s="135"/>
      <c r="MQR93" s="135"/>
      <c r="MQS93" s="382"/>
      <c r="MQT93" s="135"/>
      <c r="MQU93" s="383"/>
      <c r="MQV93" s="383"/>
      <c r="MQW93" s="379"/>
      <c r="MQX93" s="380"/>
      <c r="MQY93" s="28"/>
      <c r="MQZ93" s="381"/>
      <c r="MRA93" s="392"/>
      <c r="MRB93" s="388"/>
      <c r="MRC93" s="135"/>
      <c r="MRD93" s="135"/>
      <c r="MRE93" s="382"/>
      <c r="MRF93" s="135"/>
      <c r="MRG93" s="383"/>
      <c r="MRH93" s="383"/>
      <c r="MRI93" s="379"/>
      <c r="MRJ93" s="380"/>
      <c r="MRK93" s="28"/>
      <c r="MRL93" s="381"/>
      <c r="MRM93" s="392"/>
      <c r="MRN93" s="388"/>
      <c r="MRO93" s="135"/>
      <c r="MRP93" s="135"/>
      <c r="MRQ93" s="382"/>
      <c r="MRR93" s="135"/>
      <c r="MRS93" s="383"/>
      <c r="MRT93" s="383"/>
      <c r="MRU93" s="379"/>
      <c r="MRV93" s="380"/>
      <c r="MRW93" s="28"/>
      <c r="MRX93" s="381"/>
      <c r="MRY93" s="392"/>
      <c r="MRZ93" s="388"/>
      <c r="MSA93" s="135"/>
      <c r="MSB93" s="135"/>
      <c r="MSC93" s="382"/>
      <c r="MSD93" s="135"/>
      <c r="MSE93" s="383"/>
      <c r="MSF93" s="383"/>
      <c r="MSG93" s="379"/>
      <c r="MSH93" s="380"/>
      <c r="MSI93" s="28"/>
      <c r="MSJ93" s="381"/>
      <c r="MSK93" s="392"/>
      <c r="MSL93" s="388"/>
      <c r="MSM93" s="135"/>
      <c r="MSN93" s="135"/>
      <c r="MSO93" s="382"/>
      <c r="MSP93" s="135"/>
      <c r="MSQ93" s="383"/>
      <c r="MSR93" s="383"/>
      <c r="MSS93" s="379"/>
      <c r="MST93" s="380"/>
      <c r="MSU93" s="28"/>
      <c r="MSV93" s="381"/>
      <c r="MSW93" s="392"/>
      <c r="MSX93" s="388"/>
      <c r="MSY93" s="135"/>
      <c r="MSZ93" s="135"/>
      <c r="MTA93" s="382"/>
      <c r="MTB93" s="135"/>
      <c r="MTC93" s="383"/>
      <c r="MTD93" s="383"/>
      <c r="MTE93" s="379"/>
      <c r="MTF93" s="380"/>
      <c r="MTG93" s="28"/>
      <c r="MTH93" s="381"/>
      <c r="MTI93" s="392"/>
      <c r="MTJ93" s="388"/>
      <c r="MTK93" s="135"/>
      <c r="MTL93" s="135"/>
      <c r="MTM93" s="382"/>
      <c r="MTN93" s="135"/>
      <c r="MTO93" s="383"/>
      <c r="MTP93" s="383"/>
      <c r="MTQ93" s="379"/>
      <c r="MTR93" s="380"/>
      <c r="MTS93" s="28"/>
      <c r="MTT93" s="381"/>
      <c r="MTU93" s="392"/>
      <c r="MTV93" s="388"/>
      <c r="MTW93" s="135"/>
      <c r="MTX93" s="135"/>
      <c r="MTY93" s="382"/>
      <c r="MTZ93" s="135"/>
      <c r="MUA93" s="383"/>
      <c r="MUB93" s="383"/>
      <c r="MUC93" s="379"/>
      <c r="MUD93" s="380"/>
      <c r="MUE93" s="28"/>
      <c r="MUF93" s="381"/>
      <c r="MUG93" s="392"/>
      <c r="MUH93" s="388"/>
      <c r="MUI93" s="135"/>
      <c r="MUJ93" s="135"/>
      <c r="MUK93" s="382"/>
      <c r="MUL93" s="135"/>
      <c r="MUM93" s="383"/>
      <c r="MUN93" s="383"/>
      <c r="MUO93" s="379"/>
      <c r="MUP93" s="380"/>
      <c r="MUQ93" s="28"/>
      <c r="MUR93" s="381"/>
      <c r="MUS93" s="392"/>
      <c r="MUT93" s="388"/>
      <c r="MUU93" s="135"/>
      <c r="MUV93" s="135"/>
      <c r="MUW93" s="382"/>
      <c r="MUX93" s="135"/>
      <c r="MUY93" s="383"/>
      <c r="MUZ93" s="383"/>
      <c r="MVA93" s="379"/>
      <c r="MVB93" s="380"/>
      <c r="MVC93" s="28"/>
      <c r="MVD93" s="381"/>
      <c r="MVE93" s="392"/>
      <c r="MVF93" s="388"/>
      <c r="MVG93" s="135"/>
      <c r="MVH93" s="135"/>
      <c r="MVI93" s="382"/>
      <c r="MVJ93" s="135"/>
      <c r="MVK93" s="383"/>
      <c r="MVL93" s="383"/>
      <c r="MVM93" s="379"/>
      <c r="MVN93" s="380"/>
      <c r="MVO93" s="28"/>
      <c r="MVP93" s="381"/>
      <c r="MVQ93" s="392"/>
      <c r="MVR93" s="388"/>
      <c r="MVS93" s="135"/>
      <c r="MVT93" s="135"/>
      <c r="MVU93" s="382"/>
      <c r="MVV93" s="135"/>
      <c r="MVW93" s="383"/>
      <c r="MVX93" s="383"/>
      <c r="MVY93" s="379"/>
      <c r="MVZ93" s="380"/>
      <c r="MWA93" s="28"/>
      <c r="MWB93" s="381"/>
      <c r="MWC93" s="392"/>
      <c r="MWD93" s="388"/>
      <c r="MWE93" s="135"/>
      <c r="MWF93" s="135"/>
      <c r="MWG93" s="382"/>
      <c r="MWH93" s="135"/>
      <c r="MWI93" s="383"/>
      <c r="MWJ93" s="383"/>
      <c r="MWK93" s="379"/>
      <c r="MWL93" s="380"/>
      <c r="MWM93" s="28"/>
      <c r="MWN93" s="381"/>
      <c r="MWO93" s="392"/>
      <c r="MWP93" s="388"/>
      <c r="MWQ93" s="135"/>
      <c r="MWR93" s="135"/>
      <c r="MWS93" s="382"/>
      <c r="MWT93" s="135"/>
      <c r="MWU93" s="383"/>
      <c r="MWV93" s="383"/>
      <c r="MWW93" s="379"/>
      <c r="MWX93" s="380"/>
      <c r="MWY93" s="28"/>
      <c r="MWZ93" s="381"/>
      <c r="MXA93" s="392"/>
      <c r="MXB93" s="388"/>
      <c r="MXC93" s="135"/>
      <c r="MXD93" s="135"/>
      <c r="MXE93" s="382"/>
      <c r="MXF93" s="135"/>
      <c r="MXG93" s="383"/>
      <c r="MXH93" s="383"/>
      <c r="MXI93" s="379"/>
      <c r="MXJ93" s="380"/>
      <c r="MXK93" s="28"/>
      <c r="MXL93" s="381"/>
      <c r="MXM93" s="392"/>
      <c r="MXN93" s="388"/>
      <c r="MXO93" s="135"/>
      <c r="MXP93" s="135"/>
      <c r="MXQ93" s="382"/>
      <c r="MXR93" s="135"/>
      <c r="MXS93" s="383"/>
      <c r="MXT93" s="383"/>
      <c r="MXU93" s="379"/>
      <c r="MXV93" s="380"/>
      <c r="MXW93" s="28"/>
      <c r="MXX93" s="381"/>
      <c r="MXY93" s="392"/>
      <c r="MXZ93" s="388"/>
      <c r="MYA93" s="135"/>
      <c r="MYB93" s="135"/>
      <c r="MYC93" s="382"/>
      <c r="MYD93" s="135"/>
      <c r="MYE93" s="383"/>
      <c r="MYF93" s="383"/>
      <c r="MYG93" s="379"/>
      <c r="MYH93" s="380"/>
      <c r="MYI93" s="28"/>
      <c r="MYJ93" s="381"/>
      <c r="MYK93" s="392"/>
      <c r="MYL93" s="388"/>
      <c r="MYM93" s="135"/>
      <c r="MYN93" s="135"/>
      <c r="MYO93" s="382"/>
      <c r="MYP93" s="135"/>
      <c r="MYQ93" s="383"/>
      <c r="MYR93" s="383"/>
      <c r="MYS93" s="379"/>
      <c r="MYT93" s="380"/>
      <c r="MYU93" s="28"/>
      <c r="MYV93" s="381"/>
      <c r="MYW93" s="392"/>
      <c r="MYX93" s="388"/>
      <c r="MYY93" s="135"/>
      <c r="MYZ93" s="135"/>
      <c r="MZA93" s="382"/>
      <c r="MZB93" s="135"/>
      <c r="MZC93" s="383"/>
      <c r="MZD93" s="383"/>
      <c r="MZE93" s="379"/>
      <c r="MZF93" s="380"/>
      <c r="MZG93" s="28"/>
      <c r="MZH93" s="381"/>
      <c r="MZI93" s="392"/>
      <c r="MZJ93" s="388"/>
      <c r="MZK93" s="135"/>
      <c r="MZL93" s="135"/>
      <c r="MZM93" s="382"/>
      <c r="MZN93" s="135"/>
      <c r="MZO93" s="383"/>
      <c r="MZP93" s="383"/>
      <c r="MZQ93" s="379"/>
      <c r="MZR93" s="380"/>
      <c r="MZS93" s="28"/>
      <c r="MZT93" s="381"/>
      <c r="MZU93" s="392"/>
      <c r="MZV93" s="388"/>
      <c r="MZW93" s="135"/>
      <c r="MZX93" s="135"/>
      <c r="MZY93" s="382"/>
      <c r="MZZ93" s="135"/>
      <c r="NAA93" s="383"/>
      <c r="NAB93" s="383"/>
      <c r="NAC93" s="379"/>
      <c r="NAD93" s="380"/>
      <c r="NAE93" s="28"/>
      <c r="NAF93" s="381"/>
      <c r="NAG93" s="392"/>
      <c r="NAH93" s="388"/>
      <c r="NAI93" s="135"/>
      <c r="NAJ93" s="135"/>
      <c r="NAK93" s="382"/>
      <c r="NAL93" s="135"/>
      <c r="NAM93" s="383"/>
      <c r="NAN93" s="383"/>
      <c r="NAO93" s="379"/>
      <c r="NAP93" s="380"/>
      <c r="NAQ93" s="28"/>
      <c r="NAR93" s="381"/>
      <c r="NAS93" s="392"/>
      <c r="NAT93" s="388"/>
      <c r="NAU93" s="135"/>
      <c r="NAV93" s="135"/>
      <c r="NAW93" s="382"/>
      <c r="NAX93" s="135"/>
      <c r="NAY93" s="383"/>
      <c r="NAZ93" s="383"/>
      <c r="NBA93" s="379"/>
      <c r="NBB93" s="380"/>
      <c r="NBC93" s="28"/>
      <c r="NBD93" s="381"/>
      <c r="NBE93" s="392"/>
      <c r="NBF93" s="388"/>
      <c r="NBG93" s="135"/>
      <c r="NBH93" s="135"/>
      <c r="NBI93" s="382"/>
      <c r="NBJ93" s="135"/>
      <c r="NBK93" s="383"/>
      <c r="NBL93" s="383"/>
      <c r="NBM93" s="379"/>
      <c r="NBN93" s="380"/>
      <c r="NBO93" s="28"/>
      <c r="NBP93" s="381"/>
      <c r="NBQ93" s="392"/>
      <c r="NBR93" s="388"/>
      <c r="NBS93" s="135"/>
      <c r="NBT93" s="135"/>
      <c r="NBU93" s="382"/>
      <c r="NBV93" s="135"/>
      <c r="NBW93" s="383"/>
      <c r="NBX93" s="383"/>
      <c r="NBY93" s="379"/>
      <c r="NBZ93" s="380"/>
      <c r="NCA93" s="28"/>
      <c r="NCB93" s="381"/>
      <c r="NCC93" s="392"/>
      <c r="NCD93" s="388"/>
      <c r="NCE93" s="135"/>
      <c r="NCF93" s="135"/>
      <c r="NCG93" s="382"/>
      <c r="NCH93" s="135"/>
      <c r="NCI93" s="383"/>
      <c r="NCJ93" s="383"/>
      <c r="NCK93" s="379"/>
      <c r="NCL93" s="380"/>
      <c r="NCM93" s="28"/>
      <c r="NCN93" s="381"/>
      <c r="NCO93" s="392"/>
      <c r="NCP93" s="388"/>
      <c r="NCQ93" s="135"/>
      <c r="NCR93" s="135"/>
      <c r="NCS93" s="382"/>
      <c r="NCT93" s="135"/>
      <c r="NCU93" s="383"/>
      <c r="NCV93" s="383"/>
      <c r="NCW93" s="379"/>
      <c r="NCX93" s="380"/>
      <c r="NCY93" s="28"/>
      <c r="NCZ93" s="381"/>
      <c r="NDA93" s="392"/>
      <c r="NDB93" s="388"/>
      <c r="NDC93" s="135"/>
      <c r="NDD93" s="135"/>
      <c r="NDE93" s="382"/>
      <c r="NDF93" s="135"/>
      <c r="NDG93" s="383"/>
      <c r="NDH93" s="383"/>
      <c r="NDI93" s="379"/>
      <c r="NDJ93" s="380"/>
      <c r="NDK93" s="28"/>
      <c r="NDL93" s="381"/>
      <c r="NDM93" s="392"/>
      <c r="NDN93" s="388"/>
      <c r="NDO93" s="135"/>
      <c r="NDP93" s="135"/>
      <c r="NDQ93" s="382"/>
      <c r="NDR93" s="135"/>
      <c r="NDS93" s="383"/>
      <c r="NDT93" s="383"/>
      <c r="NDU93" s="379"/>
      <c r="NDV93" s="380"/>
      <c r="NDW93" s="28"/>
      <c r="NDX93" s="381"/>
      <c r="NDY93" s="392"/>
      <c r="NDZ93" s="388"/>
      <c r="NEA93" s="135"/>
      <c r="NEB93" s="135"/>
      <c r="NEC93" s="382"/>
      <c r="NED93" s="135"/>
      <c r="NEE93" s="383"/>
      <c r="NEF93" s="383"/>
      <c r="NEG93" s="379"/>
      <c r="NEH93" s="380"/>
      <c r="NEI93" s="28"/>
      <c r="NEJ93" s="381"/>
      <c r="NEK93" s="392"/>
      <c r="NEL93" s="388"/>
      <c r="NEM93" s="135"/>
      <c r="NEN93" s="135"/>
      <c r="NEO93" s="382"/>
      <c r="NEP93" s="135"/>
      <c r="NEQ93" s="383"/>
      <c r="NER93" s="383"/>
      <c r="NES93" s="379"/>
      <c r="NET93" s="380"/>
      <c r="NEU93" s="28"/>
      <c r="NEV93" s="381"/>
      <c r="NEW93" s="392"/>
      <c r="NEX93" s="388"/>
      <c r="NEY93" s="135"/>
      <c r="NEZ93" s="135"/>
      <c r="NFA93" s="382"/>
      <c r="NFB93" s="135"/>
      <c r="NFC93" s="383"/>
      <c r="NFD93" s="383"/>
      <c r="NFE93" s="379"/>
      <c r="NFF93" s="380"/>
      <c r="NFG93" s="28"/>
      <c r="NFH93" s="381"/>
      <c r="NFI93" s="392"/>
      <c r="NFJ93" s="388"/>
      <c r="NFK93" s="135"/>
      <c r="NFL93" s="135"/>
      <c r="NFM93" s="382"/>
      <c r="NFN93" s="135"/>
      <c r="NFO93" s="383"/>
      <c r="NFP93" s="383"/>
      <c r="NFQ93" s="379"/>
      <c r="NFR93" s="380"/>
      <c r="NFS93" s="28"/>
      <c r="NFT93" s="381"/>
      <c r="NFU93" s="392"/>
      <c r="NFV93" s="388"/>
      <c r="NFW93" s="135"/>
      <c r="NFX93" s="135"/>
      <c r="NFY93" s="382"/>
      <c r="NFZ93" s="135"/>
      <c r="NGA93" s="383"/>
      <c r="NGB93" s="383"/>
      <c r="NGC93" s="379"/>
      <c r="NGD93" s="380"/>
      <c r="NGE93" s="28"/>
      <c r="NGF93" s="381"/>
      <c r="NGG93" s="392"/>
      <c r="NGH93" s="388"/>
      <c r="NGI93" s="135"/>
      <c r="NGJ93" s="135"/>
      <c r="NGK93" s="382"/>
      <c r="NGL93" s="135"/>
      <c r="NGM93" s="383"/>
      <c r="NGN93" s="383"/>
      <c r="NGO93" s="379"/>
      <c r="NGP93" s="380"/>
      <c r="NGQ93" s="28"/>
      <c r="NGR93" s="381"/>
      <c r="NGS93" s="392"/>
      <c r="NGT93" s="388"/>
      <c r="NGU93" s="135"/>
      <c r="NGV93" s="135"/>
      <c r="NGW93" s="382"/>
      <c r="NGX93" s="135"/>
      <c r="NGY93" s="383"/>
      <c r="NGZ93" s="383"/>
      <c r="NHA93" s="379"/>
      <c r="NHB93" s="380"/>
      <c r="NHC93" s="28"/>
      <c r="NHD93" s="381"/>
      <c r="NHE93" s="392"/>
      <c r="NHF93" s="388"/>
      <c r="NHG93" s="135"/>
      <c r="NHH93" s="135"/>
      <c r="NHI93" s="382"/>
      <c r="NHJ93" s="135"/>
      <c r="NHK93" s="383"/>
      <c r="NHL93" s="383"/>
      <c r="NHM93" s="379"/>
      <c r="NHN93" s="380"/>
      <c r="NHO93" s="28"/>
      <c r="NHP93" s="381"/>
      <c r="NHQ93" s="392"/>
      <c r="NHR93" s="388"/>
      <c r="NHS93" s="135"/>
      <c r="NHT93" s="135"/>
      <c r="NHU93" s="382"/>
      <c r="NHV93" s="135"/>
      <c r="NHW93" s="383"/>
      <c r="NHX93" s="383"/>
      <c r="NHY93" s="379"/>
      <c r="NHZ93" s="380"/>
      <c r="NIA93" s="28"/>
      <c r="NIB93" s="381"/>
      <c r="NIC93" s="392"/>
      <c r="NID93" s="388"/>
      <c r="NIE93" s="135"/>
      <c r="NIF93" s="135"/>
      <c r="NIG93" s="382"/>
      <c r="NIH93" s="135"/>
      <c r="NII93" s="383"/>
      <c r="NIJ93" s="383"/>
      <c r="NIK93" s="379"/>
      <c r="NIL93" s="380"/>
      <c r="NIM93" s="28"/>
      <c r="NIN93" s="381"/>
      <c r="NIO93" s="392"/>
      <c r="NIP93" s="388"/>
      <c r="NIQ93" s="135"/>
      <c r="NIR93" s="135"/>
      <c r="NIS93" s="382"/>
      <c r="NIT93" s="135"/>
      <c r="NIU93" s="383"/>
      <c r="NIV93" s="383"/>
      <c r="NIW93" s="379"/>
      <c r="NIX93" s="380"/>
      <c r="NIY93" s="28"/>
      <c r="NIZ93" s="381"/>
      <c r="NJA93" s="392"/>
      <c r="NJB93" s="388"/>
      <c r="NJC93" s="135"/>
      <c r="NJD93" s="135"/>
      <c r="NJE93" s="382"/>
      <c r="NJF93" s="135"/>
      <c r="NJG93" s="383"/>
      <c r="NJH93" s="383"/>
      <c r="NJI93" s="379"/>
      <c r="NJJ93" s="380"/>
      <c r="NJK93" s="28"/>
      <c r="NJL93" s="381"/>
      <c r="NJM93" s="392"/>
      <c r="NJN93" s="388"/>
      <c r="NJO93" s="135"/>
      <c r="NJP93" s="135"/>
      <c r="NJQ93" s="382"/>
      <c r="NJR93" s="135"/>
      <c r="NJS93" s="383"/>
      <c r="NJT93" s="383"/>
      <c r="NJU93" s="379"/>
      <c r="NJV93" s="380"/>
      <c r="NJW93" s="28"/>
      <c r="NJX93" s="381"/>
      <c r="NJY93" s="392"/>
      <c r="NJZ93" s="388"/>
      <c r="NKA93" s="135"/>
      <c r="NKB93" s="135"/>
      <c r="NKC93" s="382"/>
      <c r="NKD93" s="135"/>
      <c r="NKE93" s="383"/>
      <c r="NKF93" s="383"/>
      <c r="NKG93" s="379"/>
      <c r="NKH93" s="380"/>
      <c r="NKI93" s="28"/>
      <c r="NKJ93" s="381"/>
      <c r="NKK93" s="392"/>
      <c r="NKL93" s="388"/>
      <c r="NKM93" s="135"/>
      <c r="NKN93" s="135"/>
      <c r="NKO93" s="382"/>
      <c r="NKP93" s="135"/>
      <c r="NKQ93" s="383"/>
      <c r="NKR93" s="383"/>
      <c r="NKS93" s="379"/>
      <c r="NKT93" s="380"/>
      <c r="NKU93" s="28"/>
      <c r="NKV93" s="381"/>
      <c r="NKW93" s="392"/>
      <c r="NKX93" s="388"/>
      <c r="NKY93" s="135"/>
      <c r="NKZ93" s="135"/>
      <c r="NLA93" s="382"/>
      <c r="NLB93" s="135"/>
      <c r="NLC93" s="383"/>
      <c r="NLD93" s="383"/>
      <c r="NLE93" s="379"/>
      <c r="NLF93" s="380"/>
      <c r="NLG93" s="28"/>
      <c r="NLH93" s="381"/>
      <c r="NLI93" s="392"/>
      <c r="NLJ93" s="388"/>
      <c r="NLK93" s="135"/>
      <c r="NLL93" s="135"/>
      <c r="NLM93" s="382"/>
      <c r="NLN93" s="135"/>
      <c r="NLO93" s="383"/>
      <c r="NLP93" s="383"/>
      <c r="NLQ93" s="379"/>
      <c r="NLR93" s="380"/>
      <c r="NLS93" s="28"/>
      <c r="NLT93" s="381"/>
      <c r="NLU93" s="392"/>
      <c r="NLV93" s="388"/>
      <c r="NLW93" s="135"/>
      <c r="NLX93" s="135"/>
      <c r="NLY93" s="382"/>
      <c r="NLZ93" s="135"/>
      <c r="NMA93" s="383"/>
      <c r="NMB93" s="383"/>
      <c r="NMC93" s="379"/>
      <c r="NMD93" s="380"/>
      <c r="NME93" s="28"/>
      <c r="NMF93" s="381"/>
      <c r="NMG93" s="392"/>
      <c r="NMH93" s="388"/>
      <c r="NMI93" s="135"/>
      <c r="NMJ93" s="135"/>
      <c r="NMK93" s="382"/>
      <c r="NML93" s="135"/>
      <c r="NMM93" s="383"/>
      <c r="NMN93" s="383"/>
      <c r="NMO93" s="379"/>
      <c r="NMP93" s="380"/>
      <c r="NMQ93" s="28"/>
      <c r="NMR93" s="381"/>
      <c r="NMS93" s="392"/>
      <c r="NMT93" s="388"/>
      <c r="NMU93" s="135"/>
      <c r="NMV93" s="135"/>
      <c r="NMW93" s="382"/>
      <c r="NMX93" s="135"/>
      <c r="NMY93" s="383"/>
      <c r="NMZ93" s="383"/>
      <c r="NNA93" s="379"/>
      <c r="NNB93" s="380"/>
      <c r="NNC93" s="28"/>
      <c r="NND93" s="381"/>
      <c r="NNE93" s="392"/>
      <c r="NNF93" s="388"/>
      <c r="NNG93" s="135"/>
      <c r="NNH93" s="135"/>
      <c r="NNI93" s="382"/>
      <c r="NNJ93" s="135"/>
      <c r="NNK93" s="383"/>
      <c r="NNL93" s="383"/>
      <c r="NNM93" s="379"/>
      <c r="NNN93" s="380"/>
      <c r="NNO93" s="28"/>
      <c r="NNP93" s="381"/>
      <c r="NNQ93" s="392"/>
      <c r="NNR93" s="388"/>
      <c r="NNS93" s="135"/>
      <c r="NNT93" s="135"/>
      <c r="NNU93" s="382"/>
      <c r="NNV93" s="135"/>
      <c r="NNW93" s="383"/>
      <c r="NNX93" s="383"/>
      <c r="NNY93" s="379"/>
      <c r="NNZ93" s="380"/>
      <c r="NOA93" s="28"/>
      <c r="NOB93" s="381"/>
      <c r="NOC93" s="392"/>
      <c r="NOD93" s="388"/>
      <c r="NOE93" s="135"/>
      <c r="NOF93" s="135"/>
      <c r="NOG93" s="382"/>
      <c r="NOH93" s="135"/>
      <c r="NOI93" s="383"/>
      <c r="NOJ93" s="383"/>
      <c r="NOK93" s="379"/>
      <c r="NOL93" s="380"/>
      <c r="NOM93" s="28"/>
      <c r="NON93" s="381"/>
      <c r="NOO93" s="392"/>
      <c r="NOP93" s="388"/>
      <c r="NOQ93" s="135"/>
      <c r="NOR93" s="135"/>
      <c r="NOS93" s="382"/>
      <c r="NOT93" s="135"/>
      <c r="NOU93" s="383"/>
      <c r="NOV93" s="383"/>
      <c r="NOW93" s="379"/>
      <c r="NOX93" s="380"/>
      <c r="NOY93" s="28"/>
      <c r="NOZ93" s="381"/>
      <c r="NPA93" s="392"/>
      <c r="NPB93" s="388"/>
      <c r="NPC93" s="135"/>
      <c r="NPD93" s="135"/>
      <c r="NPE93" s="382"/>
      <c r="NPF93" s="135"/>
      <c r="NPG93" s="383"/>
      <c r="NPH93" s="383"/>
      <c r="NPI93" s="379"/>
      <c r="NPJ93" s="380"/>
      <c r="NPK93" s="28"/>
      <c r="NPL93" s="381"/>
      <c r="NPM93" s="392"/>
      <c r="NPN93" s="388"/>
      <c r="NPO93" s="135"/>
      <c r="NPP93" s="135"/>
      <c r="NPQ93" s="382"/>
      <c r="NPR93" s="135"/>
      <c r="NPS93" s="383"/>
      <c r="NPT93" s="383"/>
      <c r="NPU93" s="379"/>
      <c r="NPV93" s="380"/>
      <c r="NPW93" s="28"/>
      <c r="NPX93" s="381"/>
      <c r="NPY93" s="392"/>
      <c r="NPZ93" s="388"/>
      <c r="NQA93" s="135"/>
      <c r="NQB93" s="135"/>
      <c r="NQC93" s="382"/>
      <c r="NQD93" s="135"/>
      <c r="NQE93" s="383"/>
      <c r="NQF93" s="383"/>
      <c r="NQG93" s="379"/>
      <c r="NQH93" s="380"/>
      <c r="NQI93" s="28"/>
      <c r="NQJ93" s="381"/>
      <c r="NQK93" s="392"/>
      <c r="NQL93" s="388"/>
      <c r="NQM93" s="135"/>
      <c r="NQN93" s="135"/>
      <c r="NQO93" s="382"/>
      <c r="NQP93" s="135"/>
      <c r="NQQ93" s="383"/>
      <c r="NQR93" s="383"/>
      <c r="NQS93" s="379"/>
      <c r="NQT93" s="380"/>
      <c r="NQU93" s="28"/>
      <c r="NQV93" s="381"/>
      <c r="NQW93" s="392"/>
      <c r="NQX93" s="388"/>
      <c r="NQY93" s="135"/>
      <c r="NQZ93" s="135"/>
      <c r="NRA93" s="382"/>
      <c r="NRB93" s="135"/>
      <c r="NRC93" s="383"/>
      <c r="NRD93" s="383"/>
      <c r="NRE93" s="379"/>
      <c r="NRF93" s="380"/>
      <c r="NRG93" s="28"/>
      <c r="NRH93" s="381"/>
      <c r="NRI93" s="392"/>
      <c r="NRJ93" s="388"/>
      <c r="NRK93" s="135"/>
      <c r="NRL93" s="135"/>
      <c r="NRM93" s="382"/>
      <c r="NRN93" s="135"/>
      <c r="NRO93" s="383"/>
      <c r="NRP93" s="383"/>
      <c r="NRQ93" s="379"/>
      <c r="NRR93" s="380"/>
      <c r="NRS93" s="28"/>
      <c r="NRT93" s="381"/>
      <c r="NRU93" s="392"/>
      <c r="NRV93" s="388"/>
      <c r="NRW93" s="135"/>
      <c r="NRX93" s="135"/>
      <c r="NRY93" s="382"/>
      <c r="NRZ93" s="135"/>
      <c r="NSA93" s="383"/>
      <c r="NSB93" s="383"/>
      <c r="NSC93" s="379"/>
      <c r="NSD93" s="380"/>
      <c r="NSE93" s="28"/>
      <c r="NSF93" s="381"/>
      <c r="NSG93" s="392"/>
      <c r="NSH93" s="388"/>
      <c r="NSI93" s="135"/>
      <c r="NSJ93" s="135"/>
      <c r="NSK93" s="382"/>
      <c r="NSL93" s="135"/>
      <c r="NSM93" s="383"/>
      <c r="NSN93" s="383"/>
      <c r="NSO93" s="379"/>
      <c r="NSP93" s="380"/>
      <c r="NSQ93" s="28"/>
      <c r="NSR93" s="381"/>
      <c r="NSS93" s="392"/>
      <c r="NST93" s="388"/>
      <c r="NSU93" s="135"/>
      <c r="NSV93" s="135"/>
      <c r="NSW93" s="382"/>
      <c r="NSX93" s="135"/>
      <c r="NSY93" s="383"/>
      <c r="NSZ93" s="383"/>
      <c r="NTA93" s="379"/>
      <c r="NTB93" s="380"/>
      <c r="NTC93" s="28"/>
      <c r="NTD93" s="381"/>
      <c r="NTE93" s="392"/>
      <c r="NTF93" s="388"/>
      <c r="NTG93" s="135"/>
      <c r="NTH93" s="135"/>
      <c r="NTI93" s="382"/>
      <c r="NTJ93" s="135"/>
      <c r="NTK93" s="383"/>
      <c r="NTL93" s="383"/>
      <c r="NTM93" s="379"/>
      <c r="NTN93" s="380"/>
      <c r="NTO93" s="28"/>
      <c r="NTP93" s="381"/>
      <c r="NTQ93" s="392"/>
      <c r="NTR93" s="388"/>
      <c r="NTS93" s="135"/>
      <c r="NTT93" s="135"/>
      <c r="NTU93" s="382"/>
      <c r="NTV93" s="135"/>
      <c r="NTW93" s="383"/>
      <c r="NTX93" s="383"/>
      <c r="NTY93" s="379"/>
      <c r="NTZ93" s="380"/>
      <c r="NUA93" s="28"/>
      <c r="NUB93" s="381"/>
      <c r="NUC93" s="392"/>
      <c r="NUD93" s="388"/>
      <c r="NUE93" s="135"/>
      <c r="NUF93" s="135"/>
      <c r="NUG93" s="382"/>
      <c r="NUH93" s="135"/>
      <c r="NUI93" s="383"/>
      <c r="NUJ93" s="383"/>
      <c r="NUK93" s="379"/>
      <c r="NUL93" s="380"/>
      <c r="NUM93" s="28"/>
      <c r="NUN93" s="381"/>
      <c r="NUO93" s="392"/>
      <c r="NUP93" s="388"/>
      <c r="NUQ93" s="135"/>
      <c r="NUR93" s="135"/>
      <c r="NUS93" s="382"/>
      <c r="NUT93" s="135"/>
      <c r="NUU93" s="383"/>
      <c r="NUV93" s="383"/>
      <c r="NUW93" s="379"/>
      <c r="NUX93" s="380"/>
      <c r="NUY93" s="28"/>
      <c r="NUZ93" s="381"/>
      <c r="NVA93" s="392"/>
      <c r="NVB93" s="388"/>
      <c r="NVC93" s="135"/>
      <c r="NVD93" s="135"/>
      <c r="NVE93" s="382"/>
      <c r="NVF93" s="135"/>
      <c r="NVG93" s="383"/>
      <c r="NVH93" s="383"/>
      <c r="NVI93" s="379"/>
      <c r="NVJ93" s="380"/>
      <c r="NVK93" s="28"/>
      <c r="NVL93" s="381"/>
      <c r="NVM93" s="392"/>
      <c r="NVN93" s="388"/>
      <c r="NVO93" s="135"/>
      <c r="NVP93" s="135"/>
      <c r="NVQ93" s="382"/>
      <c r="NVR93" s="135"/>
      <c r="NVS93" s="383"/>
      <c r="NVT93" s="383"/>
      <c r="NVU93" s="379"/>
      <c r="NVV93" s="380"/>
      <c r="NVW93" s="28"/>
      <c r="NVX93" s="381"/>
      <c r="NVY93" s="392"/>
      <c r="NVZ93" s="388"/>
      <c r="NWA93" s="135"/>
      <c r="NWB93" s="135"/>
      <c r="NWC93" s="382"/>
      <c r="NWD93" s="135"/>
      <c r="NWE93" s="383"/>
      <c r="NWF93" s="383"/>
      <c r="NWG93" s="379"/>
      <c r="NWH93" s="380"/>
      <c r="NWI93" s="28"/>
      <c r="NWJ93" s="381"/>
      <c r="NWK93" s="392"/>
      <c r="NWL93" s="388"/>
      <c r="NWM93" s="135"/>
      <c r="NWN93" s="135"/>
      <c r="NWO93" s="382"/>
      <c r="NWP93" s="135"/>
      <c r="NWQ93" s="383"/>
      <c r="NWR93" s="383"/>
      <c r="NWS93" s="379"/>
      <c r="NWT93" s="380"/>
      <c r="NWU93" s="28"/>
      <c r="NWV93" s="381"/>
      <c r="NWW93" s="392"/>
      <c r="NWX93" s="388"/>
      <c r="NWY93" s="135"/>
      <c r="NWZ93" s="135"/>
      <c r="NXA93" s="382"/>
      <c r="NXB93" s="135"/>
      <c r="NXC93" s="383"/>
      <c r="NXD93" s="383"/>
      <c r="NXE93" s="379"/>
      <c r="NXF93" s="380"/>
      <c r="NXG93" s="28"/>
      <c r="NXH93" s="381"/>
      <c r="NXI93" s="392"/>
      <c r="NXJ93" s="388"/>
      <c r="NXK93" s="135"/>
      <c r="NXL93" s="135"/>
      <c r="NXM93" s="382"/>
      <c r="NXN93" s="135"/>
      <c r="NXO93" s="383"/>
      <c r="NXP93" s="383"/>
      <c r="NXQ93" s="379"/>
      <c r="NXR93" s="380"/>
      <c r="NXS93" s="28"/>
      <c r="NXT93" s="381"/>
      <c r="NXU93" s="392"/>
      <c r="NXV93" s="388"/>
      <c r="NXW93" s="135"/>
      <c r="NXX93" s="135"/>
      <c r="NXY93" s="382"/>
      <c r="NXZ93" s="135"/>
      <c r="NYA93" s="383"/>
      <c r="NYB93" s="383"/>
      <c r="NYC93" s="379"/>
      <c r="NYD93" s="380"/>
      <c r="NYE93" s="28"/>
      <c r="NYF93" s="381"/>
      <c r="NYG93" s="392"/>
      <c r="NYH93" s="388"/>
      <c r="NYI93" s="135"/>
      <c r="NYJ93" s="135"/>
      <c r="NYK93" s="382"/>
      <c r="NYL93" s="135"/>
      <c r="NYM93" s="383"/>
      <c r="NYN93" s="383"/>
      <c r="NYO93" s="379"/>
      <c r="NYP93" s="380"/>
      <c r="NYQ93" s="28"/>
      <c r="NYR93" s="381"/>
      <c r="NYS93" s="392"/>
      <c r="NYT93" s="388"/>
      <c r="NYU93" s="135"/>
      <c r="NYV93" s="135"/>
      <c r="NYW93" s="382"/>
      <c r="NYX93" s="135"/>
      <c r="NYY93" s="383"/>
      <c r="NYZ93" s="383"/>
      <c r="NZA93" s="379"/>
      <c r="NZB93" s="380"/>
      <c r="NZC93" s="28"/>
      <c r="NZD93" s="381"/>
      <c r="NZE93" s="392"/>
      <c r="NZF93" s="388"/>
      <c r="NZG93" s="135"/>
      <c r="NZH93" s="135"/>
      <c r="NZI93" s="382"/>
      <c r="NZJ93" s="135"/>
      <c r="NZK93" s="383"/>
      <c r="NZL93" s="383"/>
      <c r="NZM93" s="379"/>
      <c r="NZN93" s="380"/>
      <c r="NZO93" s="28"/>
      <c r="NZP93" s="381"/>
      <c r="NZQ93" s="392"/>
      <c r="NZR93" s="388"/>
      <c r="NZS93" s="135"/>
      <c r="NZT93" s="135"/>
      <c r="NZU93" s="382"/>
      <c r="NZV93" s="135"/>
      <c r="NZW93" s="383"/>
      <c r="NZX93" s="383"/>
      <c r="NZY93" s="379"/>
      <c r="NZZ93" s="380"/>
      <c r="OAA93" s="28"/>
      <c r="OAB93" s="381"/>
      <c r="OAC93" s="392"/>
      <c r="OAD93" s="388"/>
      <c r="OAE93" s="135"/>
      <c r="OAF93" s="135"/>
      <c r="OAG93" s="382"/>
      <c r="OAH93" s="135"/>
      <c r="OAI93" s="383"/>
      <c r="OAJ93" s="383"/>
      <c r="OAK93" s="379"/>
      <c r="OAL93" s="380"/>
      <c r="OAM93" s="28"/>
      <c r="OAN93" s="381"/>
      <c r="OAO93" s="392"/>
      <c r="OAP93" s="388"/>
      <c r="OAQ93" s="135"/>
      <c r="OAR93" s="135"/>
      <c r="OAS93" s="382"/>
      <c r="OAT93" s="135"/>
      <c r="OAU93" s="383"/>
      <c r="OAV93" s="383"/>
      <c r="OAW93" s="379"/>
      <c r="OAX93" s="380"/>
      <c r="OAY93" s="28"/>
      <c r="OAZ93" s="381"/>
      <c r="OBA93" s="392"/>
      <c r="OBB93" s="388"/>
      <c r="OBC93" s="135"/>
      <c r="OBD93" s="135"/>
      <c r="OBE93" s="382"/>
      <c r="OBF93" s="135"/>
      <c r="OBG93" s="383"/>
      <c r="OBH93" s="383"/>
      <c r="OBI93" s="379"/>
      <c r="OBJ93" s="380"/>
      <c r="OBK93" s="28"/>
      <c r="OBL93" s="381"/>
      <c r="OBM93" s="392"/>
      <c r="OBN93" s="388"/>
      <c r="OBO93" s="135"/>
      <c r="OBP93" s="135"/>
      <c r="OBQ93" s="382"/>
      <c r="OBR93" s="135"/>
      <c r="OBS93" s="383"/>
      <c r="OBT93" s="383"/>
      <c r="OBU93" s="379"/>
      <c r="OBV93" s="380"/>
      <c r="OBW93" s="28"/>
      <c r="OBX93" s="381"/>
      <c r="OBY93" s="392"/>
      <c r="OBZ93" s="388"/>
      <c r="OCA93" s="135"/>
      <c r="OCB93" s="135"/>
      <c r="OCC93" s="382"/>
      <c r="OCD93" s="135"/>
      <c r="OCE93" s="383"/>
      <c r="OCF93" s="383"/>
      <c r="OCG93" s="379"/>
      <c r="OCH93" s="380"/>
      <c r="OCI93" s="28"/>
      <c r="OCJ93" s="381"/>
      <c r="OCK93" s="392"/>
      <c r="OCL93" s="388"/>
      <c r="OCM93" s="135"/>
      <c r="OCN93" s="135"/>
      <c r="OCO93" s="382"/>
      <c r="OCP93" s="135"/>
      <c r="OCQ93" s="383"/>
      <c r="OCR93" s="383"/>
      <c r="OCS93" s="379"/>
      <c r="OCT93" s="380"/>
      <c r="OCU93" s="28"/>
      <c r="OCV93" s="381"/>
      <c r="OCW93" s="392"/>
      <c r="OCX93" s="388"/>
      <c r="OCY93" s="135"/>
      <c r="OCZ93" s="135"/>
      <c r="ODA93" s="382"/>
      <c r="ODB93" s="135"/>
      <c r="ODC93" s="383"/>
      <c r="ODD93" s="383"/>
      <c r="ODE93" s="379"/>
      <c r="ODF93" s="380"/>
      <c r="ODG93" s="28"/>
      <c r="ODH93" s="381"/>
      <c r="ODI93" s="392"/>
      <c r="ODJ93" s="388"/>
      <c r="ODK93" s="135"/>
      <c r="ODL93" s="135"/>
      <c r="ODM93" s="382"/>
      <c r="ODN93" s="135"/>
      <c r="ODO93" s="383"/>
      <c r="ODP93" s="383"/>
      <c r="ODQ93" s="379"/>
      <c r="ODR93" s="380"/>
      <c r="ODS93" s="28"/>
      <c r="ODT93" s="381"/>
      <c r="ODU93" s="392"/>
      <c r="ODV93" s="388"/>
      <c r="ODW93" s="135"/>
      <c r="ODX93" s="135"/>
      <c r="ODY93" s="382"/>
      <c r="ODZ93" s="135"/>
      <c r="OEA93" s="383"/>
      <c r="OEB93" s="383"/>
      <c r="OEC93" s="379"/>
      <c r="OED93" s="380"/>
      <c r="OEE93" s="28"/>
      <c r="OEF93" s="381"/>
      <c r="OEG93" s="392"/>
      <c r="OEH93" s="388"/>
      <c r="OEI93" s="135"/>
      <c r="OEJ93" s="135"/>
      <c r="OEK93" s="382"/>
      <c r="OEL93" s="135"/>
      <c r="OEM93" s="383"/>
      <c r="OEN93" s="383"/>
      <c r="OEO93" s="379"/>
      <c r="OEP93" s="380"/>
      <c r="OEQ93" s="28"/>
      <c r="OER93" s="381"/>
      <c r="OES93" s="392"/>
      <c r="OET93" s="388"/>
      <c r="OEU93" s="135"/>
      <c r="OEV93" s="135"/>
      <c r="OEW93" s="382"/>
      <c r="OEX93" s="135"/>
      <c r="OEY93" s="383"/>
      <c r="OEZ93" s="383"/>
      <c r="OFA93" s="379"/>
      <c r="OFB93" s="380"/>
      <c r="OFC93" s="28"/>
      <c r="OFD93" s="381"/>
      <c r="OFE93" s="392"/>
      <c r="OFF93" s="388"/>
      <c r="OFG93" s="135"/>
      <c r="OFH93" s="135"/>
      <c r="OFI93" s="382"/>
      <c r="OFJ93" s="135"/>
      <c r="OFK93" s="383"/>
      <c r="OFL93" s="383"/>
      <c r="OFM93" s="379"/>
      <c r="OFN93" s="380"/>
      <c r="OFO93" s="28"/>
      <c r="OFP93" s="381"/>
      <c r="OFQ93" s="392"/>
      <c r="OFR93" s="388"/>
      <c r="OFS93" s="135"/>
      <c r="OFT93" s="135"/>
      <c r="OFU93" s="382"/>
      <c r="OFV93" s="135"/>
      <c r="OFW93" s="383"/>
      <c r="OFX93" s="383"/>
      <c r="OFY93" s="379"/>
      <c r="OFZ93" s="380"/>
      <c r="OGA93" s="28"/>
      <c r="OGB93" s="381"/>
      <c r="OGC93" s="392"/>
      <c r="OGD93" s="388"/>
      <c r="OGE93" s="135"/>
      <c r="OGF93" s="135"/>
      <c r="OGG93" s="382"/>
      <c r="OGH93" s="135"/>
      <c r="OGI93" s="383"/>
      <c r="OGJ93" s="383"/>
      <c r="OGK93" s="379"/>
      <c r="OGL93" s="380"/>
      <c r="OGM93" s="28"/>
      <c r="OGN93" s="381"/>
      <c r="OGO93" s="392"/>
      <c r="OGP93" s="388"/>
      <c r="OGQ93" s="135"/>
      <c r="OGR93" s="135"/>
      <c r="OGS93" s="382"/>
      <c r="OGT93" s="135"/>
      <c r="OGU93" s="383"/>
      <c r="OGV93" s="383"/>
      <c r="OGW93" s="379"/>
      <c r="OGX93" s="380"/>
      <c r="OGY93" s="28"/>
      <c r="OGZ93" s="381"/>
      <c r="OHA93" s="392"/>
      <c r="OHB93" s="388"/>
      <c r="OHC93" s="135"/>
      <c r="OHD93" s="135"/>
      <c r="OHE93" s="382"/>
      <c r="OHF93" s="135"/>
      <c r="OHG93" s="383"/>
      <c r="OHH93" s="383"/>
      <c r="OHI93" s="379"/>
      <c r="OHJ93" s="380"/>
      <c r="OHK93" s="28"/>
      <c r="OHL93" s="381"/>
      <c r="OHM93" s="392"/>
      <c r="OHN93" s="388"/>
      <c r="OHO93" s="135"/>
      <c r="OHP93" s="135"/>
      <c r="OHQ93" s="382"/>
      <c r="OHR93" s="135"/>
      <c r="OHS93" s="383"/>
      <c r="OHT93" s="383"/>
      <c r="OHU93" s="379"/>
      <c r="OHV93" s="380"/>
      <c r="OHW93" s="28"/>
      <c r="OHX93" s="381"/>
      <c r="OHY93" s="392"/>
      <c r="OHZ93" s="388"/>
      <c r="OIA93" s="135"/>
      <c r="OIB93" s="135"/>
      <c r="OIC93" s="382"/>
      <c r="OID93" s="135"/>
      <c r="OIE93" s="383"/>
      <c r="OIF93" s="383"/>
      <c r="OIG93" s="379"/>
      <c r="OIH93" s="380"/>
      <c r="OII93" s="28"/>
      <c r="OIJ93" s="381"/>
      <c r="OIK93" s="392"/>
      <c r="OIL93" s="388"/>
      <c r="OIM93" s="135"/>
      <c r="OIN93" s="135"/>
      <c r="OIO93" s="382"/>
      <c r="OIP93" s="135"/>
      <c r="OIQ93" s="383"/>
      <c r="OIR93" s="383"/>
      <c r="OIS93" s="379"/>
      <c r="OIT93" s="380"/>
      <c r="OIU93" s="28"/>
      <c r="OIV93" s="381"/>
      <c r="OIW93" s="392"/>
      <c r="OIX93" s="388"/>
      <c r="OIY93" s="135"/>
      <c r="OIZ93" s="135"/>
      <c r="OJA93" s="382"/>
      <c r="OJB93" s="135"/>
      <c r="OJC93" s="383"/>
      <c r="OJD93" s="383"/>
      <c r="OJE93" s="379"/>
      <c r="OJF93" s="380"/>
      <c r="OJG93" s="28"/>
      <c r="OJH93" s="381"/>
      <c r="OJI93" s="392"/>
      <c r="OJJ93" s="388"/>
      <c r="OJK93" s="135"/>
      <c r="OJL93" s="135"/>
      <c r="OJM93" s="382"/>
      <c r="OJN93" s="135"/>
      <c r="OJO93" s="383"/>
      <c r="OJP93" s="383"/>
      <c r="OJQ93" s="379"/>
      <c r="OJR93" s="380"/>
      <c r="OJS93" s="28"/>
      <c r="OJT93" s="381"/>
      <c r="OJU93" s="392"/>
      <c r="OJV93" s="388"/>
      <c r="OJW93" s="135"/>
      <c r="OJX93" s="135"/>
      <c r="OJY93" s="382"/>
      <c r="OJZ93" s="135"/>
      <c r="OKA93" s="383"/>
      <c r="OKB93" s="383"/>
      <c r="OKC93" s="379"/>
      <c r="OKD93" s="380"/>
      <c r="OKE93" s="28"/>
      <c r="OKF93" s="381"/>
      <c r="OKG93" s="392"/>
      <c r="OKH93" s="388"/>
      <c r="OKI93" s="135"/>
      <c r="OKJ93" s="135"/>
      <c r="OKK93" s="382"/>
      <c r="OKL93" s="135"/>
      <c r="OKM93" s="383"/>
      <c r="OKN93" s="383"/>
      <c r="OKO93" s="379"/>
      <c r="OKP93" s="380"/>
      <c r="OKQ93" s="28"/>
      <c r="OKR93" s="381"/>
      <c r="OKS93" s="392"/>
      <c r="OKT93" s="388"/>
      <c r="OKU93" s="135"/>
      <c r="OKV93" s="135"/>
      <c r="OKW93" s="382"/>
      <c r="OKX93" s="135"/>
      <c r="OKY93" s="383"/>
      <c r="OKZ93" s="383"/>
      <c r="OLA93" s="379"/>
      <c r="OLB93" s="380"/>
      <c r="OLC93" s="28"/>
      <c r="OLD93" s="381"/>
      <c r="OLE93" s="392"/>
      <c r="OLF93" s="388"/>
      <c r="OLG93" s="135"/>
      <c r="OLH93" s="135"/>
      <c r="OLI93" s="382"/>
      <c r="OLJ93" s="135"/>
      <c r="OLK93" s="383"/>
      <c r="OLL93" s="383"/>
      <c r="OLM93" s="379"/>
      <c r="OLN93" s="380"/>
      <c r="OLO93" s="28"/>
      <c r="OLP93" s="381"/>
      <c r="OLQ93" s="392"/>
      <c r="OLR93" s="388"/>
      <c r="OLS93" s="135"/>
      <c r="OLT93" s="135"/>
      <c r="OLU93" s="382"/>
      <c r="OLV93" s="135"/>
      <c r="OLW93" s="383"/>
      <c r="OLX93" s="383"/>
      <c r="OLY93" s="379"/>
      <c r="OLZ93" s="380"/>
      <c r="OMA93" s="28"/>
      <c r="OMB93" s="381"/>
      <c r="OMC93" s="392"/>
      <c r="OMD93" s="388"/>
      <c r="OME93" s="135"/>
      <c r="OMF93" s="135"/>
      <c r="OMG93" s="382"/>
      <c r="OMH93" s="135"/>
      <c r="OMI93" s="383"/>
      <c r="OMJ93" s="383"/>
      <c r="OMK93" s="379"/>
      <c r="OML93" s="380"/>
      <c r="OMM93" s="28"/>
      <c r="OMN93" s="381"/>
      <c r="OMO93" s="392"/>
      <c r="OMP93" s="388"/>
      <c r="OMQ93" s="135"/>
      <c r="OMR93" s="135"/>
      <c r="OMS93" s="382"/>
      <c r="OMT93" s="135"/>
      <c r="OMU93" s="383"/>
      <c r="OMV93" s="383"/>
      <c r="OMW93" s="379"/>
      <c r="OMX93" s="380"/>
      <c r="OMY93" s="28"/>
      <c r="OMZ93" s="381"/>
      <c r="ONA93" s="392"/>
      <c r="ONB93" s="388"/>
      <c r="ONC93" s="135"/>
      <c r="OND93" s="135"/>
      <c r="ONE93" s="382"/>
      <c r="ONF93" s="135"/>
      <c r="ONG93" s="383"/>
      <c r="ONH93" s="383"/>
      <c r="ONI93" s="379"/>
      <c r="ONJ93" s="380"/>
      <c r="ONK93" s="28"/>
      <c r="ONL93" s="381"/>
      <c r="ONM93" s="392"/>
      <c r="ONN93" s="388"/>
      <c r="ONO93" s="135"/>
      <c r="ONP93" s="135"/>
      <c r="ONQ93" s="382"/>
      <c r="ONR93" s="135"/>
      <c r="ONS93" s="383"/>
      <c r="ONT93" s="383"/>
      <c r="ONU93" s="379"/>
      <c r="ONV93" s="380"/>
      <c r="ONW93" s="28"/>
      <c r="ONX93" s="381"/>
      <c r="ONY93" s="392"/>
      <c r="ONZ93" s="388"/>
      <c r="OOA93" s="135"/>
      <c r="OOB93" s="135"/>
      <c r="OOC93" s="382"/>
      <c r="OOD93" s="135"/>
      <c r="OOE93" s="383"/>
      <c r="OOF93" s="383"/>
      <c r="OOG93" s="379"/>
      <c r="OOH93" s="380"/>
      <c r="OOI93" s="28"/>
      <c r="OOJ93" s="381"/>
      <c r="OOK93" s="392"/>
      <c r="OOL93" s="388"/>
      <c r="OOM93" s="135"/>
      <c r="OON93" s="135"/>
      <c r="OOO93" s="382"/>
      <c r="OOP93" s="135"/>
      <c r="OOQ93" s="383"/>
      <c r="OOR93" s="383"/>
      <c r="OOS93" s="379"/>
      <c r="OOT93" s="380"/>
      <c r="OOU93" s="28"/>
      <c r="OOV93" s="381"/>
      <c r="OOW93" s="392"/>
      <c r="OOX93" s="388"/>
      <c r="OOY93" s="135"/>
      <c r="OOZ93" s="135"/>
      <c r="OPA93" s="382"/>
      <c r="OPB93" s="135"/>
      <c r="OPC93" s="383"/>
      <c r="OPD93" s="383"/>
      <c r="OPE93" s="379"/>
      <c r="OPF93" s="380"/>
      <c r="OPG93" s="28"/>
      <c r="OPH93" s="381"/>
      <c r="OPI93" s="392"/>
      <c r="OPJ93" s="388"/>
      <c r="OPK93" s="135"/>
      <c r="OPL93" s="135"/>
      <c r="OPM93" s="382"/>
      <c r="OPN93" s="135"/>
      <c r="OPO93" s="383"/>
      <c r="OPP93" s="383"/>
      <c r="OPQ93" s="379"/>
      <c r="OPR93" s="380"/>
      <c r="OPS93" s="28"/>
      <c r="OPT93" s="381"/>
      <c r="OPU93" s="392"/>
      <c r="OPV93" s="388"/>
      <c r="OPW93" s="135"/>
      <c r="OPX93" s="135"/>
      <c r="OPY93" s="382"/>
      <c r="OPZ93" s="135"/>
      <c r="OQA93" s="383"/>
      <c r="OQB93" s="383"/>
      <c r="OQC93" s="379"/>
      <c r="OQD93" s="380"/>
      <c r="OQE93" s="28"/>
      <c r="OQF93" s="381"/>
      <c r="OQG93" s="392"/>
      <c r="OQH93" s="388"/>
      <c r="OQI93" s="135"/>
      <c r="OQJ93" s="135"/>
      <c r="OQK93" s="382"/>
      <c r="OQL93" s="135"/>
      <c r="OQM93" s="383"/>
      <c r="OQN93" s="383"/>
      <c r="OQO93" s="379"/>
      <c r="OQP93" s="380"/>
      <c r="OQQ93" s="28"/>
      <c r="OQR93" s="381"/>
      <c r="OQS93" s="392"/>
      <c r="OQT93" s="388"/>
      <c r="OQU93" s="135"/>
      <c r="OQV93" s="135"/>
      <c r="OQW93" s="382"/>
      <c r="OQX93" s="135"/>
      <c r="OQY93" s="383"/>
      <c r="OQZ93" s="383"/>
      <c r="ORA93" s="379"/>
      <c r="ORB93" s="380"/>
      <c r="ORC93" s="28"/>
      <c r="ORD93" s="381"/>
      <c r="ORE93" s="392"/>
      <c r="ORF93" s="388"/>
      <c r="ORG93" s="135"/>
      <c r="ORH93" s="135"/>
      <c r="ORI93" s="382"/>
      <c r="ORJ93" s="135"/>
      <c r="ORK93" s="383"/>
      <c r="ORL93" s="383"/>
      <c r="ORM93" s="379"/>
      <c r="ORN93" s="380"/>
      <c r="ORO93" s="28"/>
      <c r="ORP93" s="381"/>
      <c r="ORQ93" s="392"/>
      <c r="ORR93" s="388"/>
      <c r="ORS93" s="135"/>
      <c r="ORT93" s="135"/>
      <c r="ORU93" s="382"/>
      <c r="ORV93" s="135"/>
      <c r="ORW93" s="383"/>
      <c r="ORX93" s="383"/>
      <c r="ORY93" s="379"/>
      <c r="ORZ93" s="380"/>
      <c r="OSA93" s="28"/>
      <c r="OSB93" s="381"/>
      <c r="OSC93" s="392"/>
      <c r="OSD93" s="388"/>
      <c r="OSE93" s="135"/>
      <c r="OSF93" s="135"/>
      <c r="OSG93" s="382"/>
      <c r="OSH93" s="135"/>
      <c r="OSI93" s="383"/>
      <c r="OSJ93" s="383"/>
      <c r="OSK93" s="379"/>
      <c r="OSL93" s="380"/>
      <c r="OSM93" s="28"/>
      <c r="OSN93" s="381"/>
      <c r="OSO93" s="392"/>
      <c r="OSP93" s="388"/>
      <c r="OSQ93" s="135"/>
      <c r="OSR93" s="135"/>
      <c r="OSS93" s="382"/>
      <c r="OST93" s="135"/>
      <c r="OSU93" s="383"/>
      <c r="OSV93" s="383"/>
      <c r="OSW93" s="379"/>
      <c r="OSX93" s="380"/>
      <c r="OSY93" s="28"/>
      <c r="OSZ93" s="381"/>
      <c r="OTA93" s="392"/>
      <c r="OTB93" s="388"/>
      <c r="OTC93" s="135"/>
      <c r="OTD93" s="135"/>
      <c r="OTE93" s="382"/>
      <c r="OTF93" s="135"/>
      <c r="OTG93" s="383"/>
      <c r="OTH93" s="383"/>
      <c r="OTI93" s="379"/>
      <c r="OTJ93" s="380"/>
      <c r="OTK93" s="28"/>
      <c r="OTL93" s="381"/>
      <c r="OTM93" s="392"/>
      <c r="OTN93" s="388"/>
      <c r="OTO93" s="135"/>
      <c r="OTP93" s="135"/>
      <c r="OTQ93" s="382"/>
      <c r="OTR93" s="135"/>
      <c r="OTS93" s="383"/>
      <c r="OTT93" s="383"/>
      <c r="OTU93" s="379"/>
      <c r="OTV93" s="380"/>
      <c r="OTW93" s="28"/>
      <c r="OTX93" s="381"/>
      <c r="OTY93" s="392"/>
      <c r="OTZ93" s="388"/>
      <c r="OUA93" s="135"/>
      <c r="OUB93" s="135"/>
      <c r="OUC93" s="382"/>
      <c r="OUD93" s="135"/>
      <c r="OUE93" s="383"/>
      <c r="OUF93" s="383"/>
      <c r="OUG93" s="379"/>
      <c r="OUH93" s="380"/>
      <c r="OUI93" s="28"/>
      <c r="OUJ93" s="381"/>
      <c r="OUK93" s="392"/>
      <c r="OUL93" s="388"/>
      <c r="OUM93" s="135"/>
      <c r="OUN93" s="135"/>
      <c r="OUO93" s="382"/>
      <c r="OUP93" s="135"/>
      <c r="OUQ93" s="383"/>
      <c r="OUR93" s="383"/>
      <c r="OUS93" s="379"/>
      <c r="OUT93" s="380"/>
      <c r="OUU93" s="28"/>
      <c r="OUV93" s="381"/>
      <c r="OUW93" s="392"/>
      <c r="OUX93" s="388"/>
      <c r="OUY93" s="135"/>
      <c r="OUZ93" s="135"/>
      <c r="OVA93" s="382"/>
      <c r="OVB93" s="135"/>
      <c r="OVC93" s="383"/>
      <c r="OVD93" s="383"/>
      <c r="OVE93" s="379"/>
      <c r="OVF93" s="380"/>
      <c r="OVG93" s="28"/>
      <c r="OVH93" s="381"/>
      <c r="OVI93" s="392"/>
      <c r="OVJ93" s="388"/>
      <c r="OVK93" s="135"/>
      <c r="OVL93" s="135"/>
      <c r="OVM93" s="382"/>
      <c r="OVN93" s="135"/>
      <c r="OVO93" s="383"/>
      <c r="OVP93" s="383"/>
      <c r="OVQ93" s="379"/>
      <c r="OVR93" s="380"/>
      <c r="OVS93" s="28"/>
      <c r="OVT93" s="381"/>
      <c r="OVU93" s="392"/>
      <c r="OVV93" s="388"/>
      <c r="OVW93" s="135"/>
      <c r="OVX93" s="135"/>
      <c r="OVY93" s="382"/>
      <c r="OVZ93" s="135"/>
      <c r="OWA93" s="383"/>
      <c r="OWB93" s="383"/>
      <c r="OWC93" s="379"/>
      <c r="OWD93" s="380"/>
      <c r="OWE93" s="28"/>
      <c r="OWF93" s="381"/>
      <c r="OWG93" s="392"/>
      <c r="OWH93" s="388"/>
      <c r="OWI93" s="135"/>
      <c r="OWJ93" s="135"/>
      <c r="OWK93" s="382"/>
      <c r="OWL93" s="135"/>
      <c r="OWM93" s="383"/>
      <c r="OWN93" s="383"/>
      <c r="OWO93" s="379"/>
      <c r="OWP93" s="380"/>
      <c r="OWQ93" s="28"/>
      <c r="OWR93" s="381"/>
      <c r="OWS93" s="392"/>
      <c r="OWT93" s="388"/>
      <c r="OWU93" s="135"/>
      <c r="OWV93" s="135"/>
      <c r="OWW93" s="382"/>
      <c r="OWX93" s="135"/>
      <c r="OWY93" s="383"/>
      <c r="OWZ93" s="383"/>
      <c r="OXA93" s="379"/>
      <c r="OXB93" s="380"/>
      <c r="OXC93" s="28"/>
      <c r="OXD93" s="381"/>
      <c r="OXE93" s="392"/>
      <c r="OXF93" s="388"/>
      <c r="OXG93" s="135"/>
      <c r="OXH93" s="135"/>
      <c r="OXI93" s="382"/>
      <c r="OXJ93" s="135"/>
      <c r="OXK93" s="383"/>
      <c r="OXL93" s="383"/>
      <c r="OXM93" s="379"/>
      <c r="OXN93" s="380"/>
      <c r="OXO93" s="28"/>
      <c r="OXP93" s="381"/>
      <c r="OXQ93" s="392"/>
      <c r="OXR93" s="388"/>
      <c r="OXS93" s="135"/>
      <c r="OXT93" s="135"/>
      <c r="OXU93" s="382"/>
      <c r="OXV93" s="135"/>
      <c r="OXW93" s="383"/>
      <c r="OXX93" s="383"/>
      <c r="OXY93" s="379"/>
      <c r="OXZ93" s="380"/>
      <c r="OYA93" s="28"/>
      <c r="OYB93" s="381"/>
      <c r="OYC93" s="392"/>
      <c r="OYD93" s="388"/>
      <c r="OYE93" s="135"/>
      <c r="OYF93" s="135"/>
      <c r="OYG93" s="382"/>
      <c r="OYH93" s="135"/>
      <c r="OYI93" s="383"/>
      <c r="OYJ93" s="383"/>
      <c r="OYK93" s="379"/>
      <c r="OYL93" s="380"/>
      <c r="OYM93" s="28"/>
      <c r="OYN93" s="381"/>
      <c r="OYO93" s="392"/>
      <c r="OYP93" s="388"/>
      <c r="OYQ93" s="135"/>
      <c r="OYR93" s="135"/>
      <c r="OYS93" s="382"/>
      <c r="OYT93" s="135"/>
      <c r="OYU93" s="383"/>
      <c r="OYV93" s="383"/>
      <c r="OYW93" s="379"/>
      <c r="OYX93" s="380"/>
      <c r="OYY93" s="28"/>
      <c r="OYZ93" s="381"/>
      <c r="OZA93" s="392"/>
      <c r="OZB93" s="388"/>
      <c r="OZC93" s="135"/>
      <c r="OZD93" s="135"/>
      <c r="OZE93" s="382"/>
      <c r="OZF93" s="135"/>
      <c r="OZG93" s="383"/>
      <c r="OZH93" s="383"/>
      <c r="OZI93" s="379"/>
      <c r="OZJ93" s="380"/>
      <c r="OZK93" s="28"/>
      <c r="OZL93" s="381"/>
      <c r="OZM93" s="392"/>
      <c r="OZN93" s="388"/>
      <c r="OZO93" s="135"/>
      <c r="OZP93" s="135"/>
      <c r="OZQ93" s="382"/>
      <c r="OZR93" s="135"/>
      <c r="OZS93" s="383"/>
      <c r="OZT93" s="383"/>
      <c r="OZU93" s="379"/>
      <c r="OZV93" s="380"/>
      <c r="OZW93" s="28"/>
      <c r="OZX93" s="381"/>
      <c r="OZY93" s="392"/>
      <c r="OZZ93" s="388"/>
      <c r="PAA93" s="135"/>
      <c r="PAB93" s="135"/>
      <c r="PAC93" s="382"/>
      <c r="PAD93" s="135"/>
      <c r="PAE93" s="383"/>
      <c r="PAF93" s="383"/>
      <c r="PAG93" s="379"/>
      <c r="PAH93" s="380"/>
      <c r="PAI93" s="28"/>
      <c r="PAJ93" s="381"/>
      <c r="PAK93" s="392"/>
      <c r="PAL93" s="388"/>
      <c r="PAM93" s="135"/>
      <c r="PAN93" s="135"/>
      <c r="PAO93" s="382"/>
      <c r="PAP93" s="135"/>
      <c r="PAQ93" s="383"/>
      <c r="PAR93" s="383"/>
      <c r="PAS93" s="379"/>
      <c r="PAT93" s="380"/>
      <c r="PAU93" s="28"/>
      <c r="PAV93" s="381"/>
      <c r="PAW93" s="392"/>
      <c r="PAX93" s="388"/>
      <c r="PAY93" s="135"/>
      <c r="PAZ93" s="135"/>
      <c r="PBA93" s="382"/>
      <c r="PBB93" s="135"/>
      <c r="PBC93" s="383"/>
      <c r="PBD93" s="383"/>
      <c r="PBE93" s="379"/>
      <c r="PBF93" s="380"/>
      <c r="PBG93" s="28"/>
      <c r="PBH93" s="381"/>
      <c r="PBI93" s="392"/>
      <c r="PBJ93" s="388"/>
      <c r="PBK93" s="135"/>
      <c r="PBL93" s="135"/>
      <c r="PBM93" s="382"/>
      <c r="PBN93" s="135"/>
      <c r="PBO93" s="383"/>
      <c r="PBP93" s="383"/>
      <c r="PBQ93" s="379"/>
      <c r="PBR93" s="380"/>
      <c r="PBS93" s="28"/>
      <c r="PBT93" s="381"/>
      <c r="PBU93" s="392"/>
      <c r="PBV93" s="388"/>
      <c r="PBW93" s="135"/>
      <c r="PBX93" s="135"/>
      <c r="PBY93" s="382"/>
      <c r="PBZ93" s="135"/>
      <c r="PCA93" s="383"/>
      <c r="PCB93" s="383"/>
      <c r="PCC93" s="379"/>
      <c r="PCD93" s="380"/>
      <c r="PCE93" s="28"/>
      <c r="PCF93" s="381"/>
      <c r="PCG93" s="392"/>
      <c r="PCH93" s="388"/>
      <c r="PCI93" s="135"/>
      <c r="PCJ93" s="135"/>
      <c r="PCK93" s="382"/>
      <c r="PCL93" s="135"/>
      <c r="PCM93" s="383"/>
      <c r="PCN93" s="383"/>
      <c r="PCO93" s="379"/>
      <c r="PCP93" s="380"/>
      <c r="PCQ93" s="28"/>
      <c r="PCR93" s="381"/>
      <c r="PCS93" s="392"/>
      <c r="PCT93" s="388"/>
      <c r="PCU93" s="135"/>
      <c r="PCV93" s="135"/>
      <c r="PCW93" s="382"/>
      <c r="PCX93" s="135"/>
      <c r="PCY93" s="383"/>
      <c r="PCZ93" s="383"/>
      <c r="PDA93" s="379"/>
      <c r="PDB93" s="380"/>
      <c r="PDC93" s="28"/>
      <c r="PDD93" s="381"/>
      <c r="PDE93" s="392"/>
      <c r="PDF93" s="388"/>
      <c r="PDG93" s="135"/>
      <c r="PDH93" s="135"/>
      <c r="PDI93" s="382"/>
      <c r="PDJ93" s="135"/>
      <c r="PDK93" s="383"/>
      <c r="PDL93" s="383"/>
      <c r="PDM93" s="379"/>
      <c r="PDN93" s="380"/>
      <c r="PDO93" s="28"/>
      <c r="PDP93" s="381"/>
      <c r="PDQ93" s="392"/>
      <c r="PDR93" s="388"/>
      <c r="PDS93" s="135"/>
      <c r="PDT93" s="135"/>
      <c r="PDU93" s="382"/>
      <c r="PDV93" s="135"/>
      <c r="PDW93" s="383"/>
      <c r="PDX93" s="383"/>
      <c r="PDY93" s="379"/>
      <c r="PDZ93" s="380"/>
      <c r="PEA93" s="28"/>
      <c r="PEB93" s="381"/>
      <c r="PEC93" s="392"/>
      <c r="PED93" s="388"/>
      <c r="PEE93" s="135"/>
      <c r="PEF93" s="135"/>
      <c r="PEG93" s="382"/>
      <c r="PEH93" s="135"/>
      <c r="PEI93" s="383"/>
      <c r="PEJ93" s="383"/>
      <c r="PEK93" s="379"/>
      <c r="PEL93" s="380"/>
      <c r="PEM93" s="28"/>
      <c r="PEN93" s="381"/>
      <c r="PEO93" s="392"/>
      <c r="PEP93" s="388"/>
      <c r="PEQ93" s="135"/>
      <c r="PER93" s="135"/>
      <c r="PES93" s="382"/>
      <c r="PET93" s="135"/>
      <c r="PEU93" s="383"/>
      <c r="PEV93" s="383"/>
      <c r="PEW93" s="379"/>
      <c r="PEX93" s="380"/>
      <c r="PEY93" s="28"/>
      <c r="PEZ93" s="381"/>
      <c r="PFA93" s="392"/>
      <c r="PFB93" s="388"/>
      <c r="PFC93" s="135"/>
      <c r="PFD93" s="135"/>
      <c r="PFE93" s="382"/>
      <c r="PFF93" s="135"/>
      <c r="PFG93" s="383"/>
      <c r="PFH93" s="383"/>
      <c r="PFI93" s="379"/>
      <c r="PFJ93" s="380"/>
      <c r="PFK93" s="28"/>
      <c r="PFL93" s="381"/>
      <c r="PFM93" s="392"/>
      <c r="PFN93" s="388"/>
      <c r="PFO93" s="135"/>
      <c r="PFP93" s="135"/>
      <c r="PFQ93" s="382"/>
      <c r="PFR93" s="135"/>
      <c r="PFS93" s="383"/>
      <c r="PFT93" s="383"/>
      <c r="PFU93" s="379"/>
      <c r="PFV93" s="380"/>
      <c r="PFW93" s="28"/>
      <c r="PFX93" s="381"/>
      <c r="PFY93" s="392"/>
      <c r="PFZ93" s="388"/>
      <c r="PGA93" s="135"/>
      <c r="PGB93" s="135"/>
      <c r="PGC93" s="382"/>
      <c r="PGD93" s="135"/>
      <c r="PGE93" s="383"/>
      <c r="PGF93" s="383"/>
      <c r="PGG93" s="379"/>
      <c r="PGH93" s="380"/>
      <c r="PGI93" s="28"/>
      <c r="PGJ93" s="381"/>
      <c r="PGK93" s="392"/>
      <c r="PGL93" s="388"/>
      <c r="PGM93" s="135"/>
      <c r="PGN93" s="135"/>
      <c r="PGO93" s="382"/>
      <c r="PGP93" s="135"/>
      <c r="PGQ93" s="383"/>
      <c r="PGR93" s="383"/>
      <c r="PGS93" s="379"/>
      <c r="PGT93" s="380"/>
      <c r="PGU93" s="28"/>
      <c r="PGV93" s="381"/>
      <c r="PGW93" s="392"/>
      <c r="PGX93" s="388"/>
      <c r="PGY93" s="135"/>
      <c r="PGZ93" s="135"/>
      <c r="PHA93" s="382"/>
      <c r="PHB93" s="135"/>
      <c r="PHC93" s="383"/>
      <c r="PHD93" s="383"/>
      <c r="PHE93" s="379"/>
      <c r="PHF93" s="380"/>
      <c r="PHG93" s="28"/>
      <c r="PHH93" s="381"/>
      <c r="PHI93" s="392"/>
      <c r="PHJ93" s="388"/>
      <c r="PHK93" s="135"/>
      <c r="PHL93" s="135"/>
      <c r="PHM93" s="382"/>
      <c r="PHN93" s="135"/>
      <c r="PHO93" s="383"/>
      <c r="PHP93" s="383"/>
      <c r="PHQ93" s="379"/>
      <c r="PHR93" s="380"/>
      <c r="PHS93" s="28"/>
      <c r="PHT93" s="381"/>
      <c r="PHU93" s="392"/>
      <c r="PHV93" s="388"/>
      <c r="PHW93" s="135"/>
      <c r="PHX93" s="135"/>
      <c r="PHY93" s="382"/>
      <c r="PHZ93" s="135"/>
      <c r="PIA93" s="383"/>
      <c r="PIB93" s="383"/>
      <c r="PIC93" s="379"/>
      <c r="PID93" s="380"/>
      <c r="PIE93" s="28"/>
      <c r="PIF93" s="381"/>
      <c r="PIG93" s="392"/>
      <c r="PIH93" s="388"/>
      <c r="PII93" s="135"/>
      <c r="PIJ93" s="135"/>
      <c r="PIK93" s="382"/>
      <c r="PIL93" s="135"/>
      <c r="PIM93" s="383"/>
      <c r="PIN93" s="383"/>
      <c r="PIO93" s="379"/>
      <c r="PIP93" s="380"/>
      <c r="PIQ93" s="28"/>
      <c r="PIR93" s="381"/>
      <c r="PIS93" s="392"/>
      <c r="PIT93" s="388"/>
      <c r="PIU93" s="135"/>
      <c r="PIV93" s="135"/>
      <c r="PIW93" s="382"/>
      <c r="PIX93" s="135"/>
      <c r="PIY93" s="383"/>
      <c r="PIZ93" s="383"/>
      <c r="PJA93" s="379"/>
      <c r="PJB93" s="380"/>
      <c r="PJC93" s="28"/>
      <c r="PJD93" s="381"/>
      <c r="PJE93" s="392"/>
      <c r="PJF93" s="388"/>
      <c r="PJG93" s="135"/>
      <c r="PJH93" s="135"/>
      <c r="PJI93" s="382"/>
      <c r="PJJ93" s="135"/>
      <c r="PJK93" s="383"/>
      <c r="PJL93" s="383"/>
      <c r="PJM93" s="379"/>
      <c r="PJN93" s="380"/>
      <c r="PJO93" s="28"/>
      <c r="PJP93" s="381"/>
      <c r="PJQ93" s="392"/>
      <c r="PJR93" s="388"/>
      <c r="PJS93" s="135"/>
      <c r="PJT93" s="135"/>
      <c r="PJU93" s="382"/>
      <c r="PJV93" s="135"/>
      <c r="PJW93" s="383"/>
      <c r="PJX93" s="383"/>
      <c r="PJY93" s="379"/>
      <c r="PJZ93" s="380"/>
      <c r="PKA93" s="28"/>
      <c r="PKB93" s="381"/>
      <c r="PKC93" s="392"/>
      <c r="PKD93" s="388"/>
      <c r="PKE93" s="135"/>
      <c r="PKF93" s="135"/>
      <c r="PKG93" s="382"/>
      <c r="PKH93" s="135"/>
      <c r="PKI93" s="383"/>
      <c r="PKJ93" s="383"/>
      <c r="PKK93" s="379"/>
      <c r="PKL93" s="380"/>
      <c r="PKM93" s="28"/>
      <c r="PKN93" s="381"/>
      <c r="PKO93" s="392"/>
      <c r="PKP93" s="388"/>
      <c r="PKQ93" s="135"/>
      <c r="PKR93" s="135"/>
      <c r="PKS93" s="382"/>
      <c r="PKT93" s="135"/>
      <c r="PKU93" s="383"/>
      <c r="PKV93" s="383"/>
      <c r="PKW93" s="379"/>
      <c r="PKX93" s="380"/>
      <c r="PKY93" s="28"/>
      <c r="PKZ93" s="381"/>
      <c r="PLA93" s="392"/>
      <c r="PLB93" s="388"/>
      <c r="PLC93" s="135"/>
      <c r="PLD93" s="135"/>
      <c r="PLE93" s="382"/>
      <c r="PLF93" s="135"/>
      <c r="PLG93" s="383"/>
      <c r="PLH93" s="383"/>
      <c r="PLI93" s="379"/>
      <c r="PLJ93" s="380"/>
      <c r="PLK93" s="28"/>
      <c r="PLL93" s="381"/>
      <c r="PLM93" s="392"/>
      <c r="PLN93" s="388"/>
      <c r="PLO93" s="135"/>
      <c r="PLP93" s="135"/>
      <c r="PLQ93" s="382"/>
      <c r="PLR93" s="135"/>
      <c r="PLS93" s="383"/>
      <c r="PLT93" s="383"/>
      <c r="PLU93" s="379"/>
      <c r="PLV93" s="380"/>
      <c r="PLW93" s="28"/>
      <c r="PLX93" s="381"/>
      <c r="PLY93" s="392"/>
      <c r="PLZ93" s="388"/>
      <c r="PMA93" s="135"/>
      <c r="PMB93" s="135"/>
      <c r="PMC93" s="382"/>
      <c r="PMD93" s="135"/>
      <c r="PME93" s="383"/>
      <c r="PMF93" s="383"/>
      <c r="PMG93" s="379"/>
      <c r="PMH93" s="380"/>
      <c r="PMI93" s="28"/>
      <c r="PMJ93" s="381"/>
      <c r="PMK93" s="392"/>
      <c r="PML93" s="388"/>
      <c r="PMM93" s="135"/>
      <c r="PMN93" s="135"/>
      <c r="PMO93" s="382"/>
      <c r="PMP93" s="135"/>
      <c r="PMQ93" s="383"/>
      <c r="PMR93" s="383"/>
      <c r="PMS93" s="379"/>
      <c r="PMT93" s="380"/>
      <c r="PMU93" s="28"/>
      <c r="PMV93" s="381"/>
      <c r="PMW93" s="392"/>
      <c r="PMX93" s="388"/>
      <c r="PMY93" s="135"/>
      <c r="PMZ93" s="135"/>
      <c r="PNA93" s="382"/>
      <c r="PNB93" s="135"/>
      <c r="PNC93" s="383"/>
      <c r="PND93" s="383"/>
      <c r="PNE93" s="379"/>
      <c r="PNF93" s="380"/>
      <c r="PNG93" s="28"/>
      <c r="PNH93" s="381"/>
      <c r="PNI93" s="392"/>
      <c r="PNJ93" s="388"/>
      <c r="PNK93" s="135"/>
      <c r="PNL93" s="135"/>
      <c r="PNM93" s="382"/>
      <c r="PNN93" s="135"/>
      <c r="PNO93" s="383"/>
      <c r="PNP93" s="383"/>
      <c r="PNQ93" s="379"/>
      <c r="PNR93" s="380"/>
      <c r="PNS93" s="28"/>
      <c r="PNT93" s="381"/>
      <c r="PNU93" s="392"/>
      <c r="PNV93" s="388"/>
      <c r="PNW93" s="135"/>
      <c r="PNX93" s="135"/>
      <c r="PNY93" s="382"/>
      <c r="PNZ93" s="135"/>
      <c r="POA93" s="383"/>
      <c r="POB93" s="383"/>
      <c r="POC93" s="379"/>
      <c r="POD93" s="380"/>
      <c r="POE93" s="28"/>
      <c r="POF93" s="381"/>
      <c r="POG93" s="392"/>
      <c r="POH93" s="388"/>
      <c r="POI93" s="135"/>
      <c r="POJ93" s="135"/>
      <c r="POK93" s="382"/>
      <c r="POL93" s="135"/>
      <c r="POM93" s="383"/>
      <c r="PON93" s="383"/>
      <c r="POO93" s="379"/>
      <c r="POP93" s="380"/>
      <c r="POQ93" s="28"/>
      <c r="POR93" s="381"/>
      <c r="POS93" s="392"/>
      <c r="POT93" s="388"/>
      <c r="POU93" s="135"/>
      <c r="POV93" s="135"/>
      <c r="POW93" s="382"/>
      <c r="POX93" s="135"/>
      <c r="POY93" s="383"/>
      <c r="POZ93" s="383"/>
      <c r="PPA93" s="379"/>
      <c r="PPB93" s="380"/>
      <c r="PPC93" s="28"/>
      <c r="PPD93" s="381"/>
      <c r="PPE93" s="392"/>
      <c r="PPF93" s="388"/>
      <c r="PPG93" s="135"/>
      <c r="PPH93" s="135"/>
      <c r="PPI93" s="382"/>
      <c r="PPJ93" s="135"/>
      <c r="PPK93" s="383"/>
      <c r="PPL93" s="383"/>
      <c r="PPM93" s="379"/>
      <c r="PPN93" s="380"/>
      <c r="PPO93" s="28"/>
      <c r="PPP93" s="381"/>
      <c r="PPQ93" s="392"/>
      <c r="PPR93" s="388"/>
      <c r="PPS93" s="135"/>
      <c r="PPT93" s="135"/>
      <c r="PPU93" s="382"/>
      <c r="PPV93" s="135"/>
      <c r="PPW93" s="383"/>
      <c r="PPX93" s="383"/>
      <c r="PPY93" s="379"/>
      <c r="PPZ93" s="380"/>
      <c r="PQA93" s="28"/>
      <c r="PQB93" s="381"/>
      <c r="PQC93" s="392"/>
      <c r="PQD93" s="388"/>
      <c r="PQE93" s="135"/>
      <c r="PQF93" s="135"/>
      <c r="PQG93" s="382"/>
      <c r="PQH93" s="135"/>
      <c r="PQI93" s="383"/>
      <c r="PQJ93" s="383"/>
      <c r="PQK93" s="379"/>
      <c r="PQL93" s="380"/>
      <c r="PQM93" s="28"/>
      <c r="PQN93" s="381"/>
      <c r="PQO93" s="392"/>
      <c r="PQP93" s="388"/>
      <c r="PQQ93" s="135"/>
      <c r="PQR93" s="135"/>
      <c r="PQS93" s="382"/>
      <c r="PQT93" s="135"/>
      <c r="PQU93" s="383"/>
      <c r="PQV93" s="383"/>
      <c r="PQW93" s="379"/>
      <c r="PQX93" s="380"/>
      <c r="PQY93" s="28"/>
      <c r="PQZ93" s="381"/>
      <c r="PRA93" s="392"/>
      <c r="PRB93" s="388"/>
      <c r="PRC93" s="135"/>
      <c r="PRD93" s="135"/>
      <c r="PRE93" s="382"/>
      <c r="PRF93" s="135"/>
      <c r="PRG93" s="383"/>
      <c r="PRH93" s="383"/>
      <c r="PRI93" s="379"/>
      <c r="PRJ93" s="380"/>
      <c r="PRK93" s="28"/>
      <c r="PRL93" s="381"/>
      <c r="PRM93" s="392"/>
      <c r="PRN93" s="388"/>
      <c r="PRO93" s="135"/>
      <c r="PRP93" s="135"/>
      <c r="PRQ93" s="382"/>
      <c r="PRR93" s="135"/>
      <c r="PRS93" s="383"/>
      <c r="PRT93" s="383"/>
      <c r="PRU93" s="379"/>
      <c r="PRV93" s="380"/>
      <c r="PRW93" s="28"/>
      <c r="PRX93" s="381"/>
      <c r="PRY93" s="392"/>
      <c r="PRZ93" s="388"/>
      <c r="PSA93" s="135"/>
      <c r="PSB93" s="135"/>
      <c r="PSC93" s="382"/>
      <c r="PSD93" s="135"/>
      <c r="PSE93" s="383"/>
      <c r="PSF93" s="383"/>
      <c r="PSG93" s="379"/>
      <c r="PSH93" s="380"/>
      <c r="PSI93" s="28"/>
      <c r="PSJ93" s="381"/>
      <c r="PSK93" s="392"/>
      <c r="PSL93" s="388"/>
      <c r="PSM93" s="135"/>
      <c r="PSN93" s="135"/>
      <c r="PSO93" s="382"/>
      <c r="PSP93" s="135"/>
      <c r="PSQ93" s="383"/>
      <c r="PSR93" s="383"/>
      <c r="PSS93" s="379"/>
      <c r="PST93" s="380"/>
      <c r="PSU93" s="28"/>
      <c r="PSV93" s="381"/>
      <c r="PSW93" s="392"/>
      <c r="PSX93" s="388"/>
      <c r="PSY93" s="135"/>
      <c r="PSZ93" s="135"/>
      <c r="PTA93" s="382"/>
      <c r="PTB93" s="135"/>
      <c r="PTC93" s="383"/>
      <c r="PTD93" s="383"/>
      <c r="PTE93" s="379"/>
      <c r="PTF93" s="380"/>
      <c r="PTG93" s="28"/>
      <c r="PTH93" s="381"/>
      <c r="PTI93" s="392"/>
      <c r="PTJ93" s="388"/>
      <c r="PTK93" s="135"/>
      <c r="PTL93" s="135"/>
      <c r="PTM93" s="382"/>
      <c r="PTN93" s="135"/>
      <c r="PTO93" s="383"/>
      <c r="PTP93" s="383"/>
      <c r="PTQ93" s="379"/>
      <c r="PTR93" s="380"/>
      <c r="PTS93" s="28"/>
      <c r="PTT93" s="381"/>
      <c r="PTU93" s="392"/>
      <c r="PTV93" s="388"/>
      <c r="PTW93" s="135"/>
      <c r="PTX93" s="135"/>
      <c r="PTY93" s="382"/>
      <c r="PTZ93" s="135"/>
      <c r="PUA93" s="383"/>
      <c r="PUB93" s="383"/>
      <c r="PUC93" s="379"/>
      <c r="PUD93" s="380"/>
      <c r="PUE93" s="28"/>
      <c r="PUF93" s="381"/>
      <c r="PUG93" s="392"/>
      <c r="PUH93" s="388"/>
      <c r="PUI93" s="135"/>
      <c r="PUJ93" s="135"/>
      <c r="PUK93" s="382"/>
      <c r="PUL93" s="135"/>
      <c r="PUM93" s="383"/>
      <c r="PUN93" s="383"/>
      <c r="PUO93" s="379"/>
      <c r="PUP93" s="380"/>
      <c r="PUQ93" s="28"/>
      <c r="PUR93" s="381"/>
      <c r="PUS93" s="392"/>
      <c r="PUT93" s="388"/>
      <c r="PUU93" s="135"/>
      <c r="PUV93" s="135"/>
      <c r="PUW93" s="382"/>
      <c r="PUX93" s="135"/>
      <c r="PUY93" s="383"/>
      <c r="PUZ93" s="383"/>
      <c r="PVA93" s="379"/>
      <c r="PVB93" s="380"/>
      <c r="PVC93" s="28"/>
      <c r="PVD93" s="381"/>
      <c r="PVE93" s="392"/>
      <c r="PVF93" s="388"/>
      <c r="PVG93" s="135"/>
      <c r="PVH93" s="135"/>
      <c r="PVI93" s="382"/>
      <c r="PVJ93" s="135"/>
      <c r="PVK93" s="383"/>
      <c r="PVL93" s="383"/>
      <c r="PVM93" s="379"/>
      <c r="PVN93" s="380"/>
      <c r="PVO93" s="28"/>
      <c r="PVP93" s="381"/>
      <c r="PVQ93" s="392"/>
      <c r="PVR93" s="388"/>
      <c r="PVS93" s="135"/>
      <c r="PVT93" s="135"/>
      <c r="PVU93" s="382"/>
      <c r="PVV93" s="135"/>
      <c r="PVW93" s="383"/>
      <c r="PVX93" s="383"/>
      <c r="PVY93" s="379"/>
      <c r="PVZ93" s="380"/>
      <c r="PWA93" s="28"/>
      <c r="PWB93" s="381"/>
      <c r="PWC93" s="392"/>
      <c r="PWD93" s="388"/>
      <c r="PWE93" s="135"/>
      <c r="PWF93" s="135"/>
      <c r="PWG93" s="382"/>
      <c r="PWH93" s="135"/>
      <c r="PWI93" s="383"/>
      <c r="PWJ93" s="383"/>
      <c r="PWK93" s="379"/>
      <c r="PWL93" s="380"/>
      <c r="PWM93" s="28"/>
      <c r="PWN93" s="381"/>
      <c r="PWO93" s="392"/>
      <c r="PWP93" s="388"/>
      <c r="PWQ93" s="135"/>
      <c r="PWR93" s="135"/>
      <c r="PWS93" s="382"/>
      <c r="PWT93" s="135"/>
      <c r="PWU93" s="383"/>
      <c r="PWV93" s="383"/>
      <c r="PWW93" s="379"/>
      <c r="PWX93" s="380"/>
      <c r="PWY93" s="28"/>
      <c r="PWZ93" s="381"/>
      <c r="PXA93" s="392"/>
      <c r="PXB93" s="388"/>
      <c r="PXC93" s="135"/>
      <c r="PXD93" s="135"/>
      <c r="PXE93" s="382"/>
      <c r="PXF93" s="135"/>
      <c r="PXG93" s="383"/>
      <c r="PXH93" s="383"/>
      <c r="PXI93" s="379"/>
      <c r="PXJ93" s="380"/>
      <c r="PXK93" s="28"/>
      <c r="PXL93" s="381"/>
      <c r="PXM93" s="392"/>
      <c r="PXN93" s="388"/>
      <c r="PXO93" s="135"/>
      <c r="PXP93" s="135"/>
      <c r="PXQ93" s="382"/>
      <c r="PXR93" s="135"/>
      <c r="PXS93" s="383"/>
      <c r="PXT93" s="383"/>
      <c r="PXU93" s="379"/>
      <c r="PXV93" s="380"/>
      <c r="PXW93" s="28"/>
      <c r="PXX93" s="381"/>
      <c r="PXY93" s="392"/>
      <c r="PXZ93" s="388"/>
      <c r="PYA93" s="135"/>
      <c r="PYB93" s="135"/>
      <c r="PYC93" s="382"/>
      <c r="PYD93" s="135"/>
      <c r="PYE93" s="383"/>
      <c r="PYF93" s="383"/>
      <c r="PYG93" s="379"/>
      <c r="PYH93" s="380"/>
      <c r="PYI93" s="28"/>
      <c r="PYJ93" s="381"/>
      <c r="PYK93" s="392"/>
      <c r="PYL93" s="388"/>
      <c r="PYM93" s="135"/>
      <c r="PYN93" s="135"/>
      <c r="PYO93" s="382"/>
      <c r="PYP93" s="135"/>
      <c r="PYQ93" s="383"/>
      <c r="PYR93" s="383"/>
      <c r="PYS93" s="379"/>
      <c r="PYT93" s="380"/>
      <c r="PYU93" s="28"/>
      <c r="PYV93" s="381"/>
      <c r="PYW93" s="392"/>
      <c r="PYX93" s="388"/>
      <c r="PYY93" s="135"/>
      <c r="PYZ93" s="135"/>
      <c r="PZA93" s="382"/>
      <c r="PZB93" s="135"/>
      <c r="PZC93" s="383"/>
      <c r="PZD93" s="383"/>
      <c r="PZE93" s="379"/>
      <c r="PZF93" s="380"/>
      <c r="PZG93" s="28"/>
      <c r="PZH93" s="381"/>
      <c r="PZI93" s="392"/>
      <c r="PZJ93" s="388"/>
      <c r="PZK93" s="135"/>
      <c r="PZL93" s="135"/>
      <c r="PZM93" s="382"/>
      <c r="PZN93" s="135"/>
      <c r="PZO93" s="383"/>
      <c r="PZP93" s="383"/>
      <c r="PZQ93" s="379"/>
      <c r="PZR93" s="380"/>
      <c r="PZS93" s="28"/>
      <c r="PZT93" s="381"/>
      <c r="PZU93" s="392"/>
      <c r="PZV93" s="388"/>
      <c r="PZW93" s="135"/>
      <c r="PZX93" s="135"/>
      <c r="PZY93" s="382"/>
      <c r="PZZ93" s="135"/>
      <c r="QAA93" s="383"/>
      <c r="QAB93" s="383"/>
      <c r="QAC93" s="379"/>
      <c r="QAD93" s="380"/>
      <c r="QAE93" s="28"/>
      <c r="QAF93" s="381"/>
      <c r="QAG93" s="392"/>
      <c r="QAH93" s="388"/>
      <c r="QAI93" s="135"/>
      <c r="QAJ93" s="135"/>
      <c r="QAK93" s="382"/>
      <c r="QAL93" s="135"/>
      <c r="QAM93" s="383"/>
      <c r="QAN93" s="383"/>
      <c r="QAO93" s="379"/>
      <c r="QAP93" s="380"/>
      <c r="QAQ93" s="28"/>
      <c r="QAR93" s="381"/>
      <c r="QAS93" s="392"/>
      <c r="QAT93" s="388"/>
      <c r="QAU93" s="135"/>
      <c r="QAV93" s="135"/>
      <c r="QAW93" s="382"/>
      <c r="QAX93" s="135"/>
      <c r="QAY93" s="383"/>
      <c r="QAZ93" s="383"/>
      <c r="QBA93" s="379"/>
      <c r="QBB93" s="380"/>
      <c r="QBC93" s="28"/>
      <c r="QBD93" s="381"/>
      <c r="QBE93" s="392"/>
      <c r="QBF93" s="388"/>
      <c r="QBG93" s="135"/>
      <c r="QBH93" s="135"/>
      <c r="QBI93" s="382"/>
      <c r="QBJ93" s="135"/>
      <c r="QBK93" s="383"/>
      <c r="QBL93" s="383"/>
      <c r="QBM93" s="379"/>
      <c r="QBN93" s="380"/>
      <c r="QBO93" s="28"/>
      <c r="QBP93" s="381"/>
      <c r="QBQ93" s="392"/>
      <c r="QBR93" s="388"/>
      <c r="QBS93" s="135"/>
      <c r="QBT93" s="135"/>
      <c r="QBU93" s="382"/>
      <c r="QBV93" s="135"/>
      <c r="QBW93" s="383"/>
      <c r="QBX93" s="383"/>
      <c r="QBY93" s="379"/>
      <c r="QBZ93" s="380"/>
      <c r="QCA93" s="28"/>
      <c r="QCB93" s="381"/>
      <c r="QCC93" s="392"/>
      <c r="QCD93" s="388"/>
      <c r="QCE93" s="135"/>
      <c r="QCF93" s="135"/>
      <c r="QCG93" s="382"/>
      <c r="QCH93" s="135"/>
      <c r="QCI93" s="383"/>
      <c r="QCJ93" s="383"/>
      <c r="QCK93" s="379"/>
      <c r="QCL93" s="380"/>
      <c r="QCM93" s="28"/>
      <c r="QCN93" s="381"/>
      <c r="QCO93" s="392"/>
      <c r="QCP93" s="388"/>
      <c r="QCQ93" s="135"/>
      <c r="QCR93" s="135"/>
      <c r="QCS93" s="382"/>
      <c r="QCT93" s="135"/>
      <c r="QCU93" s="383"/>
      <c r="QCV93" s="383"/>
      <c r="QCW93" s="379"/>
      <c r="QCX93" s="380"/>
      <c r="QCY93" s="28"/>
      <c r="QCZ93" s="381"/>
      <c r="QDA93" s="392"/>
      <c r="QDB93" s="388"/>
      <c r="QDC93" s="135"/>
      <c r="QDD93" s="135"/>
      <c r="QDE93" s="382"/>
      <c r="QDF93" s="135"/>
      <c r="QDG93" s="383"/>
      <c r="QDH93" s="383"/>
      <c r="QDI93" s="379"/>
      <c r="QDJ93" s="380"/>
      <c r="QDK93" s="28"/>
      <c r="QDL93" s="381"/>
      <c r="QDM93" s="392"/>
      <c r="QDN93" s="388"/>
      <c r="QDO93" s="135"/>
      <c r="QDP93" s="135"/>
      <c r="QDQ93" s="382"/>
      <c r="QDR93" s="135"/>
      <c r="QDS93" s="383"/>
      <c r="QDT93" s="383"/>
      <c r="QDU93" s="379"/>
      <c r="QDV93" s="380"/>
      <c r="QDW93" s="28"/>
      <c r="QDX93" s="381"/>
      <c r="QDY93" s="392"/>
      <c r="QDZ93" s="388"/>
      <c r="QEA93" s="135"/>
      <c r="QEB93" s="135"/>
      <c r="QEC93" s="382"/>
      <c r="QED93" s="135"/>
      <c r="QEE93" s="383"/>
      <c r="QEF93" s="383"/>
      <c r="QEG93" s="379"/>
      <c r="QEH93" s="380"/>
      <c r="QEI93" s="28"/>
      <c r="QEJ93" s="381"/>
      <c r="QEK93" s="392"/>
      <c r="QEL93" s="388"/>
      <c r="QEM93" s="135"/>
      <c r="QEN93" s="135"/>
      <c r="QEO93" s="382"/>
      <c r="QEP93" s="135"/>
      <c r="QEQ93" s="383"/>
      <c r="QER93" s="383"/>
      <c r="QES93" s="379"/>
      <c r="QET93" s="380"/>
      <c r="QEU93" s="28"/>
      <c r="QEV93" s="381"/>
      <c r="QEW93" s="392"/>
      <c r="QEX93" s="388"/>
      <c r="QEY93" s="135"/>
      <c r="QEZ93" s="135"/>
      <c r="QFA93" s="382"/>
      <c r="QFB93" s="135"/>
      <c r="QFC93" s="383"/>
      <c r="QFD93" s="383"/>
      <c r="QFE93" s="379"/>
      <c r="QFF93" s="380"/>
      <c r="QFG93" s="28"/>
      <c r="QFH93" s="381"/>
      <c r="QFI93" s="392"/>
      <c r="QFJ93" s="388"/>
      <c r="QFK93" s="135"/>
      <c r="QFL93" s="135"/>
      <c r="QFM93" s="382"/>
      <c r="QFN93" s="135"/>
      <c r="QFO93" s="383"/>
      <c r="QFP93" s="383"/>
      <c r="QFQ93" s="379"/>
      <c r="QFR93" s="380"/>
      <c r="QFS93" s="28"/>
      <c r="QFT93" s="381"/>
      <c r="QFU93" s="392"/>
      <c r="QFV93" s="388"/>
      <c r="QFW93" s="135"/>
      <c r="QFX93" s="135"/>
      <c r="QFY93" s="382"/>
      <c r="QFZ93" s="135"/>
      <c r="QGA93" s="383"/>
      <c r="QGB93" s="383"/>
      <c r="QGC93" s="379"/>
      <c r="QGD93" s="380"/>
      <c r="QGE93" s="28"/>
      <c r="QGF93" s="381"/>
      <c r="QGG93" s="392"/>
      <c r="QGH93" s="388"/>
      <c r="QGI93" s="135"/>
      <c r="QGJ93" s="135"/>
      <c r="QGK93" s="382"/>
      <c r="QGL93" s="135"/>
      <c r="QGM93" s="383"/>
      <c r="QGN93" s="383"/>
      <c r="QGO93" s="379"/>
      <c r="QGP93" s="380"/>
      <c r="QGQ93" s="28"/>
      <c r="QGR93" s="381"/>
      <c r="QGS93" s="392"/>
      <c r="QGT93" s="388"/>
      <c r="QGU93" s="135"/>
      <c r="QGV93" s="135"/>
      <c r="QGW93" s="382"/>
      <c r="QGX93" s="135"/>
      <c r="QGY93" s="383"/>
      <c r="QGZ93" s="383"/>
      <c r="QHA93" s="379"/>
      <c r="QHB93" s="380"/>
      <c r="QHC93" s="28"/>
      <c r="QHD93" s="381"/>
      <c r="QHE93" s="392"/>
      <c r="QHF93" s="388"/>
      <c r="QHG93" s="135"/>
      <c r="QHH93" s="135"/>
      <c r="QHI93" s="382"/>
      <c r="QHJ93" s="135"/>
      <c r="QHK93" s="383"/>
      <c r="QHL93" s="383"/>
      <c r="QHM93" s="379"/>
      <c r="QHN93" s="380"/>
      <c r="QHO93" s="28"/>
      <c r="QHP93" s="381"/>
      <c r="QHQ93" s="392"/>
      <c r="QHR93" s="388"/>
      <c r="QHS93" s="135"/>
      <c r="QHT93" s="135"/>
      <c r="QHU93" s="382"/>
      <c r="QHV93" s="135"/>
      <c r="QHW93" s="383"/>
      <c r="QHX93" s="383"/>
      <c r="QHY93" s="379"/>
      <c r="QHZ93" s="380"/>
      <c r="QIA93" s="28"/>
      <c r="QIB93" s="381"/>
      <c r="QIC93" s="392"/>
      <c r="QID93" s="388"/>
      <c r="QIE93" s="135"/>
      <c r="QIF93" s="135"/>
      <c r="QIG93" s="382"/>
      <c r="QIH93" s="135"/>
      <c r="QII93" s="383"/>
      <c r="QIJ93" s="383"/>
      <c r="QIK93" s="379"/>
      <c r="QIL93" s="380"/>
      <c r="QIM93" s="28"/>
      <c r="QIN93" s="381"/>
      <c r="QIO93" s="392"/>
      <c r="QIP93" s="388"/>
      <c r="QIQ93" s="135"/>
      <c r="QIR93" s="135"/>
      <c r="QIS93" s="382"/>
      <c r="QIT93" s="135"/>
      <c r="QIU93" s="383"/>
      <c r="QIV93" s="383"/>
      <c r="QIW93" s="379"/>
      <c r="QIX93" s="380"/>
      <c r="QIY93" s="28"/>
      <c r="QIZ93" s="381"/>
      <c r="QJA93" s="392"/>
      <c r="QJB93" s="388"/>
      <c r="QJC93" s="135"/>
      <c r="QJD93" s="135"/>
      <c r="QJE93" s="382"/>
      <c r="QJF93" s="135"/>
      <c r="QJG93" s="383"/>
      <c r="QJH93" s="383"/>
      <c r="QJI93" s="379"/>
      <c r="QJJ93" s="380"/>
      <c r="QJK93" s="28"/>
      <c r="QJL93" s="381"/>
      <c r="QJM93" s="392"/>
      <c r="QJN93" s="388"/>
      <c r="QJO93" s="135"/>
      <c r="QJP93" s="135"/>
      <c r="QJQ93" s="382"/>
      <c r="QJR93" s="135"/>
      <c r="QJS93" s="383"/>
      <c r="QJT93" s="383"/>
      <c r="QJU93" s="379"/>
      <c r="QJV93" s="380"/>
      <c r="QJW93" s="28"/>
      <c r="QJX93" s="381"/>
      <c r="QJY93" s="392"/>
      <c r="QJZ93" s="388"/>
      <c r="QKA93" s="135"/>
      <c r="QKB93" s="135"/>
      <c r="QKC93" s="382"/>
      <c r="QKD93" s="135"/>
      <c r="QKE93" s="383"/>
      <c r="QKF93" s="383"/>
      <c r="QKG93" s="379"/>
      <c r="QKH93" s="380"/>
      <c r="QKI93" s="28"/>
      <c r="QKJ93" s="381"/>
      <c r="QKK93" s="392"/>
      <c r="QKL93" s="388"/>
      <c r="QKM93" s="135"/>
      <c r="QKN93" s="135"/>
      <c r="QKO93" s="382"/>
      <c r="QKP93" s="135"/>
      <c r="QKQ93" s="383"/>
      <c r="QKR93" s="383"/>
      <c r="QKS93" s="379"/>
      <c r="QKT93" s="380"/>
      <c r="QKU93" s="28"/>
      <c r="QKV93" s="381"/>
      <c r="QKW93" s="392"/>
      <c r="QKX93" s="388"/>
      <c r="QKY93" s="135"/>
      <c r="QKZ93" s="135"/>
      <c r="QLA93" s="382"/>
      <c r="QLB93" s="135"/>
      <c r="QLC93" s="383"/>
      <c r="QLD93" s="383"/>
      <c r="QLE93" s="379"/>
      <c r="QLF93" s="380"/>
      <c r="QLG93" s="28"/>
      <c r="QLH93" s="381"/>
      <c r="QLI93" s="392"/>
      <c r="QLJ93" s="388"/>
      <c r="QLK93" s="135"/>
      <c r="QLL93" s="135"/>
      <c r="QLM93" s="382"/>
      <c r="QLN93" s="135"/>
      <c r="QLO93" s="383"/>
      <c r="QLP93" s="383"/>
      <c r="QLQ93" s="379"/>
      <c r="QLR93" s="380"/>
      <c r="QLS93" s="28"/>
      <c r="QLT93" s="381"/>
      <c r="QLU93" s="392"/>
      <c r="QLV93" s="388"/>
      <c r="QLW93" s="135"/>
      <c r="QLX93" s="135"/>
      <c r="QLY93" s="382"/>
      <c r="QLZ93" s="135"/>
      <c r="QMA93" s="383"/>
      <c r="QMB93" s="383"/>
      <c r="QMC93" s="379"/>
      <c r="QMD93" s="380"/>
      <c r="QME93" s="28"/>
      <c r="QMF93" s="381"/>
      <c r="QMG93" s="392"/>
      <c r="QMH93" s="388"/>
      <c r="QMI93" s="135"/>
      <c r="QMJ93" s="135"/>
      <c r="QMK93" s="382"/>
      <c r="QML93" s="135"/>
      <c r="QMM93" s="383"/>
      <c r="QMN93" s="383"/>
      <c r="QMO93" s="379"/>
      <c r="QMP93" s="380"/>
      <c r="QMQ93" s="28"/>
      <c r="QMR93" s="381"/>
      <c r="QMS93" s="392"/>
      <c r="QMT93" s="388"/>
      <c r="QMU93" s="135"/>
      <c r="QMV93" s="135"/>
      <c r="QMW93" s="382"/>
      <c r="QMX93" s="135"/>
      <c r="QMY93" s="383"/>
      <c r="QMZ93" s="383"/>
      <c r="QNA93" s="379"/>
      <c r="QNB93" s="380"/>
      <c r="QNC93" s="28"/>
      <c r="QND93" s="381"/>
      <c r="QNE93" s="392"/>
      <c r="QNF93" s="388"/>
      <c r="QNG93" s="135"/>
      <c r="QNH93" s="135"/>
      <c r="QNI93" s="382"/>
      <c r="QNJ93" s="135"/>
      <c r="QNK93" s="383"/>
      <c r="QNL93" s="383"/>
      <c r="QNM93" s="379"/>
      <c r="QNN93" s="380"/>
      <c r="QNO93" s="28"/>
      <c r="QNP93" s="381"/>
      <c r="QNQ93" s="392"/>
      <c r="QNR93" s="388"/>
      <c r="QNS93" s="135"/>
      <c r="QNT93" s="135"/>
      <c r="QNU93" s="382"/>
      <c r="QNV93" s="135"/>
      <c r="QNW93" s="383"/>
      <c r="QNX93" s="383"/>
      <c r="QNY93" s="379"/>
      <c r="QNZ93" s="380"/>
      <c r="QOA93" s="28"/>
      <c r="QOB93" s="381"/>
      <c r="QOC93" s="392"/>
      <c r="QOD93" s="388"/>
      <c r="QOE93" s="135"/>
      <c r="QOF93" s="135"/>
      <c r="QOG93" s="382"/>
      <c r="QOH93" s="135"/>
      <c r="QOI93" s="383"/>
      <c r="QOJ93" s="383"/>
      <c r="QOK93" s="379"/>
      <c r="QOL93" s="380"/>
      <c r="QOM93" s="28"/>
      <c r="QON93" s="381"/>
      <c r="QOO93" s="392"/>
      <c r="QOP93" s="388"/>
      <c r="QOQ93" s="135"/>
      <c r="QOR93" s="135"/>
      <c r="QOS93" s="382"/>
      <c r="QOT93" s="135"/>
      <c r="QOU93" s="383"/>
      <c r="QOV93" s="383"/>
      <c r="QOW93" s="379"/>
      <c r="QOX93" s="380"/>
      <c r="QOY93" s="28"/>
      <c r="QOZ93" s="381"/>
      <c r="QPA93" s="392"/>
      <c r="QPB93" s="388"/>
      <c r="QPC93" s="135"/>
      <c r="QPD93" s="135"/>
      <c r="QPE93" s="382"/>
      <c r="QPF93" s="135"/>
      <c r="QPG93" s="383"/>
      <c r="QPH93" s="383"/>
      <c r="QPI93" s="379"/>
      <c r="QPJ93" s="380"/>
      <c r="QPK93" s="28"/>
      <c r="QPL93" s="381"/>
      <c r="QPM93" s="392"/>
      <c r="QPN93" s="388"/>
      <c r="QPO93" s="135"/>
      <c r="QPP93" s="135"/>
      <c r="QPQ93" s="382"/>
      <c r="QPR93" s="135"/>
      <c r="QPS93" s="383"/>
      <c r="QPT93" s="383"/>
      <c r="QPU93" s="379"/>
      <c r="QPV93" s="380"/>
      <c r="QPW93" s="28"/>
      <c r="QPX93" s="381"/>
      <c r="QPY93" s="392"/>
      <c r="QPZ93" s="388"/>
      <c r="QQA93" s="135"/>
      <c r="QQB93" s="135"/>
      <c r="QQC93" s="382"/>
      <c r="QQD93" s="135"/>
      <c r="QQE93" s="383"/>
      <c r="QQF93" s="383"/>
      <c r="QQG93" s="379"/>
      <c r="QQH93" s="380"/>
      <c r="QQI93" s="28"/>
      <c r="QQJ93" s="381"/>
      <c r="QQK93" s="392"/>
      <c r="QQL93" s="388"/>
      <c r="QQM93" s="135"/>
      <c r="QQN93" s="135"/>
      <c r="QQO93" s="382"/>
      <c r="QQP93" s="135"/>
      <c r="QQQ93" s="383"/>
      <c r="QQR93" s="383"/>
      <c r="QQS93" s="379"/>
      <c r="QQT93" s="380"/>
      <c r="QQU93" s="28"/>
      <c r="QQV93" s="381"/>
      <c r="QQW93" s="392"/>
      <c r="QQX93" s="388"/>
      <c r="QQY93" s="135"/>
      <c r="QQZ93" s="135"/>
      <c r="QRA93" s="382"/>
      <c r="QRB93" s="135"/>
      <c r="QRC93" s="383"/>
      <c r="QRD93" s="383"/>
      <c r="QRE93" s="379"/>
      <c r="QRF93" s="380"/>
      <c r="QRG93" s="28"/>
      <c r="QRH93" s="381"/>
      <c r="QRI93" s="392"/>
      <c r="QRJ93" s="388"/>
      <c r="QRK93" s="135"/>
      <c r="QRL93" s="135"/>
      <c r="QRM93" s="382"/>
      <c r="QRN93" s="135"/>
      <c r="QRO93" s="383"/>
      <c r="QRP93" s="383"/>
      <c r="QRQ93" s="379"/>
      <c r="QRR93" s="380"/>
      <c r="QRS93" s="28"/>
      <c r="QRT93" s="381"/>
      <c r="QRU93" s="392"/>
      <c r="QRV93" s="388"/>
      <c r="QRW93" s="135"/>
      <c r="QRX93" s="135"/>
      <c r="QRY93" s="382"/>
      <c r="QRZ93" s="135"/>
      <c r="QSA93" s="383"/>
      <c r="QSB93" s="383"/>
      <c r="QSC93" s="379"/>
      <c r="QSD93" s="380"/>
      <c r="QSE93" s="28"/>
      <c r="QSF93" s="381"/>
      <c r="QSG93" s="392"/>
      <c r="QSH93" s="388"/>
      <c r="QSI93" s="135"/>
      <c r="QSJ93" s="135"/>
      <c r="QSK93" s="382"/>
      <c r="QSL93" s="135"/>
      <c r="QSM93" s="383"/>
      <c r="QSN93" s="383"/>
      <c r="QSO93" s="379"/>
      <c r="QSP93" s="380"/>
      <c r="QSQ93" s="28"/>
      <c r="QSR93" s="381"/>
      <c r="QSS93" s="392"/>
      <c r="QST93" s="388"/>
      <c r="QSU93" s="135"/>
      <c r="QSV93" s="135"/>
      <c r="QSW93" s="382"/>
      <c r="QSX93" s="135"/>
      <c r="QSY93" s="383"/>
      <c r="QSZ93" s="383"/>
      <c r="QTA93" s="379"/>
      <c r="QTB93" s="380"/>
      <c r="QTC93" s="28"/>
      <c r="QTD93" s="381"/>
      <c r="QTE93" s="392"/>
      <c r="QTF93" s="388"/>
      <c r="QTG93" s="135"/>
      <c r="QTH93" s="135"/>
      <c r="QTI93" s="382"/>
      <c r="QTJ93" s="135"/>
      <c r="QTK93" s="383"/>
      <c r="QTL93" s="383"/>
      <c r="QTM93" s="379"/>
      <c r="QTN93" s="380"/>
      <c r="QTO93" s="28"/>
      <c r="QTP93" s="381"/>
      <c r="QTQ93" s="392"/>
      <c r="QTR93" s="388"/>
      <c r="QTS93" s="135"/>
      <c r="QTT93" s="135"/>
      <c r="QTU93" s="382"/>
      <c r="QTV93" s="135"/>
      <c r="QTW93" s="383"/>
      <c r="QTX93" s="383"/>
      <c r="QTY93" s="379"/>
      <c r="QTZ93" s="380"/>
      <c r="QUA93" s="28"/>
      <c r="QUB93" s="381"/>
      <c r="QUC93" s="392"/>
      <c r="QUD93" s="388"/>
      <c r="QUE93" s="135"/>
      <c r="QUF93" s="135"/>
      <c r="QUG93" s="382"/>
      <c r="QUH93" s="135"/>
      <c r="QUI93" s="383"/>
      <c r="QUJ93" s="383"/>
      <c r="QUK93" s="379"/>
      <c r="QUL93" s="380"/>
      <c r="QUM93" s="28"/>
      <c r="QUN93" s="381"/>
      <c r="QUO93" s="392"/>
      <c r="QUP93" s="388"/>
      <c r="QUQ93" s="135"/>
      <c r="QUR93" s="135"/>
      <c r="QUS93" s="382"/>
      <c r="QUT93" s="135"/>
      <c r="QUU93" s="383"/>
      <c r="QUV93" s="383"/>
      <c r="QUW93" s="379"/>
      <c r="QUX93" s="380"/>
      <c r="QUY93" s="28"/>
      <c r="QUZ93" s="381"/>
      <c r="QVA93" s="392"/>
      <c r="QVB93" s="388"/>
      <c r="QVC93" s="135"/>
      <c r="QVD93" s="135"/>
      <c r="QVE93" s="382"/>
      <c r="QVF93" s="135"/>
      <c r="QVG93" s="383"/>
      <c r="QVH93" s="383"/>
      <c r="QVI93" s="379"/>
      <c r="QVJ93" s="380"/>
      <c r="QVK93" s="28"/>
      <c r="QVL93" s="381"/>
      <c r="QVM93" s="392"/>
      <c r="QVN93" s="388"/>
      <c r="QVO93" s="135"/>
      <c r="QVP93" s="135"/>
      <c r="QVQ93" s="382"/>
      <c r="QVR93" s="135"/>
      <c r="QVS93" s="383"/>
      <c r="QVT93" s="383"/>
      <c r="QVU93" s="379"/>
      <c r="QVV93" s="380"/>
      <c r="QVW93" s="28"/>
      <c r="QVX93" s="381"/>
      <c r="QVY93" s="392"/>
      <c r="QVZ93" s="388"/>
      <c r="QWA93" s="135"/>
      <c r="QWB93" s="135"/>
      <c r="QWC93" s="382"/>
      <c r="QWD93" s="135"/>
      <c r="QWE93" s="383"/>
      <c r="QWF93" s="383"/>
      <c r="QWG93" s="379"/>
      <c r="QWH93" s="380"/>
      <c r="QWI93" s="28"/>
      <c r="QWJ93" s="381"/>
      <c r="QWK93" s="392"/>
      <c r="QWL93" s="388"/>
      <c r="QWM93" s="135"/>
      <c r="QWN93" s="135"/>
      <c r="QWO93" s="382"/>
      <c r="QWP93" s="135"/>
      <c r="QWQ93" s="383"/>
      <c r="QWR93" s="383"/>
      <c r="QWS93" s="379"/>
      <c r="QWT93" s="380"/>
      <c r="QWU93" s="28"/>
      <c r="QWV93" s="381"/>
      <c r="QWW93" s="392"/>
      <c r="QWX93" s="388"/>
      <c r="QWY93" s="135"/>
      <c r="QWZ93" s="135"/>
      <c r="QXA93" s="382"/>
      <c r="QXB93" s="135"/>
      <c r="QXC93" s="383"/>
      <c r="QXD93" s="383"/>
      <c r="QXE93" s="379"/>
      <c r="QXF93" s="380"/>
      <c r="QXG93" s="28"/>
      <c r="QXH93" s="381"/>
      <c r="QXI93" s="392"/>
      <c r="QXJ93" s="388"/>
      <c r="QXK93" s="135"/>
      <c r="QXL93" s="135"/>
      <c r="QXM93" s="382"/>
      <c r="QXN93" s="135"/>
      <c r="QXO93" s="383"/>
      <c r="QXP93" s="383"/>
      <c r="QXQ93" s="379"/>
      <c r="QXR93" s="380"/>
      <c r="QXS93" s="28"/>
      <c r="QXT93" s="381"/>
      <c r="QXU93" s="392"/>
      <c r="QXV93" s="388"/>
      <c r="QXW93" s="135"/>
      <c r="QXX93" s="135"/>
      <c r="QXY93" s="382"/>
      <c r="QXZ93" s="135"/>
      <c r="QYA93" s="383"/>
      <c r="QYB93" s="383"/>
      <c r="QYC93" s="379"/>
      <c r="QYD93" s="380"/>
      <c r="QYE93" s="28"/>
      <c r="QYF93" s="381"/>
      <c r="QYG93" s="392"/>
      <c r="QYH93" s="388"/>
      <c r="QYI93" s="135"/>
      <c r="QYJ93" s="135"/>
      <c r="QYK93" s="382"/>
      <c r="QYL93" s="135"/>
      <c r="QYM93" s="383"/>
      <c r="QYN93" s="383"/>
      <c r="QYO93" s="379"/>
      <c r="QYP93" s="380"/>
      <c r="QYQ93" s="28"/>
      <c r="QYR93" s="381"/>
      <c r="QYS93" s="392"/>
      <c r="QYT93" s="388"/>
      <c r="QYU93" s="135"/>
      <c r="QYV93" s="135"/>
      <c r="QYW93" s="382"/>
      <c r="QYX93" s="135"/>
      <c r="QYY93" s="383"/>
      <c r="QYZ93" s="383"/>
      <c r="QZA93" s="379"/>
      <c r="QZB93" s="380"/>
      <c r="QZC93" s="28"/>
      <c r="QZD93" s="381"/>
      <c r="QZE93" s="392"/>
      <c r="QZF93" s="388"/>
      <c r="QZG93" s="135"/>
      <c r="QZH93" s="135"/>
      <c r="QZI93" s="382"/>
      <c r="QZJ93" s="135"/>
      <c r="QZK93" s="383"/>
      <c r="QZL93" s="383"/>
      <c r="QZM93" s="379"/>
      <c r="QZN93" s="380"/>
      <c r="QZO93" s="28"/>
      <c r="QZP93" s="381"/>
      <c r="QZQ93" s="392"/>
      <c r="QZR93" s="388"/>
      <c r="QZS93" s="135"/>
      <c r="QZT93" s="135"/>
      <c r="QZU93" s="382"/>
      <c r="QZV93" s="135"/>
      <c r="QZW93" s="383"/>
      <c r="QZX93" s="383"/>
      <c r="QZY93" s="379"/>
      <c r="QZZ93" s="380"/>
      <c r="RAA93" s="28"/>
      <c r="RAB93" s="381"/>
      <c r="RAC93" s="392"/>
      <c r="RAD93" s="388"/>
      <c r="RAE93" s="135"/>
      <c r="RAF93" s="135"/>
      <c r="RAG93" s="382"/>
      <c r="RAH93" s="135"/>
      <c r="RAI93" s="383"/>
      <c r="RAJ93" s="383"/>
      <c r="RAK93" s="379"/>
      <c r="RAL93" s="380"/>
      <c r="RAM93" s="28"/>
      <c r="RAN93" s="381"/>
      <c r="RAO93" s="392"/>
      <c r="RAP93" s="388"/>
      <c r="RAQ93" s="135"/>
      <c r="RAR93" s="135"/>
      <c r="RAS93" s="382"/>
      <c r="RAT93" s="135"/>
      <c r="RAU93" s="383"/>
      <c r="RAV93" s="383"/>
      <c r="RAW93" s="379"/>
      <c r="RAX93" s="380"/>
      <c r="RAY93" s="28"/>
      <c r="RAZ93" s="381"/>
      <c r="RBA93" s="392"/>
      <c r="RBB93" s="388"/>
      <c r="RBC93" s="135"/>
      <c r="RBD93" s="135"/>
      <c r="RBE93" s="382"/>
      <c r="RBF93" s="135"/>
      <c r="RBG93" s="383"/>
      <c r="RBH93" s="383"/>
      <c r="RBI93" s="379"/>
      <c r="RBJ93" s="380"/>
      <c r="RBK93" s="28"/>
      <c r="RBL93" s="381"/>
      <c r="RBM93" s="392"/>
      <c r="RBN93" s="388"/>
      <c r="RBO93" s="135"/>
      <c r="RBP93" s="135"/>
      <c r="RBQ93" s="382"/>
      <c r="RBR93" s="135"/>
      <c r="RBS93" s="383"/>
      <c r="RBT93" s="383"/>
      <c r="RBU93" s="379"/>
      <c r="RBV93" s="380"/>
      <c r="RBW93" s="28"/>
      <c r="RBX93" s="381"/>
      <c r="RBY93" s="392"/>
      <c r="RBZ93" s="388"/>
      <c r="RCA93" s="135"/>
      <c r="RCB93" s="135"/>
      <c r="RCC93" s="382"/>
      <c r="RCD93" s="135"/>
      <c r="RCE93" s="383"/>
      <c r="RCF93" s="383"/>
      <c r="RCG93" s="379"/>
      <c r="RCH93" s="380"/>
      <c r="RCI93" s="28"/>
      <c r="RCJ93" s="381"/>
      <c r="RCK93" s="392"/>
      <c r="RCL93" s="388"/>
      <c r="RCM93" s="135"/>
      <c r="RCN93" s="135"/>
      <c r="RCO93" s="382"/>
      <c r="RCP93" s="135"/>
      <c r="RCQ93" s="383"/>
      <c r="RCR93" s="383"/>
      <c r="RCS93" s="379"/>
      <c r="RCT93" s="380"/>
      <c r="RCU93" s="28"/>
      <c r="RCV93" s="381"/>
      <c r="RCW93" s="392"/>
      <c r="RCX93" s="388"/>
      <c r="RCY93" s="135"/>
      <c r="RCZ93" s="135"/>
      <c r="RDA93" s="382"/>
      <c r="RDB93" s="135"/>
      <c r="RDC93" s="383"/>
      <c r="RDD93" s="383"/>
      <c r="RDE93" s="379"/>
      <c r="RDF93" s="380"/>
      <c r="RDG93" s="28"/>
      <c r="RDH93" s="381"/>
      <c r="RDI93" s="392"/>
      <c r="RDJ93" s="388"/>
      <c r="RDK93" s="135"/>
      <c r="RDL93" s="135"/>
      <c r="RDM93" s="382"/>
      <c r="RDN93" s="135"/>
      <c r="RDO93" s="383"/>
      <c r="RDP93" s="383"/>
      <c r="RDQ93" s="379"/>
      <c r="RDR93" s="380"/>
      <c r="RDS93" s="28"/>
      <c r="RDT93" s="381"/>
      <c r="RDU93" s="392"/>
      <c r="RDV93" s="388"/>
      <c r="RDW93" s="135"/>
      <c r="RDX93" s="135"/>
      <c r="RDY93" s="382"/>
      <c r="RDZ93" s="135"/>
      <c r="REA93" s="383"/>
      <c r="REB93" s="383"/>
      <c r="REC93" s="379"/>
      <c r="RED93" s="380"/>
      <c r="REE93" s="28"/>
      <c r="REF93" s="381"/>
      <c r="REG93" s="392"/>
      <c r="REH93" s="388"/>
      <c r="REI93" s="135"/>
      <c r="REJ93" s="135"/>
      <c r="REK93" s="382"/>
      <c r="REL93" s="135"/>
      <c r="REM93" s="383"/>
      <c r="REN93" s="383"/>
      <c r="REO93" s="379"/>
      <c r="REP93" s="380"/>
      <c r="REQ93" s="28"/>
      <c r="RER93" s="381"/>
      <c r="RES93" s="392"/>
      <c r="RET93" s="388"/>
      <c r="REU93" s="135"/>
      <c r="REV93" s="135"/>
      <c r="REW93" s="382"/>
      <c r="REX93" s="135"/>
      <c r="REY93" s="383"/>
      <c r="REZ93" s="383"/>
      <c r="RFA93" s="379"/>
      <c r="RFB93" s="380"/>
      <c r="RFC93" s="28"/>
      <c r="RFD93" s="381"/>
      <c r="RFE93" s="392"/>
      <c r="RFF93" s="388"/>
      <c r="RFG93" s="135"/>
      <c r="RFH93" s="135"/>
      <c r="RFI93" s="382"/>
      <c r="RFJ93" s="135"/>
      <c r="RFK93" s="383"/>
      <c r="RFL93" s="383"/>
      <c r="RFM93" s="379"/>
      <c r="RFN93" s="380"/>
      <c r="RFO93" s="28"/>
      <c r="RFP93" s="381"/>
      <c r="RFQ93" s="392"/>
      <c r="RFR93" s="388"/>
      <c r="RFS93" s="135"/>
      <c r="RFT93" s="135"/>
      <c r="RFU93" s="382"/>
      <c r="RFV93" s="135"/>
      <c r="RFW93" s="383"/>
      <c r="RFX93" s="383"/>
      <c r="RFY93" s="379"/>
      <c r="RFZ93" s="380"/>
      <c r="RGA93" s="28"/>
      <c r="RGB93" s="381"/>
      <c r="RGC93" s="392"/>
      <c r="RGD93" s="388"/>
      <c r="RGE93" s="135"/>
      <c r="RGF93" s="135"/>
      <c r="RGG93" s="382"/>
      <c r="RGH93" s="135"/>
      <c r="RGI93" s="383"/>
      <c r="RGJ93" s="383"/>
      <c r="RGK93" s="379"/>
      <c r="RGL93" s="380"/>
      <c r="RGM93" s="28"/>
      <c r="RGN93" s="381"/>
      <c r="RGO93" s="392"/>
      <c r="RGP93" s="388"/>
      <c r="RGQ93" s="135"/>
      <c r="RGR93" s="135"/>
      <c r="RGS93" s="382"/>
      <c r="RGT93" s="135"/>
      <c r="RGU93" s="383"/>
      <c r="RGV93" s="383"/>
      <c r="RGW93" s="379"/>
      <c r="RGX93" s="380"/>
      <c r="RGY93" s="28"/>
      <c r="RGZ93" s="381"/>
      <c r="RHA93" s="392"/>
      <c r="RHB93" s="388"/>
      <c r="RHC93" s="135"/>
      <c r="RHD93" s="135"/>
      <c r="RHE93" s="382"/>
      <c r="RHF93" s="135"/>
      <c r="RHG93" s="383"/>
      <c r="RHH93" s="383"/>
      <c r="RHI93" s="379"/>
      <c r="RHJ93" s="380"/>
      <c r="RHK93" s="28"/>
      <c r="RHL93" s="381"/>
      <c r="RHM93" s="392"/>
      <c r="RHN93" s="388"/>
      <c r="RHO93" s="135"/>
      <c r="RHP93" s="135"/>
      <c r="RHQ93" s="382"/>
      <c r="RHR93" s="135"/>
      <c r="RHS93" s="383"/>
      <c r="RHT93" s="383"/>
      <c r="RHU93" s="379"/>
      <c r="RHV93" s="380"/>
      <c r="RHW93" s="28"/>
      <c r="RHX93" s="381"/>
      <c r="RHY93" s="392"/>
      <c r="RHZ93" s="388"/>
      <c r="RIA93" s="135"/>
      <c r="RIB93" s="135"/>
      <c r="RIC93" s="382"/>
      <c r="RID93" s="135"/>
      <c r="RIE93" s="383"/>
      <c r="RIF93" s="383"/>
      <c r="RIG93" s="379"/>
      <c r="RIH93" s="380"/>
      <c r="RII93" s="28"/>
      <c r="RIJ93" s="381"/>
      <c r="RIK93" s="392"/>
      <c r="RIL93" s="388"/>
      <c r="RIM93" s="135"/>
      <c r="RIN93" s="135"/>
      <c r="RIO93" s="382"/>
      <c r="RIP93" s="135"/>
      <c r="RIQ93" s="383"/>
      <c r="RIR93" s="383"/>
      <c r="RIS93" s="379"/>
      <c r="RIT93" s="380"/>
      <c r="RIU93" s="28"/>
      <c r="RIV93" s="381"/>
      <c r="RIW93" s="392"/>
      <c r="RIX93" s="388"/>
      <c r="RIY93" s="135"/>
      <c r="RIZ93" s="135"/>
      <c r="RJA93" s="382"/>
      <c r="RJB93" s="135"/>
      <c r="RJC93" s="383"/>
      <c r="RJD93" s="383"/>
      <c r="RJE93" s="379"/>
      <c r="RJF93" s="380"/>
      <c r="RJG93" s="28"/>
      <c r="RJH93" s="381"/>
      <c r="RJI93" s="392"/>
      <c r="RJJ93" s="388"/>
      <c r="RJK93" s="135"/>
      <c r="RJL93" s="135"/>
      <c r="RJM93" s="382"/>
      <c r="RJN93" s="135"/>
      <c r="RJO93" s="383"/>
      <c r="RJP93" s="383"/>
      <c r="RJQ93" s="379"/>
      <c r="RJR93" s="380"/>
      <c r="RJS93" s="28"/>
      <c r="RJT93" s="381"/>
      <c r="RJU93" s="392"/>
      <c r="RJV93" s="388"/>
      <c r="RJW93" s="135"/>
      <c r="RJX93" s="135"/>
      <c r="RJY93" s="382"/>
      <c r="RJZ93" s="135"/>
      <c r="RKA93" s="383"/>
      <c r="RKB93" s="383"/>
      <c r="RKC93" s="379"/>
      <c r="RKD93" s="380"/>
      <c r="RKE93" s="28"/>
      <c r="RKF93" s="381"/>
      <c r="RKG93" s="392"/>
      <c r="RKH93" s="388"/>
      <c r="RKI93" s="135"/>
      <c r="RKJ93" s="135"/>
      <c r="RKK93" s="382"/>
      <c r="RKL93" s="135"/>
      <c r="RKM93" s="383"/>
      <c r="RKN93" s="383"/>
      <c r="RKO93" s="379"/>
      <c r="RKP93" s="380"/>
      <c r="RKQ93" s="28"/>
      <c r="RKR93" s="381"/>
      <c r="RKS93" s="392"/>
      <c r="RKT93" s="388"/>
      <c r="RKU93" s="135"/>
      <c r="RKV93" s="135"/>
      <c r="RKW93" s="382"/>
      <c r="RKX93" s="135"/>
      <c r="RKY93" s="383"/>
      <c r="RKZ93" s="383"/>
      <c r="RLA93" s="379"/>
      <c r="RLB93" s="380"/>
      <c r="RLC93" s="28"/>
      <c r="RLD93" s="381"/>
      <c r="RLE93" s="392"/>
      <c r="RLF93" s="388"/>
      <c r="RLG93" s="135"/>
      <c r="RLH93" s="135"/>
      <c r="RLI93" s="382"/>
      <c r="RLJ93" s="135"/>
      <c r="RLK93" s="383"/>
      <c r="RLL93" s="383"/>
      <c r="RLM93" s="379"/>
      <c r="RLN93" s="380"/>
      <c r="RLO93" s="28"/>
      <c r="RLP93" s="381"/>
      <c r="RLQ93" s="392"/>
      <c r="RLR93" s="388"/>
      <c r="RLS93" s="135"/>
      <c r="RLT93" s="135"/>
      <c r="RLU93" s="382"/>
      <c r="RLV93" s="135"/>
      <c r="RLW93" s="383"/>
      <c r="RLX93" s="383"/>
      <c r="RLY93" s="379"/>
      <c r="RLZ93" s="380"/>
      <c r="RMA93" s="28"/>
      <c r="RMB93" s="381"/>
      <c r="RMC93" s="392"/>
      <c r="RMD93" s="388"/>
      <c r="RME93" s="135"/>
      <c r="RMF93" s="135"/>
      <c r="RMG93" s="382"/>
      <c r="RMH93" s="135"/>
      <c r="RMI93" s="383"/>
      <c r="RMJ93" s="383"/>
      <c r="RMK93" s="379"/>
      <c r="RML93" s="380"/>
      <c r="RMM93" s="28"/>
      <c r="RMN93" s="381"/>
      <c r="RMO93" s="392"/>
      <c r="RMP93" s="388"/>
      <c r="RMQ93" s="135"/>
      <c r="RMR93" s="135"/>
      <c r="RMS93" s="382"/>
      <c r="RMT93" s="135"/>
      <c r="RMU93" s="383"/>
      <c r="RMV93" s="383"/>
      <c r="RMW93" s="379"/>
      <c r="RMX93" s="380"/>
      <c r="RMY93" s="28"/>
      <c r="RMZ93" s="381"/>
      <c r="RNA93" s="392"/>
      <c r="RNB93" s="388"/>
      <c r="RNC93" s="135"/>
      <c r="RND93" s="135"/>
      <c r="RNE93" s="382"/>
      <c r="RNF93" s="135"/>
      <c r="RNG93" s="383"/>
      <c r="RNH93" s="383"/>
      <c r="RNI93" s="379"/>
      <c r="RNJ93" s="380"/>
      <c r="RNK93" s="28"/>
      <c r="RNL93" s="381"/>
      <c r="RNM93" s="392"/>
      <c r="RNN93" s="388"/>
      <c r="RNO93" s="135"/>
      <c r="RNP93" s="135"/>
      <c r="RNQ93" s="382"/>
      <c r="RNR93" s="135"/>
      <c r="RNS93" s="383"/>
      <c r="RNT93" s="383"/>
      <c r="RNU93" s="379"/>
      <c r="RNV93" s="380"/>
      <c r="RNW93" s="28"/>
      <c r="RNX93" s="381"/>
      <c r="RNY93" s="392"/>
      <c r="RNZ93" s="388"/>
      <c r="ROA93" s="135"/>
      <c r="ROB93" s="135"/>
      <c r="ROC93" s="382"/>
      <c r="ROD93" s="135"/>
      <c r="ROE93" s="383"/>
      <c r="ROF93" s="383"/>
      <c r="ROG93" s="379"/>
      <c r="ROH93" s="380"/>
      <c r="ROI93" s="28"/>
      <c r="ROJ93" s="381"/>
      <c r="ROK93" s="392"/>
      <c r="ROL93" s="388"/>
      <c r="ROM93" s="135"/>
      <c r="RON93" s="135"/>
      <c r="ROO93" s="382"/>
      <c r="ROP93" s="135"/>
      <c r="ROQ93" s="383"/>
      <c r="ROR93" s="383"/>
      <c r="ROS93" s="379"/>
      <c r="ROT93" s="380"/>
      <c r="ROU93" s="28"/>
      <c r="ROV93" s="381"/>
      <c r="ROW93" s="392"/>
      <c r="ROX93" s="388"/>
      <c r="ROY93" s="135"/>
      <c r="ROZ93" s="135"/>
      <c r="RPA93" s="382"/>
      <c r="RPB93" s="135"/>
      <c r="RPC93" s="383"/>
      <c r="RPD93" s="383"/>
      <c r="RPE93" s="379"/>
      <c r="RPF93" s="380"/>
      <c r="RPG93" s="28"/>
      <c r="RPH93" s="381"/>
      <c r="RPI93" s="392"/>
      <c r="RPJ93" s="388"/>
      <c r="RPK93" s="135"/>
      <c r="RPL93" s="135"/>
      <c r="RPM93" s="382"/>
      <c r="RPN93" s="135"/>
      <c r="RPO93" s="383"/>
      <c r="RPP93" s="383"/>
      <c r="RPQ93" s="379"/>
      <c r="RPR93" s="380"/>
      <c r="RPS93" s="28"/>
      <c r="RPT93" s="381"/>
      <c r="RPU93" s="392"/>
      <c r="RPV93" s="388"/>
      <c r="RPW93" s="135"/>
      <c r="RPX93" s="135"/>
      <c r="RPY93" s="382"/>
      <c r="RPZ93" s="135"/>
      <c r="RQA93" s="383"/>
      <c r="RQB93" s="383"/>
      <c r="RQC93" s="379"/>
      <c r="RQD93" s="380"/>
      <c r="RQE93" s="28"/>
      <c r="RQF93" s="381"/>
      <c r="RQG93" s="392"/>
      <c r="RQH93" s="388"/>
      <c r="RQI93" s="135"/>
      <c r="RQJ93" s="135"/>
      <c r="RQK93" s="382"/>
      <c r="RQL93" s="135"/>
      <c r="RQM93" s="383"/>
      <c r="RQN93" s="383"/>
      <c r="RQO93" s="379"/>
      <c r="RQP93" s="380"/>
      <c r="RQQ93" s="28"/>
      <c r="RQR93" s="381"/>
      <c r="RQS93" s="392"/>
      <c r="RQT93" s="388"/>
      <c r="RQU93" s="135"/>
      <c r="RQV93" s="135"/>
      <c r="RQW93" s="382"/>
      <c r="RQX93" s="135"/>
      <c r="RQY93" s="383"/>
      <c r="RQZ93" s="383"/>
      <c r="RRA93" s="379"/>
      <c r="RRB93" s="380"/>
      <c r="RRC93" s="28"/>
      <c r="RRD93" s="381"/>
      <c r="RRE93" s="392"/>
      <c r="RRF93" s="388"/>
      <c r="RRG93" s="135"/>
      <c r="RRH93" s="135"/>
      <c r="RRI93" s="382"/>
      <c r="RRJ93" s="135"/>
      <c r="RRK93" s="383"/>
      <c r="RRL93" s="383"/>
      <c r="RRM93" s="379"/>
      <c r="RRN93" s="380"/>
      <c r="RRO93" s="28"/>
      <c r="RRP93" s="381"/>
      <c r="RRQ93" s="392"/>
      <c r="RRR93" s="388"/>
      <c r="RRS93" s="135"/>
      <c r="RRT93" s="135"/>
      <c r="RRU93" s="382"/>
      <c r="RRV93" s="135"/>
      <c r="RRW93" s="383"/>
      <c r="RRX93" s="383"/>
      <c r="RRY93" s="379"/>
      <c r="RRZ93" s="380"/>
      <c r="RSA93" s="28"/>
      <c r="RSB93" s="381"/>
      <c r="RSC93" s="392"/>
      <c r="RSD93" s="388"/>
      <c r="RSE93" s="135"/>
      <c r="RSF93" s="135"/>
      <c r="RSG93" s="382"/>
      <c r="RSH93" s="135"/>
      <c r="RSI93" s="383"/>
      <c r="RSJ93" s="383"/>
      <c r="RSK93" s="379"/>
      <c r="RSL93" s="380"/>
      <c r="RSM93" s="28"/>
      <c r="RSN93" s="381"/>
      <c r="RSO93" s="392"/>
      <c r="RSP93" s="388"/>
      <c r="RSQ93" s="135"/>
      <c r="RSR93" s="135"/>
      <c r="RSS93" s="382"/>
      <c r="RST93" s="135"/>
      <c r="RSU93" s="383"/>
      <c r="RSV93" s="383"/>
      <c r="RSW93" s="379"/>
      <c r="RSX93" s="380"/>
      <c r="RSY93" s="28"/>
      <c r="RSZ93" s="381"/>
      <c r="RTA93" s="392"/>
      <c r="RTB93" s="388"/>
      <c r="RTC93" s="135"/>
      <c r="RTD93" s="135"/>
      <c r="RTE93" s="382"/>
      <c r="RTF93" s="135"/>
      <c r="RTG93" s="383"/>
      <c r="RTH93" s="383"/>
      <c r="RTI93" s="379"/>
      <c r="RTJ93" s="380"/>
      <c r="RTK93" s="28"/>
      <c r="RTL93" s="381"/>
      <c r="RTM93" s="392"/>
      <c r="RTN93" s="388"/>
      <c r="RTO93" s="135"/>
      <c r="RTP93" s="135"/>
      <c r="RTQ93" s="382"/>
      <c r="RTR93" s="135"/>
      <c r="RTS93" s="383"/>
      <c r="RTT93" s="383"/>
      <c r="RTU93" s="379"/>
      <c r="RTV93" s="380"/>
      <c r="RTW93" s="28"/>
      <c r="RTX93" s="381"/>
      <c r="RTY93" s="392"/>
      <c r="RTZ93" s="388"/>
      <c r="RUA93" s="135"/>
      <c r="RUB93" s="135"/>
      <c r="RUC93" s="382"/>
      <c r="RUD93" s="135"/>
      <c r="RUE93" s="383"/>
      <c r="RUF93" s="383"/>
      <c r="RUG93" s="379"/>
      <c r="RUH93" s="380"/>
      <c r="RUI93" s="28"/>
      <c r="RUJ93" s="381"/>
      <c r="RUK93" s="392"/>
      <c r="RUL93" s="388"/>
      <c r="RUM93" s="135"/>
      <c r="RUN93" s="135"/>
      <c r="RUO93" s="382"/>
      <c r="RUP93" s="135"/>
      <c r="RUQ93" s="383"/>
      <c r="RUR93" s="383"/>
      <c r="RUS93" s="379"/>
      <c r="RUT93" s="380"/>
      <c r="RUU93" s="28"/>
      <c r="RUV93" s="381"/>
      <c r="RUW93" s="392"/>
      <c r="RUX93" s="388"/>
      <c r="RUY93" s="135"/>
      <c r="RUZ93" s="135"/>
      <c r="RVA93" s="382"/>
      <c r="RVB93" s="135"/>
      <c r="RVC93" s="383"/>
      <c r="RVD93" s="383"/>
      <c r="RVE93" s="379"/>
      <c r="RVF93" s="380"/>
      <c r="RVG93" s="28"/>
      <c r="RVH93" s="381"/>
      <c r="RVI93" s="392"/>
      <c r="RVJ93" s="388"/>
      <c r="RVK93" s="135"/>
      <c r="RVL93" s="135"/>
      <c r="RVM93" s="382"/>
      <c r="RVN93" s="135"/>
      <c r="RVO93" s="383"/>
      <c r="RVP93" s="383"/>
      <c r="RVQ93" s="379"/>
      <c r="RVR93" s="380"/>
      <c r="RVS93" s="28"/>
      <c r="RVT93" s="381"/>
      <c r="RVU93" s="392"/>
      <c r="RVV93" s="388"/>
      <c r="RVW93" s="135"/>
      <c r="RVX93" s="135"/>
      <c r="RVY93" s="382"/>
      <c r="RVZ93" s="135"/>
      <c r="RWA93" s="383"/>
      <c r="RWB93" s="383"/>
      <c r="RWC93" s="379"/>
      <c r="RWD93" s="380"/>
      <c r="RWE93" s="28"/>
      <c r="RWF93" s="381"/>
      <c r="RWG93" s="392"/>
      <c r="RWH93" s="388"/>
      <c r="RWI93" s="135"/>
      <c r="RWJ93" s="135"/>
      <c r="RWK93" s="382"/>
      <c r="RWL93" s="135"/>
      <c r="RWM93" s="383"/>
      <c r="RWN93" s="383"/>
      <c r="RWO93" s="379"/>
      <c r="RWP93" s="380"/>
      <c r="RWQ93" s="28"/>
      <c r="RWR93" s="381"/>
      <c r="RWS93" s="392"/>
      <c r="RWT93" s="388"/>
      <c r="RWU93" s="135"/>
      <c r="RWV93" s="135"/>
      <c r="RWW93" s="382"/>
      <c r="RWX93" s="135"/>
      <c r="RWY93" s="383"/>
      <c r="RWZ93" s="383"/>
      <c r="RXA93" s="379"/>
      <c r="RXB93" s="380"/>
      <c r="RXC93" s="28"/>
      <c r="RXD93" s="381"/>
      <c r="RXE93" s="392"/>
      <c r="RXF93" s="388"/>
      <c r="RXG93" s="135"/>
      <c r="RXH93" s="135"/>
      <c r="RXI93" s="382"/>
      <c r="RXJ93" s="135"/>
      <c r="RXK93" s="383"/>
      <c r="RXL93" s="383"/>
      <c r="RXM93" s="379"/>
      <c r="RXN93" s="380"/>
      <c r="RXO93" s="28"/>
      <c r="RXP93" s="381"/>
      <c r="RXQ93" s="392"/>
      <c r="RXR93" s="388"/>
      <c r="RXS93" s="135"/>
      <c r="RXT93" s="135"/>
      <c r="RXU93" s="382"/>
      <c r="RXV93" s="135"/>
      <c r="RXW93" s="383"/>
      <c r="RXX93" s="383"/>
      <c r="RXY93" s="379"/>
      <c r="RXZ93" s="380"/>
      <c r="RYA93" s="28"/>
      <c r="RYB93" s="381"/>
      <c r="RYC93" s="392"/>
      <c r="RYD93" s="388"/>
      <c r="RYE93" s="135"/>
      <c r="RYF93" s="135"/>
      <c r="RYG93" s="382"/>
      <c r="RYH93" s="135"/>
      <c r="RYI93" s="383"/>
      <c r="RYJ93" s="383"/>
      <c r="RYK93" s="379"/>
      <c r="RYL93" s="380"/>
      <c r="RYM93" s="28"/>
      <c r="RYN93" s="381"/>
      <c r="RYO93" s="392"/>
      <c r="RYP93" s="388"/>
      <c r="RYQ93" s="135"/>
      <c r="RYR93" s="135"/>
      <c r="RYS93" s="382"/>
      <c r="RYT93" s="135"/>
      <c r="RYU93" s="383"/>
      <c r="RYV93" s="383"/>
      <c r="RYW93" s="379"/>
      <c r="RYX93" s="380"/>
      <c r="RYY93" s="28"/>
      <c r="RYZ93" s="381"/>
      <c r="RZA93" s="392"/>
      <c r="RZB93" s="388"/>
      <c r="RZC93" s="135"/>
      <c r="RZD93" s="135"/>
      <c r="RZE93" s="382"/>
      <c r="RZF93" s="135"/>
      <c r="RZG93" s="383"/>
      <c r="RZH93" s="383"/>
      <c r="RZI93" s="379"/>
      <c r="RZJ93" s="380"/>
      <c r="RZK93" s="28"/>
      <c r="RZL93" s="381"/>
      <c r="RZM93" s="392"/>
      <c r="RZN93" s="388"/>
      <c r="RZO93" s="135"/>
      <c r="RZP93" s="135"/>
      <c r="RZQ93" s="382"/>
      <c r="RZR93" s="135"/>
      <c r="RZS93" s="383"/>
      <c r="RZT93" s="383"/>
      <c r="RZU93" s="379"/>
      <c r="RZV93" s="380"/>
      <c r="RZW93" s="28"/>
      <c r="RZX93" s="381"/>
      <c r="RZY93" s="392"/>
      <c r="RZZ93" s="388"/>
      <c r="SAA93" s="135"/>
      <c r="SAB93" s="135"/>
      <c r="SAC93" s="382"/>
      <c r="SAD93" s="135"/>
      <c r="SAE93" s="383"/>
      <c r="SAF93" s="383"/>
      <c r="SAG93" s="379"/>
      <c r="SAH93" s="380"/>
      <c r="SAI93" s="28"/>
      <c r="SAJ93" s="381"/>
      <c r="SAK93" s="392"/>
      <c r="SAL93" s="388"/>
      <c r="SAM93" s="135"/>
      <c r="SAN93" s="135"/>
      <c r="SAO93" s="382"/>
      <c r="SAP93" s="135"/>
      <c r="SAQ93" s="383"/>
      <c r="SAR93" s="383"/>
      <c r="SAS93" s="379"/>
      <c r="SAT93" s="380"/>
      <c r="SAU93" s="28"/>
      <c r="SAV93" s="381"/>
      <c r="SAW93" s="392"/>
      <c r="SAX93" s="388"/>
      <c r="SAY93" s="135"/>
      <c r="SAZ93" s="135"/>
      <c r="SBA93" s="382"/>
      <c r="SBB93" s="135"/>
      <c r="SBC93" s="383"/>
      <c r="SBD93" s="383"/>
      <c r="SBE93" s="379"/>
      <c r="SBF93" s="380"/>
      <c r="SBG93" s="28"/>
      <c r="SBH93" s="381"/>
      <c r="SBI93" s="392"/>
      <c r="SBJ93" s="388"/>
      <c r="SBK93" s="135"/>
      <c r="SBL93" s="135"/>
      <c r="SBM93" s="382"/>
      <c r="SBN93" s="135"/>
      <c r="SBO93" s="383"/>
      <c r="SBP93" s="383"/>
      <c r="SBQ93" s="379"/>
      <c r="SBR93" s="380"/>
      <c r="SBS93" s="28"/>
      <c r="SBT93" s="381"/>
      <c r="SBU93" s="392"/>
      <c r="SBV93" s="388"/>
      <c r="SBW93" s="135"/>
      <c r="SBX93" s="135"/>
      <c r="SBY93" s="382"/>
      <c r="SBZ93" s="135"/>
      <c r="SCA93" s="383"/>
      <c r="SCB93" s="383"/>
      <c r="SCC93" s="379"/>
      <c r="SCD93" s="380"/>
      <c r="SCE93" s="28"/>
      <c r="SCF93" s="381"/>
      <c r="SCG93" s="392"/>
      <c r="SCH93" s="388"/>
      <c r="SCI93" s="135"/>
      <c r="SCJ93" s="135"/>
      <c r="SCK93" s="382"/>
      <c r="SCL93" s="135"/>
      <c r="SCM93" s="383"/>
      <c r="SCN93" s="383"/>
      <c r="SCO93" s="379"/>
      <c r="SCP93" s="380"/>
      <c r="SCQ93" s="28"/>
      <c r="SCR93" s="381"/>
      <c r="SCS93" s="392"/>
      <c r="SCT93" s="388"/>
      <c r="SCU93" s="135"/>
      <c r="SCV93" s="135"/>
      <c r="SCW93" s="382"/>
      <c r="SCX93" s="135"/>
      <c r="SCY93" s="383"/>
      <c r="SCZ93" s="383"/>
      <c r="SDA93" s="379"/>
      <c r="SDB93" s="380"/>
      <c r="SDC93" s="28"/>
      <c r="SDD93" s="381"/>
      <c r="SDE93" s="392"/>
      <c r="SDF93" s="388"/>
      <c r="SDG93" s="135"/>
      <c r="SDH93" s="135"/>
      <c r="SDI93" s="382"/>
      <c r="SDJ93" s="135"/>
      <c r="SDK93" s="383"/>
      <c r="SDL93" s="383"/>
      <c r="SDM93" s="379"/>
      <c r="SDN93" s="380"/>
      <c r="SDO93" s="28"/>
      <c r="SDP93" s="381"/>
      <c r="SDQ93" s="392"/>
      <c r="SDR93" s="388"/>
      <c r="SDS93" s="135"/>
      <c r="SDT93" s="135"/>
      <c r="SDU93" s="382"/>
      <c r="SDV93" s="135"/>
      <c r="SDW93" s="383"/>
      <c r="SDX93" s="383"/>
      <c r="SDY93" s="379"/>
      <c r="SDZ93" s="380"/>
      <c r="SEA93" s="28"/>
      <c r="SEB93" s="381"/>
      <c r="SEC93" s="392"/>
      <c r="SED93" s="388"/>
      <c r="SEE93" s="135"/>
      <c r="SEF93" s="135"/>
      <c r="SEG93" s="382"/>
      <c r="SEH93" s="135"/>
      <c r="SEI93" s="383"/>
      <c r="SEJ93" s="383"/>
      <c r="SEK93" s="379"/>
      <c r="SEL93" s="380"/>
      <c r="SEM93" s="28"/>
      <c r="SEN93" s="381"/>
      <c r="SEO93" s="392"/>
      <c r="SEP93" s="388"/>
      <c r="SEQ93" s="135"/>
      <c r="SER93" s="135"/>
      <c r="SES93" s="382"/>
      <c r="SET93" s="135"/>
      <c r="SEU93" s="383"/>
      <c r="SEV93" s="383"/>
      <c r="SEW93" s="379"/>
      <c r="SEX93" s="380"/>
      <c r="SEY93" s="28"/>
      <c r="SEZ93" s="381"/>
      <c r="SFA93" s="392"/>
      <c r="SFB93" s="388"/>
      <c r="SFC93" s="135"/>
      <c r="SFD93" s="135"/>
      <c r="SFE93" s="382"/>
      <c r="SFF93" s="135"/>
      <c r="SFG93" s="383"/>
      <c r="SFH93" s="383"/>
      <c r="SFI93" s="379"/>
      <c r="SFJ93" s="380"/>
      <c r="SFK93" s="28"/>
      <c r="SFL93" s="381"/>
      <c r="SFM93" s="392"/>
      <c r="SFN93" s="388"/>
      <c r="SFO93" s="135"/>
      <c r="SFP93" s="135"/>
      <c r="SFQ93" s="382"/>
      <c r="SFR93" s="135"/>
      <c r="SFS93" s="383"/>
      <c r="SFT93" s="383"/>
      <c r="SFU93" s="379"/>
      <c r="SFV93" s="380"/>
      <c r="SFW93" s="28"/>
      <c r="SFX93" s="381"/>
      <c r="SFY93" s="392"/>
      <c r="SFZ93" s="388"/>
      <c r="SGA93" s="135"/>
      <c r="SGB93" s="135"/>
      <c r="SGC93" s="382"/>
      <c r="SGD93" s="135"/>
      <c r="SGE93" s="383"/>
      <c r="SGF93" s="383"/>
      <c r="SGG93" s="379"/>
      <c r="SGH93" s="380"/>
      <c r="SGI93" s="28"/>
      <c r="SGJ93" s="381"/>
      <c r="SGK93" s="392"/>
      <c r="SGL93" s="388"/>
      <c r="SGM93" s="135"/>
      <c r="SGN93" s="135"/>
      <c r="SGO93" s="382"/>
      <c r="SGP93" s="135"/>
      <c r="SGQ93" s="383"/>
      <c r="SGR93" s="383"/>
      <c r="SGS93" s="379"/>
      <c r="SGT93" s="380"/>
      <c r="SGU93" s="28"/>
      <c r="SGV93" s="381"/>
      <c r="SGW93" s="392"/>
      <c r="SGX93" s="388"/>
      <c r="SGY93" s="135"/>
      <c r="SGZ93" s="135"/>
      <c r="SHA93" s="382"/>
      <c r="SHB93" s="135"/>
      <c r="SHC93" s="383"/>
      <c r="SHD93" s="383"/>
      <c r="SHE93" s="379"/>
      <c r="SHF93" s="380"/>
      <c r="SHG93" s="28"/>
      <c r="SHH93" s="381"/>
      <c r="SHI93" s="392"/>
      <c r="SHJ93" s="388"/>
      <c r="SHK93" s="135"/>
      <c r="SHL93" s="135"/>
      <c r="SHM93" s="382"/>
      <c r="SHN93" s="135"/>
      <c r="SHO93" s="383"/>
      <c r="SHP93" s="383"/>
      <c r="SHQ93" s="379"/>
      <c r="SHR93" s="380"/>
      <c r="SHS93" s="28"/>
      <c r="SHT93" s="381"/>
      <c r="SHU93" s="392"/>
      <c r="SHV93" s="388"/>
      <c r="SHW93" s="135"/>
      <c r="SHX93" s="135"/>
      <c r="SHY93" s="382"/>
      <c r="SHZ93" s="135"/>
      <c r="SIA93" s="383"/>
      <c r="SIB93" s="383"/>
      <c r="SIC93" s="379"/>
      <c r="SID93" s="380"/>
      <c r="SIE93" s="28"/>
      <c r="SIF93" s="381"/>
      <c r="SIG93" s="392"/>
      <c r="SIH93" s="388"/>
      <c r="SII93" s="135"/>
      <c r="SIJ93" s="135"/>
      <c r="SIK93" s="382"/>
      <c r="SIL93" s="135"/>
      <c r="SIM93" s="383"/>
      <c r="SIN93" s="383"/>
      <c r="SIO93" s="379"/>
      <c r="SIP93" s="380"/>
      <c r="SIQ93" s="28"/>
      <c r="SIR93" s="381"/>
      <c r="SIS93" s="392"/>
      <c r="SIT93" s="388"/>
      <c r="SIU93" s="135"/>
      <c r="SIV93" s="135"/>
      <c r="SIW93" s="382"/>
      <c r="SIX93" s="135"/>
      <c r="SIY93" s="383"/>
      <c r="SIZ93" s="383"/>
      <c r="SJA93" s="379"/>
      <c r="SJB93" s="380"/>
      <c r="SJC93" s="28"/>
      <c r="SJD93" s="381"/>
      <c r="SJE93" s="392"/>
      <c r="SJF93" s="388"/>
      <c r="SJG93" s="135"/>
      <c r="SJH93" s="135"/>
      <c r="SJI93" s="382"/>
      <c r="SJJ93" s="135"/>
      <c r="SJK93" s="383"/>
      <c r="SJL93" s="383"/>
      <c r="SJM93" s="379"/>
      <c r="SJN93" s="380"/>
      <c r="SJO93" s="28"/>
      <c r="SJP93" s="381"/>
      <c r="SJQ93" s="392"/>
      <c r="SJR93" s="388"/>
      <c r="SJS93" s="135"/>
      <c r="SJT93" s="135"/>
      <c r="SJU93" s="382"/>
      <c r="SJV93" s="135"/>
      <c r="SJW93" s="383"/>
      <c r="SJX93" s="383"/>
      <c r="SJY93" s="379"/>
      <c r="SJZ93" s="380"/>
      <c r="SKA93" s="28"/>
      <c r="SKB93" s="381"/>
      <c r="SKC93" s="392"/>
      <c r="SKD93" s="388"/>
      <c r="SKE93" s="135"/>
      <c r="SKF93" s="135"/>
      <c r="SKG93" s="382"/>
      <c r="SKH93" s="135"/>
      <c r="SKI93" s="383"/>
      <c r="SKJ93" s="383"/>
      <c r="SKK93" s="379"/>
      <c r="SKL93" s="380"/>
      <c r="SKM93" s="28"/>
      <c r="SKN93" s="381"/>
      <c r="SKO93" s="392"/>
      <c r="SKP93" s="388"/>
      <c r="SKQ93" s="135"/>
      <c r="SKR93" s="135"/>
      <c r="SKS93" s="382"/>
      <c r="SKT93" s="135"/>
      <c r="SKU93" s="383"/>
      <c r="SKV93" s="383"/>
      <c r="SKW93" s="379"/>
      <c r="SKX93" s="380"/>
      <c r="SKY93" s="28"/>
      <c r="SKZ93" s="381"/>
      <c r="SLA93" s="392"/>
      <c r="SLB93" s="388"/>
      <c r="SLC93" s="135"/>
      <c r="SLD93" s="135"/>
      <c r="SLE93" s="382"/>
      <c r="SLF93" s="135"/>
      <c r="SLG93" s="383"/>
      <c r="SLH93" s="383"/>
      <c r="SLI93" s="379"/>
      <c r="SLJ93" s="380"/>
      <c r="SLK93" s="28"/>
      <c r="SLL93" s="381"/>
      <c r="SLM93" s="392"/>
      <c r="SLN93" s="388"/>
      <c r="SLO93" s="135"/>
      <c r="SLP93" s="135"/>
      <c r="SLQ93" s="382"/>
      <c r="SLR93" s="135"/>
      <c r="SLS93" s="383"/>
      <c r="SLT93" s="383"/>
      <c r="SLU93" s="379"/>
      <c r="SLV93" s="380"/>
      <c r="SLW93" s="28"/>
      <c r="SLX93" s="381"/>
      <c r="SLY93" s="392"/>
      <c r="SLZ93" s="388"/>
      <c r="SMA93" s="135"/>
      <c r="SMB93" s="135"/>
      <c r="SMC93" s="382"/>
      <c r="SMD93" s="135"/>
      <c r="SME93" s="383"/>
      <c r="SMF93" s="383"/>
      <c r="SMG93" s="379"/>
      <c r="SMH93" s="380"/>
      <c r="SMI93" s="28"/>
      <c r="SMJ93" s="381"/>
      <c r="SMK93" s="392"/>
      <c r="SML93" s="388"/>
      <c r="SMM93" s="135"/>
      <c r="SMN93" s="135"/>
      <c r="SMO93" s="382"/>
      <c r="SMP93" s="135"/>
      <c r="SMQ93" s="383"/>
      <c r="SMR93" s="383"/>
      <c r="SMS93" s="379"/>
      <c r="SMT93" s="380"/>
      <c r="SMU93" s="28"/>
      <c r="SMV93" s="381"/>
      <c r="SMW93" s="392"/>
      <c r="SMX93" s="388"/>
      <c r="SMY93" s="135"/>
      <c r="SMZ93" s="135"/>
      <c r="SNA93" s="382"/>
      <c r="SNB93" s="135"/>
      <c r="SNC93" s="383"/>
      <c r="SND93" s="383"/>
      <c r="SNE93" s="379"/>
      <c r="SNF93" s="380"/>
      <c r="SNG93" s="28"/>
      <c r="SNH93" s="381"/>
      <c r="SNI93" s="392"/>
      <c r="SNJ93" s="388"/>
      <c r="SNK93" s="135"/>
      <c r="SNL93" s="135"/>
      <c r="SNM93" s="382"/>
      <c r="SNN93" s="135"/>
      <c r="SNO93" s="383"/>
      <c r="SNP93" s="383"/>
      <c r="SNQ93" s="379"/>
      <c r="SNR93" s="380"/>
      <c r="SNS93" s="28"/>
      <c r="SNT93" s="381"/>
      <c r="SNU93" s="392"/>
      <c r="SNV93" s="388"/>
      <c r="SNW93" s="135"/>
      <c r="SNX93" s="135"/>
      <c r="SNY93" s="382"/>
      <c r="SNZ93" s="135"/>
      <c r="SOA93" s="383"/>
      <c r="SOB93" s="383"/>
      <c r="SOC93" s="379"/>
      <c r="SOD93" s="380"/>
      <c r="SOE93" s="28"/>
      <c r="SOF93" s="381"/>
      <c r="SOG93" s="392"/>
      <c r="SOH93" s="388"/>
      <c r="SOI93" s="135"/>
      <c r="SOJ93" s="135"/>
      <c r="SOK93" s="382"/>
      <c r="SOL93" s="135"/>
      <c r="SOM93" s="383"/>
      <c r="SON93" s="383"/>
      <c r="SOO93" s="379"/>
      <c r="SOP93" s="380"/>
      <c r="SOQ93" s="28"/>
      <c r="SOR93" s="381"/>
      <c r="SOS93" s="392"/>
      <c r="SOT93" s="388"/>
      <c r="SOU93" s="135"/>
      <c r="SOV93" s="135"/>
      <c r="SOW93" s="382"/>
      <c r="SOX93" s="135"/>
      <c r="SOY93" s="383"/>
      <c r="SOZ93" s="383"/>
      <c r="SPA93" s="379"/>
      <c r="SPB93" s="380"/>
      <c r="SPC93" s="28"/>
      <c r="SPD93" s="381"/>
      <c r="SPE93" s="392"/>
      <c r="SPF93" s="388"/>
      <c r="SPG93" s="135"/>
      <c r="SPH93" s="135"/>
      <c r="SPI93" s="382"/>
      <c r="SPJ93" s="135"/>
      <c r="SPK93" s="383"/>
      <c r="SPL93" s="383"/>
      <c r="SPM93" s="379"/>
      <c r="SPN93" s="380"/>
      <c r="SPO93" s="28"/>
      <c r="SPP93" s="381"/>
      <c r="SPQ93" s="392"/>
      <c r="SPR93" s="388"/>
      <c r="SPS93" s="135"/>
      <c r="SPT93" s="135"/>
      <c r="SPU93" s="382"/>
      <c r="SPV93" s="135"/>
      <c r="SPW93" s="383"/>
      <c r="SPX93" s="383"/>
      <c r="SPY93" s="379"/>
      <c r="SPZ93" s="380"/>
      <c r="SQA93" s="28"/>
      <c r="SQB93" s="381"/>
      <c r="SQC93" s="392"/>
      <c r="SQD93" s="388"/>
      <c r="SQE93" s="135"/>
      <c r="SQF93" s="135"/>
      <c r="SQG93" s="382"/>
      <c r="SQH93" s="135"/>
      <c r="SQI93" s="383"/>
      <c r="SQJ93" s="383"/>
      <c r="SQK93" s="379"/>
      <c r="SQL93" s="380"/>
      <c r="SQM93" s="28"/>
      <c r="SQN93" s="381"/>
      <c r="SQO93" s="392"/>
      <c r="SQP93" s="388"/>
      <c r="SQQ93" s="135"/>
      <c r="SQR93" s="135"/>
      <c r="SQS93" s="382"/>
      <c r="SQT93" s="135"/>
      <c r="SQU93" s="383"/>
      <c r="SQV93" s="383"/>
      <c r="SQW93" s="379"/>
      <c r="SQX93" s="380"/>
      <c r="SQY93" s="28"/>
      <c r="SQZ93" s="381"/>
      <c r="SRA93" s="392"/>
      <c r="SRB93" s="388"/>
      <c r="SRC93" s="135"/>
      <c r="SRD93" s="135"/>
      <c r="SRE93" s="382"/>
      <c r="SRF93" s="135"/>
      <c r="SRG93" s="383"/>
      <c r="SRH93" s="383"/>
      <c r="SRI93" s="379"/>
      <c r="SRJ93" s="380"/>
      <c r="SRK93" s="28"/>
      <c r="SRL93" s="381"/>
      <c r="SRM93" s="392"/>
      <c r="SRN93" s="388"/>
      <c r="SRO93" s="135"/>
      <c r="SRP93" s="135"/>
      <c r="SRQ93" s="382"/>
      <c r="SRR93" s="135"/>
      <c r="SRS93" s="383"/>
      <c r="SRT93" s="383"/>
      <c r="SRU93" s="379"/>
      <c r="SRV93" s="380"/>
      <c r="SRW93" s="28"/>
      <c r="SRX93" s="381"/>
      <c r="SRY93" s="392"/>
      <c r="SRZ93" s="388"/>
      <c r="SSA93" s="135"/>
      <c r="SSB93" s="135"/>
      <c r="SSC93" s="382"/>
      <c r="SSD93" s="135"/>
      <c r="SSE93" s="383"/>
      <c r="SSF93" s="383"/>
      <c r="SSG93" s="379"/>
      <c r="SSH93" s="380"/>
      <c r="SSI93" s="28"/>
      <c r="SSJ93" s="381"/>
      <c r="SSK93" s="392"/>
      <c r="SSL93" s="388"/>
      <c r="SSM93" s="135"/>
      <c r="SSN93" s="135"/>
      <c r="SSO93" s="382"/>
      <c r="SSP93" s="135"/>
      <c r="SSQ93" s="383"/>
      <c r="SSR93" s="383"/>
      <c r="SSS93" s="379"/>
      <c r="SST93" s="380"/>
      <c r="SSU93" s="28"/>
      <c r="SSV93" s="381"/>
      <c r="SSW93" s="392"/>
      <c r="SSX93" s="388"/>
      <c r="SSY93" s="135"/>
      <c r="SSZ93" s="135"/>
      <c r="STA93" s="382"/>
      <c r="STB93" s="135"/>
      <c r="STC93" s="383"/>
      <c r="STD93" s="383"/>
      <c r="STE93" s="379"/>
      <c r="STF93" s="380"/>
      <c r="STG93" s="28"/>
      <c r="STH93" s="381"/>
      <c r="STI93" s="392"/>
      <c r="STJ93" s="388"/>
      <c r="STK93" s="135"/>
      <c r="STL93" s="135"/>
      <c r="STM93" s="382"/>
      <c r="STN93" s="135"/>
      <c r="STO93" s="383"/>
      <c r="STP93" s="383"/>
      <c r="STQ93" s="379"/>
      <c r="STR93" s="380"/>
      <c r="STS93" s="28"/>
      <c r="STT93" s="381"/>
      <c r="STU93" s="392"/>
      <c r="STV93" s="388"/>
      <c r="STW93" s="135"/>
      <c r="STX93" s="135"/>
      <c r="STY93" s="382"/>
      <c r="STZ93" s="135"/>
      <c r="SUA93" s="383"/>
      <c r="SUB93" s="383"/>
      <c r="SUC93" s="379"/>
      <c r="SUD93" s="380"/>
      <c r="SUE93" s="28"/>
      <c r="SUF93" s="381"/>
      <c r="SUG93" s="392"/>
      <c r="SUH93" s="388"/>
      <c r="SUI93" s="135"/>
      <c r="SUJ93" s="135"/>
      <c r="SUK93" s="382"/>
      <c r="SUL93" s="135"/>
      <c r="SUM93" s="383"/>
      <c r="SUN93" s="383"/>
      <c r="SUO93" s="379"/>
      <c r="SUP93" s="380"/>
      <c r="SUQ93" s="28"/>
      <c r="SUR93" s="381"/>
      <c r="SUS93" s="392"/>
      <c r="SUT93" s="388"/>
      <c r="SUU93" s="135"/>
      <c r="SUV93" s="135"/>
      <c r="SUW93" s="382"/>
      <c r="SUX93" s="135"/>
      <c r="SUY93" s="383"/>
      <c r="SUZ93" s="383"/>
      <c r="SVA93" s="379"/>
      <c r="SVB93" s="380"/>
      <c r="SVC93" s="28"/>
      <c r="SVD93" s="381"/>
      <c r="SVE93" s="392"/>
      <c r="SVF93" s="388"/>
      <c r="SVG93" s="135"/>
      <c r="SVH93" s="135"/>
      <c r="SVI93" s="382"/>
      <c r="SVJ93" s="135"/>
      <c r="SVK93" s="383"/>
      <c r="SVL93" s="383"/>
      <c r="SVM93" s="379"/>
      <c r="SVN93" s="380"/>
      <c r="SVO93" s="28"/>
      <c r="SVP93" s="381"/>
      <c r="SVQ93" s="392"/>
      <c r="SVR93" s="388"/>
      <c r="SVS93" s="135"/>
      <c r="SVT93" s="135"/>
      <c r="SVU93" s="382"/>
      <c r="SVV93" s="135"/>
      <c r="SVW93" s="383"/>
      <c r="SVX93" s="383"/>
      <c r="SVY93" s="379"/>
      <c r="SVZ93" s="380"/>
      <c r="SWA93" s="28"/>
      <c r="SWB93" s="381"/>
      <c r="SWC93" s="392"/>
      <c r="SWD93" s="388"/>
      <c r="SWE93" s="135"/>
      <c r="SWF93" s="135"/>
      <c r="SWG93" s="382"/>
      <c r="SWH93" s="135"/>
      <c r="SWI93" s="383"/>
      <c r="SWJ93" s="383"/>
      <c r="SWK93" s="379"/>
      <c r="SWL93" s="380"/>
      <c r="SWM93" s="28"/>
      <c r="SWN93" s="381"/>
      <c r="SWO93" s="392"/>
      <c r="SWP93" s="388"/>
      <c r="SWQ93" s="135"/>
      <c r="SWR93" s="135"/>
      <c r="SWS93" s="382"/>
      <c r="SWT93" s="135"/>
      <c r="SWU93" s="383"/>
      <c r="SWV93" s="383"/>
      <c r="SWW93" s="379"/>
      <c r="SWX93" s="380"/>
      <c r="SWY93" s="28"/>
      <c r="SWZ93" s="381"/>
      <c r="SXA93" s="392"/>
      <c r="SXB93" s="388"/>
      <c r="SXC93" s="135"/>
      <c r="SXD93" s="135"/>
      <c r="SXE93" s="382"/>
      <c r="SXF93" s="135"/>
      <c r="SXG93" s="383"/>
      <c r="SXH93" s="383"/>
      <c r="SXI93" s="379"/>
      <c r="SXJ93" s="380"/>
      <c r="SXK93" s="28"/>
      <c r="SXL93" s="381"/>
      <c r="SXM93" s="392"/>
      <c r="SXN93" s="388"/>
      <c r="SXO93" s="135"/>
      <c r="SXP93" s="135"/>
      <c r="SXQ93" s="382"/>
      <c r="SXR93" s="135"/>
      <c r="SXS93" s="383"/>
      <c r="SXT93" s="383"/>
      <c r="SXU93" s="379"/>
      <c r="SXV93" s="380"/>
      <c r="SXW93" s="28"/>
      <c r="SXX93" s="381"/>
      <c r="SXY93" s="392"/>
      <c r="SXZ93" s="388"/>
      <c r="SYA93" s="135"/>
      <c r="SYB93" s="135"/>
      <c r="SYC93" s="382"/>
      <c r="SYD93" s="135"/>
      <c r="SYE93" s="383"/>
      <c r="SYF93" s="383"/>
      <c r="SYG93" s="379"/>
      <c r="SYH93" s="380"/>
      <c r="SYI93" s="28"/>
      <c r="SYJ93" s="381"/>
      <c r="SYK93" s="392"/>
      <c r="SYL93" s="388"/>
      <c r="SYM93" s="135"/>
      <c r="SYN93" s="135"/>
      <c r="SYO93" s="382"/>
      <c r="SYP93" s="135"/>
      <c r="SYQ93" s="383"/>
      <c r="SYR93" s="383"/>
      <c r="SYS93" s="379"/>
      <c r="SYT93" s="380"/>
      <c r="SYU93" s="28"/>
      <c r="SYV93" s="381"/>
      <c r="SYW93" s="392"/>
      <c r="SYX93" s="388"/>
      <c r="SYY93" s="135"/>
      <c r="SYZ93" s="135"/>
      <c r="SZA93" s="382"/>
      <c r="SZB93" s="135"/>
      <c r="SZC93" s="383"/>
      <c r="SZD93" s="383"/>
      <c r="SZE93" s="379"/>
      <c r="SZF93" s="380"/>
      <c r="SZG93" s="28"/>
      <c r="SZH93" s="381"/>
      <c r="SZI93" s="392"/>
      <c r="SZJ93" s="388"/>
      <c r="SZK93" s="135"/>
      <c r="SZL93" s="135"/>
      <c r="SZM93" s="382"/>
      <c r="SZN93" s="135"/>
      <c r="SZO93" s="383"/>
      <c r="SZP93" s="383"/>
      <c r="SZQ93" s="379"/>
      <c r="SZR93" s="380"/>
      <c r="SZS93" s="28"/>
      <c r="SZT93" s="381"/>
      <c r="SZU93" s="392"/>
      <c r="SZV93" s="388"/>
      <c r="SZW93" s="135"/>
      <c r="SZX93" s="135"/>
      <c r="SZY93" s="382"/>
      <c r="SZZ93" s="135"/>
      <c r="TAA93" s="383"/>
      <c r="TAB93" s="383"/>
      <c r="TAC93" s="379"/>
      <c r="TAD93" s="380"/>
      <c r="TAE93" s="28"/>
      <c r="TAF93" s="381"/>
      <c r="TAG93" s="392"/>
      <c r="TAH93" s="388"/>
      <c r="TAI93" s="135"/>
      <c r="TAJ93" s="135"/>
      <c r="TAK93" s="382"/>
      <c r="TAL93" s="135"/>
      <c r="TAM93" s="383"/>
      <c r="TAN93" s="383"/>
      <c r="TAO93" s="379"/>
      <c r="TAP93" s="380"/>
      <c r="TAQ93" s="28"/>
      <c r="TAR93" s="381"/>
      <c r="TAS93" s="392"/>
      <c r="TAT93" s="388"/>
      <c r="TAU93" s="135"/>
      <c r="TAV93" s="135"/>
      <c r="TAW93" s="382"/>
      <c r="TAX93" s="135"/>
      <c r="TAY93" s="383"/>
      <c r="TAZ93" s="383"/>
      <c r="TBA93" s="379"/>
      <c r="TBB93" s="380"/>
      <c r="TBC93" s="28"/>
      <c r="TBD93" s="381"/>
      <c r="TBE93" s="392"/>
      <c r="TBF93" s="388"/>
      <c r="TBG93" s="135"/>
      <c r="TBH93" s="135"/>
      <c r="TBI93" s="382"/>
      <c r="TBJ93" s="135"/>
      <c r="TBK93" s="383"/>
      <c r="TBL93" s="383"/>
      <c r="TBM93" s="379"/>
      <c r="TBN93" s="380"/>
      <c r="TBO93" s="28"/>
      <c r="TBP93" s="381"/>
      <c r="TBQ93" s="392"/>
      <c r="TBR93" s="388"/>
      <c r="TBS93" s="135"/>
      <c r="TBT93" s="135"/>
      <c r="TBU93" s="382"/>
      <c r="TBV93" s="135"/>
      <c r="TBW93" s="383"/>
      <c r="TBX93" s="383"/>
      <c r="TBY93" s="379"/>
      <c r="TBZ93" s="380"/>
      <c r="TCA93" s="28"/>
      <c r="TCB93" s="381"/>
      <c r="TCC93" s="392"/>
      <c r="TCD93" s="388"/>
      <c r="TCE93" s="135"/>
      <c r="TCF93" s="135"/>
      <c r="TCG93" s="382"/>
      <c r="TCH93" s="135"/>
      <c r="TCI93" s="383"/>
      <c r="TCJ93" s="383"/>
      <c r="TCK93" s="379"/>
      <c r="TCL93" s="380"/>
      <c r="TCM93" s="28"/>
      <c r="TCN93" s="381"/>
      <c r="TCO93" s="392"/>
      <c r="TCP93" s="388"/>
      <c r="TCQ93" s="135"/>
      <c r="TCR93" s="135"/>
      <c r="TCS93" s="382"/>
      <c r="TCT93" s="135"/>
      <c r="TCU93" s="383"/>
      <c r="TCV93" s="383"/>
      <c r="TCW93" s="379"/>
      <c r="TCX93" s="380"/>
      <c r="TCY93" s="28"/>
      <c r="TCZ93" s="381"/>
      <c r="TDA93" s="392"/>
      <c r="TDB93" s="388"/>
      <c r="TDC93" s="135"/>
      <c r="TDD93" s="135"/>
      <c r="TDE93" s="382"/>
      <c r="TDF93" s="135"/>
      <c r="TDG93" s="383"/>
      <c r="TDH93" s="383"/>
      <c r="TDI93" s="379"/>
      <c r="TDJ93" s="380"/>
      <c r="TDK93" s="28"/>
      <c r="TDL93" s="381"/>
      <c r="TDM93" s="392"/>
      <c r="TDN93" s="388"/>
      <c r="TDO93" s="135"/>
      <c r="TDP93" s="135"/>
      <c r="TDQ93" s="382"/>
      <c r="TDR93" s="135"/>
      <c r="TDS93" s="383"/>
      <c r="TDT93" s="383"/>
      <c r="TDU93" s="379"/>
      <c r="TDV93" s="380"/>
      <c r="TDW93" s="28"/>
      <c r="TDX93" s="381"/>
      <c r="TDY93" s="392"/>
      <c r="TDZ93" s="388"/>
      <c r="TEA93" s="135"/>
      <c r="TEB93" s="135"/>
      <c r="TEC93" s="382"/>
      <c r="TED93" s="135"/>
      <c r="TEE93" s="383"/>
      <c r="TEF93" s="383"/>
      <c r="TEG93" s="379"/>
      <c r="TEH93" s="380"/>
      <c r="TEI93" s="28"/>
      <c r="TEJ93" s="381"/>
      <c r="TEK93" s="392"/>
      <c r="TEL93" s="388"/>
      <c r="TEM93" s="135"/>
      <c r="TEN93" s="135"/>
      <c r="TEO93" s="382"/>
      <c r="TEP93" s="135"/>
      <c r="TEQ93" s="383"/>
      <c r="TER93" s="383"/>
      <c r="TES93" s="379"/>
      <c r="TET93" s="380"/>
      <c r="TEU93" s="28"/>
      <c r="TEV93" s="381"/>
      <c r="TEW93" s="392"/>
      <c r="TEX93" s="388"/>
      <c r="TEY93" s="135"/>
      <c r="TEZ93" s="135"/>
      <c r="TFA93" s="382"/>
      <c r="TFB93" s="135"/>
      <c r="TFC93" s="383"/>
      <c r="TFD93" s="383"/>
      <c r="TFE93" s="379"/>
      <c r="TFF93" s="380"/>
      <c r="TFG93" s="28"/>
      <c r="TFH93" s="381"/>
      <c r="TFI93" s="392"/>
      <c r="TFJ93" s="388"/>
      <c r="TFK93" s="135"/>
      <c r="TFL93" s="135"/>
      <c r="TFM93" s="382"/>
      <c r="TFN93" s="135"/>
      <c r="TFO93" s="383"/>
      <c r="TFP93" s="383"/>
      <c r="TFQ93" s="379"/>
      <c r="TFR93" s="380"/>
      <c r="TFS93" s="28"/>
      <c r="TFT93" s="381"/>
      <c r="TFU93" s="392"/>
      <c r="TFV93" s="388"/>
      <c r="TFW93" s="135"/>
      <c r="TFX93" s="135"/>
      <c r="TFY93" s="382"/>
      <c r="TFZ93" s="135"/>
      <c r="TGA93" s="383"/>
      <c r="TGB93" s="383"/>
      <c r="TGC93" s="379"/>
      <c r="TGD93" s="380"/>
      <c r="TGE93" s="28"/>
      <c r="TGF93" s="381"/>
      <c r="TGG93" s="392"/>
      <c r="TGH93" s="388"/>
      <c r="TGI93" s="135"/>
      <c r="TGJ93" s="135"/>
      <c r="TGK93" s="382"/>
      <c r="TGL93" s="135"/>
      <c r="TGM93" s="383"/>
      <c r="TGN93" s="383"/>
      <c r="TGO93" s="379"/>
      <c r="TGP93" s="380"/>
      <c r="TGQ93" s="28"/>
      <c r="TGR93" s="381"/>
      <c r="TGS93" s="392"/>
      <c r="TGT93" s="388"/>
      <c r="TGU93" s="135"/>
      <c r="TGV93" s="135"/>
      <c r="TGW93" s="382"/>
      <c r="TGX93" s="135"/>
      <c r="TGY93" s="383"/>
      <c r="TGZ93" s="383"/>
      <c r="THA93" s="379"/>
      <c r="THB93" s="380"/>
      <c r="THC93" s="28"/>
      <c r="THD93" s="381"/>
      <c r="THE93" s="392"/>
      <c r="THF93" s="388"/>
      <c r="THG93" s="135"/>
      <c r="THH93" s="135"/>
      <c r="THI93" s="382"/>
      <c r="THJ93" s="135"/>
      <c r="THK93" s="383"/>
      <c r="THL93" s="383"/>
      <c r="THM93" s="379"/>
      <c r="THN93" s="380"/>
      <c r="THO93" s="28"/>
      <c r="THP93" s="381"/>
      <c r="THQ93" s="392"/>
      <c r="THR93" s="388"/>
      <c r="THS93" s="135"/>
      <c r="THT93" s="135"/>
      <c r="THU93" s="382"/>
      <c r="THV93" s="135"/>
      <c r="THW93" s="383"/>
      <c r="THX93" s="383"/>
      <c r="THY93" s="379"/>
      <c r="THZ93" s="380"/>
      <c r="TIA93" s="28"/>
      <c r="TIB93" s="381"/>
      <c r="TIC93" s="392"/>
      <c r="TID93" s="388"/>
      <c r="TIE93" s="135"/>
      <c r="TIF93" s="135"/>
      <c r="TIG93" s="382"/>
      <c r="TIH93" s="135"/>
      <c r="TII93" s="383"/>
      <c r="TIJ93" s="383"/>
      <c r="TIK93" s="379"/>
      <c r="TIL93" s="380"/>
      <c r="TIM93" s="28"/>
      <c r="TIN93" s="381"/>
      <c r="TIO93" s="392"/>
      <c r="TIP93" s="388"/>
      <c r="TIQ93" s="135"/>
      <c r="TIR93" s="135"/>
      <c r="TIS93" s="382"/>
      <c r="TIT93" s="135"/>
      <c r="TIU93" s="383"/>
      <c r="TIV93" s="383"/>
      <c r="TIW93" s="379"/>
      <c r="TIX93" s="380"/>
      <c r="TIY93" s="28"/>
      <c r="TIZ93" s="381"/>
      <c r="TJA93" s="392"/>
      <c r="TJB93" s="388"/>
      <c r="TJC93" s="135"/>
      <c r="TJD93" s="135"/>
      <c r="TJE93" s="382"/>
      <c r="TJF93" s="135"/>
      <c r="TJG93" s="383"/>
      <c r="TJH93" s="383"/>
      <c r="TJI93" s="379"/>
      <c r="TJJ93" s="380"/>
      <c r="TJK93" s="28"/>
      <c r="TJL93" s="381"/>
      <c r="TJM93" s="392"/>
      <c r="TJN93" s="388"/>
      <c r="TJO93" s="135"/>
      <c r="TJP93" s="135"/>
      <c r="TJQ93" s="382"/>
      <c r="TJR93" s="135"/>
      <c r="TJS93" s="383"/>
      <c r="TJT93" s="383"/>
      <c r="TJU93" s="379"/>
      <c r="TJV93" s="380"/>
      <c r="TJW93" s="28"/>
      <c r="TJX93" s="381"/>
      <c r="TJY93" s="392"/>
      <c r="TJZ93" s="388"/>
      <c r="TKA93" s="135"/>
      <c r="TKB93" s="135"/>
      <c r="TKC93" s="382"/>
      <c r="TKD93" s="135"/>
      <c r="TKE93" s="383"/>
      <c r="TKF93" s="383"/>
      <c r="TKG93" s="379"/>
      <c r="TKH93" s="380"/>
      <c r="TKI93" s="28"/>
      <c r="TKJ93" s="381"/>
      <c r="TKK93" s="392"/>
      <c r="TKL93" s="388"/>
      <c r="TKM93" s="135"/>
      <c r="TKN93" s="135"/>
      <c r="TKO93" s="382"/>
      <c r="TKP93" s="135"/>
      <c r="TKQ93" s="383"/>
      <c r="TKR93" s="383"/>
      <c r="TKS93" s="379"/>
      <c r="TKT93" s="380"/>
      <c r="TKU93" s="28"/>
      <c r="TKV93" s="381"/>
      <c r="TKW93" s="392"/>
      <c r="TKX93" s="388"/>
      <c r="TKY93" s="135"/>
      <c r="TKZ93" s="135"/>
      <c r="TLA93" s="382"/>
      <c r="TLB93" s="135"/>
      <c r="TLC93" s="383"/>
      <c r="TLD93" s="383"/>
      <c r="TLE93" s="379"/>
      <c r="TLF93" s="380"/>
      <c r="TLG93" s="28"/>
      <c r="TLH93" s="381"/>
      <c r="TLI93" s="392"/>
      <c r="TLJ93" s="388"/>
      <c r="TLK93" s="135"/>
      <c r="TLL93" s="135"/>
      <c r="TLM93" s="382"/>
      <c r="TLN93" s="135"/>
      <c r="TLO93" s="383"/>
      <c r="TLP93" s="383"/>
      <c r="TLQ93" s="379"/>
      <c r="TLR93" s="380"/>
      <c r="TLS93" s="28"/>
      <c r="TLT93" s="381"/>
      <c r="TLU93" s="392"/>
      <c r="TLV93" s="388"/>
      <c r="TLW93" s="135"/>
      <c r="TLX93" s="135"/>
      <c r="TLY93" s="382"/>
      <c r="TLZ93" s="135"/>
      <c r="TMA93" s="383"/>
      <c r="TMB93" s="383"/>
      <c r="TMC93" s="379"/>
      <c r="TMD93" s="380"/>
      <c r="TME93" s="28"/>
      <c r="TMF93" s="381"/>
      <c r="TMG93" s="392"/>
      <c r="TMH93" s="388"/>
      <c r="TMI93" s="135"/>
      <c r="TMJ93" s="135"/>
      <c r="TMK93" s="382"/>
      <c r="TML93" s="135"/>
      <c r="TMM93" s="383"/>
      <c r="TMN93" s="383"/>
      <c r="TMO93" s="379"/>
      <c r="TMP93" s="380"/>
      <c r="TMQ93" s="28"/>
      <c r="TMR93" s="381"/>
      <c r="TMS93" s="392"/>
      <c r="TMT93" s="388"/>
      <c r="TMU93" s="135"/>
      <c r="TMV93" s="135"/>
      <c r="TMW93" s="382"/>
      <c r="TMX93" s="135"/>
      <c r="TMY93" s="383"/>
      <c r="TMZ93" s="383"/>
      <c r="TNA93" s="379"/>
      <c r="TNB93" s="380"/>
      <c r="TNC93" s="28"/>
      <c r="TND93" s="381"/>
      <c r="TNE93" s="392"/>
      <c r="TNF93" s="388"/>
      <c r="TNG93" s="135"/>
      <c r="TNH93" s="135"/>
      <c r="TNI93" s="382"/>
      <c r="TNJ93" s="135"/>
      <c r="TNK93" s="383"/>
      <c r="TNL93" s="383"/>
      <c r="TNM93" s="379"/>
      <c r="TNN93" s="380"/>
      <c r="TNO93" s="28"/>
      <c r="TNP93" s="381"/>
      <c r="TNQ93" s="392"/>
      <c r="TNR93" s="388"/>
      <c r="TNS93" s="135"/>
      <c r="TNT93" s="135"/>
      <c r="TNU93" s="382"/>
      <c r="TNV93" s="135"/>
      <c r="TNW93" s="383"/>
      <c r="TNX93" s="383"/>
      <c r="TNY93" s="379"/>
      <c r="TNZ93" s="380"/>
      <c r="TOA93" s="28"/>
      <c r="TOB93" s="381"/>
      <c r="TOC93" s="392"/>
      <c r="TOD93" s="388"/>
      <c r="TOE93" s="135"/>
      <c r="TOF93" s="135"/>
      <c r="TOG93" s="382"/>
      <c r="TOH93" s="135"/>
      <c r="TOI93" s="383"/>
      <c r="TOJ93" s="383"/>
      <c r="TOK93" s="379"/>
      <c r="TOL93" s="380"/>
      <c r="TOM93" s="28"/>
      <c r="TON93" s="381"/>
      <c r="TOO93" s="392"/>
      <c r="TOP93" s="388"/>
      <c r="TOQ93" s="135"/>
      <c r="TOR93" s="135"/>
      <c r="TOS93" s="382"/>
      <c r="TOT93" s="135"/>
      <c r="TOU93" s="383"/>
      <c r="TOV93" s="383"/>
      <c r="TOW93" s="379"/>
      <c r="TOX93" s="380"/>
      <c r="TOY93" s="28"/>
      <c r="TOZ93" s="381"/>
      <c r="TPA93" s="392"/>
      <c r="TPB93" s="388"/>
      <c r="TPC93" s="135"/>
      <c r="TPD93" s="135"/>
      <c r="TPE93" s="382"/>
      <c r="TPF93" s="135"/>
      <c r="TPG93" s="383"/>
      <c r="TPH93" s="383"/>
      <c r="TPI93" s="379"/>
      <c r="TPJ93" s="380"/>
      <c r="TPK93" s="28"/>
      <c r="TPL93" s="381"/>
      <c r="TPM93" s="392"/>
      <c r="TPN93" s="388"/>
      <c r="TPO93" s="135"/>
      <c r="TPP93" s="135"/>
      <c r="TPQ93" s="382"/>
      <c r="TPR93" s="135"/>
      <c r="TPS93" s="383"/>
      <c r="TPT93" s="383"/>
      <c r="TPU93" s="379"/>
      <c r="TPV93" s="380"/>
      <c r="TPW93" s="28"/>
      <c r="TPX93" s="381"/>
      <c r="TPY93" s="392"/>
      <c r="TPZ93" s="388"/>
      <c r="TQA93" s="135"/>
      <c r="TQB93" s="135"/>
      <c r="TQC93" s="382"/>
      <c r="TQD93" s="135"/>
      <c r="TQE93" s="383"/>
      <c r="TQF93" s="383"/>
      <c r="TQG93" s="379"/>
      <c r="TQH93" s="380"/>
      <c r="TQI93" s="28"/>
      <c r="TQJ93" s="381"/>
      <c r="TQK93" s="392"/>
      <c r="TQL93" s="388"/>
      <c r="TQM93" s="135"/>
      <c r="TQN93" s="135"/>
      <c r="TQO93" s="382"/>
      <c r="TQP93" s="135"/>
      <c r="TQQ93" s="383"/>
      <c r="TQR93" s="383"/>
      <c r="TQS93" s="379"/>
      <c r="TQT93" s="380"/>
      <c r="TQU93" s="28"/>
      <c r="TQV93" s="381"/>
      <c r="TQW93" s="392"/>
      <c r="TQX93" s="388"/>
      <c r="TQY93" s="135"/>
      <c r="TQZ93" s="135"/>
      <c r="TRA93" s="382"/>
      <c r="TRB93" s="135"/>
      <c r="TRC93" s="383"/>
      <c r="TRD93" s="383"/>
      <c r="TRE93" s="379"/>
      <c r="TRF93" s="380"/>
      <c r="TRG93" s="28"/>
      <c r="TRH93" s="381"/>
      <c r="TRI93" s="392"/>
      <c r="TRJ93" s="388"/>
      <c r="TRK93" s="135"/>
      <c r="TRL93" s="135"/>
      <c r="TRM93" s="382"/>
      <c r="TRN93" s="135"/>
      <c r="TRO93" s="383"/>
      <c r="TRP93" s="383"/>
      <c r="TRQ93" s="379"/>
      <c r="TRR93" s="380"/>
      <c r="TRS93" s="28"/>
      <c r="TRT93" s="381"/>
      <c r="TRU93" s="392"/>
      <c r="TRV93" s="388"/>
      <c r="TRW93" s="135"/>
      <c r="TRX93" s="135"/>
      <c r="TRY93" s="382"/>
      <c r="TRZ93" s="135"/>
      <c r="TSA93" s="383"/>
      <c r="TSB93" s="383"/>
      <c r="TSC93" s="379"/>
      <c r="TSD93" s="380"/>
      <c r="TSE93" s="28"/>
      <c r="TSF93" s="381"/>
      <c r="TSG93" s="392"/>
      <c r="TSH93" s="388"/>
      <c r="TSI93" s="135"/>
      <c r="TSJ93" s="135"/>
      <c r="TSK93" s="382"/>
      <c r="TSL93" s="135"/>
      <c r="TSM93" s="383"/>
      <c r="TSN93" s="383"/>
      <c r="TSO93" s="379"/>
      <c r="TSP93" s="380"/>
      <c r="TSQ93" s="28"/>
      <c r="TSR93" s="381"/>
      <c r="TSS93" s="392"/>
      <c r="TST93" s="388"/>
      <c r="TSU93" s="135"/>
      <c r="TSV93" s="135"/>
      <c r="TSW93" s="382"/>
      <c r="TSX93" s="135"/>
      <c r="TSY93" s="383"/>
      <c r="TSZ93" s="383"/>
      <c r="TTA93" s="379"/>
      <c r="TTB93" s="380"/>
      <c r="TTC93" s="28"/>
      <c r="TTD93" s="381"/>
      <c r="TTE93" s="392"/>
      <c r="TTF93" s="388"/>
      <c r="TTG93" s="135"/>
      <c r="TTH93" s="135"/>
      <c r="TTI93" s="382"/>
      <c r="TTJ93" s="135"/>
      <c r="TTK93" s="383"/>
      <c r="TTL93" s="383"/>
      <c r="TTM93" s="379"/>
      <c r="TTN93" s="380"/>
      <c r="TTO93" s="28"/>
      <c r="TTP93" s="381"/>
      <c r="TTQ93" s="392"/>
      <c r="TTR93" s="388"/>
      <c r="TTS93" s="135"/>
      <c r="TTT93" s="135"/>
      <c r="TTU93" s="382"/>
      <c r="TTV93" s="135"/>
      <c r="TTW93" s="383"/>
      <c r="TTX93" s="383"/>
      <c r="TTY93" s="379"/>
      <c r="TTZ93" s="380"/>
      <c r="TUA93" s="28"/>
      <c r="TUB93" s="381"/>
      <c r="TUC93" s="392"/>
      <c r="TUD93" s="388"/>
      <c r="TUE93" s="135"/>
      <c r="TUF93" s="135"/>
      <c r="TUG93" s="382"/>
      <c r="TUH93" s="135"/>
      <c r="TUI93" s="383"/>
      <c r="TUJ93" s="383"/>
      <c r="TUK93" s="379"/>
      <c r="TUL93" s="380"/>
      <c r="TUM93" s="28"/>
      <c r="TUN93" s="381"/>
      <c r="TUO93" s="392"/>
      <c r="TUP93" s="388"/>
      <c r="TUQ93" s="135"/>
      <c r="TUR93" s="135"/>
      <c r="TUS93" s="382"/>
      <c r="TUT93" s="135"/>
      <c r="TUU93" s="383"/>
      <c r="TUV93" s="383"/>
      <c r="TUW93" s="379"/>
      <c r="TUX93" s="380"/>
      <c r="TUY93" s="28"/>
      <c r="TUZ93" s="381"/>
      <c r="TVA93" s="392"/>
      <c r="TVB93" s="388"/>
      <c r="TVC93" s="135"/>
      <c r="TVD93" s="135"/>
      <c r="TVE93" s="382"/>
      <c r="TVF93" s="135"/>
      <c r="TVG93" s="383"/>
      <c r="TVH93" s="383"/>
      <c r="TVI93" s="379"/>
      <c r="TVJ93" s="380"/>
      <c r="TVK93" s="28"/>
      <c r="TVL93" s="381"/>
      <c r="TVM93" s="392"/>
      <c r="TVN93" s="388"/>
      <c r="TVO93" s="135"/>
      <c r="TVP93" s="135"/>
      <c r="TVQ93" s="382"/>
      <c r="TVR93" s="135"/>
      <c r="TVS93" s="383"/>
      <c r="TVT93" s="383"/>
      <c r="TVU93" s="379"/>
      <c r="TVV93" s="380"/>
      <c r="TVW93" s="28"/>
      <c r="TVX93" s="381"/>
      <c r="TVY93" s="392"/>
      <c r="TVZ93" s="388"/>
      <c r="TWA93" s="135"/>
      <c r="TWB93" s="135"/>
      <c r="TWC93" s="382"/>
      <c r="TWD93" s="135"/>
      <c r="TWE93" s="383"/>
      <c r="TWF93" s="383"/>
      <c r="TWG93" s="379"/>
      <c r="TWH93" s="380"/>
      <c r="TWI93" s="28"/>
      <c r="TWJ93" s="381"/>
      <c r="TWK93" s="392"/>
      <c r="TWL93" s="388"/>
      <c r="TWM93" s="135"/>
      <c r="TWN93" s="135"/>
      <c r="TWO93" s="382"/>
      <c r="TWP93" s="135"/>
      <c r="TWQ93" s="383"/>
      <c r="TWR93" s="383"/>
      <c r="TWS93" s="379"/>
      <c r="TWT93" s="380"/>
      <c r="TWU93" s="28"/>
      <c r="TWV93" s="381"/>
      <c r="TWW93" s="392"/>
      <c r="TWX93" s="388"/>
      <c r="TWY93" s="135"/>
      <c r="TWZ93" s="135"/>
      <c r="TXA93" s="382"/>
      <c r="TXB93" s="135"/>
      <c r="TXC93" s="383"/>
      <c r="TXD93" s="383"/>
      <c r="TXE93" s="379"/>
      <c r="TXF93" s="380"/>
      <c r="TXG93" s="28"/>
      <c r="TXH93" s="381"/>
      <c r="TXI93" s="392"/>
      <c r="TXJ93" s="388"/>
      <c r="TXK93" s="135"/>
      <c r="TXL93" s="135"/>
      <c r="TXM93" s="382"/>
      <c r="TXN93" s="135"/>
      <c r="TXO93" s="383"/>
      <c r="TXP93" s="383"/>
      <c r="TXQ93" s="379"/>
      <c r="TXR93" s="380"/>
      <c r="TXS93" s="28"/>
      <c r="TXT93" s="381"/>
      <c r="TXU93" s="392"/>
      <c r="TXV93" s="388"/>
      <c r="TXW93" s="135"/>
      <c r="TXX93" s="135"/>
      <c r="TXY93" s="382"/>
      <c r="TXZ93" s="135"/>
      <c r="TYA93" s="383"/>
      <c r="TYB93" s="383"/>
      <c r="TYC93" s="379"/>
      <c r="TYD93" s="380"/>
      <c r="TYE93" s="28"/>
      <c r="TYF93" s="381"/>
      <c r="TYG93" s="392"/>
      <c r="TYH93" s="388"/>
      <c r="TYI93" s="135"/>
      <c r="TYJ93" s="135"/>
      <c r="TYK93" s="382"/>
      <c r="TYL93" s="135"/>
      <c r="TYM93" s="383"/>
      <c r="TYN93" s="383"/>
      <c r="TYO93" s="379"/>
      <c r="TYP93" s="380"/>
      <c r="TYQ93" s="28"/>
      <c r="TYR93" s="381"/>
      <c r="TYS93" s="392"/>
      <c r="TYT93" s="388"/>
      <c r="TYU93" s="135"/>
      <c r="TYV93" s="135"/>
      <c r="TYW93" s="382"/>
      <c r="TYX93" s="135"/>
      <c r="TYY93" s="383"/>
      <c r="TYZ93" s="383"/>
      <c r="TZA93" s="379"/>
      <c r="TZB93" s="380"/>
      <c r="TZC93" s="28"/>
      <c r="TZD93" s="381"/>
      <c r="TZE93" s="392"/>
      <c r="TZF93" s="388"/>
      <c r="TZG93" s="135"/>
      <c r="TZH93" s="135"/>
      <c r="TZI93" s="382"/>
      <c r="TZJ93" s="135"/>
      <c r="TZK93" s="383"/>
      <c r="TZL93" s="383"/>
      <c r="TZM93" s="379"/>
      <c r="TZN93" s="380"/>
      <c r="TZO93" s="28"/>
      <c r="TZP93" s="381"/>
      <c r="TZQ93" s="392"/>
      <c r="TZR93" s="388"/>
      <c r="TZS93" s="135"/>
      <c r="TZT93" s="135"/>
      <c r="TZU93" s="382"/>
      <c r="TZV93" s="135"/>
      <c r="TZW93" s="383"/>
      <c r="TZX93" s="383"/>
      <c r="TZY93" s="379"/>
      <c r="TZZ93" s="380"/>
      <c r="UAA93" s="28"/>
      <c r="UAB93" s="381"/>
      <c r="UAC93" s="392"/>
      <c r="UAD93" s="388"/>
      <c r="UAE93" s="135"/>
      <c r="UAF93" s="135"/>
      <c r="UAG93" s="382"/>
      <c r="UAH93" s="135"/>
      <c r="UAI93" s="383"/>
      <c r="UAJ93" s="383"/>
      <c r="UAK93" s="379"/>
      <c r="UAL93" s="380"/>
      <c r="UAM93" s="28"/>
      <c r="UAN93" s="381"/>
      <c r="UAO93" s="392"/>
      <c r="UAP93" s="388"/>
      <c r="UAQ93" s="135"/>
      <c r="UAR93" s="135"/>
      <c r="UAS93" s="382"/>
      <c r="UAT93" s="135"/>
      <c r="UAU93" s="383"/>
      <c r="UAV93" s="383"/>
      <c r="UAW93" s="379"/>
      <c r="UAX93" s="380"/>
      <c r="UAY93" s="28"/>
      <c r="UAZ93" s="381"/>
      <c r="UBA93" s="392"/>
      <c r="UBB93" s="388"/>
      <c r="UBC93" s="135"/>
      <c r="UBD93" s="135"/>
      <c r="UBE93" s="382"/>
      <c r="UBF93" s="135"/>
      <c r="UBG93" s="383"/>
      <c r="UBH93" s="383"/>
      <c r="UBI93" s="379"/>
      <c r="UBJ93" s="380"/>
      <c r="UBK93" s="28"/>
      <c r="UBL93" s="381"/>
      <c r="UBM93" s="392"/>
      <c r="UBN93" s="388"/>
      <c r="UBO93" s="135"/>
      <c r="UBP93" s="135"/>
      <c r="UBQ93" s="382"/>
      <c r="UBR93" s="135"/>
      <c r="UBS93" s="383"/>
      <c r="UBT93" s="383"/>
      <c r="UBU93" s="379"/>
      <c r="UBV93" s="380"/>
      <c r="UBW93" s="28"/>
      <c r="UBX93" s="381"/>
      <c r="UBY93" s="392"/>
      <c r="UBZ93" s="388"/>
      <c r="UCA93" s="135"/>
      <c r="UCB93" s="135"/>
      <c r="UCC93" s="382"/>
      <c r="UCD93" s="135"/>
      <c r="UCE93" s="383"/>
      <c r="UCF93" s="383"/>
      <c r="UCG93" s="379"/>
      <c r="UCH93" s="380"/>
      <c r="UCI93" s="28"/>
      <c r="UCJ93" s="381"/>
      <c r="UCK93" s="392"/>
      <c r="UCL93" s="388"/>
      <c r="UCM93" s="135"/>
      <c r="UCN93" s="135"/>
      <c r="UCO93" s="382"/>
      <c r="UCP93" s="135"/>
      <c r="UCQ93" s="383"/>
      <c r="UCR93" s="383"/>
      <c r="UCS93" s="379"/>
      <c r="UCT93" s="380"/>
      <c r="UCU93" s="28"/>
      <c r="UCV93" s="381"/>
      <c r="UCW93" s="392"/>
      <c r="UCX93" s="388"/>
      <c r="UCY93" s="135"/>
      <c r="UCZ93" s="135"/>
      <c r="UDA93" s="382"/>
      <c r="UDB93" s="135"/>
      <c r="UDC93" s="383"/>
      <c r="UDD93" s="383"/>
      <c r="UDE93" s="379"/>
      <c r="UDF93" s="380"/>
      <c r="UDG93" s="28"/>
      <c r="UDH93" s="381"/>
      <c r="UDI93" s="392"/>
      <c r="UDJ93" s="388"/>
      <c r="UDK93" s="135"/>
      <c r="UDL93" s="135"/>
      <c r="UDM93" s="382"/>
      <c r="UDN93" s="135"/>
      <c r="UDO93" s="383"/>
      <c r="UDP93" s="383"/>
      <c r="UDQ93" s="379"/>
      <c r="UDR93" s="380"/>
      <c r="UDS93" s="28"/>
      <c r="UDT93" s="381"/>
      <c r="UDU93" s="392"/>
      <c r="UDV93" s="388"/>
      <c r="UDW93" s="135"/>
      <c r="UDX93" s="135"/>
      <c r="UDY93" s="382"/>
      <c r="UDZ93" s="135"/>
      <c r="UEA93" s="383"/>
      <c r="UEB93" s="383"/>
      <c r="UEC93" s="379"/>
      <c r="UED93" s="380"/>
      <c r="UEE93" s="28"/>
      <c r="UEF93" s="381"/>
      <c r="UEG93" s="392"/>
      <c r="UEH93" s="388"/>
      <c r="UEI93" s="135"/>
      <c r="UEJ93" s="135"/>
      <c r="UEK93" s="382"/>
      <c r="UEL93" s="135"/>
      <c r="UEM93" s="383"/>
      <c r="UEN93" s="383"/>
      <c r="UEO93" s="379"/>
      <c r="UEP93" s="380"/>
      <c r="UEQ93" s="28"/>
      <c r="UER93" s="381"/>
      <c r="UES93" s="392"/>
      <c r="UET93" s="388"/>
      <c r="UEU93" s="135"/>
      <c r="UEV93" s="135"/>
      <c r="UEW93" s="382"/>
      <c r="UEX93" s="135"/>
      <c r="UEY93" s="383"/>
      <c r="UEZ93" s="383"/>
      <c r="UFA93" s="379"/>
      <c r="UFB93" s="380"/>
      <c r="UFC93" s="28"/>
      <c r="UFD93" s="381"/>
      <c r="UFE93" s="392"/>
      <c r="UFF93" s="388"/>
      <c r="UFG93" s="135"/>
      <c r="UFH93" s="135"/>
      <c r="UFI93" s="382"/>
      <c r="UFJ93" s="135"/>
      <c r="UFK93" s="383"/>
      <c r="UFL93" s="383"/>
      <c r="UFM93" s="379"/>
      <c r="UFN93" s="380"/>
      <c r="UFO93" s="28"/>
      <c r="UFP93" s="381"/>
      <c r="UFQ93" s="392"/>
      <c r="UFR93" s="388"/>
      <c r="UFS93" s="135"/>
      <c r="UFT93" s="135"/>
      <c r="UFU93" s="382"/>
      <c r="UFV93" s="135"/>
      <c r="UFW93" s="383"/>
      <c r="UFX93" s="383"/>
      <c r="UFY93" s="379"/>
      <c r="UFZ93" s="380"/>
      <c r="UGA93" s="28"/>
      <c r="UGB93" s="381"/>
      <c r="UGC93" s="392"/>
      <c r="UGD93" s="388"/>
      <c r="UGE93" s="135"/>
      <c r="UGF93" s="135"/>
      <c r="UGG93" s="382"/>
      <c r="UGH93" s="135"/>
      <c r="UGI93" s="383"/>
      <c r="UGJ93" s="383"/>
      <c r="UGK93" s="379"/>
      <c r="UGL93" s="380"/>
      <c r="UGM93" s="28"/>
      <c r="UGN93" s="381"/>
      <c r="UGO93" s="392"/>
      <c r="UGP93" s="388"/>
      <c r="UGQ93" s="135"/>
      <c r="UGR93" s="135"/>
      <c r="UGS93" s="382"/>
      <c r="UGT93" s="135"/>
      <c r="UGU93" s="383"/>
      <c r="UGV93" s="383"/>
      <c r="UGW93" s="379"/>
      <c r="UGX93" s="380"/>
      <c r="UGY93" s="28"/>
      <c r="UGZ93" s="381"/>
      <c r="UHA93" s="392"/>
      <c r="UHB93" s="388"/>
      <c r="UHC93" s="135"/>
      <c r="UHD93" s="135"/>
      <c r="UHE93" s="382"/>
      <c r="UHF93" s="135"/>
      <c r="UHG93" s="383"/>
      <c r="UHH93" s="383"/>
      <c r="UHI93" s="379"/>
      <c r="UHJ93" s="380"/>
      <c r="UHK93" s="28"/>
      <c r="UHL93" s="381"/>
      <c r="UHM93" s="392"/>
      <c r="UHN93" s="388"/>
      <c r="UHO93" s="135"/>
      <c r="UHP93" s="135"/>
      <c r="UHQ93" s="382"/>
      <c r="UHR93" s="135"/>
      <c r="UHS93" s="383"/>
      <c r="UHT93" s="383"/>
      <c r="UHU93" s="379"/>
      <c r="UHV93" s="380"/>
      <c r="UHW93" s="28"/>
      <c r="UHX93" s="381"/>
      <c r="UHY93" s="392"/>
      <c r="UHZ93" s="388"/>
      <c r="UIA93" s="135"/>
      <c r="UIB93" s="135"/>
      <c r="UIC93" s="382"/>
      <c r="UID93" s="135"/>
      <c r="UIE93" s="383"/>
      <c r="UIF93" s="383"/>
      <c r="UIG93" s="379"/>
      <c r="UIH93" s="380"/>
      <c r="UII93" s="28"/>
      <c r="UIJ93" s="381"/>
      <c r="UIK93" s="392"/>
      <c r="UIL93" s="388"/>
      <c r="UIM93" s="135"/>
      <c r="UIN93" s="135"/>
      <c r="UIO93" s="382"/>
      <c r="UIP93" s="135"/>
      <c r="UIQ93" s="383"/>
      <c r="UIR93" s="383"/>
      <c r="UIS93" s="379"/>
      <c r="UIT93" s="380"/>
      <c r="UIU93" s="28"/>
      <c r="UIV93" s="381"/>
      <c r="UIW93" s="392"/>
      <c r="UIX93" s="388"/>
      <c r="UIY93" s="135"/>
      <c r="UIZ93" s="135"/>
      <c r="UJA93" s="382"/>
      <c r="UJB93" s="135"/>
      <c r="UJC93" s="383"/>
      <c r="UJD93" s="383"/>
      <c r="UJE93" s="379"/>
      <c r="UJF93" s="380"/>
      <c r="UJG93" s="28"/>
      <c r="UJH93" s="381"/>
      <c r="UJI93" s="392"/>
      <c r="UJJ93" s="388"/>
      <c r="UJK93" s="135"/>
      <c r="UJL93" s="135"/>
      <c r="UJM93" s="382"/>
      <c r="UJN93" s="135"/>
      <c r="UJO93" s="383"/>
      <c r="UJP93" s="383"/>
      <c r="UJQ93" s="379"/>
      <c r="UJR93" s="380"/>
      <c r="UJS93" s="28"/>
      <c r="UJT93" s="381"/>
      <c r="UJU93" s="392"/>
      <c r="UJV93" s="388"/>
      <c r="UJW93" s="135"/>
      <c r="UJX93" s="135"/>
      <c r="UJY93" s="382"/>
      <c r="UJZ93" s="135"/>
      <c r="UKA93" s="383"/>
      <c r="UKB93" s="383"/>
      <c r="UKC93" s="379"/>
      <c r="UKD93" s="380"/>
      <c r="UKE93" s="28"/>
      <c r="UKF93" s="381"/>
      <c r="UKG93" s="392"/>
      <c r="UKH93" s="388"/>
      <c r="UKI93" s="135"/>
      <c r="UKJ93" s="135"/>
      <c r="UKK93" s="382"/>
      <c r="UKL93" s="135"/>
      <c r="UKM93" s="383"/>
      <c r="UKN93" s="383"/>
      <c r="UKO93" s="379"/>
      <c r="UKP93" s="380"/>
      <c r="UKQ93" s="28"/>
      <c r="UKR93" s="381"/>
      <c r="UKS93" s="392"/>
      <c r="UKT93" s="388"/>
      <c r="UKU93" s="135"/>
      <c r="UKV93" s="135"/>
      <c r="UKW93" s="382"/>
      <c r="UKX93" s="135"/>
      <c r="UKY93" s="383"/>
      <c r="UKZ93" s="383"/>
      <c r="ULA93" s="379"/>
      <c r="ULB93" s="380"/>
      <c r="ULC93" s="28"/>
      <c r="ULD93" s="381"/>
      <c r="ULE93" s="392"/>
      <c r="ULF93" s="388"/>
      <c r="ULG93" s="135"/>
      <c r="ULH93" s="135"/>
      <c r="ULI93" s="382"/>
      <c r="ULJ93" s="135"/>
      <c r="ULK93" s="383"/>
      <c r="ULL93" s="383"/>
      <c r="ULM93" s="379"/>
      <c r="ULN93" s="380"/>
      <c r="ULO93" s="28"/>
      <c r="ULP93" s="381"/>
      <c r="ULQ93" s="392"/>
      <c r="ULR93" s="388"/>
      <c r="ULS93" s="135"/>
      <c r="ULT93" s="135"/>
      <c r="ULU93" s="382"/>
      <c r="ULV93" s="135"/>
      <c r="ULW93" s="383"/>
      <c r="ULX93" s="383"/>
      <c r="ULY93" s="379"/>
      <c r="ULZ93" s="380"/>
      <c r="UMA93" s="28"/>
      <c r="UMB93" s="381"/>
      <c r="UMC93" s="392"/>
      <c r="UMD93" s="388"/>
      <c r="UME93" s="135"/>
      <c r="UMF93" s="135"/>
      <c r="UMG93" s="382"/>
      <c r="UMH93" s="135"/>
      <c r="UMI93" s="383"/>
      <c r="UMJ93" s="383"/>
      <c r="UMK93" s="379"/>
      <c r="UML93" s="380"/>
      <c r="UMM93" s="28"/>
      <c r="UMN93" s="381"/>
      <c r="UMO93" s="392"/>
      <c r="UMP93" s="388"/>
      <c r="UMQ93" s="135"/>
      <c r="UMR93" s="135"/>
      <c r="UMS93" s="382"/>
      <c r="UMT93" s="135"/>
      <c r="UMU93" s="383"/>
      <c r="UMV93" s="383"/>
      <c r="UMW93" s="379"/>
      <c r="UMX93" s="380"/>
      <c r="UMY93" s="28"/>
      <c r="UMZ93" s="381"/>
      <c r="UNA93" s="392"/>
      <c r="UNB93" s="388"/>
      <c r="UNC93" s="135"/>
      <c r="UND93" s="135"/>
      <c r="UNE93" s="382"/>
      <c r="UNF93" s="135"/>
      <c r="UNG93" s="383"/>
      <c r="UNH93" s="383"/>
      <c r="UNI93" s="379"/>
      <c r="UNJ93" s="380"/>
      <c r="UNK93" s="28"/>
      <c r="UNL93" s="381"/>
      <c r="UNM93" s="392"/>
      <c r="UNN93" s="388"/>
      <c r="UNO93" s="135"/>
      <c r="UNP93" s="135"/>
      <c r="UNQ93" s="382"/>
      <c r="UNR93" s="135"/>
      <c r="UNS93" s="383"/>
      <c r="UNT93" s="383"/>
      <c r="UNU93" s="379"/>
      <c r="UNV93" s="380"/>
      <c r="UNW93" s="28"/>
      <c r="UNX93" s="381"/>
      <c r="UNY93" s="392"/>
      <c r="UNZ93" s="388"/>
      <c r="UOA93" s="135"/>
      <c r="UOB93" s="135"/>
      <c r="UOC93" s="382"/>
      <c r="UOD93" s="135"/>
      <c r="UOE93" s="383"/>
      <c r="UOF93" s="383"/>
      <c r="UOG93" s="379"/>
      <c r="UOH93" s="380"/>
      <c r="UOI93" s="28"/>
      <c r="UOJ93" s="381"/>
      <c r="UOK93" s="392"/>
      <c r="UOL93" s="388"/>
      <c r="UOM93" s="135"/>
      <c r="UON93" s="135"/>
      <c r="UOO93" s="382"/>
      <c r="UOP93" s="135"/>
      <c r="UOQ93" s="383"/>
      <c r="UOR93" s="383"/>
      <c r="UOS93" s="379"/>
      <c r="UOT93" s="380"/>
      <c r="UOU93" s="28"/>
      <c r="UOV93" s="381"/>
      <c r="UOW93" s="392"/>
      <c r="UOX93" s="388"/>
      <c r="UOY93" s="135"/>
      <c r="UOZ93" s="135"/>
      <c r="UPA93" s="382"/>
      <c r="UPB93" s="135"/>
      <c r="UPC93" s="383"/>
      <c r="UPD93" s="383"/>
      <c r="UPE93" s="379"/>
      <c r="UPF93" s="380"/>
      <c r="UPG93" s="28"/>
      <c r="UPH93" s="381"/>
      <c r="UPI93" s="392"/>
      <c r="UPJ93" s="388"/>
      <c r="UPK93" s="135"/>
      <c r="UPL93" s="135"/>
      <c r="UPM93" s="382"/>
      <c r="UPN93" s="135"/>
      <c r="UPO93" s="383"/>
      <c r="UPP93" s="383"/>
      <c r="UPQ93" s="379"/>
      <c r="UPR93" s="380"/>
      <c r="UPS93" s="28"/>
      <c r="UPT93" s="381"/>
      <c r="UPU93" s="392"/>
      <c r="UPV93" s="388"/>
      <c r="UPW93" s="135"/>
      <c r="UPX93" s="135"/>
      <c r="UPY93" s="382"/>
      <c r="UPZ93" s="135"/>
      <c r="UQA93" s="383"/>
      <c r="UQB93" s="383"/>
      <c r="UQC93" s="379"/>
      <c r="UQD93" s="380"/>
      <c r="UQE93" s="28"/>
      <c r="UQF93" s="381"/>
      <c r="UQG93" s="392"/>
      <c r="UQH93" s="388"/>
      <c r="UQI93" s="135"/>
      <c r="UQJ93" s="135"/>
      <c r="UQK93" s="382"/>
      <c r="UQL93" s="135"/>
      <c r="UQM93" s="383"/>
      <c r="UQN93" s="383"/>
      <c r="UQO93" s="379"/>
      <c r="UQP93" s="380"/>
      <c r="UQQ93" s="28"/>
      <c r="UQR93" s="381"/>
      <c r="UQS93" s="392"/>
      <c r="UQT93" s="388"/>
      <c r="UQU93" s="135"/>
      <c r="UQV93" s="135"/>
      <c r="UQW93" s="382"/>
      <c r="UQX93" s="135"/>
      <c r="UQY93" s="383"/>
      <c r="UQZ93" s="383"/>
      <c r="URA93" s="379"/>
      <c r="URB93" s="380"/>
      <c r="URC93" s="28"/>
      <c r="URD93" s="381"/>
      <c r="URE93" s="392"/>
      <c r="URF93" s="388"/>
      <c r="URG93" s="135"/>
      <c r="URH93" s="135"/>
      <c r="URI93" s="382"/>
      <c r="URJ93" s="135"/>
      <c r="URK93" s="383"/>
      <c r="URL93" s="383"/>
      <c r="URM93" s="379"/>
      <c r="URN93" s="380"/>
      <c r="URO93" s="28"/>
      <c r="URP93" s="381"/>
      <c r="URQ93" s="392"/>
      <c r="URR93" s="388"/>
      <c r="URS93" s="135"/>
      <c r="URT93" s="135"/>
      <c r="URU93" s="382"/>
      <c r="URV93" s="135"/>
      <c r="URW93" s="383"/>
      <c r="URX93" s="383"/>
      <c r="URY93" s="379"/>
      <c r="URZ93" s="380"/>
      <c r="USA93" s="28"/>
      <c r="USB93" s="381"/>
      <c r="USC93" s="392"/>
      <c r="USD93" s="388"/>
      <c r="USE93" s="135"/>
      <c r="USF93" s="135"/>
      <c r="USG93" s="382"/>
      <c r="USH93" s="135"/>
      <c r="USI93" s="383"/>
      <c r="USJ93" s="383"/>
      <c r="USK93" s="379"/>
      <c r="USL93" s="380"/>
      <c r="USM93" s="28"/>
      <c r="USN93" s="381"/>
      <c r="USO93" s="392"/>
      <c r="USP93" s="388"/>
      <c r="USQ93" s="135"/>
      <c r="USR93" s="135"/>
      <c r="USS93" s="382"/>
      <c r="UST93" s="135"/>
      <c r="USU93" s="383"/>
      <c r="USV93" s="383"/>
      <c r="USW93" s="379"/>
      <c r="USX93" s="380"/>
      <c r="USY93" s="28"/>
      <c r="USZ93" s="381"/>
      <c r="UTA93" s="392"/>
      <c r="UTB93" s="388"/>
      <c r="UTC93" s="135"/>
      <c r="UTD93" s="135"/>
      <c r="UTE93" s="382"/>
      <c r="UTF93" s="135"/>
      <c r="UTG93" s="383"/>
      <c r="UTH93" s="383"/>
      <c r="UTI93" s="379"/>
      <c r="UTJ93" s="380"/>
      <c r="UTK93" s="28"/>
      <c r="UTL93" s="381"/>
      <c r="UTM93" s="392"/>
      <c r="UTN93" s="388"/>
      <c r="UTO93" s="135"/>
      <c r="UTP93" s="135"/>
      <c r="UTQ93" s="382"/>
      <c r="UTR93" s="135"/>
      <c r="UTS93" s="383"/>
      <c r="UTT93" s="383"/>
      <c r="UTU93" s="379"/>
      <c r="UTV93" s="380"/>
      <c r="UTW93" s="28"/>
      <c r="UTX93" s="381"/>
      <c r="UTY93" s="392"/>
      <c r="UTZ93" s="388"/>
      <c r="UUA93" s="135"/>
      <c r="UUB93" s="135"/>
      <c r="UUC93" s="382"/>
      <c r="UUD93" s="135"/>
      <c r="UUE93" s="383"/>
      <c r="UUF93" s="383"/>
      <c r="UUG93" s="379"/>
      <c r="UUH93" s="380"/>
      <c r="UUI93" s="28"/>
      <c r="UUJ93" s="381"/>
      <c r="UUK93" s="392"/>
      <c r="UUL93" s="388"/>
      <c r="UUM93" s="135"/>
      <c r="UUN93" s="135"/>
      <c r="UUO93" s="382"/>
      <c r="UUP93" s="135"/>
      <c r="UUQ93" s="383"/>
      <c r="UUR93" s="383"/>
      <c r="UUS93" s="379"/>
      <c r="UUT93" s="380"/>
      <c r="UUU93" s="28"/>
      <c r="UUV93" s="381"/>
      <c r="UUW93" s="392"/>
      <c r="UUX93" s="388"/>
      <c r="UUY93" s="135"/>
      <c r="UUZ93" s="135"/>
      <c r="UVA93" s="382"/>
      <c r="UVB93" s="135"/>
      <c r="UVC93" s="383"/>
      <c r="UVD93" s="383"/>
      <c r="UVE93" s="379"/>
      <c r="UVF93" s="380"/>
      <c r="UVG93" s="28"/>
      <c r="UVH93" s="381"/>
      <c r="UVI93" s="392"/>
      <c r="UVJ93" s="388"/>
      <c r="UVK93" s="135"/>
      <c r="UVL93" s="135"/>
      <c r="UVM93" s="382"/>
      <c r="UVN93" s="135"/>
      <c r="UVO93" s="383"/>
      <c r="UVP93" s="383"/>
      <c r="UVQ93" s="379"/>
      <c r="UVR93" s="380"/>
      <c r="UVS93" s="28"/>
      <c r="UVT93" s="381"/>
      <c r="UVU93" s="392"/>
      <c r="UVV93" s="388"/>
      <c r="UVW93" s="135"/>
      <c r="UVX93" s="135"/>
      <c r="UVY93" s="382"/>
      <c r="UVZ93" s="135"/>
      <c r="UWA93" s="383"/>
      <c r="UWB93" s="383"/>
      <c r="UWC93" s="379"/>
      <c r="UWD93" s="380"/>
      <c r="UWE93" s="28"/>
      <c r="UWF93" s="381"/>
      <c r="UWG93" s="392"/>
      <c r="UWH93" s="388"/>
      <c r="UWI93" s="135"/>
      <c r="UWJ93" s="135"/>
      <c r="UWK93" s="382"/>
      <c r="UWL93" s="135"/>
      <c r="UWM93" s="383"/>
      <c r="UWN93" s="383"/>
      <c r="UWO93" s="379"/>
      <c r="UWP93" s="380"/>
      <c r="UWQ93" s="28"/>
      <c r="UWR93" s="381"/>
      <c r="UWS93" s="392"/>
      <c r="UWT93" s="388"/>
      <c r="UWU93" s="135"/>
      <c r="UWV93" s="135"/>
      <c r="UWW93" s="382"/>
      <c r="UWX93" s="135"/>
      <c r="UWY93" s="383"/>
      <c r="UWZ93" s="383"/>
      <c r="UXA93" s="379"/>
      <c r="UXB93" s="380"/>
      <c r="UXC93" s="28"/>
      <c r="UXD93" s="381"/>
      <c r="UXE93" s="392"/>
      <c r="UXF93" s="388"/>
      <c r="UXG93" s="135"/>
      <c r="UXH93" s="135"/>
      <c r="UXI93" s="382"/>
      <c r="UXJ93" s="135"/>
      <c r="UXK93" s="383"/>
      <c r="UXL93" s="383"/>
      <c r="UXM93" s="379"/>
      <c r="UXN93" s="380"/>
      <c r="UXO93" s="28"/>
      <c r="UXP93" s="381"/>
      <c r="UXQ93" s="392"/>
      <c r="UXR93" s="388"/>
      <c r="UXS93" s="135"/>
      <c r="UXT93" s="135"/>
      <c r="UXU93" s="382"/>
      <c r="UXV93" s="135"/>
      <c r="UXW93" s="383"/>
      <c r="UXX93" s="383"/>
      <c r="UXY93" s="379"/>
      <c r="UXZ93" s="380"/>
      <c r="UYA93" s="28"/>
      <c r="UYB93" s="381"/>
      <c r="UYC93" s="392"/>
      <c r="UYD93" s="388"/>
      <c r="UYE93" s="135"/>
      <c r="UYF93" s="135"/>
      <c r="UYG93" s="382"/>
      <c r="UYH93" s="135"/>
      <c r="UYI93" s="383"/>
      <c r="UYJ93" s="383"/>
      <c r="UYK93" s="379"/>
      <c r="UYL93" s="380"/>
      <c r="UYM93" s="28"/>
      <c r="UYN93" s="381"/>
      <c r="UYO93" s="392"/>
      <c r="UYP93" s="388"/>
      <c r="UYQ93" s="135"/>
      <c r="UYR93" s="135"/>
      <c r="UYS93" s="382"/>
      <c r="UYT93" s="135"/>
      <c r="UYU93" s="383"/>
      <c r="UYV93" s="383"/>
      <c r="UYW93" s="379"/>
      <c r="UYX93" s="380"/>
      <c r="UYY93" s="28"/>
      <c r="UYZ93" s="381"/>
      <c r="UZA93" s="392"/>
      <c r="UZB93" s="388"/>
      <c r="UZC93" s="135"/>
      <c r="UZD93" s="135"/>
      <c r="UZE93" s="382"/>
      <c r="UZF93" s="135"/>
      <c r="UZG93" s="383"/>
      <c r="UZH93" s="383"/>
      <c r="UZI93" s="379"/>
      <c r="UZJ93" s="380"/>
      <c r="UZK93" s="28"/>
      <c r="UZL93" s="381"/>
      <c r="UZM93" s="392"/>
      <c r="UZN93" s="388"/>
      <c r="UZO93" s="135"/>
      <c r="UZP93" s="135"/>
      <c r="UZQ93" s="382"/>
      <c r="UZR93" s="135"/>
      <c r="UZS93" s="383"/>
      <c r="UZT93" s="383"/>
      <c r="UZU93" s="379"/>
      <c r="UZV93" s="380"/>
      <c r="UZW93" s="28"/>
      <c r="UZX93" s="381"/>
      <c r="UZY93" s="392"/>
      <c r="UZZ93" s="388"/>
      <c r="VAA93" s="135"/>
      <c r="VAB93" s="135"/>
      <c r="VAC93" s="382"/>
      <c r="VAD93" s="135"/>
      <c r="VAE93" s="383"/>
      <c r="VAF93" s="383"/>
      <c r="VAG93" s="379"/>
      <c r="VAH93" s="380"/>
      <c r="VAI93" s="28"/>
      <c r="VAJ93" s="381"/>
      <c r="VAK93" s="392"/>
      <c r="VAL93" s="388"/>
      <c r="VAM93" s="135"/>
      <c r="VAN93" s="135"/>
      <c r="VAO93" s="382"/>
      <c r="VAP93" s="135"/>
      <c r="VAQ93" s="383"/>
      <c r="VAR93" s="383"/>
      <c r="VAS93" s="379"/>
      <c r="VAT93" s="380"/>
      <c r="VAU93" s="28"/>
      <c r="VAV93" s="381"/>
      <c r="VAW93" s="392"/>
      <c r="VAX93" s="388"/>
      <c r="VAY93" s="135"/>
      <c r="VAZ93" s="135"/>
      <c r="VBA93" s="382"/>
      <c r="VBB93" s="135"/>
      <c r="VBC93" s="383"/>
      <c r="VBD93" s="383"/>
      <c r="VBE93" s="379"/>
      <c r="VBF93" s="380"/>
      <c r="VBG93" s="28"/>
      <c r="VBH93" s="381"/>
      <c r="VBI93" s="392"/>
      <c r="VBJ93" s="388"/>
      <c r="VBK93" s="135"/>
      <c r="VBL93" s="135"/>
      <c r="VBM93" s="382"/>
      <c r="VBN93" s="135"/>
      <c r="VBO93" s="383"/>
      <c r="VBP93" s="383"/>
      <c r="VBQ93" s="379"/>
      <c r="VBR93" s="380"/>
      <c r="VBS93" s="28"/>
      <c r="VBT93" s="381"/>
      <c r="VBU93" s="392"/>
      <c r="VBV93" s="388"/>
      <c r="VBW93" s="135"/>
      <c r="VBX93" s="135"/>
      <c r="VBY93" s="382"/>
      <c r="VBZ93" s="135"/>
      <c r="VCA93" s="383"/>
      <c r="VCB93" s="383"/>
      <c r="VCC93" s="379"/>
      <c r="VCD93" s="380"/>
      <c r="VCE93" s="28"/>
      <c r="VCF93" s="381"/>
      <c r="VCG93" s="392"/>
      <c r="VCH93" s="388"/>
      <c r="VCI93" s="135"/>
      <c r="VCJ93" s="135"/>
      <c r="VCK93" s="382"/>
      <c r="VCL93" s="135"/>
      <c r="VCM93" s="383"/>
      <c r="VCN93" s="383"/>
      <c r="VCO93" s="379"/>
      <c r="VCP93" s="380"/>
      <c r="VCQ93" s="28"/>
      <c r="VCR93" s="381"/>
      <c r="VCS93" s="392"/>
      <c r="VCT93" s="388"/>
      <c r="VCU93" s="135"/>
      <c r="VCV93" s="135"/>
      <c r="VCW93" s="382"/>
      <c r="VCX93" s="135"/>
      <c r="VCY93" s="383"/>
      <c r="VCZ93" s="383"/>
      <c r="VDA93" s="379"/>
      <c r="VDB93" s="380"/>
      <c r="VDC93" s="28"/>
      <c r="VDD93" s="381"/>
      <c r="VDE93" s="392"/>
      <c r="VDF93" s="388"/>
      <c r="VDG93" s="135"/>
      <c r="VDH93" s="135"/>
      <c r="VDI93" s="382"/>
      <c r="VDJ93" s="135"/>
      <c r="VDK93" s="383"/>
      <c r="VDL93" s="383"/>
      <c r="VDM93" s="379"/>
      <c r="VDN93" s="380"/>
      <c r="VDO93" s="28"/>
      <c r="VDP93" s="381"/>
      <c r="VDQ93" s="392"/>
      <c r="VDR93" s="388"/>
      <c r="VDS93" s="135"/>
      <c r="VDT93" s="135"/>
      <c r="VDU93" s="382"/>
      <c r="VDV93" s="135"/>
      <c r="VDW93" s="383"/>
      <c r="VDX93" s="383"/>
      <c r="VDY93" s="379"/>
      <c r="VDZ93" s="380"/>
      <c r="VEA93" s="28"/>
      <c r="VEB93" s="381"/>
      <c r="VEC93" s="392"/>
      <c r="VED93" s="388"/>
      <c r="VEE93" s="135"/>
      <c r="VEF93" s="135"/>
      <c r="VEG93" s="382"/>
      <c r="VEH93" s="135"/>
      <c r="VEI93" s="383"/>
      <c r="VEJ93" s="383"/>
      <c r="VEK93" s="379"/>
      <c r="VEL93" s="380"/>
      <c r="VEM93" s="28"/>
      <c r="VEN93" s="381"/>
      <c r="VEO93" s="392"/>
      <c r="VEP93" s="388"/>
      <c r="VEQ93" s="135"/>
      <c r="VER93" s="135"/>
      <c r="VES93" s="382"/>
      <c r="VET93" s="135"/>
      <c r="VEU93" s="383"/>
      <c r="VEV93" s="383"/>
      <c r="VEW93" s="379"/>
      <c r="VEX93" s="380"/>
      <c r="VEY93" s="28"/>
      <c r="VEZ93" s="381"/>
      <c r="VFA93" s="392"/>
      <c r="VFB93" s="388"/>
      <c r="VFC93" s="135"/>
      <c r="VFD93" s="135"/>
      <c r="VFE93" s="382"/>
      <c r="VFF93" s="135"/>
      <c r="VFG93" s="383"/>
      <c r="VFH93" s="383"/>
      <c r="VFI93" s="379"/>
      <c r="VFJ93" s="380"/>
      <c r="VFK93" s="28"/>
      <c r="VFL93" s="381"/>
      <c r="VFM93" s="392"/>
      <c r="VFN93" s="388"/>
      <c r="VFO93" s="135"/>
      <c r="VFP93" s="135"/>
      <c r="VFQ93" s="382"/>
      <c r="VFR93" s="135"/>
      <c r="VFS93" s="383"/>
      <c r="VFT93" s="383"/>
      <c r="VFU93" s="379"/>
      <c r="VFV93" s="380"/>
      <c r="VFW93" s="28"/>
      <c r="VFX93" s="381"/>
      <c r="VFY93" s="392"/>
      <c r="VFZ93" s="388"/>
      <c r="VGA93" s="135"/>
      <c r="VGB93" s="135"/>
      <c r="VGC93" s="382"/>
      <c r="VGD93" s="135"/>
      <c r="VGE93" s="383"/>
      <c r="VGF93" s="383"/>
      <c r="VGG93" s="379"/>
      <c r="VGH93" s="380"/>
      <c r="VGI93" s="28"/>
      <c r="VGJ93" s="381"/>
      <c r="VGK93" s="392"/>
      <c r="VGL93" s="388"/>
      <c r="VGM93" s="135"/>
      <c r="VGN93" s="135"/>
      <c r="VGO93" s="382"/>
      <c r="VGP93" s="135"/>
      <c r="VGQ93" s="383"/>
      <c r="VGR93" s="383"/>
      <c r="VGS93" s="379"/>
      <c r="VGT93" s="380"/>
      <c r="VGU93" s="28"/>
      <c r="VGV93" s="381"/>
      <c r="VGW93" s="392"/>
      <c r="VGX93" s="388"/>
      <c r="VGY93" s="135"/>
      <c r="VGZ93" s="135"/>
      <c r="VHA93" s="382"/>
      <c r="VHB93" s="135"/>
      <c r="VHC93" s="383"/>
      <c r="VHD93" s="383"/>
      <c r="VHE93" s="379"/>
      <c r="VHF93" s="380"/>
      <c r="VHG93" s="28"/>
      <c r="VHH93" s="381"/>
      <c r="VHI93" s="392"/>
      <c r="VHJ93" s="388"/>
      <c r="VHK93" s="135"/>
      <c r="VHL93" s="135"/>
      <c r="VHM93" s="382"/>
      <c r="VHN93" s="135"/>
      <c r="VHO93" s="383"/>
      <c r="VHP93" s="383"/>
      <c r="VHQ93" s="379"/>
      <c r="VHR93" s="380"/>
      <c r="VHS93" s="28"/>
      <c r="VHT93" s="381"/>
      <c r="VHU93" s="392"/>
      <c r="VHV93" s="388"/>
      <c r="VHW93" s="135"/>
      <c r="VHX93" s="135"/>
      <c r="VHY93" s="382"/>
      <c r="VHZ93" s="135"/>
      <c r="VIA93" s="383"/>
      <c r="VIB93" s="383"/>
      <c r="VIC93" s="379"/>
      <c r="VID93" s="380"/>
      <c r="VIE93" s="28"/>
      <c r="VIF93" s="381"/>
      <c r="VIG93" s="392"/>
      <c r="VIH93" s="388"/>
      <c r="VII93" s="135"/>
      <c r="VIJ93" s="135"/>
      <c r="VIK93" s="382"/>
      <c r="VIL93" s="135"/>
      <c r="VIM93" s="383"/>
      <c r="VIN93" s="383"/>
      <c r="VIO93" s="379"/>
      <c r="VIP93" s="380"/>
      <c r="VIQ93" s="28"/>
      <c r="VIR93" s="381"/>
      <c r="VIS93" s="392"/>
      <c r="VIT93" s="388"/>
      <c r="VIU93" s="135"/>
      <c r="VIV93" s="135"/>
      <c r="VIW93" s="382"/>
      <c r="VIX93" s="135"/>
      <c r="VIY93" s="383"/>
      <c r="VIZ93" s="383"/>
      <c r="VJA93" s="379"/>
      <c r="VJB93" s="380"/>
      <c r="VJC93" s="28"/>
      <c r="VJD93" s="381"/>
      <c r="VJE93" s="392"/>
      <c r="VJF93" s="388"/>
      <c r="VJG93" s="135"/>
      <c r="VJH93" s="135"/>
      <c r="VJI93" s="382"/>
      <c r="VJJ93" s="135"/>
      <c r="VJK93" s="383"/>
      <c r="VJL93" s="383"/>
      <c r="VJM93" s="379"/>
      <c r="VJN93" s="380"/>
      <c r="VJO93" s="28"/>
      <c r="VJP93" s="381"/>
      <c r="VJQ93" s="392"/>
      <c r="VJR93" s="388"/>
      <c r="VJS93" s="135"/>
      <c r="VJT93" s="135"/>
      <c r="VJU93" s="382"/>
      <c r="VJV93" s="135"/>
      <c r="VJW93" s="383"/>
      <c r="VJX93" s="383"/>
      <c r="VJY93" s="379"/>
      <c r="VJZ93" s="380"/>
      <c r="VKA93" s="28"/>
      <c r="VKB93" s="381"/>
      <c r="VKC93" s="392"/>
      <c r="VKD93" s="388"/>
      <c r="VKE93" s="135"/>
      <c r="VKF93" s="135"/>
      <c r="VKG93" s="382"/>
      <c r="VKH93" s="135"/>
      <c r="VKI93" s="383"/>
      <c r="VKJ93" s="383"/>
      <c r="VKK93" s="379"/>
      <c r="VKL93" s="380"/>
      <c r="VKM93" s="28"/>
      <c r="VKN93" s="381"/>
      <c r="VKO93" s="392"/>
      <c r="VKP93" s="388"/>
      <c r="VKQ93" s="135"/>
      <c r="VKR93" s="135"/>
      <c r="VKS93" s="382"/>
      <c r="VKT93" s="135"/>
      <c r="VKU93" s="383"/>
      <c r="VKV93" s="383"/>
      <c r="VKW93" s="379"/>
      <c r="VKX93" s="380"/>
      <c r="VKY93" s="28"/>
      <c r="VKZ93" s="381"/>
      <c r="VLA93" s="392"/>
      <c r="VLB93" s="388"/>
      <c r="VLC93" s="135"/>
      <c r="VLD93" s="135"/>
      <c r="VLE93" s="382"/>
      <c r="VLF93" s="135"/>
      <c r="VLG93" s="383"/>
      <c r="VLH93" s="383"/>
      <c r="VLI93" s="379"/>
      <c r="VLJ93" s="380"/>
      <c r="VLK93" s="28"/>
      <c r="VLL93" s="381"/>
      <c r="VLM93" s="392"/>
      <c r="VLN93" s="388"/>
      <c r="VLO93" s="135"/>
      <c r="VLP93" s="135"/>
      <c r="VLQ93" s="382"/>
      <c r="VLR93" s="135"/>
      <c r="VLS93" s="383"/>
      <c r="VLT93" s="383"/>
      <c r="VLU93" s="379"/>
      <c r="VLV93" s="380"/>
      <c r="VLW93" s="28"/>
      <c r="VLX93" s="381"/>
      <c r="VLY93" s="392"/>
      <c r="VLZ93" s="388"/>
      <c r="VMA93" s="135"/>
      <c r="VMB93" s="135"/>
      <c r="VMC93" s="382"/>
      <c r="VMD93" s="135"/>
      <c r="VME93" s="383"/>
      <c r="VMF93" s="383"/>
      <c r="VMG93" s="379"/>
      <c r="VMH93" s="380"/>
      <c r="VMI93" s="28"/>
      <c r="VMJ93" s="381"/>
      <c r="VMK93" s="392"/>
      <c r="VML93" s="388"/>
      <c r="VMM93" s="135"/>
      <c r="VMN93" s="135"/>
      <c r="VMO93" s="382"/>
      <c r="VMP93" s="135"/>
      <c r="VMQ93" s="383"/>
      <c r="VMR93" s="383"/>
      <c r="VMS93" s="379"/>
      <c r="VMT93" s="380"/>
      <c r="VMU93" s="28"/>
      <c r="VMV93" s="381"/>
      <c r="VMW93" s="392"/>
      <c r="VMX93" s="388"/>
      <c r="VMY93" s="135"/>
      <c r="VMZ93" s="135"/>
      <c r="VNA93" s="382"/>
      <c r="VNB93" s="135"/>
      <c r="VNC93" s="383"/>
      <c r="VND93" s="383"/>
      <c r="VNE93" s="379"/>
      <c r="VNF93" s="380"/>
      <c r="VNG93" s="28"/>
      <c r="VNH93" s="381"/>
      <c r="VNI93" s="392"/>
      <c r="VNJ93" s="388"/>
      <c r="VNK93" s="135"/>
      <c r="VNL93" s="135"/>
      <c r="VNM93" s="382"/>
      <c r="VNN93" s="135"/>
      <c r="VNO93" s="383"/>
      <c r="VNP93" s="383"/>
      <c r="VNQ93" s="379"/>
      <c r="VNR93" s="380"/>
      <c r="VNS93" s="28"/>
      <c r="VNT93" s="381"/>
      <c r="VNU93" s="392"/>
      <c r="VNV93" s="388"/>
      <c r="VNW93" s="135"/>
      <c r="VNX93" s="135"/>
      <c r="VNY93" s="382"/>
      <c r="VNZ93" s="135"/>
      <c r="VOA93" s="383"/>
      <c r="VOB93" s="383"/>
      <c r="VOC93" s="379"/>
      <c r="VOD93" s="380"/>
      <c r="VOE93" s="28"/>
      <c r="VOF93" s="381"/>
      <c r="VOG93" s="392"/>
      <c r="VOH93" s="388"/>
      <c r="VOI93" s="135"/>
      <c r="VOJ93" s="135"/>
      <c r="VOK93" s="382"/>
      <c r="VOL93" s="135"/>
      <c r="VOM93" s="383"/>
      <c r="VON93" s="383"/>
      <c r="VOO93" s="379"/>
      <c r="VOP93" s="380"/>
      <c r="VOQ93" s="28"/>
      <c r="VOR93" s="381"/>
      <c r="VOS93" s="392"/>
      <c r="VOT93" s="388"/>
      <c r="VOU93" s="135"/>
      <c r="VOV93" s="135"/>
      <c r="VOW93" s="382"/>
      <c r="VOX93" s="135"/>
      <c r="VOY93" s="383"/>
      <c r="VOZ93" s="383"/>
      <c r="VPA93" s="379"/>
      <c r="VPB93" s="380"/>
      <c r="VPC93" s="28"/>
      <c r="VPD93" s="381"/>
      <c r="VPE93" s="392"/>
      <c r="VPF93" s="388"/>
      <c r="VPG93" s="135"/>
      <c r="VPH93" s="135"/>
      <c r="VPI93" s="382"/>
      <c r="VPJ93" s="135"/>
      <c r="VPK93" s="383"/>
      <c r="VPL93" s="383"/>
      <c r="VPM93" s="379"/>
      <c r="VPN93" s="380"/>
      <c r="VPO93" s="28"/>
      <c r="VPP93" s="381"/>
      <c r="VPQ93" s="392"/>
      <c r="VPR93" s="388"/>
      <c r="VPS93" s="135"/>
      <c r="VPT93" s="135"/>
      <c r="VPU93" s="382"/>
      <c r="VPV93" s="135"/>
      <c r="VPW93" s="383"/>
      <c r="VPX93" s="383"/>
      <c r="VPY93" s="379"/>
      <c r="VPZ93" s="380"/>
      <c r="VQA93" s="28"/>
      <c r="VQB93" s="381"/>
      <c r="VQC93" s="392"/>
      <c r="VQD93" s="388"/>
      <c r="VQE93" s="135"/>
      <c r="VQF93" s="135"/>
      <c r="VQG93" s="382"/>
      <c r="VQH93" s="135"/>
      <c r="VQI93" s="383"/>
      <c r="VQJ93" s="383"/>
      <c r="VQK93" s="379"/>
      <c r="VQL93" s="380"/>
      <c r="VQM93" s="28"/>
      <c r="VQN93" s="381"/>
      <c r="VQO93" s="392"/>
      <c r="VQP93" s="388"/>
      <c r="VQQ93" s="135"/>
      <c r="VQR93" s="135"/>
      <c r="VQS93" s="382"/>
      <c r="VQT93" s="135"/>
      <c r="VQU93" s="383"/>
      <c r="VQV93" s="383"/>
      <c r="VQW93" s="379"/>
      <c r="VQX93" s="380"/>
      <c r="VQY93" s="28"/>
      <c r="VQZ93" s="381"/>
      <c r="VRA93" s="392"/>
      <c r="VRB93" s="388"/>
      <c r="VRC93" s="135"/>
      <c r="VRD93" s="135"/>
      <c r="VRE93" s="382"/>
      <c r="VRF93" s="135"/>
      <c r="VRG93" s="383"/>
      <c r="VRH93" s="383"/>
      <c r="VRI93" s="379"/>
      <c r="VRJ93" s="380"/>
      <c r="VRK93" s="28"/>
      <c r="VRL93" s="381"/>
      <c r="VRM93" s="392"/>
      <c r="VRN93" s="388"/>
      <c r="VRO93" s="135"/>
      <c r="VRP93" s="135"/>
      <c r="VRQ93" s="382"/>
      <c r="VRR93" s="135"/>
      <c r="VRS93" s="383"/>
      <c r="VRT93" s="383"/>
      <c r="VRU93" s="379"/>
      <c r="VRV93" s="380"/>
      <c r="VRW93" s="28"/>
      <c r="VRX93" s="381"/>
      <c r="VRY93" s="392"/>
      <c r="VRZ93" s="388"/>
      <c r="VSA93" s="135"/>
      <c r="VSB93" s="135"/>
      <c r="VSC93" s="382"/>
      <c r="VSD93" s="135"/>
      <c r="VSE93" s="383"/>
      <c r="VSF93" s="383"/>
      <c r="VSG93" s="379"/>
      <c r="VSH93" s="380"/>
      <c r="VSI93" s="28"/>
      <c r="VSJ93" s="381"/>
      <c r="VSK93" s="392"/>
      <c r="VSL93" s="388"/>
      <c r="VSM93" s="135"/>
      <c r="VSN93" s="135"/>
      <c r="VSO93" s="382"/>
      <c r="VSP93" s="135"/>
      <c r="VSQ93" s="383"/>
      <c r="VSR93" s="383"/>
      <c r="VSS93" s="379"/>
      <c r="VST93" s="380"/>
      <c r="VSU93" s="28"/>
      <c r="VSV93" s="381"/>
      <c r="VSW93" s="392"/>
      <c r="VSX93" s="388"/>
      <c r="VSY93" s="135"/>
      <c r="VSZ93" s="135"/>
      <c r="VTA93" s="382"/>
      <c r="VTB93" s="135"/>
      <c r="VTC93" s="383"/>
      <c r="VTD93" s="383"/>
      <c r="VTE93" s="379"/>
      <c r="VTF93" s="380"/>
      <c r="VTG93" s="28"/>
      <c r="VTH93" s="381"/>
      <c r="VTI93" s="392"/>
      <c r="VTJ93" s="388"/>
      <c r="VTK93" s="135"/>
      <c r="VTL93" s="135"/>
      <c r="VTM93" s="382"/>
      <c r="VTN93" s="135"/>
      <c r="VTO93" s="383"/>
      <c r="VTP93" s="383"/>
      <c r="VTQ93" s="379"/>
      <c r="VTR93" s="380"/>
      <c r="VTS93" s="28"/>
      <c r="VTT93" s="381"/>
      <c r="VTU93" s="392"/>
      <c r="VTV93" s="388"/>
      <c r="VTW93" s="135"/>
      <c r="VTX93" s="135"/>
      <c r="VTY93" s="382"/>
      <c r="VTZ93" s="135"/>
      <c r="VUA93" s="383"/>
      <c r="VUB93" s="383"/>
      <c r="VUC93" s="379"/>
      <c r="VUD93" s="380"/>
      <c r="VUE93" s="28"/>
      <c r="VUF93" s="381"/>
      <c r="VUG93" s="392"/>
      <c r="VUH93" s="388"/>
      <c r="VUI93" s="135"/>
      <c r="VUJ93" s="135"/>
      <c r="VUK93" s="382"/>
      <c r="VUL93" s="135"/>
      <c r="VUM93" s="383"/>
      <c r="VUN93" s="383"/>
      <c r="VUO93" s="379"/>
      <c r="VUP93" s="380"/>
      <c r="VUQ93" s="28"/>
      <c r="VUR93" s="381"/>
      <c r="VUS93" s="392"/>
      <c r="VUT93" s="388"/>
      <c r="VUU93" s="135"/>
      <c r="VUV93" s="135"/>
      <c r="VUW93" s="382"/>
      <c r="VUX93" s="135"/>
      <c r="VUY93" s="383"/>
      <c r="VUZ93" s="383"/>
      <c r="VVA93" s="379"/>
      <c r="VVB93" s="380"/>
      <c r="VVC93" s="28"/>
      <c r="VVD93" s="381"/>
      <c r="VVE93" s="392"/>
      <c r="VVF93" s="388"/>
      <c r="VVG93" s="135"/>
      <c r="VVH93" s="135"/>
      <c r="VVI93" s="382"/>
      <c r="VVJ93" s="135"/>
      <c r="VVK93" s="383"/>
      <c r="VVL93" s="383"/>
      <c r="VVM93" s="379"/>
      <c r="VVN93" s="380"/>
      <c r="VVO93" s="28"/>
      <c r="VVP93" s="381"/>
      <c r="VVQ93" s="392"/>
      <c r="VVR93" s="388"/>
      <c r="VVS93" s="135"/>
      <c r="VVT93" s="135"/>
      <c r="VVU93" s="382"/>
      <c r="VVV93" s="135"/>
      <c r="VVW93" s="383"/>
      <c r="VVX93" s="383"/>
      <c r="VVY93" s="379"/>
      <c r="VVZ93" s="380"/>
      <c r="VWA93" s="28"/>
      <c r="VWB93" s="381"/>
      <c r="VWC93" s="392"/>
      <c r="VWD93" s="388"/>
      <c r="VWE93" s="135"/>
      <c r="VWF93" s="135"/>
      <c r="VWG93" s="382"/>
      <c r="VWH93" s="135"/>
      <c r="VWI93" s="383"/>
      <c r="VWJ93" s="383"/>
      <c r="VWK93" s="379"/>
      <c r="VWL93" s="380"/>
      <c r="VWM93" s="28"/>
      <c r="VWN93" s="381"/>
      <c r="VWO93" s="392"/>
      <c r="VWP93" s="388"/>
      <c r="VWQ93" s="135"/>
      <c r="VWR93" s="135"/>
      <c r="VWS93" s="382"/>
      <c r="VWT93" s="135"/>
      <c r="VWU93" s="383"/>
      <c r="VWV93" s="383"/>
      <c r="VWW93" s="379"/>
      <c r="VWX93" s="380"/>
      <c r="VWY93" s="28"/>
      <c r="VWZ93" s="381"/>
      <c r="VXA93" s="392"/>
      <c r="VXB93" s="388"/>
      <c r="VXC93" s="135"/>
      <c r="VXD93" s="135"/>
      <c r="VXE93" s="382"/>
      <c r="VXF93" s="135"/>
      <c r="VXG93" s="383"/>
      <c r="VXH93" s="383"/>
      <c r="VXI93" s="379"/>
      <c r="VXJ93" s="380"/>
      <c r="VXK93" s="28"/>
      <c r="VXL93" s="381"/>
      <c r="VXM93" s="392"/>
      <c r="VXN93" s="388"/>
      <c r="VXO93" s="135"/>
      <c r="VXP93" s="135"/>
      <c r="VXQ93" s="382"/>
      <c r="VXR93" s="135"/>
      <c r="VXS93" s="383"/>
      <c r="VXT93" s="383"/>
      <c r="VXU93" s="379"/>
      <c r="VXV93" s="380"/>
      <c r="VXW93" s="28"/>
      <c r="VXX93" s="381"/>
      <c r="VXY93" s="392"/>
      <c r="VXZ93" s="388"/>
      <c r="VYA93" s="135"/>
      <c r="VYB93" s="135"/>
      <c r="VYC93" s="382"/>
      <c r="VYD93" s="135"/>
      <c r="VYE93" s="383"/>
      <c r="VYF93" s="383"/>
      <c r="VYG93" s="379"/>
      <c r="VYH93" s="380"/>
      <c r="VYI93" s="28"/>
      <c r="VYJ93" s="381"/>
      <c r="VYK93" s="392"/>
      <c r="VYL93" s="388"/>
      <c r="VYM93" s="135"/>
      <c r="VYN93" s="135"/>
      <c r="VYO93" s="382"/>
      <c r="VYP93" s="135"/>
      <c r="VYQ93" s="383"/>
      <c r="VYR93" s="383"/>
      <c r="VYS93" s="379"/>
      <c r="VYT93" s="380"/>
      <c r="VYU93" s="28"/>
      <c r="VYV93" s="381"/>
      <c r="VYW93" s="392"/>
      <c r="VYX93" s="388"/>
      <c r="VYY93" s="135"/>
      <c r="VYZ93" s="135"/>
      <c r="VZA93" s="382"/>
      <c r="VZB93" s="135"/>
      <c r="VZC93" s="383"/>
      <c r="VZD93" s="383"/>
      <c r="VZE93" s="379"/>
      <c r="VZF93" s="380"/>
      <c r="VZG93" s="28"/>
      <c r="VZH93" s="381"/>
      <c r="VZI93" s="392"/>
      <c r="VZJ93" s="388"/>
      <c r="VZK93" s="135"/>
      <c r="VZL93" s="135"/>
      <c r="VZM93" s="382"/>
      <c r="VZN93" s="135"/>
      <c r="VZO93" s="383"/>
      <c r="VZP93" s="383"/>
      <c r="VZQ93" s="379"/>
      <c r="VZR93" s="380"/>
      <c r="VZS93" s="28"/>
      <c r="VZT93" s="381"/>
      <c r="VZU93" s="392"/>
      <c r="VZV93" s="388"/>
      <c r="VZW93" s="135"/>
      <c r="VZX93" s="135"/>
      <c r="VZY93" s="382"/>
      <c r="VZZ93" s="135"/>
      <c r="WAA93" s="383"/>
      <c r="WAB93" s="383"/>
      <c r="WAC93" s="379"/>
      <c r="WAD93" s="380"/>
      <c r="WAE93" s="28"/>
      <c r="WAF93" s="381"/>
      <c r="WAG93" s="392"/>
      <c r="WAH93" s="388"/>
      <c r="WAI93" s="135"/>
      <c r="WAJ93" s="135"/>
      <c r="WAK93" s="382"/>
      <c r="WAL93" s="135"/>
      <c r="WAM93" s="383"/>
      <c r="WAN93" s="383"/>
      <c r="WAO93" s="379"/>
      <c r="WAP93" s="380"/>
      <c r="WAQ93" s="28"/>
      <c r="WAR93" s="381"/>
      <c r="WAS93" s="392"/>
      <c r="WAT93" s="388"/>
      <c r="WAU93" s="135"/>
      <c r="WAV93" s="135"/>
      <c r="WAW93" s="382"/>
      <c r="WAX93" s="135"/>
      <c r="WAY93" s="383"/>
      <c r="WAZ93" s="383"/>
      <c r="WBA93" s="379"/>
      <c r="WBB93" s="380"/>
      <c r="WBC93" s="28"/>
      <c r="WBD93" s="381"/>
      <c r="WBE93" s="392"/>
      <c r="WBF93" s="388"/>
      <c r="WBG93" s="135"/>
      <c r="WBH93" s="135"/>
      <c r="WBI93" s="382"/>
      <c r="WBJ93" s="135"/>
      <c r="WBK93" s="383"/>
      <c r="WBL93" s="383"/>
      <c r="WBM93" s="379"/>
      <c r="WBN93" s="380"/>
      <c r="WBO93" s="28"/>
      <c r="WBP93" s="381"/>
      <c r="WBQ93" s="392"/>
      <c r="WBR93" s="388"/>
      <c r="WBS93" s="135"/>
      <c r="WBT93" s="135"/>
      <c r="WBU93" s="382"/>
      <c r="WBV93" s="135"/>
      <c r="WBW93" s="383"/>
      <c r="WBX93" s="383"/>
      <c r="WBY93" s="379"/>
      <c r="WBZ93" s="380"/>
      <c r="WCA93" s="28"/>
      <c r="WCB93" s="381"/>
      <c r="WCC93" s="392"/>
      <c r="WCD93" s="388"/>
      <c r="WCE93" s="135"/>
      <c r="WCF93" s="135"/>
      <c r="WCG93" s="382"/>
      <c r="WCH93" s="135"/>
      <c r="WCI93" s="383"/>
      <c r="WCJ93" s="383"/>
      <c r="WCK93" s="379"/>
      <c r="WCL93" s="380"/>
      <c r="WCM93" s="28"/>
      <c r="WCN93" s="381"/>
      <c r="WCO93" s="392"/>
      <c r="WCP93" s="388"/>
      <c r="WCQ93" s="135"/>
      <c r="WCR93" s="135"/>
      <c r="WCS93" s="382"/>
      <c r="WCT93" s="135"/>
      <c r="WCU93" s="383"/>
      <c r="WCV93" s="383"/>
      <c r="WCW93" s="379"/>
      <c r="WCX93" s="380"/>
      <c r="WCY93" s="28"/>
      <c r="WCZ93" s="381"/>
      <c r="WDA93" s="392"/>
      <c r="WDB93" s="388"/>
      <c r="WDC93" s="135"/>
      <c r="WDD93" s="135"/>
      <c r="WDE93" s="382"/>
      <c r="WDF93" s="135"/>
      <c r="WDG93" s="383"/>
      <c r="WDH93" s="383"/>
      <c r="WDI93" s="379"/>
      <c r="WDJ93" s="380"/>
      <c r="WDK93" s="28"/>
      <c r="WDL93" s="381"/>
      <c r="WDM93" s="392"/>
      <c r="WDN93" s="388"/>
      <c r="WDO93" s="135"/>
      <c r="WDP93" s="135"/>
      <c r="WDQ93" s="382"/>
      <c r="WDR93" s="135"/>
      <c r="WDS93" s="383"/>
      <c r="WDT93" s="383"/>
      <c r="WDU93" s="379"/>
      <c r="WDV93" s="380"/>
      <c r="WDW93" s="28"/>
      <c r="WDX93" s="381"/>
      <c r="WDY93" s="392"/>
      <c r="WDZ93" s="388"/>
      <c r="WEA93" s="135"/>
      <c r="WEB93" s="135"/>
      <c r="WEC93" s="382"/>
      <c r="WED93" s="135"/>
      <c r="WEE93" s="383"/>
      <c r="WEF93" s="383"/>
      <c r="WEG93" s="379"/>
      <c r="WEH93" s="380"/>
      <c r="WEI93" s="28"/>
      <c r="WEJ93" s="381"/>
      <c r="WEK93" s="392"/>
      <c r="WEL93" s="388"/>
      <c r="WEM93" s="135"/>
      <c r="WEN93" s="135"/>
      <c r="WEO93" s="382"/>
      <c r="WEP93" s="135"/>
      <c r="WEQ93" s="383"/>
      <c r="WER93" s="383"/>
      <c r="WES93" s="379"/>
      <c r="WET93" s="380"/>
      <c r="WEU93" s="28"/>
      <c r="WEV93" s="381"/>
      <c r="WEW93" s="392"/>
      <c r="WEX93" s="388"/>
      <c r="WEY93" s="135"/>
      <c r="WEZ93" s="135"/>
      <c r="WFA93" s="382"/>
      <c r="WFB93" s="135"/>
      <c r="WFC93" s="383"/>
      <c r="WFD93" s="383"/>
      <c r="WFE93" s="379"/>
      <c r="WFF93" s="380"/>
      <c r="WFG93" s="28"/>
      <c r="WFH93" s="381"/>
      <c r="WFI93" s="392"/>
      <c r="WFJ93" s="388"/>
      <c r="WFK93" s="135"/>
      <c r="WFL93" s="135"/>
      <c r="WFM93" s="382"/>
      <c r="WFN93" s="135"/>
      <c r="WFO93" s="383"/>
      <c r="WFP93" s="383"/>
      <c r="WFQ93" s="379"/>
      <c r="WFR93" s="380"/>
      <c r="WFS93" s="28"/>
      <c r="WFT93" s="381"/>
      <c r="WFU93" s="392"/>
      <c r="WFV93" s="388"/>
      <c r="WFW93" s="135"/>
      <c r="WFX93" s="135"/>
      <c r="WFY93" s="382"/>
      <c r="WFZ93" s="135"/>
      <c r="WGA93" s="383"/>
      <c r="WGB93" s="383"/>
      <c r="WGC93" s="379"/>
      <c r="WGD93" s="380"/>
      <c r="WGE93" s="28"/>
      <c r="WGF93" s="381"/>
      <c r="WGG93" s="392"/>
      <c r="WGH93" s="388"/>
      <c r="WGI93" s="135"/>
      <c r="WGJ93" s="135"/>
      <c r="WGK93" s="382"/>
      <c r="WGL93" s="135"/>
      <c r="WGM93" s="383"/>
      <c r="WGN93" s="383"/>
      <c r="WGO93" s="379"/>
      <c r="WGP93" s="380"/>
      <c r="WGQ93" s="28"/>
      <c r="WGR93" s="381"/>
      <c r="WGS93" s="392"/>
      <c r="WGT93" s="388"/>
      <c r="WGU93" s="135"/>
      <c r="WGV93" s="135"/>
      <c r="WGW93" s="382"/>
      <c r="WGX93" s="135"/>
      <c r="WGY93" s="383"/>
      <c r="WGZ93" s="383"/>
      <c r="WHA93" s="379"/>
      <c r="WHB93" s="380"/>
      <c r="WHC93" s="28"/>
      <c r="WHD93" s="381"/>
      <c r="WHE93" s="392"/>
      <c r="WHF93" s="388"/>
      <c r="WHG93" s="135"/>
      <c r="WHH93" s="135"/>
      <c r="WHI93" s="382"/>
      <c r="WHJ93" s="135"/>
      <c r="WHK93" s="383"/>
      <c r="WHL93" s="383"/>
      <c r="WHM93" s="379"/>
      <c r="WHN93" s="380"/>
      <c r="WHO93" s="28"/>
      <c r="WHP93" s="381"/>
      <c r="WHQ93" s="392"/>
      <c r="WHR93" s="388"/>
      <c r="WHS93" s="135"/>
      <c r="WHT93" s="135"/>
      <c r="WHU93" s="382"/>
      <c r="WHV93" s="135"/>
      <c r="WHW93" s="383"/>
      <c r="WHX93" s="383"/>
      <c r="WHY93" s="379"/>
      <c r="WHZ93" s="380"/>
      <c r="WIA93" s="28"/>
      <c r="WIB93" s="381"/>
      <c r="WIC93" s="392"/>
      <c r="WID93" s="388"/>
      <c r="WIE93" s="135"/>
      <c r="WIF93" s="135"/>
      <c r="WIG93" s="382"/>
      <c r="WIH93" s="135"/>
      <c r="WII93" s="383"/>
      <c r="WIJ93" s="383"/>
      <c r="WIK93" s="379"/>
      <c r="WIL93" s="380"/>
      <c r="WIM93" s="28"/>
      <c r="WIN93" s="381"/>
      <c r="WIO93" s="392"/>
      <c r="WIP93" s="388"/>
      <c r="WIQ93" s="135"/>
      <c r="WIR93" s="135"/>
      <c r="WIS93" s="382"/>
      <c r="WIT93" s="135"/>
      <c r="WIU93" s="383"/>
      <c r="WIV93" s="383"/>
      <c r="WIW93" s="379"/>
      <c r="WIX93" s="380"/>
      <c r="WIY93" s="28"/>
      <c r="WIZ93" s="381"/>
      <c r="WJA93" s="392"/>
      <c r="WJB93" s="388"/>
      <c r="WJC93" s="135"/>
      <c r="WJD93" s="135"/>
      <c r="WJE93" s="382"/>
      <c r="WJF93" s="135"/>
      <c r="WJG93" s="383"/>
      <c r="WJH93" s="383"/>
      <c r="WJI93" s="379"/>
      <c r="WJJ93" s="380"/>
      <c r="WJK93" s="28"/>
      <c r="WJL93" s="381"/>
      <c r="WJM93" s="392"/>
      <c r="WJN93" s="388"/>
      <c r="WJO93" s="135"/>
      <c r="WJP93" s="135"/>
      <c r="WJQ93" s="382"/>
      <c r="WJR93" s="135"/>
      <c r="WJS93" s="383"/>
      <c r="WJT93" s="383"/>
      <c r="WJU93" s="379"/>
      <c r="WJV93" s="380"/>
      <c r="WJW93" s="28"/>
      <c r="WJX93" s="381"/>
      <c r="WJY93" s="392"/>
      <c r="WJZ93" s="388"/>
      <c r="WKA93" s="135"/>
      <c r="WKB93" s="135"/>
      <c r="WKC93" s="382"/>
      <c r="WKD93" s="135"/>
      <c r="WKE93" s="383"/>
      <c r="WKF93" s="383"/>
      <c r="WKG93" s="379"/>
      <c r="WKH93" s="380"/>
      <c r="WKI93" s="28"/>
      <c r="WKJ93" s="381"/>
      <c r="WKK93" s="392"/>
      <c r="WKL93" s="388"/>
      <c r="WKM93" s="135"/>
      <c r="WKN93" s="135"/>
      <c r="WKO93" s="382"/>
      <c r="WKP93" s="135"/>
      <c r="WKQ93" s="383"/>
      <c r="WKR93" s="383"/>
      <c r="WKS93" s="379"/>
      <c r="WKT93" s="380"/>
      <c r="WKU93" s="28"/>
      <c r="WKV93" s="381"/>
      <c r="WKW93" s="392"/>
      <c r="WKX93" s="388"/>
      <c r="WKY93" s="135"/>
      <c r="WKZ93" s="135"/>
      <c r="WLA93" s="382"/>
      <c r="WLB93" s="135"/>
      <c r="WLC93" s="383"/>
      <c r="WLD93" s="383"/>
      <c r="WLE93" s="379"/>
      <c r="WLF93" s="380"/>
      <c r="WLG93" s="28"/>
      <c r="WLH93" s="381"/>
      <c r="WLI93" s="392"/>
      <c r="WLJ93" s="388"/>
      <c r="WLK93" s="135"/>
      <c r="WLL93" s="135"/>
      <c r="WLM93" s="382"/>
      <c r="WLN93" s="135"/>
      <c r="WLO93" s="383"/>
      <c r="WLP93" s="383"/>
      <c r="WLQ93" s="379"/>
      <c r="WLR93" s="380"/>
      <c r="WLS93" s="28"/>
      <c r="WLT93" s="381"/>
      <c r="WLU93" s="392"/>
      <c r="WLV93" s="388"/>
      <c r="WLW93" s="135"/>
      <c r="WLX93" s="135"/>
      <c r="WLY93" s="382"/>
      <c r="WLZ93" s="135"/>
      <c r="WMA93" s="383"/>
      <c r="WMB93" s="383"/>
      <c r="WMC93" s="379"/>
      <c r="WMD93" s="380"/>
      <c r="WME93" s="28"/>
      <c r="WMF93" s="381"/>
      <c r="WMG93" s="392"/>
      <c r="WMH93" s="388"/>
      <c r="WMI93" s="135"/>
      <c r="WMJ93" s="135"/>
      <c r="WMK93" s="382"/>
      <c r="WML93" s="135"/>
      <c r="WMM93" s="383"/>
      <c r="WMN93" s="383"/>
      <c r="WMO93" s="379"/>
      <c r="WMP93" s="380"/>
      <c r="WMQ93" s="28"/>
      <c r="WMR93" s="381"/>
      <c r="WMS93" s="392"/>
      <c r="WMT93" s="388"/>
      <c r="WMU93" s="135"/>
      <c r="WMV93" s="135"/>
      <c r="WMW93" s="382"/>
      <c r="WMX93" s="135"/>
      <c r="WMY93" s="383"/>
      <c r="WMZ93" s="383"/>
      <c r="WNA93" s="379"/>
      <c r="WNB93" s="380"/>
      <c r="WNC93" s="28"/>
      <c r="WND93" s="381"/>
      <c r="WNE93" s="392"/>
      <c r="WNF93" s="388"/>
      <c r="WNG93" s="135"/>
      <c r="WNH93" s="135"/>
      <c r="WNI93" s="382"/>
      <c r="WNJ93" s="135"/>
      <c r="WNK93" s="383"/>
      <c r="WNL93" s="383"/>
      <c r="WNM93" s="379"/>
      <c r="WNN93" s="380"/>
      <c r="WNO93" s="28"/>
      <c r="WNP93" s="381"/>
      <c r="WNQ93" s="392"/>
      <c r="WNR93" s="388"/>
      <c r="WNS93" s="135"/>
      <c r="WNT93" s="135"/>
      <c r="WNU93" s="382"/>
      <c r="WNV93" s="135"/>
      <c r="WNW93" s="383"/>
      <c r="WNX93" s="383"/>
      <c r="WNY93" s="379"/>
      <c r="WNZ93" s="380"/>
      <c r="WOA93" s="28"/>
      <c r="WOB93" s="381"/>
      <c r="WOC93" s="392"/>
      <c r="WOD93" s="388"/>
      <c r="WOE93" s="135"/>
      <c r="WOF93" s="135"/>
      <c r="WOG93" s="382"/>
      <c r="WOH93" s="135"/>
      <c r="WOI93" s="383"/>
      <c r="WOJ93" s="383"/>
      <c r="WOK93" s="379"/>
      <c r="WOL93" s="380"/>
      <c r="WOM93" s="28"/>
      <c r="WON93" s="381"/>
      <c r="WOO93" s="392"/>
      <c r="WOP93" s="388"/>
      <c r="WOQ93" s="135"/>
      <c r="WOR93" s="135"/>
      <c r="WOS93" s="382"/>
      <c r="WOT93" s="135"/>
      <c r="WOU93" s="383"/>
      <c r="WOV93" s="383"/>
      <c r="WOW93" s="379"/>
      <c r="WOX93" s="380"/>
      <c r="WOY93" s="28"/>
      <c r="WOZ93" s="381"/>
      <c r="WPA93" s="392"/>
      <c r="WPB93" s="388"/>
      <c r="WPC93" s="135"/>
      <c r="WPD93" s="135"/>
      <c r="WPE93" s="382"/>
      <c r="WPF93" s="135"/>
      <c r="WPG93" s="383"/>
      <c r="WPH93" s="383"/>
      <c r="WPI93" s="379"/>
      <c r="WPJ93" s="380"/>
      <c r="WPK93" s="28"/>
      <c r="WPL93" s="381"/>
      <c r="WPM93" s="392"/>
      <c r="WPN93" s="388"/>
      <c r="WPO93" s="135"/>
      <c r="WPP93" s="135"/>
      <c r="WPQ93" s="382"/>
      <c r="WPR93" s="135"/>
      <c r="WPS93" s="383"/>
      <c r="WPT93" s="383"/>
      <c r="WPU93" s="379"/>
      <c r="WPV93" s="380"/>
      <c r="WPW93" s="28"/>
      <c r="WPX93" s="381"/>
      <c r="WPY93" s="392"/>
      <c r="WPZ93" s="388"/>
      <c r="WQA93" s="135"/>
      <c r="WQB93" s="135"/>
      <c r="WQC93" s="382"/>
      <c r="WQD93" s="135"/>
      <c r="WQE93" s="383"/>
      <c r="WQF93" s="383"/>
      <c r="WQG93" s="379"/>
      <c r="WQH93" s="380"/>
      <c r="WQI93" s="28"/>
      <c r="WQJ93" s="381"/>
      <c r="WQK93" s="392"/>
      <c r="WQL93" s="388"/>
      <c r="WQM93" s="135"/>
      <c r="WQN93" s="135"/>
      <c r="WQO93" s="382"/>
      <c r="WQP93" s="135"/>
      <c r="WQQ93" s="383"/>
      <c r="WQR93" s="383"/>
      <c r="WQS93" s="379"/>
      <c r="WQT93" s="380"/>
      <c r="WQU93" s="28"/>
      <c r="WQV93" s="381"/>
      <c r="WQW93" s="392"/>
      <c r="WQX93" s="388"/>
      <c r="WQY93" s="135"/>
      <c r="WQZ93" s="135"/>
      <c r="WRA93" s="382"/>
      <c r="WRB93" s="135"/>
      <c r="WRC93" s="383"/>
      <c r="WRD93" s="383"/>
      <c r="WRE93" s="379"/>
      <c r="WRF93" s="380"/>
      <c r="WRG93" s="28"/>
      <c r="WRH93" s="381"/>
      <c r="WRI93" s="392"/>
      <c r="WRJ93" s="388"/>
      <c r="WRK93" s="135"/>
      <c r="WRL93" s="135"/>
      <c r="WRM93" s="382"/>
      <c r="WRN93" s="135"/>
      <c r="WRO93" s="383"/>
      <c r="WRP93" s="383"/>
      <c r="WRQ93" s="379"/>
      <c r="WRR93" s="380"/>
      <c r="WRS93" s="28"/>
      <c r="WRT93" s="381"/>
      <c r="WRU93" s="392"/>
      <c r="WRV93" s="388"/>
      <c r="WRW93" s="135"/>
      <c r="WRX93" s="135"/>
      <c r="WRY93" s="382"/>
      <c r="WRZ93" s="135"/>
      <c r="WSA93" s="383"/>
      <c r="WSB93" s="383"/>
      <c r="WSC93" s="379"/>
      <c r="WSD93" s="380"/>
      <c r="WSE93" s="28"/>
      <c r="WSF93" s="381"/>
      <c r="WSG93" s="392"/>
      <c r="WSH93" s="388"/>
      <c r="WSI93" s="135"/>
      <c r="WSJ93" s="135"/>
      <c r="WSK93" s="382"/>
      <c r="WSL93" s="135"/>
      <c r="WSM93" s="383"/>
      <c r="WSN93" s="383"/>
      <c r="WSO93" s="379"/>
      <c r="WSP93" s="380"/>
      <c r="WSQ93" s="28"/>
      <c r="WSR93" s="381"/>
      <c r="WSS93" s="392"/>
      <c r="WST93" s="388"/>
      <c r="WSU93" s="135"/>
      <c r="WSV93" s="135"/>
      <c r="WSW93" s="382"/>
      <c r="WSX93" s="135"/>
      <c r="WSY93" s="383"/>
      <c r="WSZ93" s="383"/>
      <c r="WTA93" s="379"/>
      <c r="WTB93" s="380"/>
      <c r="WTC93" s="28"/>
      <c r="WTD93" s="381"/>
      <c r="WTE93" s="392"/>
      <c r="WTF93" s="388"/>
      <c r="WTG93" s="135"/>
      <c r="WTH93" s="135"/>
      <c r="WTI93" s="382"/>
      <c r="WTJ93" s="135"/>
      <c r="WTK93" s="383"/>
      <c r="WTL93" s="383"/>
      <c r="WTM93" s="379"/>
      <c r="WTN93" s="380"/>
      <c r="WTO93" s="28"/>
      <c r="WTP93" s="381"/>
      <c r="WTQ93" s="392"/>
      <c r="WTR93" s="388"/>
      <c r="WTS93" s="135"/>
      <c r="WTT93" s="135"/>
      <c r="WTU93" s="382"/>
      <c r="WTV93" s="135"/>
      <c r="WTW93" s="383"/>
      <c r="WTX93" s="383"/>
      <c r="WTY93" s="379"/>
      <c r="WTZ93" s="380"/>
      <c r="WUA93" s="28"/>
      <c r="WUB93" s="381"/>
      <c r="WUC93" s="392"/>
      <c r="WUD93" s="388"/>
      <c r="WUE93" s="135"/>
      <c r="WUF93" s="135"/>
      <c r="WUG93" s="382"/>
      <c r="WUH93" s="135"/>
      <c r="WUI93" s="383"/>
      <c r="WUJ93" s="383"/>
      <c r="WUK93" s="379"/>
      <c r="WUL93" s="380"/>
      <c r="WUM93" s="28"/>
      <c r="WUN93" s="381"/>
      <c r="WUO93" s="392"/>
      <c r="WUP93" s="388"/>
      <c r="WUQ93" s="135"/>
      <c r="WUR93" s="135"/>
      <c r="WUS93" s="382"/>
      <c r="WUT93" s="135"/>
      <c r="WUU93" s="383"/>
      <c r="WUV93" s="383"/>
      <c r="WUW93" s="379"/>
      <c r="WUX93" s="380"/>
      <c r="WUY93" s="28"/>
      <c r="WUZ93" s="381"/>
      <c r="WVA93" s="392"/>
      <c r="WVB93" s="388"/>
      <c r="WVC93" s="135"/>
      <c r="WVD93" s="135"/>
      <c r="WVE93" s="382"/>
      <c r="WVF93" s="135"/>
      <c r="WVG93" s="383"/>
      <c r="WVH93" s="383"/>
      <c r="WVI93" s="379"/>
      <c r="WVJ93" s="380"/>
      <c r="WVK93" s="28"/>
      <c r="WVL93" s="381"/>
      <c r="WVM93" s="392"/>
      <c r="WVN93" s="388"/>
      <c r="WVO93" s="135"/>
      <c r="WVP93" s="135"/>
      <c r="WVQ93" s="382"/>
      <c r="WVR93" s="135"/>
      <c r="WVS93" s="383"/>
      <c r="WVT93" s="383"/>
      <c r="WVU93" s="379"/>
      <c r="WVV93" s="380"/>
      <c r="WVW93" s="28"/>
      <c r="WVX93" s="381"/>
      <c r="WVY93" s="392"/>
      <c r="WVZ93" s="388"/>
      <c r="WWA93" s="135"/>
      <c r="WWB93" s="135"/>
      <c r="WWC93" s="382"/>
      <c r="WWD93" s="135"/>
      <c r="WWE93" s="383"/>
      <c r="WWF93" s="383"/>
      <c r="WWG93" s="379"/>
      <c r="WWH93" s="380"/>
      <c r="WWI93" s="28"/>
      <c r="WWJ93" s="381"/>
      <c r="WWK93" s="392"/>
      <c r="WWL93" s="388"/>
      <c r="WWM93" s="135"/>
      <c r="WWN93" s="135"/>
      <c r="WWO93" s="382"/>
      <c r="WWP93" s="135"/>
      <c r="WWQ93" s="383"/>
      <c r="WWR93" s="383"/>
      <c r="WWS93" s="379"/>
      <c r="WWT93" s="380"/>
      <c r="WWU93" s="28"/>
      <c r="WWV93" s="381"/>
      <c r="WWW93" s="392"/>
      <c r="WWX93" s="388"/>
      <c r="WWY93" s="135"/>
      <c r="WWZ93" s="135"/>
      <c r="WXA93" s="382"/>
      <c r="WXB93" s="135"/>
      <c r="WXC93" s="383"/>
      <c r="WXD93" s="383"/>
      <c r="WXE93" s="379"/>
      <c r="WXF93" s="380"/>
      <c r="WXG93" s="28"/>
      <c r="WXH93" s="381"/>
      <c r="WXI93" s="392"/>
      <c r="WXJ93" s="388"/>
      <c r="WXK93" s="135"/>
      <c r="WXL93" s="135"/>
      <c r="WXM93" s="382"/>
      <c r="WXN93" s="135"/>
      <c r="WXO93" s="383"/>
      <c r="WXP93" s="383"/>
      <c r="WXQ93" s="379"/>
      <c r="WXR93" s="380"/>
      <c r="WXS93" s="28"/>
      <c r="WXT93" s="381"/>
      <c r="WXU93" s="392"/>
      <c r="WXV93" s="388"/>
      <c r="WXW93" s="135"/>
      <c r="WXX93" s="135"/>
      <c r="WXY93" s="382"/>
      <c r="WXZ93" s="135"/>
      <c r="WYA93" s="383"/>
      <c r="WYB93" s="383"/>
      <c r="WYC93" s="379"/>
      <c r="WYD93" s="380"/>
      <c r="WYE93" s="28"/>
      <c r="WYF93" s="381"/>
      <c r="WYG93" s="392"/>
      <c r="WYH93" s="388"/>
      <c r="WYI93" s="135"/>
      <c r="WYJ93" s="135"/>
      <c r="WYK93" s="382"/>
      <c r="WYL93" s="135"/>
      <c r="WYM93" s="383"/>
      <c r="WYN93" s="383"/>
      <c r="WYO93" s="379"/>
      <c r="WYP93" s="380"/>
      <c r="WYQ93" s="28"/>
      <c r="WYR93" s="381"/>
      <c r="WYS93" s="392"/>
      <c r="WYT93" s="388"/>
      <c r="WYU93" s="135"/>
      <c r="WYV93" s="135"/>
      <c r="WYW93" s="382"/>
      <c r="WYX93" s="135"/>
      <c r="WYY93" s="383"/>
      <c r="WYZ93" s="383"/>
      <c r="WZA93" s="379"/>
      <c r="WZB93" s="380"/>
      <c r="WZC93" s="28"/>
      <c r="WZD93" s="381"/>
      <c r="WZE93" s="392"/>
      <c r="WZF93" s="388"/>
      <c r="WZG93" s="135"/>
      <c r="WZH93" s="135"/>
      <c r="WZI93" s="382"/>
      <c r="WZJ93" s="135"/>
      <c r="WZK93" s="383"/>
      <c r="WZL93" s="383"/>
      <c r="WZM93" s="379"/>
      <c r="WZN93" s="380"/>
      <c r="WZO93" s="28"/>
      <c r="WZP93" s="381"/>
      <c r="WZQ93" s="392"/>
      <c r="WZR93" s="388"/>
      <c r="WZS93" s="135"/>
      <c r="WZT93" s="135"/>
      <c r="WZU93" s="382"/>
      <c r="WZV93" s="135"/>
      <c r="WZW93" s="383"/>
      <c r="WZX93" s="383"/>
      <c r="WZY93" s="379"/>
      <c r="WZZ93" s="380"/>
      <c r="XAA93" s="28"/>
      <c r="XAB93" s="381"/>
      <c r="XAC93" s="392"/>
      <c r="XAD93" s="388"/>
      <c r="XAE93" s="135"/>
      <c r="XAF93" s="135"/>
      <c r="XAG93" s="382"/>
      <c r="XAH93" s="135"/>
      <c r="XAI93" s="383"/>
      <c r="XAJ93" s="383"/>
      <c r="XAK93" s="379"/>
      <c r="XAL93" s="380"/>
      <c r="XAM93" s="28"/>
      <c r="XAN93" s="381"/>
      <c r="XAO93" s="392"/>
      <c r="XAP93" s="388"/>
      <c r="XAQ93" s="135"/>
      <c r="XAR93" s="135"/>
      <c r="XAS93" s="382"/>
      <c r="XAT93" s="135"/>
      <c r="XAU93" s="383"/>
      <c r="XAV93" s="383"/>
      <c r="XAW93" s="379"/>
      <c r="XAX93" s="380"/>
      <c r="XAY93" s="28"/>
      <c r="XAZ93" s="381"/>
      <c r="XBA93" s="392"/>
      <c r="XBB93" s="388"/>
      <c r="XBC93" s="135"/>
      <c r="XBD93" s="135"/>
      <c r="XBE93" s="382"/>
      <c r="XBF93" s="135"/>
      <c r="XBG93" s="383"/>
      <c r="XBH93" s="383"/>
      <c r="XBI93" s="379"/>
      <c r="XBJ93" s="380"/>
      <c r="XBK93" s="28"/>
      <c r="XBL93" s="381"/>
      <c r="XBM93" s="392"/>
      <c r="XBN93" s="388"/>
      <c r="XBO93" s="135"/>
      <c r="XBP93" s="135"/>
      <c r="XBQ93" s="382"/>
      <c r="XBR93" s="135"/>
      <c r="XBS93" s="383"/>
      <c r="XBT93" s="383"/>
      <c r="XBU93" s="379"/>
      <c r="XBV93" s="380"/>
      <c r="XBW93" s="28"/>
      <c r="XBX93" s="381"/>
      <c r="XBY93" s="392"/>
      <c r="XBZ93" s="388"/>
      <c r="XCA93" s="135"/>
      <c r="XCB93" s="135"/>
      <c r="XCC93" s="382"/>
      <c r="XCD93" s="135"/>
      <c r="XCE93" s="383"/>
      <c r="XCF93" s="383"/>
      <c r="XCG93" s="379"/>
      <c r="XCH93" s="380"/>
      <c r="XCI93" s="28"/>
      <c r="XCJ93" s="381"/>
      <c r="XCK93" s="392"/>
      <c r="XCL93" s="388"/>
      <c r="XCM93" s="135"/>
      <c r="XCN93" s="135"/>
      <c r="XCO93" s="382"/>
      <c r="XCP93" s="135"/>
      <c r="XCQ93" s="383"/>
      <c r="XCR93" s="383"/>
      <c r="XCS93" s="379"/>
      <c r="XCT93" s="380"/>
      <c r="XCU93" s="28"/>
      <c r="XCV93" s="381"/>
      <c r="XCW93" s="392"/>
      <c r="XCX93" s="388"/>
      <c r="XCY93" s="135"/>
      <c r="XCZ93" s="135"/>
      <c r="XDA93" s="382"/>
      <c r="XDB93" s="135"/>
      <c r="XDC93" s="383"/>
      <c r="XDD93" s="383"/>
      <c r="XDE93" s="379"/>
      <c r="XDF93" s="380"/>
      <c r="XDG93" s="28"/>
      <c r="XDH93" s="381"/>
      <c r="XDI93" s="392"/>
      <c r="XDJ93" s="388"/>
      <c r="XDK93" s="135"/>
      <c r="XDL93" s="135"/>
      <c r="XDM93" s="382"/>
      <c r="XDN93" s="135"/>
      <c r="XDO93" s="383"/>
      <c r="XDP93" s="383"/>
      <c r="XDQ93" s="379"/>
      <c r="XDR93" s="380"/>
      <c r="XDS93" s="28"/>
      <c r="XDT93" s="381"/>
      <c r="XDU93" s="392"/>
      <c r="XDV93" s="388"/>
      <c r="XDW93" s="135"/>
      <c r="XDX93" s="135"/>
      <c r="XDY93" s="382"/>
      <c r="XDZ93" s="135"/>
      <c r="XEA93" s="383"/>
      <c r="XEB93" s="383"/>
      <c r="XEC93" s="379"/>
      <c r="XED93" s="380"/>
      <c r="XEE93" s="28"/>
      <c r="XEF93" s="381"/>
      <c r="XEG93" s="392"/>
      <c r="XEH93" s="388"/>
      <c r="XEI93" s="135"/>
      <c r="XEJ93" s="135"/>
      <c r="XEK93" s="382"/>
      <c r="XEL93" s="135"/>
      <c r="XEM93" s="383"/>
      <c r="XEN93" s="383"/>
      <c r="XEO93" s="379"/>
      <c r="XEP93" s="380"/>
      <c r="XEQ93" s="28"/>
      <c r="XER93" s="381"/>
      <c r="XES93" s="392"/>
      <c r="XET93" s="388"/>
      <c r="XEU93" s="135"/>
      <c r="XEV93" s="135"/>
      <c r="XEW93" s="382"/>
      <c r="XEX93" s="135"/>
      <c r="XEY93" s="383"/>
      <c r="XEZ93" s="383"/>
      <c r="XFA93" s="379"/>
      <c r="XFB93" s="380"/>
      <c r="XFC93" s="28"/>
      <c r="XFD93" s="381"/>
    </row>
    <row r="94" spans="1:16384" s="448" customFormat="1" ht="15.75">
      <c r="A94" s="228" t="s">
        <v>440</v>
      </c>
      <c r="B94" s="229" t="s">
        <v>491</v>
      </c>
      <c r="C94" s="230" t="s">
        <v>317</v>
      </c>
      <c r="D94" s="811" t="s">
        <v>252</v>
      </c>
      <c r="E94" s="623">
        <v>5000000000</v>
      </c>
      <c r="F94" s="623">
        <v>6921453559</v>
      </c>
      <c r="G94" s="624">
        <v>-7.35</v>
      </c>
      <c r="H94" s="624">
        <v>48.27</v>
      </c>
      <c r="I94" s="624">
        <v>4</v>
      </c>
      <c r="J94" s="624">
        <v>13.08</v>
      </c>
      <c r="K94" s="231">
        <v>43868</v>
      </c>
      <c r="L94" s="235">
        <v>44651</v>
      </c>
    </row>
    <row r="95" spans="1:16384" ht="16.5" thickBot="1">
      <c r="A95" s="32" t="s">
        <v>440</v>
      </c>
      <c r="B95" s="33" t="s">
        <v>491</v>
      </c>
      <c r="C95" s="494" t="s">
        <v>317</v>
      </c>
      <c r="D95" s="815" t="s">
        <v>255</v>
      </c>
      <c r="E95" s="890">
        <v>4000000000</v>
      </c>
      <c r="F95" s="890">
        <v>5896858274</v>
      </c>
      <c r="G95" s="635">
        <v>-11.02</v>
      </c>
      <c r="H95" s="635">
        <v>48.81</v>
      </c>
      <c r="I95" s="635">
        <v>3</v>
      </c>
      <c r="J95" s="889">
        <v>13.08</v>
      </c>
      <c r="K95" s="495">
        <v>43868</v>
      </c>
      <c r="L95" s="888">
        <v>44651</v>
      </c>
    </row>
    <row r="96" spans="1:16384">
      <c r="E96" s="227">
        <f>SUM(E3:E95)</f>
        <v>597704507594</v>
      </c>
      <c r="F96" s="227">
        <f>SUM(F3:F95)</f>
        <v>845075626573</v>
      </c>
    </row>
    <row r="97" spans="2:16" ht="15.75">
      <c r="E97" s="626"/>
      <c r="F97" s="626"/>
      <c r="G97" s="626"/>
      <c r="H97" s="626"/>
      <c r="I97" s="626"/>
      <c r="J97" s="626"/>
      <c r="K97" s="626"/>
    </row>
    <row r="98" spans="2:16" ht="15.75">
      <c r="E98" s="626"/>
      <c r="F98" s="626"/>
      <c r="G98" s="626"/>
      <c r="H98" s="626"/>
      <c r="I98" s="626"/>
      <c r="J98" s="626"/>
      <c r="K98" s="626"/>
      <c r="L98" s="626"/>
      <c r="M98" s="626"/>
    </row>
    <row r="99" spans="2:16" ht="15.75">
      <c r="E99" s="626"/>
      <c r="F99" s="626"/>
      <c r="G99" s="626"/>
      <c r="H99" s="626"/>
      <c r="I99" s="626"/>
      <c r="J99" s="626"/>
      <c r="K99" s="626"/>
      <c r="L99" s="626"/>
      <c r="M99" s="626"/>
    </row>
    <row r="100" spans="2:16" ht="15.75">
      <c r="E100" s="626"/>
      <c r="F100" s="626"/>
      <c r="G100" s="626"/>
      <c r="H100" s="626"/>
      <c r="I100" s="626"/>
      <c r="J100" s="626"/>
      <c r="K100" s="626"/>
      <c r="L100" s="626"/>
      <c r="M100" s="626"/>
    </row>
    <row r="101" spans="2:16" ht="15.75">
      <c r="B101" s="27"/>
      <c r="E101" s="626"/>
      <c r="F101" s="626"/>
      <c r="G101" s="626"/>
      <c r="H101" s="626"/>
      <c r="I101" s="626"/>
      <c r="J101" s="626"/>
      <c r="K101" s="626"/>
      <c r="L101" s="626"/>
      <c r="M101" s="626"/>
    </row>
    <row r="102" spans="2:16" ht="15.75">
      <c r="B102" s="27"/>
      <c r="E102" s="626"/>
      <c r="F102" s="626"/>
      <c r="G102" s="626"/>
      <c r="H102" s="626"/>
      <c r="I102" s="626"/>
      <c r="J102" s="626"/>
      <c r="K102" s="626"/>
      <c r="L102" s="626"/>
      <c r="M102" s="626"/>
    </row>
    <row r="103" spans="2:16" ht="15.75">
      <c r="B103" s="27"/>
      <c r="E103" s="626"/>
      <c r="F103" s="626"/>
      <c r="G103" s="626"/>
      <c r="H103" s="626"/>
      <c r="I103" s="626"/>
      <c r="J103" s="626"/>
      <c r="K103" s="626"/>
      <c r="L103" s="626"/>
      <c r="M103" s="626"/>
      <c r="N103" s="626"/>
      <c r="O103" s="626"/>
      <c r="P103" s="626"/>
    </row>
    <row r="104" spans="2:16" ht="15.75">
      <c r="B104" s="27"/>
      <c r="F104" s="626"/>
      <c r="G104" s="626"/>
      <c r="H104" s="626"/>
      <c r="I104" s="626"/>
      <c r="J104" s="626"/>
      <c r="K104" s="626"/>
      <c r="L104" s="626"/>
      <c r="M104" s="626"/>
      <c r="N104" s="626"/>
      <c r="O104" s="626"/>
      <c r="P104" s="626"/>
    </row>
    <row r="105" spans="2:16" ht="15.75">
      <c r="B105" s="27"/>
      <c r="E105" s="626"/>
      <c r="F105" s="626"/>
      <c r="G105" s="626"/>
      <c r="H105" s="626"/>
      <c r="I105" s="626"/>
      <c r="J105" s="626"/>
      <c r="K105" s="626"/>
      <c r="L105" s="626"/>
      <c r="M105" s="626"/>
      <c r="N105" s="626"/>
      <c r="O105" s="626"/>
      <c r="P105" s="626"/>
    </row>
    <row r="106" spans="2:16" ht="15.75">
      <c r="B106" s="27"/>
      <c r="E106" s="626"/>
      <c r="F106" s="626"/>
      <c r="G106" s="626"/>
      <c r="H106" s="626"/>
      <c r="I106" s="626"/>
      <c r="J106" s="626"/>
      <c r="K106" s="626"/>
      <c r="L106" s="626"/>
      <c r="M106" s="626"/>
      <c r="N106" s="626"/>
    </row>
    <row r="107" spans="2:16" ht="15.75">
      <c r="B107" s="27"/>
      <c r="E107" s="626"/>
      <c r="F107" s="626"/>
      <c r="G107" s="626"/>
      <c r="H107" s="626"/>
      <c r="I107" s="626"/>
      <c r="J107" s="626"/>
      <c r="K107" s="626"/>
      <c r="L107" s="626"/>
      <c r="M107" s="626"/>
    </row>
    <row r="108" spans="2:16" ht="15.75">
      <c r="B108" s="27"/>
      <c r="E108" s="626"/>
      <c r="F108" s="626"/>
      <c r="G108" s="626"/>
      <c r="H108" s="626"/>
      <c r="I108" s="626"/>
      <c r="J108" s="626"/>
      <c r="K108" s="626"/>
      <c r="L108" s="626"/>
      <c r="M108" s="626"/>
    </row>
    <row r="109" spans="2:16" ht="15.75">
      <c r="B109" s="27"/>
      <c r="E109" s="626"/>
      <c r="F109" s="626"/>
      <c r="G109" s="626"/>
      <c r="H109" s="626"/>
      <c r="I109" s="626"/>
      <c r="J109" s="626"/>
      <c r="K109" s="626"/>
      <c r="L109" s="626"/>
      <c r="M109" s="626"/>
    </row>
    <row r="110" spans="2:16" ht="15.75">
      <c r="B110" s="27"/>
      <c r="E110" s="626"/>
      <c r="F110" s="626"/>
      <c r="G110" s="626"/>
      <c r="H110" s="626"/>
      <c r="I110" s="626"/>
      <c r="J110" s="626"/>
      <c r="K110" s="626"/>
      <c r="L110" s="626"/>
      <c r="M110" s="626"/>
    </row>
    <row r="111" spans="2:16" ht="15.75">
      <c r="B111" s="27"/>
      <c r="E111" s="626"/>
      <c r="F111" s="626"/>
      <c r="G111" s="626"/>
      <c r="H111" s="626"/>
      <c r="I111" s="626"/>
      <c r="J111" s="626"/>
      <c r="K111" s="626"/>
      <c r="L111" s="626"/>
      <c r="M111" s="626"/>
    </row>
    <row r="112" spans="2:16" ht="15.75">
      <c r="B112" s="27"/>
      <c r="E112" s="626"/>
      <c r="F112" s="626"/>
      <c r="G112" s="626"/>
      <c r="H112" s="626"/>
      <c r="I112" s="626"/>
      <c r="J112" s="626"/>
      <c r="K112" s="626"/>
      <c r="L112" s="626"/>
      <c r="M112" s="626"/>
    </row>
    <row r="113" spans="2:15" ht="15.75">
      <c r="B113" s="27"/>
      <c r="E113" s="626"/>
      <c r="F113" s="626"/>
      <c r="G113" s="626"/>
      <c r="H113" s="626"/>
      <c r="I113" s="626"/>
      <c r="J113" s="626"/>
      <c r="K113" s="626"/>
      <c r="L113" s="626"/>
      <c r="M113" s="626"/>
      <c r="N113" s="626"/>
    </row>
    <row r="114" spans="2:15" ht="15.75">
      <c r="B114" s="27"/>
      <c r="E114" s="626"/>
      <c r="F114" s="626"/>
      <c r="G114" s="626"/>
      <c r="H114" s="626"/>
      <c r="I114" s="626"/>
      <c r="J114" s="626"/>
      <c r="K114" s="626"/>
      <c r="L114" s="626"/>
      <c r="M114" s="626"/>
      <c r="N114" s="626"/>
      <c r="O114" s="626"/>
    </row>
    <row r="115" spans="2:15" ht="15.75">
      <c r="B115" s="27"/>
      <c r="E115" s="626"/>
      <c r="F115" s="626"/>
      <c r="G115" s="626"/>
      <c r="H115" s="626"/>
      <c r="I115" s="626"/>
      <c r="J115" s="626"/>
      <c r="K115" s="626"/>
      <c r="L115" s="626"/>
      <c r="M115" s="626"/>
      <c r="N115" s="626"/>
      <c r="O115" s="626"/>
    </row>
    <row r="116" spans="2:15" ht="15.75">
      <c r="B116" s="27"/>
      <c r="E116" s="626"/>
      <c r="F116" s="626"/>
      <c r="G116" s="626"/>
      <c r="H116" s="626"/>
      <c r="I116" s="626"/>
      <c r="J116" s="626"/>
      <c r="K116" s="626"/>
      <c r="L116" s="626"/>
      <c r="M116" s="626"/>
    </row>
    <row r="117" spans="2:15" ht="15.75">
      <c r="B117" s="27"/>
      <c r="E117" s="626"/>
      <c r="F117" s="626"/>
      <c r="G117" s="626"/>
      <c r="H117" s="626"/>
      <c r="I117" s="626"/>
      <c r="J117" s="626"/>
      <c r="K117" s="626"/>
      <c r="L117" s="626"/>
      <c r="M117" s="626"/>
    </row>
    <row r="118" spans="2:15" ht="15.75">
      <c r="B118" s="27"/>
      <c r="E118" s="626"/>
      <c r="F118" s="626"/>
      <c r="G118" s="626"/>
      <c r="H118" s="626"/>
      <c r="I118" s="626"/>
      <c r="J118" s="626"/>
      <c r="K118" s="626"/>
      <c r="L118" s="626"/>
      <c r="M118" s="626"/>
    </row>
    <row r="119" spans="2:15" ht="15.75">
      <c r="B119" s="27"/>
      <c r="E119" s="626"/>
      <c r="F119" s="626"/>
      <c r="G119" s="626"/>
      <c r="H119" s="626"/>
      <c r="I119" s="626"/>
      <c r="J119" s="626"/>
      <c r="K119" s="626"/>
      <c r="L119" s="626"/>
      <c r="M119" s="626"/>
    </row>
    <row r="120" spans="2:15" ht="15.75">
      <c r="B120" s="27"/>
      <c r="E120" s="626"/>
      <c r="F120" s="626"/>
      <c r="G120" s="626"/>
      <c r="H120" s="626"/>
      <c r="I120" s="626"/>
      <c r="J120" s="626"/>
      <c r="K120" s="626"/>
      <c r="L120" s="626"/>
      <c r="M120" s="626"/>
    </row>
    <row r="121" spans="2:15" ht="15.75">
      <c r="B121" s="27"/>
      <c r="E121" s="626"/>
      <c r="F121" s="626"/>
      <c r="G121" s="626"/>
      <c r="H121" s="626"/>
      <c r="I121" s="626"/>
      <c r="J121" s="626"/>
      <c r="K121" s="626"/>
      <c r="L121" s="626"/>
      <c r="M121" s="626"/>
    </row>
    <row r="122" spans="2:15" ht="15.75">
      <c r="B122" s="27"/>
      <c r="E122" s="626" t="s">
        <v>503</v>
      </c>
      <c r="F122" s="626"/>
      <c r="G122" s="626"/>
      <c r="H122" s="626"/>
      <c r="I122" s="626"/>
      <c r="J122" s="626"/>
      <c r="K122" s="626"/>
      <c r="L122" s="626"/>
      <c r="M122" s="626"/>
    </row>
    <row r="123" spans="2:15" ht="15.75">
      <c r="B123" s="27"/>
      <c r="E123" s="626" t="s">
        <v>503</v>
      </c>
      <c r="F123" s="626"/>
      <c r="G123" s="626"/>
      <c r="H123" s="626"/>
      <c r="I123" s="626"/>
      <c r="J123" s="626"/>
      <c r="K123" s="626"/>
      <c r="L123" s="626"/>
      <c r="M123" s="626"/>
    </row>
    <row r="124" spans="2:15" ht="15.75">
      <c r="B124" s="27"/>
      <c r="E124" s="626"/>
      <c r="F124" s="626"/>
      <c r="G124" s="626"/>
      <c r="H124" s="626"/>
      <c r="I124" s="626"/>
      <c r="J124" s="626"/>
      <c r="K124" s="626"/>
      <c r="L124" s="626"/>
      <c r="M124" s="626"/>
    </row>
    <row r="125" spans="2:15" ht="15.75">
      <c r="B125" s="27"/>
      <c r="E125" s="626"/>
      <c r="F125" s="626"/>
      <c r="G125" s="626"/>
      <c r="H125" s="626"/>
      <c r="I125" s="626"/>
      <c r="J125" s="626"/>
      <c r="K125" s="626"/>
      <c r="L125" s="626"/>
      <c r="M125" s="626"/>
    </row>
    <row r="126" spans="2:15" ht="15.75">
      <c r="B126" s="27"/>
      <c r="E126" s="626"/>
      <c r="F126" s="626"/>
      <c r="G126" s="626"/>
      <c r="H126" s="626"/>
      <c r="I126" s="626"/>
      <c r="J126" s="626"/>
      <c r="K126" s="626"/>
      <c r="L126" s="626"/>
      <c r="M126" s="626"/>
    </row>
    <row r="127" spans="2:15" ht="15.75">
      <c r="B127" s="27"/>
      <c r="E127" s="626"/>
      <c r="F127" s="626"/>
      <c r="G127" s="626"/>
      <c r="H127" s="626"/>
      <c r="I127" s="626"/>
      <c r="J127" s="626"/>
      <c r="K127" s="626"/>
      <c r="L127" s="626"/>
      <c r="M127" s="626"/>
    </row>
    <row r="128" spans="2:15" ht="15.75">
      <c r="B128" s="27"/>
      <c r="E128" s="626"/>
      <c r="F128" s="626"/>
      <c r="G128" s="626"/>
      <c r="H128" s="626"/>
      <c r="I128" s="626"/>
      <c r="J128" s="626"/>
      <c r="K128" s="626"/>
      <c r="L128" s="626"/>
      <c r="M128" s="626"/>
    </row>
    <row r="129" spans="2:13" ht="15.75">
      <c r="B129" s="27"/>
      <c r="E129" s="626"/>
      <c r="F129" s="626"/>
      <c r="G129" s="626"/>
      <c r="H129" s="626"/>
      <c r="I129" s="626"/>
      <c r="J129" s="626"/>
      <c r="K129" s="626"/>
      <c r="L129" s="626"/>
      <c r="M129" s="626"/>
    </row>
    <row r="130" spans="2:13" ht="15.75">
      <c r="B130" s="27"/>
      <c r="E130" s="626"/>
      <c r="F130" s="626"/>
      <c r="G130" s="626"/>
      <c r="H130" s="626"/>
      <c r="I130" s="626"/>
      <c r="J130" s="626"/>
      <c r="K130" s="626"/>
      <c r="L130" s="626"/>
      <c r="M130" s="626"/>
    </row>
    <row r="131" spans="2:13" ht="15.75">
      <c r="B131" s="27"/>
      <c r="E131" s="626"/>
      <c r="F131" s="627"/>
      <c r="G131" s="627"/>
      <c r="H131" s="626"/>
      <c r="I131" s="626"/>
      <c r="J131" s="626"/>
      <c r="K131" s="626"/>
      <c r="M131" s="626"/>
    </row>
    <row r="132" spans="2:13" ht="15.75">
      <c r="B132" s="27"/>
      <c r="E132" s="626"/>
      <c r="F132" s="626"/>
      <c r="G132" s="626"/>
      <c r="H132" s="626"/>
      <c r="I132" s="626"/>
      <c r="J132" s="626"/>
      <c r="K132" s="626"/>
      <c r="M132" s="626"/>
    </row>
    <row r="133" spans="2:13" ht="15.75">
      <c r="B133" s="27"/>
      <c r="E133" s="626"/>
      <c r="F133" s="626"/>
      <c r="G133" s="626"/>
      <c r="H133" s="626"/>
      <c r="I133" s="626"/>
      <c r="J133" s="626"/>
      <c r="K133" s="626"/>
      <c r="M133" s="626"/>
    </row>
    <row r="134" spans="2:13" ht="15.75">
      <c r="B134" s="27"/>
      <c r="E134" s="626"/>
    </row>
    <row r="135" spans="2:13" ht="15.75">
      <c r="B135" s="27"/>
      <c r="E135" s="626"/>
    </row>
  </sheetData>
  <autoFilter ref="A2:L96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zoomScale="80" zoomScaleNormal="80" workbookViewId="0">
      <pane xSplit="1" ySplit="2" topLeftCell="B45" activePane="bottomRight" state="frozen"/>
      <selection activeCell="F171" sqref="F171"/>
      <selection pane="topRight" activeCell="F171" sqref="F171"/>
      <selection pane="bottomLeft" activeCell="F171" sqref="F171"/>
      <selection pane="bottomRight" activeCell="B78" sqref="B78"/>
    </sheetView>
  </sheetViews>
  <sheetFormatPr defaultRowHeight="15.75"/>
  <cols>
    <col min="1" max="1" width="7" style="52" customWidth="1"/>
    <col min="2" max="2" width="39.375" style="262" customWidth="1"/>
    <col min="3" max="3" width="11.75" style="42" customWidth="1"/>
    <col min="4" max="4" width="15.625" style="42" customWidth="1"/>
    <col min="5" max="5" width="17" style="52" customWidth="1"/>
    <col min="6" max="6" width="17" style="468" customWidth="1"/>
    <col min="7" max="7" width="18.125" style="469" customWidth="1"/>
    <col min="8" max="8" width="18.125" style="52" customWidth="1"/>
    <col min="9" max="9" width="13.125" style="460" customWidth="1"/>
    <col min="10" max="10" width="13.125" style="461" customWidth="1"/>
    <col min="11" max="11" width="13.125" style="52" customWidth="1"/>
    <col min="12" max="12" width="12.75" style="52" bestFit="1" customWidth="1"/>
    <col min="13" max="13" width="10.625" style="52" customWidth="1"/>
    <col min="14" max="14" width="21.25" style="52" bestFit="1" customWidth="1"/>
    <col min="15" max="16384" width="9" style="52"/>
  </cols>
  <sheetData>
    <row r="1" spans="1:14" ht="16.5">
      <c r="A1" s="253" t="s">
        <v>35</v>
      </c>
      <c r="B1" s="260" t="s">
        <v>367</v>
      </c>
      <c r="C1" s="254" t="s">
        <v>36</v>
      </c>
      <c r="D1" s="254"/>
      <c r="E1" s="254" t="s">
        <v>36</v>
      </c>
      <c r="F1" s="464" t="s">
        <v>436</v>
      </c>
      <c r="G1" s="465" t="s">
        <v>38</v>
      </c>
      <c r="H1" s="254" t="s">
        <v>39</v>
      </c>
      <c r="I1" s="456" t="s">
        <v>40</v>
      </c>
      <c r="J1" s="457" t="s">
        <v>41</v>
      </c>
      <c r="K1" s="254" t="s">
        <v>42</v>
      </c>
      <c r="L1" s="254"/>
      <c r="M1" s="255"/>
      <c r="N1" s="463"/>
    </row>
    <row r="2" spans="1:14" ht="32.25" thickBot="1">
      <c r="A2" s="256" t="s">
        <v>29</v>
      </c>
      <c r="B2" s="261" t="s">
        <v>0</v>
      </c>
      <c r="C2" s="257" t="s">
        <v>195</v>
      </c>
      <c r="D2" s="257" t="s">
        <v>194</v>
      </c>
      <c r="E2" s="257" t="s">
        <v>1</v>
      </c>
      <c r="F2" s="466" t="s">
        <v>435</v>
      </c>
      <c r="G2" s="607" t="s">
        <v>2</v>
      </c>
      <c r="H2" s="608" t="s">
        <v>3</v>
      </c>
      <c r="I2" s="609" t="s">
        <v>30</v>
      </c>
      <c r="J2" s="610" t="s">
        <v>31</v>
      </c>
      <c r="K2" s="608" t="s">
        <v>4</v>
      </c>
      <c r="L2" s="257" t="s">
        <v>5</v>
      </c>
      <c r="M2" s="258" t="s">
        <v>6</v>
      </c>
    </row>
    <row r="3" spans="1:14" ht="16.5" thickBot="1">
      <c r="A3" s="516" t="s">
        <v>277</v>
      </c>
      <c r="B3" s="660" t="s">
        <v>533</v>
      </c>
      <c r="C3" s="518" t="s">
        <v>320</v>
      </c>
      <c r="D3" s="518" t="s">
        <v>265</v>
      </c>
      <c r="E3" s="518" t="s">
        <v>312</v>
      </c>
      <c r="F3" s="518" t="s">
        <v>287</v>
      </c>
      <c r="G3" s="639">
        <v>907613021</v>
      </c>
      <c r="H3" s="639">
        <v>822511418</v>
      </c>
      <c r="I3" s="640">
        <v>-6.92</v>
      </c>
      <c r="J3" s="640">
        <v>-9.3800000000000008</v>
      </c>
      <c r="K3" s="640">
        <v>1</v>
      </c>
      <c r="L3" s="519">
        <v>44354</v>
      </c>
      <c r="M3" s="520">
        <v>44651</v>
      </c>
    </row>
    <row r="4" spans="1:14" ht="16.5" thickBot="1">
      <c r="A4" s="521" t="s">
        <v>277</v>
      </c>
      <c r="B4" s="661" t="s">
        <v>534</v>
      </c>
      <c r="C4" s="522" t="s">
        <v>320</v>
      </c>
      <c r="D4" s="497" t="s">
        <v>265</v>
      </c>
      <c r="E4" s="522" t="s">
        <v>312</v>
      </c>
      <c r="F4" s="497" t="s">
        <v>288</v>
      </c>
      <c r="G4" s="639">
        <v>851737838</v>
      </c>
      <c r="H4" s="639">
        <v>770016817</v>
      </c>
      <c r="I4" s="640">
        <v>-5.28</v>
      </c>
      <c r="J4" s="640">
        <v>-9.59</v>
      </c>
      <c r="K4" s="640">
        <v>2</v>
      </c>
      <c r="L4" s="498">
        <v>44354</v>
      </c>
      <c r="M4" s="520">
        <v>44651</v>
      </c>
    </row>
    <row r="5" spans="1:14" ht="16.5" thickBot="1">
      <c r="A5" s="521" t="s">
        <v>277</v>
      </c>
      <c r="B5" s="661" t="s">
        <v>677</v>
      </c>
      <c r="C5" s="522" t="s">
        <v>320</v>
      </c>
      <c r="D5" s="497" t="s">
        <v>267</v>
      </c>
      <c r="E5" s="522" t="s">
        <v>312</v>
      </c>
      <c r="F5" s="497" t="s">
        <v>289</v>
      </c>
      <c r="G5" s="639">
        <v>1858967886</v>
      </c>
      <c r="H5" s="639">
        <v>1757412352</v>
      </c>
      <c r="I5" s="640">
        <v>-5.66</v>
      </c>
      <c r="J5" s="640">
        <v>-5.66</v>
      </c>
      <c r="K5" s="641">
        <v>1</v>
      </c>
      <c r="L5" s="498">
        <v>44567</v>
      </c>
      <c r="M5" s="520">
        <v>44651</v>
      </c>
    </row>
    <row r="6" spans="1:14" ht="16.5" thickBot="1">
      <c r="A6" s="521" t="s">
        <v>7</v>
      </c>
      <c r="B6" s="661" t="s">
        <v>680</v>
      </c>
      <c r="C6" s="522" t="s">
        <v>320</v>
      </c>
      <c r="D6" s="497" t="s">
        <v>267</v>
      </c>
      <c r="E6" s="497" t="s">
        <v>314</v>
      </c>
      <c r="F6" s="497" t="s">
        <v>290</v>
      </c>
      <c r="G6" s="642">
        <v>1734805538</v>
      </c>
      <c r="H6" s="639">
        <v>1726055261</v>
      </c>
      <c r="I6" s="640">
        <v>-0.5</v>
      </c>
      <c r="J6" s="640">
        <v>-0.5</v>
      </c>
      <c r="K6" s="640">
        <v>1</v>
      </c>
      <c r="L6" s="498">
        <v>44598</v>
      </c>
      <c r="M6" s="520">
        <v>44651</v>
      </c>
    </row>
    <row r="7" spans="1:14" ht="16.5" thickBot="1">
      <c r="A7" s="521" t="s">
        <v>7</v>
      </c>
      <c r="B7" s="661" t="s">
        <v>680</v>
      </c>
      <c r="C7" s="522" t="s">
        <v>320</v>
      </c>
      <c r="D7" s="497" t="s">
        <v>267</v>
      </c>
      <c r="E7" s="497" t="s">
        <v>314</v>
      </c>
      <c r="F7" s="497" t="s">
        <v>291</v>
      </c>
      <c r="G7" s="642">
        <v>1485120883</v>
      </c>
      <c r="H7" s="639">
        <v>1472403749</v>
      </c>
      <c r="I7" s="640">
        <v>-0.86</v>
      </c>
      <c r="J7" s="640">
        <v>-0.86</v>
      </c>
      <c r="K7" s="640">
        <v>2</v>
      </c>
      <c r="L7" s="498">
        <v>44598</v>
      </c>
      <c r="M7" s="520">
        <v>44651</v>
      </c>
    </row>
    <row r="8" spans="1:14" ht="16.5" thickBot="1">
      <c r="A8" s="521" t="s">
        <v>277</v>
      </c>
      <c r="B8" s="661" t="s">
        <v>354</v>
      </c>
      <c r="C8" s="497" t="s">
        <v>321</v>
      </c>
      <c r="D8" s="497" t="s">
        <v>265</v>
      </c>
      <c r="E8" s="497" t="s">
        <v>314</v>
      </c>
      <c r="F8" s="567" t="s">
        <v>292</v>
      </c>
      <c r="G8" s="593">
        <v>602621073</v>
      </c>
      <c r="H8" s="593">
        <v>732656131</v>
      </c>
      <c r="I8" s="594">
        <v>0.83</v>
      </c>
      <c r="J8" s="594">
        <v>25.89</v>
      </c>
      <c r="K8" s="592">
        <v>1</v>
      </c>
      <c r="L8" s="498">
        <v>43056</v>
      </c>
      <c r="M8" s="520">
        <v>44651</v>
      </c>
    </row>
    <row r="9" spans="1:14" ht="16.5" thickBot="1">
      <c r="A9" s="521" t="s">
        <v>277</v>
      </c>
      <c r="B9" s="661" t="s">
        <v>355</v>
      </c>
      <c r="C9" s="522" t="s">
        <v>320</v>
      </c>
      <c r="D9" s="497" t="s">
        <v>268</v>
      </c>
      <c r="E9" s="497" t="s">
        <v>314</v>
      </c>
      <c r="F9" s="567" t="s">
        <v>290</v>
      </c>
      <c r="G9" s="593">
        <v>785489288</v>
      </c>
      <c r="H9" s="593">
        <v>1095237295</v>
      </c>
      <c r="I9" s="594">
        <v>-5.0999999999999996</v>
      </c>
      <c r="J9" s="594">
        <v>54.63</v>
      </c>
      <c r="K9" s="594">
        <v>2</v>
      </c>
      <c r="L9" s="498">
        <v>43073</v>
      </c>
      <c r="M9" s="520">
        <v>44651</v>
      </c>
    </row>
    <row r="10" spans="1:14" ht="16.5" thickBot="1">
      <c r="A10" s="521" t="s">
        <v>277</v>
      </c>
      <c r="B10" s="661" t="s">
        <v>355</v>
      </c>
      <c r="C10" s="522" t="s">
        <v>320</v>
      </c>
      <c r="D10" s="497" t="s">
        <v>268</v>
      </c>
      <c r="E10" s="497" t="s">
        <v>314</v>
      </c>
      <c r="F10" s="567" t="s">
        <v>293</v>
      </c>
      <c r="G10" s="593">
        <v>1028826441</v>
      </c>
      <c r="H10" s="593">
        <v>1449262178</v>
      </c>
      <c r="I10" s="594">
        <v>-5.19</v>
      </c>
      <c r="J10" s="594">
        <v>54.76</v>
      </c>
      <c r="K10" s="594">
        <v>1</v>
      </c>
      <c r="L10" s="498">
        <v>43073</v>
      </c>
      <c r="M10" s="520">
        <v>44651</v>
      </c>
    </row>
    <row r="11" spans="1:14" ht="16.5" thickBot="1">
      <c r="A11" s="521" t="s">
        <v>277</v>
      </c>
      <c r="B11" s="661" t="s">
        <v>535</v>
      </c>
      <c r="C11" s="497" t="s">
        <v>322</v>
      </c>
      <c r="D11" s="497" t="s">
        <v>265</v>
      </c>
      <c r="E11" s="497" t="s">
        <v>314</v>
      </c>
      <c r="F11" s="567" t="s">
        <v>294</v>
      </c>
      <c r="G11" s="593">
        <v>657229489</v>
      </c>
      <c r="H11" s="593">
        <v>732790168</v>
      </c>
      <c r="I11" s="594">
        <v>-7.61</v>
      </c>
      <c r="J11" s="594">
        <v>8.7100000000000009</v>
      </c>
      <c r="K11" s="592">
        <v>1</v>
      </c>
      <c r="L11" s="498">
        <v>43339</v>
      </c>
      <c r="M11" s="520">
        <v>44651</v>
      </c>
    </row>
    <row r="12" spans="1:14" ht="16.5" thickBot="1">
      <c r="A12" s="521" t="s">
        <v>277</v>
      </c>
      <c r="B12" s="661" t="s">
        <v>553</v>
      </c>
      <c r="C12" s="522" t="s">
        <v>320</v>
      </c>
      <c r="D12" s="497" t="s">
        <v>268</v>
      </c>
      <c r="E12" s="497" t="s">
        <v>314</v>
      </c>
      <c r="F12" s="567" t="s">
        <v>293</v>
      </c>
      <c r="G12" s="593">
        <v>934565605</v>
      </c>
      <c r="H12" s="593">
        <v>967467886</v>
      </c>
      <c r="I12" s="594">
        <v>-0.86</v>
      </c>
      <c r="J12" s="594">
        <v>3.52</v>
      </c>
      <c r="K12" s="594">
        <v>2</v>
      </c>
      <c r="L12" s="498">
        <v>44378</v>
      </c>
      <c r="M12" s="520">
        <v>44651</v>
      </c>
    </row>
    <row r="13" spans="1:14" ht="16.5" thickBot="1">
      <c r="A13" s="521" t="s">
        <v>277</v>
      </c>
      <c r="B13" s="661" t="s">
        <v>553</v>
      </c>
      <c r="C13" s="522" t="s">
        <v>320</v>
      </c>
      <c r="D13" s="497" t="s">
        <v>268</v>
      </c>
      <c r="E13" s="497" t="s">
        <v>314</v>
      </c>
      <c r="F13" s="567" t="s">
        <v>290</v>
      </c>
      <c r="G13" s="593">
        <v>939726931</v>
      </c>
      <c r="H13" s="593">
        <v>976868398</v>
      </c>
      <c r="I13" s="594">
        <v>-0.26</v>
      </c>
      <c r="J13" s="594">
        <v>3.95</v>
      </c>
      <c r="K13" s="594">
        <v>1</v>
      </c>
      <c r="L13" s="498">
        <v>44378</v>
      </c>
      <c r="M13" s="520">
        <v>44651</v>
      </c>
    </row>
    <row r="14" spans="1:14" ht="16.5" thickBot="1">
      <c r="A14" s="521" t="s">
        <v>277</v>
      </c>
      <c r="B14" s="661" t="s">
        <v>693</v>
      </c>
      <c r="C14" s="522" t="s">
        <v>320</v>
      </c>
      <c r="D14" s="497" t="s">
        <v>265</v>
      </c>
      <c r="E14" s="497" t="s">
        <v>315</v>
      </c>
      <c r="F14" s="497" t="s">
        <v>295</v>
      </c>
      <c r="G14" s="639">
        <v>2185932432</v>
      </c>
      <c r="H14" s="639">
        <v>2276181052</v>
      </c>
      <c r="I14" s="640">
        <v>4.13</v>
      </c>
      <c r="J14" s="640">
        <v>4.13</v>
      </c>
      <c r="K14" s="640">
        <v>1</v>
      </c>
      <c r="L14" s="498">
        <v>44626</v>
      </c>
      <c r="M14" s="520">
        <v>44651</v>
      </c>
    </row>
    <row r="15" spans="1:14" ht="16.5" thickBot="1">
      <c r="A15" s="521" t="s">
        <v>277</v>
      </c>
      <c r="B15" s="661" t="s">
        <v>693</v>
      </c>
      <c r="C15" s="522" t="s">
        <v>320</v>
      </c>
      <c r="D15" s="497" t="s">
        <v>265</v>
      </c>
      <c r="E15" s="497" t="s">
        <v>315</v>
      </c>
      <c r="F15" s="497" t="s">
        <v>292</v>
      </c>
      <c r="G15" s="639">
        <v>1487127452</v>
      </c>
      <c r="H15" s="639">
        <v>1543876053</v>
      </c>
      <c r="I15" s="640">
        <v>3.82</v>
      </c>
      <c r="J15" s="640">
        <v>3.82</v>
      </c>
      <c r="K15" s="640">
        <v>2</v>
      </c>
      <c r="L15" s="498">
        <v>44626</v>
      </c>
      <c r="M15" s="520">
        <v>44651</v>
      </c>
    </row>
    <row r="16" spans="1:14" ht="16.5" thickBot="1">
      <c r="A16" s="521" t="s">
        <v>277</v>
      </c>
      <c r="B16" s="661" t="s">
        <v>368</v>
      </c>
      <c r="C16" s="497" t="s">
        <v>322</v>
      </c>
      <c r="D16" s="497" t="s">
        <v>265</v>
      </c>
      <c r="E16" s="497" t="s">
        <v>311</v>
      </c>
      <c r="F16" s="567" t="s">
        <v>269</v>
      </c>
      <c r="G16" s="593">
        <v>354453121</v>
      </c>
      <c r="H16" s="593">
        <v>357151548</v>
      </c>
      <c r="I16" s="594">
        <v>-10.33</v>
      </c>
      <c r="J16" s="594">
        <v>-1.74</v>
      </c>
      <c r="K16" s="594">
        <v>2</v>
      </c>
      <c r="L16" s="498">
        <v>42947</v>
      </c>
      <c r="M16" s="520">
        <v>44651</v>
      </c>
    </row>
    <row r="17" spans="1:13" ht="16.5" thickBot="1">
      <c r="A17" s="521" t="s">
        <v>277</v>
      </c>
      <c r="B17" s="661" t="s">
        <v>368</v>
      </c>
      <c r="C17" s="497" t="s">
        <v>322</v>
      </c>
      <c r="D17" s="497" t="s">
        <v>265</v>
      </c>
      <c r="E17" s="497" t="s">
        <v>311</v>
      </c>
      <c r="F17" s="567" t="s">
        <v>270</v>
      </c>
      <c r="G17" s="593">
        <v>534291634</v>
      </c>
      <c r="H17" s="593">
        <v>551865637</v>
      </c>
      <c r="I17" s="594">
        <v>-8.59</v>
      </c>
      <c r="J17" s="594">
        <v>5.98</v>
      </c>
      <c r="K17" s="594">
        <v>1</v>
      </c>
      <c r="L17" s="498">
        <v>42947</v>
      </c>
      <c r="M17" s="520">
        <v>44651</v>
      </c>
    </row>
    <row r="18" spans="1:13" ht="16.5" thickBot="1">
      <c r="A18" s="521" t="s">
        <v>277</v>
      </c>
      <c r="B18" s="661" t="s">
        <v>369</v>
      </c>
      <c r="C18" s="522" t="s">
        <v>320</v>
      </c>
      <c r="D18" s="497" t="s">
        <v>268</v>
      </c>
      <c r="E18" s="497" t="s">
        <v>314</v>
      </c>
      <c r="F18" s="497" t="s">
        <v>293</v>
      </c>
      <c r="G18" s="639">
        <v>798231848</v>
      </c>
      <c r="H18" s="639">
        <v>985283083</v>
      </c>
      <c r="I18" s="640">
        <v>-2.29</v>
      </c>
      <c r="J18" s="640">
        <v>23.6</v>
      </c>
      <c r="K18" s="640">
        <v>2</v>
      </c>
      <c r="L18" s="498">
        <v>43208</v>
      </c>
      <c r="M18" s="520">
        <v>44651</v>
      </c>
    </row>
    <row r="19" spans="1:13" ht="16.5" thickBot="1">
      <c r="A19" s="521" t="s">
        <v>277</v>
      </c>
      <c r="B19" s="661" t="s">
        <v>369</v>
      </c>
      <c r="C19" s="522" t="s">
        <v>320</v>
      </c>
      <c r="D19" s="497" t="s">
        <v>268</v>
      </c>
      <c r="E19" s="497" t="s">
        <v>314</v>
      </c>
      <c r="F19" s="567" t="s">
        <v>290</v>
      </c>
      <c r="G19" s="593">
        <v>794293722</v>
      </c>
      <c r="H19" s="593">
        <v>985129195</v>
      </c>
      <c r="I19" s="594">
        <v>-2</v>
      </c>
      <c r="J19" s="594">
        <v>24.19</v>
      </c>
      <c r="K19" s="594">
        <v>1</v>
      </c>
      <c r="L19" s="498">
        <v>43208</v>
      </c>
      <c r="M19" s="520">
        <v>44651</v>
      </c>
    </row>
    <row r="20" spans="1:13" ht="16.5" thickBot="1">
      <c r="A20" s="521" t="s">
        <v>277</v>
      </c>
      <c r="B20" s="661" t="s">
        <v>536</v>
      </c>
      <c r="C20" s="522" t="s">
        <v>320</v>
      </c>
      <c r="D20" s="497" t="s">
        <v>267</v>
      </c>
      <c r="E20" s="497" t="s">
        <v>314</v>
      </c>
      <c r="F20" s="497" t="s">
        <v>294</v>
      </c>
      <c r="G20" s="639">
        <v>1056315337</v>
      </c>
      <c r="H20" s="639">
        <v>1507520083</v>
      </c>
      <c r="I20" s="640">
        <v>-7.57</v>
      </c>
      <c r="J20" s="640">
        <v>55.17</v>
      </c>
      <c r="K20" s="640">
        <v>1</v>
      </c>
      <c r="L20" s="498">
        <v>43487</v>
      </c>
      <c r="M20" s="520">
        <v>44651</v>
      </c>
    </row>
    <row r="21" spans="1:13" ht="16.5" thickBot="1">
      <c r="A21" s="521" t="s">
        <v>277</v>
      </c>
      <c r="B21" s="661" t="s">
        <v>542</v>
      </c>
      <c r="C21" s="522" t="s">
        <v>320</v>
      </c>
      <c r="D21" s="497" t="s">
        <v>267</v>
      </c>
      <c r="E21" s="497" t="s">
        <v>314</v>
      </c>
      <c r="F21" s="567" t="s">
        <v>271</v>
      </c>
      <c r="G21" s="593">
        <v>603318800</v>
      </c>
      <c r="H21" s="593">
        <v>849737611</v>
      </c>
      <c r="I21" s="594">
        <v>1.78</v>
      </c>
      <c r="J21" s="594">
        <v>40.840000000000003</v>
      </c>
      <c r="K21" s="594">
        <v>3</v>
      </c>
      <c r="L21" s="498">
        <v>43487</v>
      </c>
      <c r="M21" s="520">
        <v>44651</v>
      </c>
    </row>
    <row r="22" spans="1:13" ht="16.5" thickBot="1">
      <c r="A22" s="521" t="s">
        <v>277</v>
      </c>
      <c r="B22" s="661" t="s">
        <v>542</v>
      </c>
      <c r="C22" s="522" t="s">
        <v>320</v>
      </c>
      <c r="D22" s="497" t="s">
        <v>267</v>
      </c>
      <c r="E22" s="497" t="s">
        <v>314</v>
      </c>
      <c r="F22" s="567" t="s">
        <v>296</v>
      </c>
      <c r="G22" s="593">
        <v>831647315</v>
      </c>
      <c r="H22" s="593">
        <v>1191151301</v>
      </c>
      <c r="I22" s="594">
        <v>-1.55</v>
      </c>
      <c r="J22" s="594">
        <v>49.32</v>
      </c>
      <c r="K22" s="594">
        <v>2</v>
      </c>
      <c r="L22" s="498">
        <v>43487</v>
      </c>
      <c r="M22" s="520">
        <v>44651</v>
      </c>
    </row>
    <row r="23" spans="1:13" ht="16.5" thickBot="1">
      <c r="A23" s="521" t="s">
        <v>277</v>
      </c>
      <c r="B23" s="661" t="s">
        <v>537</v>
      </c>
      <c r="C23" s="522" t="s">
        <v>320</v>
      </c>
      <c r="D23" s="497" t="s">
        <v>265</v>
      </c>
      <c r="E23" s="497" t="s">
        <v>311</v>
      </c>
      <c r="F23" s="593" t="s">
        <v>272</v>
      </c>
      <c r="G23" s="593">
        <v>586338464</v>
      </c>
      <c r="H23" s="593">
        <v>655651357</v>
      </c>
      <c r="I23" s="594">
        <v>-6.94</v>
      </c>
      <c r="J23" s="594">
        <v>13.3</v>
      </c>
      <c r="K23" s="594">
        <v>1</v>
      </c>
      <c r="L23" s="498">
        <v>43580</v>
      </c>
      <c r="M23" s="520">
        <v>44651</v>
      </c>
    </row>
    <row r="24" spans="1:13" ht="16.5" thickBot="1">
      <c r="A24" s="521" t="s">
        <v>277</v>
      </c>
      <c r="B24" s="661" t="s">
        <v>543</v>
      </c>
      <c r="C24" s="522" t="s">
        <v>320</v>
      </c>
      <c r="D24" s="497" t="s">
        <v>265</v>
      </c>
      <c r="E24" s="497" t="s">
        <v>311</v>
      </c>
      <c r="F24" s="593" t="s">
        <v>290</v>
      </c>
      <c r="G24" s="593">
        <v>687231657</v>
      </c>
      <c r="H24" s="593">
        <v>703927542</v>
      </c>
      <c r="I24" s="594">
        <v>-7.72</v>
      </c>
      <c r="J24" s="594">
        <v>5.38</v>
      </c>
      <c r="K24" s="594">
        <v>3</v>
      </c>
      <c r="L24" s="498">
        <v>43580</v>
      </c>
      <c r="M24" s="520">
        <v>44651</v>
      </c>
    </row>
    <row r="25" spans="1:13" ht="16.5" thickBot="1">
      <c r="A25" s="521" t="s">
        <v>277</v>
      </c>
      <c r="B25" s="661" t="s">
        <v>543</v>
      </c>
      <c r="C25" s="522" t="s">
        <v>320</v>
      </c>
      <c r="D25" s="497" t="s">
        <v>265</v>
      </c>
      <c r="E25" s="497" t="s">
        <v>311</v>
      </c>
      <c r="F25" s="593" t="s">
        <v>562</v>
      </c>
      <c r="G25" s="593">
        <v>692703100</v>
      </c>
      <c r="H25" s="593">
        <v>727369689</v>
      </c>
      <c r="I25" s="594">
        <v>-7.27</v>
      </c>
      <c r="J25" s="594">
        <v>8.1199999999999992</v>
      </c>
      <c r="K25" s="594">
        <v>2</v>
      </c>
      <c r="L25" s="498">
        <v>43580</v>
      </c>
      <c r="M25" s="520">
        <v>44651</v>
      </c>
    </row>
    <row r="26" spans="1:13" ht="16.5" thickBot="1">
      <c r="A26" s="521" t="s">
        <v>277</v>
      </c>
      <c r="B26" s="662" t="s">
        <v>507</v>
      </c>
      <c r="C26" s="522" t="s">
        <v>320</v>
      </c>
      <c r="D26" s="497" t="s">
        <v>268</v>
      </c>
      <c r="E26" s="497" t="s">
        <v>314</v>
      </c>
      <c r="F26" s="567" t="s">
        <v>309</v>
      </c>
      <c r="G26" s="593">
        <v>1596617127</v>
      </c>
      <c r="H26" s="593">
        <v>1970021438</v>
      </c>
      <c r="I26" s="594">
        <v>-8.36</v>
      </c>
      <c r="J26" s="594">
        <v>28</v>
      </c>
      <c r="K26" s="594">
        <v>1</v>
      </c>
      <c r="L26" s="498">
        <v>44054</v>
      </c>
      <c r="M26" s="520">
        <v>44651</v>
      </c>
    </row>
    <row r="27" spans="1:13" ht="16.5" thickBot="1">
      <c r="A27" s="521" t="s">
        <v>277</v>
      </c>
      <c r="B27" s="662" t="s">
        <v>507</v>
      </c>
      <c r="C27" s="522" t="s">
        <v>320</v>
      </c>
      <c r="D27" s="497" t="s">
        <v>268</v>
      </c>
      <c r="E27" s="497" t="s">
        <v>314</v>
      </c>
      <c r="F27" s="567" t="s">
        <v>273</v>
      </c>
      <c r="G27" s="593">
        <v>1605083447</v>
      </c>
      <c r="H27" s="593">
        <v>1974550681</v>
      </c>
      <c r="I27" s="594">
        <v>-8.35</v>
      </c>
      <c r="J27" s="594">
        <v>27.73</v>
      </c>
      <c r="K27" s="594">
        <v>3</v>
      </c>
      <c r="L27" s="498">
        <v>44054</v>
      </c>
      <c r="M27" s="520">
        <v>44651</v>
      </c>
    </row>
    <row r="28" spans="1:13" ht="16.5" thickBot="1">
      <c r="A28" s="521" t="s">
        <v>277</v>
      </c>
      <c r="B28" s="662" t="s">
        <v>507</v>
      </c>
      <c r="C28" s="522" t="s">
        <v>320</v>
      </c>
      <c r="D28" s="497" t="s">
        <v>268</v>
      </c>
      <c r="E28" s="497" t="s">
        <v>314</v>
      </c>
      <c r="F28" s="567" t="s">
        <v>327</v>
      </c>
      <c r="G28" s="593">
        <v>1575075832</v>
      </c>
      <c r="H28" s="593">
        <v>1947886059</v>
      </c>
      <c r="I28" s="594">
        <v>-8.4600000000000009</v>
      </c>
      <c r="J28" s="594">
        <v>27.99</v>
      </c>
      <c r="K28" s="594">
        <v>2</v>
      </c>
      <c r="L28" s="498">
        <v>44054</v>
      </c>
      <c r="M28" s="520">
        <v>44651</v>
      </c>
    </row>
    <row r="29" spans="1:13" ht="16.5" thickBot="1">
      <c r="A29" s="521" t="s">
        <v>277</v>
      </c>
      <c r="B29" s="661" t="s">
        <v>538</v>
      </c>
      <c r="C29" s="522" t="s">
        <v>320</v>
      </c>
      <c r="D29" s="497" t="s">
        <v>265</v>
      </c>
      <c r="E29" s="497" t="s">
        <v>315</v>
      </c>
      <c r="F29" s="497" t="s">
        <v>300</v>
      </c>
      <c r="G29" s="639">
        <v>1437520518</v>
      </c>
      <c r="H29" s="639">
        <v>1792548301</v>
      </c>
      <c r="I29" s="640">
        <v>2.4900000000000002</v>
      </c>
      <c r="J29" s="640">
        <v>24.7</v>
      </c>
      <c r="K29" s="640">
        <v>2</v>
      </c>
      <c r="L29" s="498">
        <v>44099</v>
      </c>
      <c r="M29" s="520">
        <v>44651</v>
      </c>
    </row>
    <row r="30" spans="1:13" ht="16.5" thickBot="1">
      <c r="A30" s="521" t="s">
        <v>277</v>
      </c>
      <c r="B30" s="661" t="s">
        <v>544</v>
      </c>
      <c r="C30" s="522" t="s">
        <v>320</v>
      </c>
      <c r="D30" s="497" t="s">
        <v>265</v>
      </c>
      <c r="E30" s="497" t="s">
        <v>315</v>
      </c>
      <c r="F30" s="497" t="s">
        <v>274</v>
      </c>
      <c r="G30" s="639">
        <v>926848763</v>
      </c>
      <c r="H30" s="639">
        <v>1259600487</v>
      </c>
      <c r="I30" s="640">
        <v>3.31</v>
      </c>
      <c r="J30" s="640">
        <v>35.9</v>
      </c>
      <c r="K30" s="640">
        <v>1</v>
      </c>
      <c r="L30" s="498">
        <v>44099</v>
      </c>
      <c r="M30" s="520">
        <v>44651</v>
      </c>
    </row>
    <row r="31" spans="1:13" ht="16.5" thickBot="1">
      <c r="A31" s="521" t="s">
        <v>277</v>
      </c>
      <c r="B31" s="661" t="s">
        <v>539</v>
      </c>
      <c r="C31" s="522" t="s">
        <v>320</v>
      </c>
      <c r="D31" s="497" t="s">
        <v>267</v>
      </c>
      <c r="E31" s="497" t="s">
        <v>311</v>
      </c>
      <c r="F31" s="497" t="s">
        <v>275</v>
      </c>
      <c r="G31" s="639">
        <v>741176083</v>
      </c>
      <c r="H31" s="639">
        <v>689182105</v>
      </c>
      <c r="I31" s="640">
        <v>-7.94</v>
      </c>
      <c r="J31" s="640">
        <v>-7.71</v>
      </c>
      <c r="K31" s="640">
        <v>1</v>
      </c>
      <c r="L31" s="498">
        <v>44148</v>
      </c>
      <c r="M31" s="520">
        <v>44651</v>
      </c>
    </row>
    <row r="32" spans="1:13" ht="16.5" thickBot="1">
      <c r="A32" s="521" t="s">
        <v>277</v>
      </c>
      <c r="B32" s="661" t="s">
        <v>545</v>
      </c>
      <c r="C32" s="522" t="s">
        <v>320</v>
      </c>
      <c r="D32" s="497" t="s">
        <v>267</v>
      </c>
      <c r="E32" s="497" t="s">
        <v>311</v>
      </c>
      <c r="F32" s="567" t="s">
        <v>562</v>
      </c>
      <c r="G32" s="593">
        <v>371104127</v>
      </c>
      <c r="H32" s="593">
        <v>331680609</v>
      </c>
      <c r="I32" s="594">
        <v>-6.35</v>
      </c>
      <c r="J32" s="594">
        <v>-10.62</v>
      </c>
      <c r="K32" s="594">
        <v>2</v>
      </c>
      <c r="L32" s="498">
        <v>44148</v>
      </c>
      <c r="M32" s="520">
        <v>44651</v>
      </c>
    </row>
    <row r="33" spans="1:13" ht="16.5" thickBot="1">
      <c r="A33" s="521" t="s">
        <v>277</v>
      </c>
      <c r="B33" s="661" t="s">
        <v>554</v>
      </c>
      <c r="C33" s="522" t="s">
        <v>320</v>
      </c>
      <c r="D33" s="497" t="s">
        <v>265</v>
      </c>
      <c r="E33" s="497" t="s">
        <v>316</v>
      </c>
      <c r="F33" s="567" t="s">
        <v>301</v>
      </c>
      <c r="G33" s="593">
        <v>478698278</v>
      </c>
      <c r="H33" s="593">
        <v>491790916</v>
      </c>
      <c r="I33" s="594">
        <v>-2.62</v>
      </c>
      <c r="J33" s="594">
        <v>2.74</v>
      </c>
      <c r="K33" s="594">
        <v>1</v>
      </c>
      <c r="L33" s="498">
        <v>44397</v>
      </c>
      <c r="M33" s="520">
        <v>44651</v>
      </c>
    </row>
    <row r="34" spans="1:13" ht="16.5" thickBot="1">
      <c r="A34" s="521" t="s">
        <v>277</v>
      </c>
      <c r="B34" s="661" t="s">
        <v>554</v>
      </c>
      <c r="C34" s="522" t="s">
        <v>320</v>
      </c>
      <c r="D34" s="497" t="s">
        <v>265</v>
      </c>
      <c r="E34" s="497" t="s">
        <v>316</v>
      </c>
      <c r="F34" s="467" t="s">
        <v>203</v>
      </c>
      <c r="G34" s="593">
        <v>1645715430</v>
      </c>
      <c r="H34" s="593">
        <v>1606717323</v>
      </c>
      <c r="I34" s="594">
        <v>-6.6</v>
      </c>
      <c r="J34" s="594">
        <v>-2.37</v>
      </c>
      <c r="K34" s="594">
        <v>3</v>
      </c>
      <c r="L34" s="498">
        <v>44397</v>
      </c>
      <c r="M34" s="520">
        <v>44651</v>
      </c>
    </row>
    <row r="35" spans="1:13" ht="16.5" thickBot="1">
      <c r="A35" s="521" t="s">
        <v>277</v>
      </c>
      <c r="B35" s="661" t="s">
        <v>554</v>
      </c>
      <c r="C35" s="522" t="s">
        <v>320</v>
      </c>
      <c r="D35" s="497" t="s">
        <v>265</v>
      </c>
      <c r="E35" s="497" t="s">
        <v>316</v>
      </c>
      <c r="F35" s="567" t="s">
        <v>517</v>
      </c>
      <c r="G35" s="593">
        <v>925711371</v>
      </c>
      <c r="H35" s="593">
        <v>907801517</v>
      </c>
      <c r="I35" s="594">
        <v>-3.33</v>
      </c>
      <c r="J35" s="594">
        <v>-1.93</v>
      </c>
      <c r="K35" s="594">
        <v>2</v>
      </c>
      <c r="L35" s="498">
        <v>44397</v>
      </c>
      <c r="M35" s="520">
        <v>44651</v>
      </c>
    </row>
    <row r="36" spans="1:13" ht="16.5" thickBot="1">
      <c r="A36" s="521" t="s">
        <v>277</v>
      </c>
      <c r="B36" s="661" t="s">
        <v>554</v>
      </c>
      <c r="C36" s="522" t="s">
        <v>320</v>
      </c>
      <c r="D36" s="497" t="s">
        <v>265</v>
      </c>
      <c r="E36" s="497" t="s">
        <v>316</v>
      </c>
      <c r="F36" s="567" t="s">
        <v>302</v>
      </c>
      <c r="G36" s="593">
        <v>765326657</v>
      </c>
      <c r="H36" s="593">
        <v>716405749</v>
      </c>
      <c r="I36" s="594">
        <v>-8.17</v>
      </c>
      <c r="J36" s="594">
        <v>-6.39</v>
      </c>
      <c r="K36" s="594">
        <v>4</v>
      </c>
      <c r="L36" s="498">
        <v>44397</v>
      </c>
      <c r="M36" s="520">
        <v>44651</v>
      </c>
    </row>
    <row r="37" spans="1:13" ht="16.5" thickBot="1">
      <c r="A37" s="521" t="s">
        <v>277</v>
      </c>
      <c r="B37" s="661" t="s">
        <v>557</v>
      </c>
      <c r="C37" s="497" t="s">
        <v>323</v>
      </c>
      <c r="D37" s="497" t="s">
        <v>266</v>
      </c>
      <c r="E37" s="497" t="s">
        <v>314</v>
      </c>
      <c r="F37" s="567" t="s">
        <v>290</v>
      </c>
      <c r="G37" s="593">
        <v>949175052</v>
      </c>
      <c r="H37" s="593">
        <v>914031461</v>
      </c>
      <c r="I37" s="594">
        <v>-4.59</v>
      </c>
      <c r="J37" s="594">
        <v>-3.7</v>
      </c>
      <c r="K37" s="594">
        <v>1</v>
      </c>
      <c r="L37" s="498">
        <v>44432</v>
      </c>
      <c r="M37" s="520">
        <v>44651</v>
      </c>
    </row>
    <row r="38" spans="1:13" ht="16.5" thickBot="1">
      <c r="A38" s="521" t="s">
        <v>277</v>
      </c>
      <c r="B38" s="661" t="s">
        <v>370</v>
      </c>
      <c r="C38" s="522" t="s">
        <v>320</v>
      </c>
      <c r="D38" s="497" t="s">
        <v>268</v>
      </c>
      <c r="E38" s="497" t="s">
        <v>314</v>
      </c>
      <c r="F38" s="497" t="s">
        <v>290</v>
      </c>
      <c r="G38" s="639">
        <v>400000000</v>
      </c>
      <c r="H38" s="639">
        <v>562455298</v>
      </c>
      <c r="I38" s="640">
        <v>-4.63</v>
      </c>
      <c r="J38" s="640">
        <v>60.01</v>
      </c>
      <c r="K38" s="640">
        <v>4</v>
      </c>
      <c r="L38" s="498">
        <v>42908</v>
      </c>
      <c r="M38" s="520">
        <v>44651</v>
      </c>
    </row>
    <row r="39" spans="1:13" ht="16.5" thickBot="1">
      <c r="A39" s="521" t="s">
        <v>277</v>
      </c>
      <c r="B39" s="661" t="s">
        <v>370</v>
      </c>
      <c r="C39" s="522" t="s">
        <v>320</v>
      </c>
      <c r="D39" s="497" t="s">
        <v>268</v>
      </c>
      <c r="E39" s="497" t="s">
        <v>314</v>
      </c>
      <c r="F39" s="567" t="s">
        <v>517</v>
      </c>
      <c r="G39" s="593">
        <v>470000000</v>
      </c>
      <c r="H39" s="593">
        <v>652440037</v>
      </c>
      <c r="I39" s="594">
        <v>-4.8099999999999996</v>
      </c>
      <c r="J39" s="594">
        <v>60.34</v>
      </c>
      <c r="K39" s="594">
        <v>3</v>
      </c>
      <c r="L39" s="498">
        <v>42908</v>
      </c>
      <c r="M39" s="520">
        <v>44651</v>
      </c>
    </row>
    <row r="40" spans="1:13" ht="16.5" thickBot="1">
      <c r="A40" s="521" t="s">
        <v>277</v>
      </c>
      <c r="B40" s="661" t="s">
        <v>370</v>
      </c>
      <c r="C40" s="522" t="s">
        <v>320</v>
      </c>
      <c r="D40" s="497" t="s">
        <v>268</v>
      </c>
      <c r="E40" s="497" t="s">
        <v>314</v>
      </c>
      <c r="F40" s="567" t="s">
        <v>293</v>
      </c>
      <c r="G40" s="593">
        <v>470000000</v>
      </c>
      <c r="H40" s="593">
        <v>652500484</v>
      </c>
      <c r="I40" s="594">
        <v>-4.75</v>
      </c>
      <c r="J40" s="594">
        <v>60.41</v>
      </c>
      <c r="K40" s="594">
        <v>2</v>
      </c>
      <c r="L40" s="498">
        <v>42908</v>
      </c>
      <c r="M40" s="520">
        <v>44651</v>
      </c>
    </row>
    <row r="41" spans="1:13" ht="16.5" thickBot="1">
      <c r="A41" s="521" t="s">
        <v>277</v>
      </c>
      <c r="B41" s="661" t="s">
        <v>370</v>
      </c>
      <c r="C41" s="522" t="s">
        <v>320</v>
      </c>
      <c r="D41" s="497" t="s">
        <v>268</v>
      </c>
      <c r="E41" s="497" t="s">
        <v>314</v>
      </c>
      <c r="F41" s="567" t="s">
        <v>309</v>
      </c>
      <c r="G41" s="593">
        <v>470000000</v>
      </c>
      <c r="H41" s="593">
        <v>655150095</v>
      </c>
      <c r="I41" s="594">
        <v>-4.6500000000000004</v>
      </c>
      <c r="J41" s="594">
        <v>61.06</v>
      </c>
      <c r="K41" s="594">
        <v>1</v>
      </c>
      <c r="L41" s="498">
        <v>42908</v>
      </c>
      <c r="M41" s="520">
        <v>44651</v>
      </c>
    </row>
    <row r="42" spans="1:13" s="394" customFormat="1" ht="16.5" thickBot="1">
      <c r="A42" s="263" t="s">
        <v>277</v>
      </c>
      <c r="B42" s="663" t="s">
        <v>371</v>
      </c>
      <c r="C42" s="267" t="s">
        <v>320</v>
      </c>
      <c r="D42" s="265" t="s">
        <v>318</v>
      </c>
      <c r="E42" s="265" t="s">
        <v>311</v>
      </c>
      <c r="F42" s="602" t="s">
        <v>471</v>
      </c>
      <c r="G42" s="600">
        <v>400000000</v>
      </c>
      <c r="H42" s="600">
        <v>436736448</v>
      </c>
      <c r="I42" s="601">
        <v>-2.94</v>
      </c>
      <c r="J42" s="601">
        <v>9.33</v>
      </c>
      <c r="K42" s="601">
        <v>2</v>
      </c>
      <c r="L42" s="266">
        <v>42941</v>
      </c>
      <c r="M42" s="886">
        <v>44651</v>
      </c>
    </row>
    <row r="43" spans="1:13" ht="16.5" thickBot="1">
      <c r="A43" s="521" t="s">
        <v>277</v>
      </c>
      <c r="B43" s="661" t="s">
        <v>371</v>
      </c>
      <c r="C43" s="522" t="s">
        <v>320</v>
      </c>
      <c r="D43" s="497" t="s">
        <v>318</v>
      </c>
      <c r="E43" s="497" t="s">
        <v>311</v>
      </c>
      <c r="F43" s="497" t="s">
        <v>304</v>
      </c>
      <c r="G43" s="639">
        <v>1000000000</v>
      </c>
      <c r="H43" s="639">
        <v>1041821937</v>
      </c>
      <c r="I43" s="640">
        <v>-8.07</v>
      </c>
      <c r="J43" s="640">
        <v>7.62</v>
      </c>
      <c r="K43" s="640">
        <v>3</v>
      </c>
      <c r="L43" s="498">
        <v>42941</v>
      </c>
      <c r="M43" s="520">
        <v>44651</v>
      </c>
    </row>
    <row r="44" spans="1:13" ht="16.5" thickBot="1">
      <c r="A44" s="521" t="s">
        <v>277</v>
      </c>
      <c r="B44" s="661" t="s">
        <v>371</v>
      </c>
      <c r="C44" s="497" t="s">
        <v>319</v>
      </c>
      <c r="D44" s="497" t="s">
        <v>318</v>
      </c>
      <c r="E44" s="497" t="s">
        <v>311</v>
      </c>
      <c r="F44" s="567" t="s">
        <v>282</v>
      </c>
      <c r="G44" s="593">
        <v>400000000</v>
      </c>
      <c r="H44" s="593">
        <v>422064777</v>
      </c>
      <c r="I44" s="594">
        <v>-1.57</v>
      </c>
      <c r="J44" s="594">
        <v>6.1</v>
      </c>
      <c r="K44" s="594">
        <v>4</v>
      </c>
      <c r="L44" s="498">
        <v>42941</v>
      </c>
      <c r="M44" s="520">
        <v>44651</v>
      </c>
    </row>
    <row r="45" spans="1:13" ht="16.5" thickBot="1">
      <c r="A45" s="525" t="s">
        <v>277</v>
      </c>
      <c r="B45" s="664" t="s">
        <v>356</v>
      </c>
      <c r="C45" s="527" t="s">
        <v>319</v>
      </c>
      <c r="D45" s="527" t="s">
        <v>317</v>
      </c>
      <c r="E45" s="527" t="s">
        <v>311</v>
      </c>
      <c r="F45" s="527" t="s">
        <v>276</v>
      </c>
      <c r="G45" s="639">
        <v>900000000</v>
      </c>
      <c r="H45" s="639">
        <v>962707765</v>
      </c>
      <c r="I45" s="640">
        <v>-2.94</v>
      </c>
      <c r="J45" s="640">
        <v>11.89</v>
      </c>
      <c r="K45" s="640">
        <v>1</v>
      </c>
      <c r="L45" s="528">
        <v>42941</v>
      </c>
      <c r="M45" s="520">
        <v>44651</v>
      </c>
    </row>
    <row r="46" spans="1:13" s="394" customFormat="1" ht="16.5" thickBot="1">
      <c r="A46" s="263" t="s">
        <v>7</v>
      </c>
      <c r="B46" s="663" t="s">
        <v>443</v>
      </c>
      <c r="C46" s="393" t="s">
        <v>319</v>
      </c>
      <c r="D46" s="265" t="s">
        <v>317</v>
      </c>
      <c r="E46" s="265" t="s">
        <v>313</v>
      </c>
      <c r="F46" s="602" t="s">
        <v>462</v>
      </c>
      <c r="G46" s="600">
        <v>300000000</v>
      </c>
      <c r="H46" s="600">
        <v>301591013</v>
      </c>
      <c r="I46" s="601">
        <v>-1.55</v>
      </c>
      <c r="J46" s="601">
        <v>4.3499999999999996</v>
      </c>
      <c r="K46" s="601">
        <v>5</v>
      </c>
      <c r="L46" s="266">
        <v>43488</v>
      </c>
      <c r="M46" s="886">
        <v>44651</v>
      </c>
    </row>
    <row r="47" spans="1:13" ht="16.5" thickBot="1">
      <c r="A47" s="521" t="s">
        <v>7</v>
      </c>
      <c r="B47" s="661" t="s">
        <v>443</v>
      </c>
      <c r="C47" s="527" t="s">
        <v>319</v>
      </c>
      <c r="D47" s="497" t="s">
        <v>317</v>
      </c>
      <c r="E47" s="497" t="s">
        <v>313</v>
      </c>
      <c r="F47" s="567" t="s">
        <v>454</v>
      </c>
      <c r="G47" s="593">
        <v>480000000</v>
      </c>
      <c r="H47" s="593">
        <v>646017670</v>
      </c>
      <c r="I47" s="594">
        <v>-2.0699999999999998</v>
      </c>
      <c r="J47" s="594">
        <v>44.81</v>
      </c>
      <c r="K47" s="594">
        <v>1</v>
      </c>
      <c r="L47" s="498">
        <v>43488</v>
      </c>
      <c r="M47" s="520">
        <v>44651</v>
      </c>
    </row>
    <row r="48" spans="1:13" ht="16.5" thickBot="1">
      <c r="A48" s="521" t="s">
        <v>7</v>
      </c>
      <c r="B48" s="661" t="s">
        <v>443</v>
      </c>
      <c r="C48" s="527" t="s">
        <v>319</v>
      </c>
      <c r="D48" s="497" t="s">
        <v>317</v>
      </c>
      <c r="E48" s="497" t="s">
        <v>313</v>
      </c>
      <c r="F48" s="567" t="s">
        <v>456</v>
      </c>
      <c r="G48" s="593">
        <v>600000000</v>
      </c>
      <c r="H48" s="593">
        <v>726372427</v>
      </c>
      <c r="I48" s="594">
        <v>-3.11</v>
      </c>
      <c r="J48" s="594">
        <v>31.24</v>
      </c>
      <c r="K48" s="594">
        <v>3</v>
      </c>
      <c r="L48" s="498">
        <v>43488</v>
      </c>
      <c r="M48" s="520">
        <v>44651</v>
      </c>
    </row>
    <row r="49" spans="1:13" ht="16.5" thickBot="1">
      <c r="A49" s="525" t="s">
        <v>7</v>
      </c>
      <c r="B49" s="661" t="s">
        <v>443</v>
      </c>
      <c r="C49" s="527" t="s">
        <v>319</v>
      </c>
      <c r="D49" s="497" t="s">
        <v>317</v>
      </c>
      <c r="E49" s="497" t="s">
        <v>313</v>
      </c>
      <c r="F49" s="567" t="s">
        <v>458</v>
      </c>
      <c r="G49" s="593">
        <v>480000000</v>
      </c>
      <c r="H49" s="593">
        <v>624010104</v>
      </c>
      <c r="I49" s="594">
        <v>-5.17</v>
      </c>
      <c r="J49" s="594">
        <v>38.200000000000003</v>
      </c>
      <c r="K49" s="594">
        <v>2</v>
      </c>
      <c r="L49" s="498">
        <v>43488</v>
      </c>
      <c r="M49" s="520">
        <v>44651</v>
      </c>
    </row>
    <row r="50" spans="1:13" ht="16.5" thickBot="1">
      <c r="A50" s="525" t="s">
        <v>478</v>
      </c>
      <c r="B50" s="661" t="s">
        <v>479</v>
      </c>
      <c r="C50" s="527" t="s">
        <v>319</v>
      </c>
      <c r="D50" s="497" t="s">
        <v>317</v>
      </c>
      <c r="E50" s="497" t="s">
        <v>313</v>
      </c>
      <c r="F50" s="567" t="s">
        <v>480</v>
      </c>
      <c r="G50" s="593">
        <v>500000000</v>
      </c>
      <c r="H50" s="593">
        <v>607568762</v>
      </c>
      <c r="I50" s="594">
        <v>-2.82</v>
      </c>
      <c r="J50" s="594">
        <v>25.97</v>
      </c>
      <c r="K50" s="594">
        <v>4</v>
      </c>
      <c r="L50" s="498">
        <v>43488</v>
      </c>
      <c r="M50" s="520">
        <v>44651</v>
      </c>
    </row>
    <row r="51" spans="1:13" ht="16.5" thickBot="1">
      <c r="A51" s="525" t="s">
        <v>478</v>
      </c>
      <c r="B51" s="661" t="s">
        <v>481</v>
      </c>
      <c r="C51" s="527" t="s">
        <v>319</v>
      </c>
      <c r="D51" s="497" t="s">
        <v>266</v>
      </c>
      <c r="E51" s="497" t="s">
        <v>313</v>
      </c>
      <c r="F51" s="570" t="s">
        <v>308</v>
      </c>
      <c r="G51" s="593">
        <v>400000000</v>
      </c>
      <c r="H51" s="593">
        <v>466051931</v>
      </c>
      <c r="I51" s="594">
        <v>0.03</v>
      </c>
      <c r="J51" s="594">
        <v>7.02</v>
      </c>
      <c r="K51" s="594">
        <v>4</v>
      </c>
      <c r="L51" s="528">
        <v>43817</v>
      </c>
      <c r="M51" s="520">
        <v>44651</v>
      </c>
    </row>
    <row r="52" spans="1:13" ht="16.5" thickBot="1">
      <c r="A52" s="525" t="s">
        <v>478</v>
      </c>
      <c r="B52" s="661" t="s">
        <v>481</v>
      </c>
      <c r="C52" s="527" t="s">
        <v>319</v>
      </c>
      <c r="D52" s="497" t="s">
        <v>266</v>
      </c>
      <c r="E52" s="497" t="s">
        <v>313</v>
      </c>
      <c r="F52" s="567" t="s">
        <v>517</v>
      </c>
      <c r="G52" s="593">
        <v>400000000</v>
      </c>
      <c r="H52" s="593">
        <v>441318386</v>
      </c>
      <c r="I52" s="594">
        <v>-0.88</v>
      </c>
      <c r="J52" s="594">
        <v>3.59</v>
      </c>
      <c r="K52" s="594">
        <v>5</v>
      </c>
      <c r="L52" s="528">
        <v>43817</v>
      </c>
      <c r="M52" s="520">
        <v>44651</v>
      </c>
    </row>
    <row r="53" spans="1:13" s="394" customFormat="1" ht="16.5" thickBot="1">
      <c r="A53" s="395" t="s">
        <v>478</v>
      </c>
      <c r="B53" s="663" t="s">
        <v>481</v>
      </c>
      <c r="C53" s="393" t="s">
        <v>319</v>
      </c>
      <c r="D53" s="265" t="s">
        <v>266</v>
      </c>
      <c r="E53" s="265" t="s">
        <v>313</v>
      </c>
      <c r="F53" s="602" t="s">
        <v>45</v>
      </c>
      <c r="G53" s="600">
        <v>400000000</v>
      </c>
      <c r="H53" s="600">
        <v>486062551</v>
      </c>
      <c r="I53" s="601">
        <v>0.47</v>
      </c>
      <c r="J53" s="601">
        <v>12.24</v>
      </c>
      <c r="K53" s="601">
        <v>1</v>
      </c>
      <c r="L53" s="605">
        <v>43817</v>
      </c>
      <c r="M53" s="886">
        <v>44651</v>
      </c>
    </row>
    <row r="54" spans="1:13" s="394" customFormat="1" ht="16.5" thickBot="1">
      <c r="A54" s="395" t="s">
        <v>478</v>
      </c>
      <c r="B54" s="663" t="s">
        <v>481</v>
      </c>
      <c r="C54" s="393" t="s">
        <v>319</v>
      </c>
      <c r="D54" s="265" t="s">
        <v>266</v>
      </c>
      <c r="E54" s="265" t="s">
        <v>313</v>
      </c>
      <c r="F54" s="604" t="s">
        <v>482</v>
      </c>
      <c r="G54" s="600">
        <v>300000000</v>
      </c>
      <c r="H54" s="600">
        <v>378196188</v>
      </c>
      <c r="I54" s="601">
        <v>2.71</v>
      </c>
      <c r="J54" s="601">
        <v>10.72</v>
      </c>
      <c r="K54" s="601">
        <v>2</v>
      </c>
      <c r="L54" s="605">
        <v>43817</v>
      </c>
      <c r="M54" s="886">
        <v>44651</v>
      </c>
    </row>
    <row r="55" spans="1:13" ht="16.5" thickBot="1">
      <c r="A55" s="521" t="s">
        <v>7</v>
      </c>
      <c r="B55" s="661" t="s">
        <v>481</v>
      </c>
      <c r="C55" s="497" t="s">
        <v>319</v>
      </c>
      <c r="D55" s="497" t="s">
        <v>266</v>
      </c>
      <c r="E55" s="497" t="s">
        <v>313</v>
      </c>
      <c r="F55" s="567" t="s">
        <v>460</v>
      </c>
      <c r="G55" s="593">
        <v>300000000</v>
      </c>
      <c r="H55" s="593">
        <v>372766526</v>
      </c>
      <c r="I55" s="594">
        <v>-3.54</v>
      </c>
      <c r="J55" s="594">
        <v>8.27</v>
      </c>
      <c r="K55" s="594">
        <v>3</v>
      </c>
      <c r="L55" s="498">
        <v>43817</v>
      </c>
      <c r="M55" s="520">
        <v>44651</v>
      </c>
    </row>
    <row r="56" spans="1:13" ht="16.5" thickBot="1">
      <c r="A56" s="521" t="s">
        <v>7</v>
      </c>
      <c r="B56" s="670" t="s">
        <v>514</v>
      </c>
      <c r="C56" s="671" t="s">
        <v>319</v>
      </c>
      <c r="D56" s="671" t="s">
        <v>266</v>
      </c>
      <c r="E56" s="671" t="s">
        <v>311</v>
      </c>
      <c r="F56" s="671" t="s">
        <v>515</v>
      </c>
      <c r="G56" s="672">
        <v>400000000</v>
      </c>
      <c r="H56" s="672">
        <v>377367543</v>
      </c>
      <c r="I56" s="673">
        <v>-7.07</v>
      </c>
      <c r="J56" s="673">
        <v>-7.42</v>
      </c>
      <c r="K56" s="673">
        <v>2</v>
      </c>
      <c r="L56" s="528">
        <v>44209</v>
      </c>
      <c r="M56" s="520">
        <v>44651</v>
      </c>
    </row>
    <row r="57" spans="1:13" ht="16.5" thickBot="1">
      <c r="A57" s="521" t="s">
        <v>7</v>
      </c>
      <c r="B57" s="661" t="s">
        <v>514</v>
      </c>
      <c r="C57" s="527" t="s">
        <v>319</v>
      </c>
      <c r="D57" s="497" t="s">
        <v>266</v>
      </c>
      <c r="E57" s="497" t="s">
        <v>311</v>
      </c>
      <c r="F57" s="527" t="s">
        <v>522</v>
      </c>
      <c r="G57" s="639">
        <v>400000000</v>
      </c>
      <c r="H57" s="639">
        <v>377502007</v>
      </c>
      <c r="I57" s="640">
        <v>-7.08</v>
      </c>
      <c r="J57" s="640">
        <v>-7.17</v>
      </c>
      <c r="K57" s="640">
        <v>1</v>
      </c>
      <c r="L57" s="498">
        <v>44209</v>
      </c>
      <c r="M57" s="520">
        <v>44651</v>
      </c>
    </row>
    <row r="58" spans="1:13" ht="16.5" thickBot="1">
      <c r="A58" s="521" t="s">
        <v>7</v>
      </c>
      <c r="B58" s="661" t="s">
        <v>514</v>
      </c>
      <c r="C58" s="527" t="s">
        <v>319</v>
      </c>
      <c r="D58" s="497" t="s">
        <v>266</v>
      </c>
      <c r="E58" s="497" t="s">
        <v>311</v>
      </c>
      <c r="F58" s="527" t="s">
        <v>203</v>
      </c>
      <c r="G58" s="639">
        <v>400000000</v>
      </c>
      <c r="H58" s="639">
        <v>377492230</v>
      </c>
      <c r="I58" s="640">
        <v>-7.15</v>
      </c>
      <c r="J58" s="640">
        <v>-7.47</v>
      </c>
      <c r="K58" s="640">
        <v>3</v>
      </c>
      <c r="L58" s="498">
        <v>44209</v>
      </c>
      <c r="M58" s="520">
        <v>44651</v>
      </c>
    </row>
    <row r="59" spans="1:13" ht="16.5" customHeight="1" thickBot="1">
      <c r="A59" s="521" t="s">
        <v>7</v>
      </c>
      <c r="B59" s="661" t="s">
        <v>514</v>
      </c>
      <c r="C59" s="527" t="s">
        <v>319</v>
      </c>
      <c r="D59" s="497" t="s">
        <v>266</v>
      </c>
      <c r="E59" s="497" t="s">
        <v>311</v>
      </c>
      <c r="F59" s="527" t="s">
        <v>289</v>
      </c>
      <c r="G59" s="639">
        <v>400000000</v>
      </c>
      <c r="H59" s="639">
        <v>376076222</v>
      </c>
      <c r="I59" s="640">
        <v>-7.54</v>
      </c>
      <c r="J59" s="640">
        <v>-7.72</v>
      </c>
      <c r="K59" s="640">
        <v>4</v>
      </c>
      <c r="L59" s="498">
        <v>44209</v>
      </c>
      <c r="M59" s="520">
        <v>44651</v>
      </c>
    </row>
    <row r="60" spans="1:13" ht="16.5" thickBot="1">
      <c r="A60" s="521" t="s">
        <v>7</v>
      </c>
      <c r="B60" s="661" t="s">
        <v>514</v>
      </c>
      <c r="C60" s="527" t="s">
        <v>319</v>
      </c>
      <c r="D60" s="497" t="s">
        <v>266</v>
      </c>
      <c r="E60" s="497" t="s">
        <v>311</v>
      </c>
      <c r="F60" s="497" t="s">
        <v>521</v>
      </c>
      <c r="G60" s="639">
        <v>400000000</v>
      </c>
      <c r="H60" s="639">
        <v>374344163</v>
      </c>
      <c r="I60" s="640">
        <v>-7.65</v>
      </c>
      <c r="J60" s="640">
        <v>-7.91</v>
      </c>
      <c r="K60" s="640">
        <v>5</v>
      </c>
      <c r="L60" s="498">
        <v>44209</v>
      </c>
      <c r="M60" s="520">
        <v>44651</v>
      </c>
    </row>
    <row r="61" spans="1:13" s="394" customFormat="1" ht="16.5" thickBot="1">
      <c r="A61" s="776" t="s">
        <v>523</v>
      </c>
      <c r="B61" s="797" t="s">
        <v>575</v>
      </c>
      <c r="C61" s="393" t="s">
        <v>319</v>
      </c>
      <c r="D61" s="393" t="s">
        <v>596</v>
      </c>
      <c r="E61" s="798" t="s">
        <v>315</v>
      </c>
      <c r="F61" s="798" t="s">
        <v>284</v>
      </c>
      <c r="G61" s="799">
        <v>250000000</v>
      </c>
      <c r="H61" s="799">
        <v>265697159</v>
      </c>
      <c r="I61" s="800">
        <v>3.67</v>
      </c>
      <c r="J61" s="800">
        <v>6.16</v>
      </c>
      <c r="K61" s="800">
        <v>2</v>
      </c>
      <c r="L61" s="792">
        <v>44447</v>
      </c>
      <c r="M61" s="886">
        <v>44651</v>
      </c>
    </row>
    <row r="62" spans="1:13" ht="16.5" thickBot="1">
      <c r="A62" s="525" t="s">
        <v>523</v>
      </c>
      <c r="B62" s="664" t="s">
        <v>575</v>
      </c>
      <c r="C62" s="527" t="s">
        <v>319</v>
      </c>
      <c r="D62" s="527" t="s">
        <v>596</v>
      </c>
      <c r="E62" s="527" t="s">
        <v>315</v>
      </c>
      <c r="F62" s="527" t="s">
        <v>585</v>
      </c>
      <c r="G62" s="639">
        <v>250000000</v>
      </c>
      <c r="H62" s="639">
        <v>276845537</v>
      </c>
      <c r="I62" s="640">
        <v>6.8</v>
      </c>
      <c r="J62" s="640">
        <v>11.36</v>
      </c>
      <c r="K62" s="640">
        <v>1</v>
      </c>
      <c r="L62" s="523">
        <v>44447</v>
      </c>
      <c r="M62" s="520">
        <v>44651</v>
      </c>
    </row>
    <row r="63" spans="1:13" ht="16.5" thickBot="1">
      <c r="A63" s="525" t="s">
        <v>523</v>
      </c>
      <c r="B63" s="661" t="s">
        <v>575</v>
      </c>
      <c r="C63" s="527" t="s">
        <v>319</v>
      </c>
      <c r="D63" s="527" t="s">
        <v>596</v>
      </c>
      <c r="E63" s="527" t="s">
        <v>315</v>
      </c>
      <c r="F63" s="497" t="s">
        <v>586</v>
      </c>
      <c r="G63" s="639">
        <v>250000000</v>
      </c>
      <c r="H63" s="639">
        <v>267975755</v>
      </c>
      <c r="I63" s="640">
        <v>4.12</v>
      </c>
      <c r="J63" s="640">
        <v>6.01</v>
      </c>
      <c r="K63" s="640">
        <v>3</v>
      </c>
      <c r="L63" s="523">
        <v>44447</v>
      </c>
      <c r="M63" s="520">
        <v>44651</v>
      </c>
    </row>
    <row r="64" spans="1:13" s="126" customFormat="1" ht="16.5" thickBot="1">
      <c r="A64" s="497" t="s">
        <v>523</v>
      </c>
      <c r="B64" s="661" t="s">
        <v>575</v>
      </c>
      <c r="C64" s="497" t="s">
        <v>319</v>
      </c>
      <c r="D64" s="497" t="s">
        <v>596</v>
      </c>
      <c r="E64" s="497" t="s">
        <v>315</v>
      </c>
      <c r="F64" s="497" t="s">
        <v>274</v>
      </c>
      <c r="G64" s="639">
        <v>250000000</v>
      </c>
      <c r="H64" s="639">
        <v>266313459</v>
      </c>
      <c r="I64" s="640">
        <v>3.12</v>
      </c>
      <c r="J64" s="640">
        <v>5.97</v>
      </c>
      <c r="K64" s="640">
        <v>4</v>
      </c>
      <c r="L64" s="498">
        <v>44447</v>
      </c>
      <c r="M64" s="520">
        <v>44651</v>
      </c>
    </row>
    <row r="65" spans="1:13" ht="16.5" thickBot="1">
      <c r="A65" s="772" t="s">
        <v>523</v>
      </c>
      <c r="B65" s="662" t="s">
        <v>564</v>
      </c>
      <c r="C65" s="522" t="s">
        <v>320</v>
      </c>
      <c r="D65" s="522" t="s">
        <v>596</v>
      </c>
      <c r="E65" s="522" t="s">
        <v>316</v>
      </c>
      <c r="F65" s="522" t="s">
        <v>213</v>
      </c>
      <c r="G65" s="667">
        <v>400000000</v>
      </c>
      <c r="H65" s="667">
        <v>385152685</v>
      </c>
      <c r="I65" s="668">
        <v>-5.62</v>
      </c>
      <c r="J65" s="668">
        <v>-4.0999999999999996</v>
      </c>
      <c r="K65" s="668">
        <v>3</v>
      </c>
      <c r="L65" s="523">
        <v>44484</v>
      </c>
      <c r="M65" s="520">
        <v>44651</v>
      </c>
    </row>
    <row r="66" spans="1:13" ht="16.5" thickBot="1">
      <c r="A66" s="525" t="s">
        <v>523</v>
      </c>
      <c r="B66" s="670" t="s">
        <v>563</v>
      </c>
      <c r="C66" s="671" t="s">
        <v>320</v>
      </c>
      <c r="D66" s="671" t="s">
        <v>596</v>
      </c>
      <c r="E66" s="671" t="s">
        <v>316</v>
      </c>
      <c r="F66" s="671" t="s">
        <v>203</v>
      </c>
      <c r="G66" s="672">
        <v>400000000</v>
      </c>
      <c r="H66" s="672">
        <v>382506444</v>
      </c>
      <c r="I66" s="673">
        <v>-6.21</v>
      </c>
      <c r="J66" s="673">
        <v>-4.55</v>
      </c>
      <c r="K66" s="673">
        <v>4</v>
      </c>
      <c r="L66" s="523">
        <v>44484</v>
      </c>
      <c r="M66" s="520">
        <v>44651</v>
      </c>
    </row>
    <row r="67" spans="1:13" s="394" customFormat="1" ht="16.5" thickBot="1">
      <c r="A67" s="395" t="s">
        <v>523</v>
      </c>
      <c r="B67" s="666" t="s">
        <v>564</v>
      </c>
      <c r="C67" s="393" t="s">
        <v>320</v>
      </c>
      <c r="D67" s="393" t="s">
        <v>596</v>
      </c>
      <c r="E67" s="393" t="s">
        <v>316</v>
      </c>
      <c r="F67" s="393" t="s">
        <v>589</v>
      </c>
      <c r="G67" s="790">
        <v>400000000</v>
      </c>
      <c r="H67" s="790">
        <v>391626725</v>
      </c>
      <c r="I67" s="791">
        <v>-2.17</v>
      </c>
      <c r="J67" s="791">
        <v>-2.61</v>
      </c>
      <c r="K67" s="791">
        <v>1</v>
      </c>
      <c r="L67" s="792">
        <v>44484</v>
      </c>
      <c r="M67" s="886">
        <v>44651</v>
      </c>
    </row>
    <row r="68" spans="1:13" s="126" customFormat="1" ht="16.5" thickBot="1">
      <c r="A68" s="497" t="s">
        <v>523</v>
      </c>
      <c r="B68" s="661" t="s">
        <v>563</v>
      </c>
      <c r="C68" s="497" t="s">
        <v>320</v>
      </c>
      <c r="D68" s="497" t="s">
        <v>596</v>
      </c>
      <c r="E68" s="497" t="s">
        <v>316</v>
      </c>
      <c r="F68" s="497" t="s">
        <v>591</v>
      </c>
      <c r="G68" s="639">
        <v>400000000</v>
      </c>
      <c r="H68" s="639">
        <v>389519869</v>
      </c>
      <c r="I68" s="640">
        <v>-4.17</v>
      </c>
      <c r="J68" s="640">
        <v>-3.02</v>
      </c>
      <c r="K68" s="640">
        <v>2</v>
      </c>
      <c r="L68" s="498">
        <v>44484</v>
      </c>
      <c r="M68" s="520">
        <v>44651</v>
      </c>
    </row>
    <row r="69" spans="1:13" ht="16.5" thickBot="1">
      <c r="A69" s="801" t="s">
        <v>7</v>
      </c>
      <c r="B69" s="802" t="s">
        <v>564</v>
      </c>
      <c r="C69" s="801" t="s">
        <v>320</v>
      </c>
      <c r="D69" s="801" t="s">
        <v>596</v>
      </c>
      <c r="E69" s="801" t="s">
        <v>316</v>
      </c>
      <c r="F69" s="801" t="s">
        <v>568</v>
      </c>
      <c r="G69" s="803">
        <v>400000000</v>
      </c>
      <c r="H69" s="803">
        <v>380712356</v>
      </c>
      <c r="I69" s="804">
        <v>-5.94</v>
      </c>
      <c r="J69" s="804">
        <v>-5.94</v>
      </c>
      <c r="K69" s="804">
        <v>5</v>
      </c>
      <c r="L69" s="805">
        <v>44484</v>
      </c>
      <c r="M69" s="520">
        <v>44651</v>
      </c>
    </row>
    <row r="70" spans="1:13" ht="17.25" thickTop="1" thickBot="1">
      <c r="A70" s="522" t="s">
        <v>278</v>
      </c>
      <c r="B70" s="662" t="s">
        <v>468</v>
      </c>
      <c r="C70" s="522" t="s">
        <v>319</v>
      </c>
      <c r="D70" s="522" t="s">
        <v>265</v>
      </c>
      <c r="E70" s="522" t="s">
        <v>316</v>
      </c>
      <c r="F70" s="522" t="s">
        <v>304</v>
      </c>
      <c r="G70" s="667">
        <v>786579222</v>
      </c>
      <c r="H70" s="667">
        <v>963381305</v>
      </c>
      <c r="I70" s="668">
        <v>-4.84</v>
      </c>
      <c r="J70" s="668">
        <v>19.79</v>
      </c>
      <c r="K70" s="704">
        <v>1</v>
      </c>
      <c r="L70" s="523">
        <v>43640</v>
      </c>
      <c r="M70" s="520">
        <v>44651</v>
      </c>
    </row>
    <row r="71" spans="1:13" ht="16.5" thickBot="1">
      <c r="A71" s="530" t="s">
        <v>278</v>
      </c>
      <c r="B71" s="662" t="s">
        <v>678</v>
      </c>
      <c r="C71" s="522" t="s">
        <v>319</v>
      </c>
      <c r="D71" s="522" t="s">
        <v>267</v>
      </c>
      <c r="E71" s="522" t="s">
        <v>311</v>
      </c>
      <c r="F71" s="569" t="s">
        <v>289</v>
      </c>
      <c r="G71" s="593">
        <v>1003724736</v>
      </c>
      <c r="H71" s="593">
        <v>947714331</v>
      </c>
      <c r="I71" s="594">
        <v>-5.58</v>
      </c>
      <c r="J71" s="594">
        <v>-5.58</v>
      </c>
      <c r="K71" s="594">
        <v>2</v>
      </c>
      <c r="L71" s="523">
        <v>44567</v>
      </c>
      <c r="M71" s="520">
        <v>44651</v>
      </c>
    </row>
    <row r="72" spans="1:13" ht="16.5" thickBot="1">
      <c r="A72" s="521" t="s">
        <v>278</v>
      </c>
      <c r="B72" s="662" t="s">
        <v>678</v>
      </c>
      <c r="C72" s="497" t="s">
        <v>319</v>
      </c>
      <c r="D72" s="497" t="s">
        <v>267</v>
      </c>
      <c r="E72" s="497" t="s">
        <v>311</v>
      </c>
      <c r="F72" s="567" t="s">
        <v>562</v>
      </c>
      <c r="G72" s="593">
        <v>948693762</v>
      </c>
      <c r="H72" s="593">
        <v>897874183</v>
      </c>
      <c r="I72" s="594">
        <v>-5.36</v>
      </c>
      <c r="J72" s="594">
        <v>-5.36</v>
      </c>
      <c r="K72" s="594">
        <v>1</v>
      </c>
      <c r="L72" s="523">
        <v>44567</v>
      </c>
      <c r="M72" s="520">
        <v>44651</v>
      </c>
    </row>
    <row r="73" spans="1:13" ht="16.5" thickBot="1">
      <c r="A73" s="521" t="s">
        <v>27</v>
      </c>
      <c r="B73" s="661" t="s">
        <v>681</v>
      </c>
      <c r="C73" s="497" t="s">
        <v>319</v>
      </c>
      <c r="D73" s="497" t="s">
        <v>266</v>
      </c>
      <c r="E73" s="497" t="s">
        <v>314</v>
      </c>
      <c r="F73" s="497" t="s">
        <v>290</v>
      </c>
      <c r="G73" s="639">
        <v>1156987544</v>
      </c>
      <c r="H73" s="639">
        <v>1151413312</v>
      </c>
      <c r="I73" s="640">
        <v>-0.48</v>
      </c>
      <c r="J73" s="640">
        <v>-0.48</v>
      </c>
      <c r="K73" s="641">
        <v>1</v>
      </c>
      <c r="L73" s="498">
        <v>44598</v>
      </c>
      <c r="M73" s="520">
        <v>44651</v>
      </c>
    </row>
    <row r="74" spans="1:13" ht="16.5" thickBot="1">
      <c r="A74" s="521" t="s">
        <v>278</v>
      </c>
      <c r="B74" s="661" t="s">
        <v>372</v>
      </c>
      <c r="C74" s="497" t="s">
        <v>323</v>
      </c>
      <c r="D74" s="497" t="s">
        <v>265</v>
      </c>
      <c r="E74" s="497" t="s">
        <v>314</v>
      </c>
      <c r="F74" s="497" t="s">
        <v>292</v>
      </c>
      <c r="G74" s="639">
        <v>307323526</v>
      </c>
      <c r="H74" s="639">
        <v>371986143</v>
      </c>
      <c r="I74" s="640">
        <v>0.83</v>
      </c>
      <c r="J74" s="640">
        <v>25.93</v>
      </c>
      <c r="K74" s="641">
        <v>1</v>
      </c>
      <c r="L74" s="498">
        <v>43056</v>
      </c>
      <c r="M74" s="520">
        <v>44651</v>
      </c>
    </row>
    <row r="75" spans="1:13" ht="16.5" thickBot="1">
      <c r="A75" s="521" t="s">
        <v>278</v>
      </c>
      <c r="B75" s="661" t="s">
        <v>695</v>
      </c>
      <c r="C75" s="497" t="s">
        <v>319</v>
      </c>
      <c r="D75" s="497" t="s">
        <v>268</v>
      </c>
      <c r="E75" s="497" t="s">
        <v>314</v>
      </c>
      <c r="F75" s="567" t="s">
        <v>290</v>
      </c>
      <c r="G75" s="593">
        <v>304997166</v>
      </c>
      <c r="H75" s="593">
        <v>319694951</v>
      </c>
      <c r="I75" s="594">
        <v>4.82</v>
      </c>
      <c r="J75" s="594">
        <v>4.82</v>
      </c>
      <c r="K75" s="594">
        <v>2</v>
      </c>
      <c r="L75" s="498">
        <v>44626</v>
      </c>
      <c r="M75" s="520">
        <v>44651</v>
      </c>
    </row>
    <row r="76" spans="1:13" ht="16.5" thickBot="1">
      <c r="A76" s="521" t="s">
        <v>278</v>
      </c>
      <c r="B76" s="661" t="s">
        <v>695</v>
      </c>
      <c r="C76" s="497" t="s">
        <v>319</v>
      </c>
      <c r="D76" s="497" t="s">
        <v>268</v>
      </c>
      <c r="E76" s="497" t="s">
        <v>314</v>
      </c>
      <c r="F76" s="567" t="s">
        <v>293</v>
      </c>
      <c r="G76" s="593">
        <v>360436214</v>
      </c>
      <c r="H76" s="593">
        <v>377306811</v>
      </c>
      <c r="I76" s="594">
        <v>4.68</v>
      </c>
      <c r="J76" s="594">
        <v>4.68</v>
      </c>
      <c r="K76" s="594">
        <v>4</v>
      </c>
      <c r="L76" s="498">
        <v>44626</v>
      </c>
      <c r="M76" s="520">
        <v>44651</v>
      </c>
    </row>
    <row r="77" spans="1:13" ht="16.5" thickBot="1">
      <c r="A77" s="521" t="s">
        <v>278</v>
      </c>
      <c r="B77" s="661" t="s">
        <v>695</v>
      </c>
      <c r="C77" s="497" t="s">
        <v>319</v>
      </c>
      <c r="D77" s="497" t="s">
        <v>268</v>
      </c>
      <c r="E77" s="497" t="s">
        <v>314</v>
      </c>
      <c r="F77" s="567" t="s">
        <v>305</v>
      </c>
      <c r="G77" s="593">
        <v>308879836</v>
      </c>
      <c r="H77" s="593">
        <v>324079898</v>
      </c>
      <c r="I77" s="594">
        <v>4.92</v>
      </c>
      <c r="J77" s="594">
        <v>4.92</v>
      </c>
      <c r="K77" s="594">
        <v>1</v>
      </c>
      <c r="L77" s="498">
        <v>44626</v>
      </c>
      <c r="M77" s="520">
        <v>44651</v>
      </c>
    </row>
    <row r="78" spans="1:13" s="394" customFormat="1" ht="16.5" thickBot="1">
      <c r="A78" s="263" t="s">
        <v>278</v>
      </c>
      <c r="B78" s="663" t="s">
        <v>694</v>
      </c>
      <c r="C78" s="265" t="s">
        <v>319</v>
      </c>
      <c r="D78" s="265" t="s">
        <v>268</v>
      </c>
      <c r="E78" s="265" t="s">
        <v>314</v>
      </c>
      <c r="F78" s="602" t="s">
        <v>306</v>
      </c>
      <c r="G78" s="600">
        <v>360147608</v>
      </c>
      <c r="H78" s="600">
        <v>377054547</v>
      </c>
      <c r="I78" s="601">
        <v>4.6900000000000004</v>
      </c>
      <c r="J78" s="601">
        <v>4.6900000000000004</v>
      </c>
      <c r="K78" s="601">
        <v>3</v>
      </c>
      <c r="L78" s="266">
        <v>44626</v>
      </c>
      <c r="M78" s="886">
        <v>44651</v>
      </c>
    </row>
    <row r="79" spans="1:13" ht="16.5" thickBot="1">
      <c r="A79" s="521" t="s">
        <v>278</v>
      </c>
      <c r="B79" s="661" t="s">
        <v>540</v>
      </c>
      <c r="C79" s="497" t="s">
        <v>319</v>
      </c>
      <c r="D79" s="497" t="s">
        <v>268</v>
      </c>
      <c r="E79" s="497" t="s">
        <v>314</v>
      </c>
      <c r="F79" s="567" t="s">
        <v>290</v>
      </c>
      <c r="G79" s="593">
        <v>671455711</v>
      </c>
      <c r="H79" s="593">
        <v>831679303</v>
      </c>
      <c r="I79" s="594">
        <v>-1.99</v>
      </c>
      <c r="J79" s="594">
        <v>23.86</v>
      </c>
      <c r="K79" s="592">
        <v>1</v>
      </c>
      <c r="L79" s="498">
        <v>43264</v>
      </c>
      <c r="M79" s="520">
        <v>44651</v>
      </c>
    </row>
    <row r="80" spans="1:13" ht="16.5" thickBot="1">
      <c r="A80" s="521" t="s">
        <v>278</v>
      </c>
      <c r="B80" s="661" t="s">
        <v>541</v>
      </c>
      <c r="C80" s="497" t="s">
        <v>319</v>
      </c>
      <c r="D80" s="497" t="s">
        <v>266</v>
      </c>
      <c r="E80" s="497" t="s">
        <v>314</v>
      </c>
      <c r="F80" s="567" t="s">
        <v>294</v>
      </c>
      <c r="G80" s="593">
        <v>287169673</v>
      </c>
      <c r="H80" s="593">
        <v>446649036</v>
      </c>
      <c r="I80" s="594">
        <v>-7.55</v>
      </c>
      <c r="J80" s="594">
        <v>55.53</v>
      </c>
      <c r="K80" s="594">
        <v>1</v>
      </c>
      <c r="L80" s="498">
        <v>43487</v>
      </c>
      <c r="M80" s="520">
        <v>44651</v>
      </c>
    </row>
    <row r="81" spans="1:13" ht="16.5" thickBot="1">
      <c r="A81" s="521" t="s">
        <v>278</v>
      </c>
      <c r="B81" s="661" t="s">
        <v>541</v>
      </c>
      <c r="C81" s="497" t="s">
        <v>319</v>
      </c>
      <c r="D81" s="497" t="s">
        <v>266</v>
      </c>
      <c r="E81" s="497" t="s">
        <v>314</v>
      </c>
      <c r="F81" s="497" t="s">
        <v>271</v>
      </c>
      <c r="G81" s="639">
        <v>246618331</v>
      </c>
      <c r="H81" s="639">
        <v>347717671</v>
      </c>
      <c r="I81" s="640">
        <v>1.78</v>
      </c>
      <c r="J81" s="640">
        <v>40.99</v>
      </c>
      <c r="K81" s="640">
        <v>3</v>
      </c>
      <c r="L81" s="498">
        <v>43487</v>
      </c>
      <c r="M81" s="520">
        <v>44651</v>
      </c>
    </row>
    <row r="82" spans="1:13" ht="16.5" thickBot="1">
      <c r="A82" s="521" t="s">
        <v>278</v>
      </c>
      <c r="B82" s="661" t="s">
        <v>541</v>
      </c>
      <c r="C82" s="497" t="s">
        <v>319</v>
      </c>
      <c r="D82" s="497" t="s">
        <v>266</v>
      </c>
      <c r="E82" s="497" t="s">
        <v>314</v>
      </c>
      <c r="F82" s="567" t="s">
        <v>296</v>
      </c>
      <c r="G82" s="593">
        <v>503548464</v>
      </c>
      <c r="H82" s="593">
        <v>752331737</v>
      </c>
      <c r="I82" s="594">
        <v>-1.56</v>
      </c>
      <c r="J82" s="594">
        <v>49.41</v>
      </c>
      <c r="K82" s="594">
        <v>2</v>
      </c>
      <c r="L82" s="498">
        <v>43487</v>
      </c>
      <c r="M82" s="520">
        <v>44651</v>
      </c>
    </row>
    <row r="83" spans="1:13" ht="16.5" thickBot="1">
      <c r="A83" s="521" t="s">
        <v>278</v>
      </c>
      <c r="B83" s="661" t="s">
        <v>546</v>
      </c>
      <c r="C83" s="497" t="s">
        <v>319</v>
      </c>
      <c r="D83" s="497" t="s">
        <v>265</v>
      </c>
      <c r="E83" s="497" t="s">
        <v>315</v>
      </c>
      <c r="F83" s="567" t="s">
        <v>279</v>
      </c>
      <c r="G83" s="593">
        <v>713987040</v>
      </c>
      <c r="H83" s="593">
        <v>905698812</v>
      </c>
      <c r="I83" s="594">
        <v>1.06</v>
      </c>
      <c r="J83" s="594">
        <v>27.82</v>
      </c>
      <c r="K83" s="592">
        <v>1</v>
      </c>
      <c r="L83" s="498">
        <v>43614</v>
      </c>
      <c r="M83" s="520">
        <v>44651</v>
      </c>
    </row>
    <row r="84" spans="1:13" ht="16.5" thickBot="1">
      <c r="A84" s="521" t="s">
        <v>278</v>
      </c>
      <c r="B84" s="661" t="s">
        <v>547</v>
      </c>
      <c r="C84" s="497" t="s">
        <v>319</v>
      </c>
      <c r="D84" s="497" t="s">
        <v>265</v>
      </c>
      <c r="E84" s="497" t="s">
        <v>315</v>
      </c>
      <c r="F84" s="567" t="s">
        <v>280</v>
      </c>
      <c r="G84" s="593">
        <v>610886182</v>
      </c>
      <c r="H84" s="593">
        <v>755182695</v>
      </c>
      <c r="I84" s="594">
        <v>-5.0199999999999996</v>
      </c>
      <c r="J84" s="594">
        <v>19.579999999999998</v>
      </c>
      <c r="K84" s="594">
        <v>2</v>
      </c>
      <c r="L84" s="498">
        <v>43704</v>
      </c>
      <c r="M84" s="520">
        <v>44651</v>
      </c>
    </row>
    <row r="85" spans="1:13" ht="16.5" thickBot="1">
      <c r="A85" s="521" t="s">
        <v>278</v>
      </c>
      <c r="B85" s="661" t="s">
        <v>547</v>
      </c>
      <c r="C85" s="497" t="s">
        <v>319</v>
      </c>
      <c r="D85" s="497" t="s">
        <v>265</v>
      </c>
      <c r="E85" s="497" t="s">
        <v>315</v>
      </c>
      <c r="F85" s="567" t="s">
        <v>281</v>
      </c>
      <c r="G85" s="593">
        <v>126937100</v>
      </c>
      <c r="H85" s="593">
        <v>160425821</v>
      </c>
      <c r="I85" s="594">
        <v>-5.26</v>
      </c>
      <c r="J85" s="594">
        <v>26.38</v>
      </c>
      <c r="K85" s="594">
        <v>1</v>
      </c>
      <c r="L85" s="498">
        <v>43704</v>
      </c>
      <c r="M85" s="520">
        <v>44651</v>
      </c>
    </row>
    <row r="86" spans="1:13" ht="16.5" thickBot="1">
      <c r="A86" s="521" t="s">
        <v>278</v>
      </c>
      <c r="B86" s="661" t="s">
        <v>554</v>
      </c>
      <c r="C86" s="497" t="s">
        <v>319</v>
      </c>
      <c r="D86" s="497" t="s">
        <v>265</v>
      </c>
      <c r="E86" s="497" t="s">
        <v>316</v>
      </c>
      <c r="F86" s="567" t="s">
        <v>301</v>
      </c>
      <c r="G86" s="593">
        <v>155447975</v>
      </c>
      <c r="H86" s="593">
        <v>159811499</v>
      </c>
      <c r="I86" s="594">
        <v>-2.57</v>
      </c>
      <c r="J86" s="594">
        <v>2.81</v>
      </c>
      <c r="K86" s="594">
        <v>1</v>
      </c>
      <c r="L86" s="498">
        <v>44397</v>
      </c>
      <c r="M86" s="520">
        <v>44651</v>
      </c>
    </row>
    <row r="87" spans="1:13" ht="16.5" thickBot="1">
      <c r="A87" s="521" t="s">
        <v>278</v>
      </c>
      <c r="B87" s="661" t="s">
        <v>554</v>
      </c>
      <c r="C87" s="497" t="s">
        <v>357</v>
      </c>
      <c r="D87" s="497" t="s">
        <v>265</v>
      </c>
      <c r="E87" s="497" t="s">
        <v>316</v>
      </c>
      <c r="F87" s="567" t="s">
        <v>291</v>
      </c>
      <c r="G87" s="593">
        <v>594592070</v>
      </c>
      <c r="H87" s="593">
        <v>581282188</v>
      </c>
      <c r="I87" s="594">
        <v>-6.41</v>
      </c>
      <c r="J87" s="594">
        <v>-2.2400000000000002</v>
      </c>
      <c r="K87" s="594">
        <v>3</v>
      </c>
      <c r="L87" s="498">
        <v>44397</v>
      </c>
      <c r="M87" s="520">
        <v>44651</v>
      </c>
    </row>
    <row r="88" spans="1:13" ht="16.5" thickBot="1">
      <c r="A88" s="521" t="s">
        <v>278</v>
      </c>
      <c r="B88" s="661" t="s">
        <v>554</v>
      </c>
      <c r="C88" s="497" t="s">
        <v>319</v>
      </c>
      <c r="D88" s="497" t="s">
        <v>265</v>
      </c>
      <c r="E88" s="497" t="s">
        <v>316</v>
      </c>
      <c r="F88" s="567" t="s">
        <v>517</v>
      </c>
      <c r="G88" s="593">
        <v>311387682</v>
      </c>
      <c r="H88" s="593">
        <v>305331836</v>
      </c>
      <c r="I88" s="594">
        <v>-3.35</v>
      </c>
      <c r="J88" s="594">
        <v>-1.94</v>
      </c>
      <c r="K88" s="594">
        <v>2</v>
      </c>
      <c r="L88" s="498">
        <v>44397</v>
      </c>
      <c r="M88" s="520">
        <v>44651</v>
      </c>
    </row>
    <row r="89" spans="1:13" ht="16.5" thickBot="1">
      <c r="A89" s="521" t="s">
        <v>278</v>
      </c>
      <c r="B89" s="661" t="s">
        <v>554</v>
      </c>
      <c r="C89" s="497" t="s">
        <v>319</v>
      </c>
      <c r="D89" s="497" t="s">
        <v>265</v>
      </c>
      <c r="E89" s="497" t="s">
        <v>316</v>
      </c>
      <c r="F89" s="567" t="s">
        <v>302</v>
      </c>
      <c r="G89" s="593">
        <v>254823294</v>
      </c>
      <c r="H89" s="593">
        <v>238475860</v>
      </c>
      <c r="I89" s="594">
        <v>-8.18</v>
      </c>
      <c r="J89" s="594">
        <v>-6.42</v>
      </c>
      <c r="K89" s="594">
        <v>4</v>
      </c>
      <c r="L89" s="498">
        <v>44397</v>
      </c>
      <c r="M89" s="520">
        <v>44651</v>
      </c>
    </row>
    <row r="90" spans="1:13" ht="16.5" thickBot="1">
      <c r="A90" s="521" t="s">
        <v>278</v>
      </c>
      <c r="B90" s="661" t="s">
        <v>370</v>
      </c>
      <c r="C90" s="497" t="s">
        <v>319</v>
      </c>
      <c r="D90" s="497" t="s">
        <v>268</v>
      </c>
      <c r="E90" s="497" t="s">
        <v>314</v>
      </c>
      <c r="F90" s="567" t="s">
        <v>290</v>
      </c>
      <c r="G90" s="593">
        <v>150000000</v>
      </c>
      <c r="H90" s="593">
        <v>226553512</v>
      </c>
      <c r="I90" s="594">
        <v>-4.6399999999999997</v>
      </c>
      <c r="J90" s="594">
        <v>59.63</v>
      </c>
      <c r="K90" s="594">
        <v>4</v>
      </c>
      <c r="L90" s="498">
        <v>42908</v>
      </c>
      <c r="M90" s="520">
        <v>44651</v>
      </c>
    </row>
    <row r="91" spans="1:13" ht="16.5" thickBot="1">
      <c r="A91" s="521" t="s">
        <v>278</v>
      </c>
      <c r="B91" s="661" t="s">
        <v>370</v>
      </c>
      <c r="C91" s="497" t="s">
        <v>319</v>
      </c>
      <c r="D91" s="497" t="s">
        <v>268</v>
      </c>
      <c r="E91" s="497" t="s">
        <v>314</v>
      </c>
      <c r="F91" s="567" t="s">
        <v>517</v>
      </c>
      <c r="G91" s="593">
        <v>150000000</v>
      </c>
      <c r="H91" s="593">
        <v>227640770</v>
      </c>
      <c r="I91" s="594">
        <v>-4.79</v>
      </c>
      <c r="J91" s="594">
        <v>60.54</v>
      </c>
      <c r="K91" s="594">
        <v>3</v>
      </c>
      <c r="L91" s="498">
        <v>42908</v>
      </c>
      <c r="M91" s="520">
        <v>44651</v>
      </c>
    </row>
    <row r="92" spans="1:13" ht="16.5" thickBot="1">
      <c r="A92" s="521" t="s">
        <v>278</v>
      </c>
      <c r="B92" s="661" t="s">
        <v>370</v>
      </c>
      <c r="C92" s="497" t="s">
        <v>319</v>
      </c>
      <c r="D92" s="497" t="s">
        <v>268</v>
      </c>
      <c r="E92" s="497" t="s">
        <v>314</v>
      </c>
      <c r="F92" s="567" t="s">
        <v>293</v>
      </c>
      <c r="G92" s="593">
        <v>150000000</v>
      </c>
      <c r="H92" s="593">
        <v>227762857</v>
      </c>
      <c r="I92" s="594">
        <v>-4.71</v>
      </c>
      <c r="J92" s="594">
        <v>60.55</v>
      </c>
      <c r="K92" s="594">
        <v>2</v>
      </c>
      <c r="L92" s="498">
        <v>42908</v>
      </c>
      <c r="M92" s="520">
        <v>44651</v>
      </c>
    </row>
    <row r="93" spans="1:13" ht="16.5" thickBot="1">
      <c r="A93" s="521" t="s">
        <v>278</v>
      </c>
      <c r="B93" s="661" t="s">
        <v>370</v>
      </c>
      <c r="C93" s="497" t="s">
        <v>319</v>
      </c>
      <c r="D93" s="497" t="s">
        <v>268</v>
      </c>
      <c r="E93" s="497" t="s">
        <v>314</v>
      </c>
      <c r="F93" s="567" t="s">
        <v>309</v>
      </c>
      <c r="G93" s="593">
        <v>150000000</v>
      </c>
      <c r="H93" s="593">
        <v>228121910</v>
      </c>
      <c r="I93" s="594">
        <v>-4.66</v>
      </c>
      <c r="J93" s="594">
        <v>60.72</v>
      </c>
      <c r="K93" s="594">
        <v>1</v>
      </c>
      <c r="L93" s="498">
        <v>42908</v>
      </c>
      <c r="M93" s="520">
        <v>44651</v>
      </c>
    </row>
    <row r="94" spans="1:13" s="394" customFormat="1" ht="16.5" thickBot="1">
      <c r="A94" s="263" t="s">
        <v>278</v>
      </c>
      <c r="B94" s="663" t="s">
        <v>371</v>
      </c>
      <c r="C94" s="265" t="s">
        <v>319</v>
      </c>
      <c r="D94" s="265" t="s">
        <v>317</v>
      </c>
      <c r="E94" s="265" t="s">
        <v>311</v>
      </c>
      <c r="F94" s="602" t="s">
        <v>474</v>
      </c>
      <c r="G94" s="600">
        <v>300000000</v>
      </c>
      <c r="H94" s="600">
        <v>326612764</v>
      </c>
      <c r="I94" s="601">
        <v>-2.97</v>
      </c>
      <c r="J94" s="601">
        <v>9.39</v>
      </c>
      <c r="K94" s="601">
        <v>2</v>
      </c>
      <c r="L94" s="266">
        <v>42941</v>
      </c>
      <c r="M94" s="886">
        <v>44651</v>
      </c>
    </row>
    <row r="95" spans="1:13" ht="16.5" thickBot="1">
      <c r="A95" s="521" t="s">
        <v>278</v>
      </c>
      <c r="B95" s="661" t="s">
        <v>371</v>
      </c>
      <c r="C95" s="497" t="s">
        <v>319</v>
      </c>
      <c r="D95" s="497" t="s">
        <v>317</v>
      </c>
      <c r="E95" s="497" t="s">
        <v>311</v>
      </c>
      <c r="F95" s="567" t="s">
        <v>304</v>
      </c>
      <c r="G95" s="593">
        <v>300000000</v>
      </c>
      <c r="H95" s="593">
        <v>324470834</v>
      </c>
      <c r="I95" s="594">
        <v>-7.89</v>
      </c>
      <c r="J95" s="594">
        <v>7.88</v>
      </c>
      <c r="K95" s="594">
        <v>3</v>
      </c>
      <c r="L95" s="498">
        <v>42941</v>
      </c>
      <c r="M95" s="520">
        <v>44651</v>
      </c>
    </row>
    <row r="96" spans="1:13" ht="16.5" thickBot="1">
      <c r="A96" s="521" t="s">
        <v>278</v>
      </c>
      <c r="B96" s="661" t="s">
        <v>371</v>
      </c>
      <c r="C96" s="497" t="s">
        <v>319</v>
      </c>
      <c r="D96" s="497" t="s">
        <v>317</v>
      </c>
      <c r="E96" s="497" t="s">
        <v>311</v>
      </c>
      <c r="F96" s="567" t="s">
        <v>282</v>
      </c>
      <c r="G96" s="593">
        <v>300000000</v>
      </c>
      <c r="H96" s="593">
        <v>313700549</v>
      </c>
      <c r="I96" s="594">
        <v>-1.59</v>
      </c>
      <c r="J96" s="594">
        <v>6.14</v>
      </c>
      <c r="K96" s="594">
        <v>4</v>
      </c>
      <c r="L96" s="498">
        <v>42941</v>
      </c>
      <c r="M96" s="520">
        <v>44651</v>
      </c>
    </row>
    <row r="97" spans="1:13" ht="16.5" thickBot="1">
      <c r="A97" s="525" t="s">
        <v>278</v>
      </c>
      <c r="B97" s="664" t="s">
        <v>356</v>
      </c>
      <c r="C97" s="527" t="s">
        <v>319</v>
      </c>
      <c r="D97" s="527" t="s">
        <v>317</v>
      </c>
      <c r="E97" s="527" t="s">
        <v>311</v>
      </c>
      <c r="F97" s="570" t="s">
        <v>276</v>
      </c>
      <c r="G97" s="593">
        <v>300000000</v>
      </c>
      <c r="H97" s="593">
        <v>336095504</v>
      </c>
      <c r="I97" s="594">
        <v>-3.04</v>
      </c>
      <c r="J97" s="594">
        <v>13.86</v>
      </c>
      <c r="K97" s="594">
        <v>1</v>
      </c>
      <c r="L97" s="528">
        <v>42941</v>
      </c>
      <c r="M97" s="520">
        <v>44651</v>
      </c>
    </row>
    <row r="98" spans="1:13" s="394" customFormat="1" ht="16.5" thickBot="1">
      <c r="A98" s="395" t="s">
        <v>27</v>
      </c>
      <c r="B98" s="666" t="s">
        <v>442</v>
      </c>
      <c r="C98" s="393" t="s">
        <v>319</v>
      </c>
      <c r="D98" s="393" t="s">
        <v>317</v>
      </c>
      <c r="E98" s="393" t="s">
        <v>313</v>
      </c>
      <c r="F98" s="604" t="s">
        <v>306</v>
      </c>
      <c r="G98" s="600">
        <v>40000000</v>
      </c>
      <c r="H98" s="600">
        <v>36258856</v>
      </c>
      <c r="I98" s="601">
        <v>-1.52</v>
      </c>
      <c r="J98" s="601">
        <v>4.3899999999999997</v>
      </c>
      <c r="K98" s="601">
        <v>5</v>
      </c>
      <c r="L98" s="266">
        <v>43488</v>
      </c>
      <c r="M98" s="886">
        <v>44651</v>
      </c>
    </row>
    <row r="99" spans="1:13" ht="16.5" thickBot="1">
      <c r="A99" s="525" t="s">
        <v>27</v>
      </c>
      <c r="B99" s="664" t="s">
        <v>442</v>
      </c>
      <c r="C99" s="527" t="s">
        <v>319</v>
      </c>
      <c r="D99" s="527" t="s">
        <v>317</v>
      </c>
      <c r="E99" s="527" t="s">
        <v>313</v>
      </c>
      <c r="F99" s="570" t="s">
        <v>292</v>
      </c>
      <c r="G99" s="593">
        <v>80000000</v>
      </c>
      <c r="H99" s="593">
        <v>111581710</v>
      </c>
      <c r="I99" s="594">
        <v>-2.12</v>
      </c>
      <c r="J99" s="594">
        <v>43.94</v>
      </c>
      <c r="K99" s="594">
        <v>1</v>
      </c>
      <c r="L99" s="498">
        <v>43488</v>
      </c>
      <c r="M99" s="520">
        <v>44651</v>
      </c>
    </row>
    <row r="100" spans="1:13" ht="16.5" thickBot="1">
      <c r="A100" s="525" t="s">
        <v>27</v>
      </c>
      <c r="B100" s="664" t="s">
        <v>442</v>
      </c>
      <c r="C100" s="527" t="s">
        <v>319</v>
      </c>
      <c r="D100" s="527" t="s">
        <v>317</v>
      </c>
      <c r="E100" s="527" t="s">
        <v>313</v>
      </c>
      <c r="F100" s="570" t="s">
        <v>296</v>
      </c>
      <c r="G100" s="593">
        <v>80000000</v>
      </c>
      <c r="H100" s="593">
        <v>99109459</v>
      </c>
      <c r="I100" s="594">
        <v>-3.1</v>
      </c>
      <c r="J100" s="594">
        <v>31.34</v>
      </c>
      <c r="K100" s="594">
        <v>3</v>
      </c>
      <c r="L100" s="498">
        <v>43488</v>
      </c>
      <c r="M100" s="520">
        <v>44651</v>
      </c>
    </row>
    <row r="101" spans="1:13" ht="16.5" thickBot="1">
      <c r="A101" s="525" t="s">
        <v>27</v>
      </c>
      <c r="B101" s="661" t="s">
        <v>442</v>
      </c>
      <c r="C101" s="527" t="s">
        <v>319</v>
      </c>
      <c r="D101" s="527" t="s">
        <v>317</v>
      </c>
      <c r="E101" s="527" t="s">
        <v>313</v>
      </c>
      <c r="F101" s="567" t="s">
        <v>444</v>
      </c>
      <c r="G101" s="593">
        <v>80000000</v>
      </c>
      <c r="H101" s="593">
        <v>108174056</v>
      </c>
      <c r="I101" s="594">
        <v>-5.18</v>
      </c>
      <c r="J101" s="594">
        <v>38.340000000000003</v>
      </c>
      <c r="K101" s="594">
        <v>2</v>
      </c>
      <c r="L101" s="498">
        <v>43488</v>
      </c>
      <c r="M101" s="520">
        <v>44651</v>
      </c>
    </row>
    <row r="102" spans="1:13" s="126" customFormat="1" ht="16.5" thickBot="1">
      <c r="A102" s="497" t="s">
        <v>27</v>
      </c>
      <c r="B102" s="661" t="s">
        <v>442</v>
      </c>
      <c r="C102" s="497" t="s">
        <v>319</v>
      </c>
      <c r="D102" s="497" t="s">
        <v>317</v>
      </c>
      <c r="E102" s="497" t="s">
        <v>313</v>
      </c>
      <c r="F102" s="567" t="s">
        <v>293</v>
      </c>
      <c r="G102" s="593">
        <v>80000000</v>
      </c>
      <c r="H102" s="593">
        <v>95233735</v>
      </c>
      <c r="I102" s="594">
        <v>-2.83</v>
      </c>
      <c r="J102" s="594">
        <v>25.75</v>
      </c>
      <c r="K102" s="594">
        <v>4</v>
      </c>
      <c r="L102" s="498">
        <v>43488</v>
      </c>
      <c r="M102" s="520">
        <v>44651</v>
      </c>
    </row>
    <row r="103" spans="1:13" s="394" customFormat="1" ht="16.5" thickBot="1">
      <c r="A103" s="776" t="s">
        <v>27</v>
      </c>
      <c r="B103" s="797" t="s">
        <v>575</v>
      </c>
      <c r="C103" s="798" t="s">
        <v>319</v>
      </c>
      <c r="D103" s="798" t="s">
        <v>596</v>
      </c>
      <c r="E103" s="798" t="s">
        <v>576</v>
      </c>
      <c r="F103" s="798" t="s">
        <v>284</v>
      </c>
      <c r="G103" s="799">
        <v>30000000</v>
      </c>
      <c r="H103" s="799">
        <v>31830890</v>
      </c>
      <c r="I103" s="800">
        <v>3.65</v>
      </c>
      <c r="J103" s="800">
        <v>6.1</v>
      </c>
      <c r="K103" s="800">
        <v>4</v>
      </c>
      <c r="L103" s="792">
        <v>44447</v>
      </c>
      <c r="M103" s="886">
        <v>44651</v>
      </c>
    </row>
    <row r="104" spans="1:13" ht="16.5" thickBot="1">
      <c r="A104" s="525" t="s">
        <v>27</v>
      </c>
      <c r="B104" s="664" t="s">
        <v>575</v>
      </c>
      <c r="C104" s="527" t="s">
        <v>319</v>
      </c>
      <c r="D104" s="527" t="s">
        <v>596</v>
      </c>
      <c r="E104" s="527" t="s">
        <v>576</v>
      </c>
      <c r="F104" s="527" t="s">
        <v>577</v>
      </c>
      <c r="G104" s="639">
        <v>30000000</v>
      </c>
      <c r="H104" s="639">
        <v>33520046</v>
      </c>
      <c r="I104" s="640">
        <v>6.81</v>
      </c>
      <c r="J104" s="640">
        <v>11.73</v>
      </c>
      <c r="K104" s="640">
        <v>1</v>
      </c>
      <c r="L104" s="523">
        <v>44447</v>
      </c>
      <c r="M104" s="520">
        <v>44651</v>
      </c>
    </row>
    <row r="105" spans="1:13" ht="16.5" thickBot="1">
      <c r="A105" s="525" t="s">
        <v>27</v>
      </c>
      <c r="B105" s="661" t="s">
        <v>575</v>
      </c>
      <c r="C105" s="527" t="s">
        <v>319</v>
      </c>
      <c r="D105" s="527" t="s">
        <v>596</v>
      </c>
      <c r="E105" s="527" t="s">
        <v>576</v>
      </c>
      <c r="F105" s="497" t="s">
        <v>300</v>
      </c>
      <c r="G105" s="639">
        <v>30000000</v>
      </c>
      <c r="H105" s="639">
        <v>31892683</v>
      </c>
      <c r="I105" s="640">
        <v>4.12</v>
      </c>
      <c r="J105" s="640">
        <v>6.31</v>
      </c>
      <c r="K105" s="640">
        <v>2</v>
      </c>
      <c r="L105" s="523">
        <v>44447</v>
      </c>
      <c r="M105" s="520">
        <v>44651</v>
      </c>
    </row>
    <row r="106" spans="1:13" ht="16.5" thickBot="1">
      <c r="A106" s="533" t="s">
        <v>27</v>
      </c>
      <c r="B106" s="665" t="s">
        <v>575</v>
      </c>
      <c r="C106" s="533" t="s">
        <v>319</v>
      </c>
      <c r="D106" s="533" t="s">
        <v>596</v>
      </c>
      <c r="E106" s="533" t="s">
        <v>315</v>
      </c>
      <c r="F106" s="533" t="s">
        <v>274</v>
      </c>
      <c r="G106" s="674">
        <v>30000000</v>
      </c>
      <c r="H106" s="674">
        <v>31853016</v>
      </c>
      <c r="I106" s="796">
        <v>3.17</v>
      </c>
      <c r="J106" s="796">
        <v>6.18</v>
      </c>
      <c r="K106" s="796">
        <v>3</v>
      </c>
      <c r="L106" s="534">
        <v>44447</v>
      </c>
      <c r="M106" s="520">
        <v>44651</v>
      </c>
    </row>
    <row r="107" spans="1:13" ht="17.25" thickTop="1" thickBot="1">
      <c r="A107" s="521" t="s">
        <v>283</v>
      </c>
      <c r="B107" s="661" t="s">
        <v>374</v>
      </c>
      <c r="C107" s="497" t="s">
        <v>324</v>
      </c>
      <c r="D107" s="497" t="s">
        <v>265</v>
      </c>
      <c r="E107" s="497" t="s">
        <v>314</v>
      </c>
      <c r="F107" s="567" t="s">
        <v>294</v>
      </c>
      <c r="G107" s="628">
        <v>134445625</v>
      </c>
      <c r="H107" s="628">
        <v>130432205</v>
      </c>
      <c r="I107" s="636">
        <v>-5.14</v>
      </c>
      <c r="J107" s="636">
        <v>-4.1100000000000003</v>
      </c>
      <c r="K107" s="637">
        <v>1</v>
      </c>
      <c r="L107" s="498">
        <v>43010</v>
      </c>
      <c r="M107" s="520">
        <v>44651</v>
      </c>
    </row>
    <row r="108" spans="1:13" ht="16.5" thickBot="1">
      <c r="A108" s="521" t="s">
        <v>283</v>
      </c>
      <c r="B108" s="661" t="s">
        <v>375</v>
      </c>
      <c r="C108" s="497" t="s">
        <v>319</v>
      </c>
      <c r="D108" s="497" t="s">
        <v>265</v>
      </c>
      <c r="E108" s="497" t="s">
        <v>314</v>
      </c>
      <c r="F108" s="567" t="s">
        <v>271</v>
      </c>
      <c r="G108" s="593">
        <v>1696084601</v>
      </c>
      <c r="H108" s="593">
        <v>1595907668</v>
      </c>
      <c r="I108" s="594">
        <v>-7.64</v>
      </c>
      <c r="J108" s="594">
        <v>-5.91</v>
      </c>
      <c r="K108" s="592">
        <v>1</v>
      </c>
      <c r="L108" s="498">
        <v>42675</v>
      </c>
      <c r="M108" s="520">
        <v>44651</v>
      </c>
    </row>
    <row r="109" spans="1:13" ht="16.5" thickBot="1">
      <c r="A109" s="521" t="s">
        <v>283</v>
      </c>
      <c r="B109" s="661" t="s">
        <v>548</v>
      </c>
      <c r="C109" s="497" t="s">
        <v>324</v>
      </c>
      <c r="D109" s="497" t="s">
        <v>265</v>
      </c>
      <c r="E109" s="497" t="s">
        <v>311</v>
      </c>
      <c r="F109" s="705" t="s">
        <v>497</v>
      </c>
      <c r="G109" s="639">
        <v>300039317</v>
      </c>
      <c r="H109" s="639">
        <v>301217188</v>
      </c>
      <c r="I109" s="640">
        <v>-10.25</v>
      </c>
      <c r="J109" s="640">
        <v>0.39</v>
      </c>
      <c r="K109" s="641">
        <v>1</v>
      </c>
      <c r="L109" s="498">
        <v>43040</v>
      </c>
      <c r="M109" s="520">
        <v>44651</v>
      </c>
    </row>
    <row r="110" spans="1:13" ht="16.5" thickBot="1">
      <c r="A110" s="521" t="s">
        <v>283</v>
      </c>
      <c r="B110" s="661" t="s">
        <v>492</v>
      </c>
      <c r="C110" s="497" t="s">
        <v>319</v>
      </c>
      <c r="D110" s="497" t="s">
        <v>265</v>
      </c>
      <c r="E110" s="497" t="s">
        <v>311</v>
      </c>
      <c r="F110" s="567" t="s">
        <v>296</v>
      </c>
      <c r="G110" s="593">
        <v>358235765</v>
      </c>
      <c r="H110" s="593">
        <v>340616885</v>
      </c>
      <c r="I110" s="594">
        <v>-6</v>
      </c>
      <c r="J110" s="594">
        <v>-4.92</v>
      </c>
      <c r="K110" s="594">
        <v>2</v>
      </c>
      <c r="L110" s="498">
        <v>43864</v>
      </c>
      <c r="M110" s="520">
        <v>44651</v>
      </c>
    </row>
    <row r="111" spans="1:13" ht="16.5" thickBot="1">
      <c r="A111" s="521" t="s">
        <v>283</v>
      </c>
      <c r="B111" s="661" t="s">
        <v>492</v>
      </c>
      <c r="C111" s="497" t="s">
        <v>319</v>
      </c>
      <c r="D111" s="497" t="s">
        <v>265</v>
      </c>
      <c r="E111" s="497" t="s">
        <v>311</v>
      </c>
      <c r="F111" s="567" t="s">
        <v>289</v>
      </c>
      <c r="G111" s="593">
        <v>934536253</v>
      </c>
      <c r="H111" s="593">
        <v>898481156</v>
      </c>
      <c r="I111" s="594">
        <v>-6.12</v>
      </c>
      <c r="J111" s="594">
        <v>-3.27</v>
      </c>
      <c r="K111" s="594">
        <v>1</v>
      </c>
      <c r="L111" s="498">
        <v>43864</v>
      </c>
      <c r="M111" s="520">
        <v>44651</v>
      </c>
    </row>
    <row r="112" spans="1:13" ht="16.5" thickBot="1">
      <c r="A112" s="521" t="s">
        <v>283</v>
      </c>
      <c r="B112" s="662" t="s">
        <v>507</v>
      </c>
      <c r="C112" s="497" t="s">
        <v>319</v>
      </c>
      <c r="D112" s="497" t="s">
        <v>268</v>
      </c>
      <c r="E112" s="497" t="s">
        <v>314</v>
      </c>
      <c r="F112" s="567" t="s">
        <v>309</v>
      </c>
      <c r="G112" s="593">
        <v>423550185</v>
      </c>
      <c r="H112" s="593">
        <v>542173153</v>
      </c>
      <c r="I112" s="594">
        <v>-8.34</v>
      </c>
      <c r="J112" s="594">
        <v>28.01</v>
      </c>
      <c r="K112" s="594">
        <v>2</v>
      </c>
      <c r="L112" s="498">
        <v>44054</v>
      </c>
      <c r="M112" s="520">
        <v>44651</v>
      </c>
    </row>
    <row r="113" spans="1:13" ht="16.5" thickBot="1">
      <c r="A113" s="521" t="s">
        <v>283</v>
      </c>
      <c r="B113" s="662" t="s">
        <v>507</v>
      </c>
      <c r="C113" s="497" t="s">
        <v>319</v>
      </c>
      <c r="D113" s="497" t="s">
        <v>268</v>
      </c>
      <c r="E113" s="497" t="s">
        <v>314</v>
      </c>
      <c r="F113" s="567" t="s">
        <v>273</v>
      </c>
      <c r="G113" s="593">
        <v>423212022</v>
      </c>
      <c r="H113" s="593">
        <v>541066733</v>
      </c>
      <c r="I113" s="594">
        <v>-8.34</v>
      </c>
      <c r="J113" s="594">
        <v>27.85</v>
      </c>
      <c r="K113" s="594">
        <v>3</v>
      </c>
      <c r="L113" s="498">
        <v>44054</v>
      </c>
      <c r="M113" s="520">
        <v>44651</v>
      </c>
    </row>
    <row r="114" spans="1:13" ht="16.5" thickBot="1">
      <c r="A114" s="521" t="s">
        <v>283</v>
      </c>
      <c r="B114" s="662" t="s">
        <v>507</v>
      </c>
      <c r="C114" s="497" t="s">
        <v>319</v>
      </c>
      <c r="D114" s="497" t="s">
        <v>268</v>
      </c>
      <c r="E114" s="497" t="s">
        <v>314</v>
      </c>
      <c r="F114" s="567" t="s">
        <v>298</v>
      </c>
      <c r="G114" s="593">
        <v>422872469</v>
      </c>
      <c r="H114" s="593">
        <v>541443701</v>
      </c>
      <c r="I114" s="594">
        <v>-8.44</v>
      </c>
      <c r="J114" s="594">
        <v>28.04</v>
      </c>
      <c r="K114" s="594">
        <v>1</v>
      </c>
      <c r="L114" s="498">
        <v>44054</v>
      </c>
      <c r="M114" s="520">
        <v>44651</v>
      </c>
    </row>
    <row r="115" spans="1:13" ht="16.5" thickBot="1">
      <c r="A115" s="521" t="s">
        <v>283</v>
      </c>
      <c r="B115" s="661" t="s">
        <v>550</v>
      </c>
      <c r="C115" s="497" t="s">
        <v>319</v>
      </c>
      <c r="D115" s="497" t="s">
        <v>265</v>
      </c>
      <c r="E115" s="497" t="s">
        <v>315</v>
      </c>
      <c r="F115" s="567" t="s">
        <v>299</v>
      </c>
      <c r="G115" s="593">
        <v>103110456</v>
      </c>
      <c r="H115" s="593">
        <v>257901171</v>
      </c>
      <c r="I115" s="594">
        <v>8.08</v>
      </c>
      <c r="J115" s="594">
        <v>41.01</v>
      </c>
      <c r="K115" s="594">
        <v>1</v>
      </c>
      <c r="L115" s="498">
        <v>44099</v>
      </c>
      <c r="M115" s="520">
        <v>44651</v>
      </c>
    </row>
    <row r="116" spans="1:13" ht="16.5" thickBot="1">
      <c r="A116" s="521" t="s">
        <v>283</v>
      </c>
      <c r="B116" s="661" t="s">
        <v>550</v>
      </c>
      <c r="C116" s="497" t="s">
        <v>319</v>
      </c>
      <c r="D116" s="497" t="s">
        <v>265</v>
      </c>
      <c r="E116" s="497" t="s">
        <v>315</v>
      </c>
      <c r="F116" s="567" t="s">
        <v>300</v>
      </c>
      <c r="G116" s="593">
        <v>334158139</v>
      </c>
      <c r="H116" s="593">
        <v>417011256</v>
      </c>
      <c r="I116" s="594">
        <v>2.52</v>
      </c>
      <c r="J116" s="594">
        <v>24.79</v>
      </c>
      <c r="K116" s="594">
        <v>3</v>
      </c>
      <c r="L116" s="498">
        <v>44099</v>
      </c>
      <c r="M116" s="520">
        <v>44651</v>
      </c>
    </row>
    <row r="117" spans="1:13" ht="16.5" thickBot="1">
      <c r="A117" s="521" t="s">
        <v>283</v>
      </c>
      <c r="B117" s="661" t="s">
        <v>549</v>
      </c>
      <c r="C117" s="497" t="s">
        <v>319</v>
      </c>
      <c r="D117" s="497" t="s">
        <v>265</v>
      </c>
      <c r="E117" s="497" t="s">
        <v>315</v>
      </c>
      <c r="F117" s="567" t="s">
        <v>274</v>
      </c>
      <c r="G117" s="593">
        <v>265570288</v>
      </c>
      <c r="H117" s="593">
        <v>360854277</v>
      </c>
      <c r="I117" s="594">
        <v>3.34</v>
      </c>
      <c r="J117" s="594">
        <v>35.880000000000003</v>
      </c>
      <c r="K117" s="594">
        <v>2</v>
      </c>
      <c r="L117" s="498">
        <v>44099</v>
      </c>
      <c r="M117" s="520">
        <v>44651</v>
      </c>
    </row>
    <row r="118" spans="1:13" s="394" customFormat="1" ht="16.5" thickBot="1">
      <c r="A118" s="263" t="s">
        <v>283</v>
      </c>
      <c r="B118" s="663" t="s">
        <v>551</v>
      </c>
      <c r="C118" s="265" t="s">
        <v>319</v>
      </c>
      <c r="D118" s="265" t="s">
        <v>265</v>
      </c>
      <c r="E118" s="265" t="s">
        <v>315</v>
      </c>
      <c r="F118" s="602" t="s">
        <v>284</v>
      </c>
      <c r="G118" s="600">
        <v>379525997</v>
      </c>
      <c r="H118" s="600">
        <v>489813583</v>
      </c>
      <c r="I118" s="601">
        <v>-5.5</v>
      </c>
      <c r="J118" s="601">
        <v>46.9</v>
      </c>
      <c r="K118" s="601">
        <v>1</v>
      </c>
      <c r="L118" s="266">
        <v>44099</v>
      </c>
      <c r="M118" s="886">
        <v>44651</v>
      </c>
    </row>
    <row r="119" spans="1:13" ht="16.5" thickBot="1">
      <c r="A119" s="521" t="s">
        <v>283</v>
      </c>
      <c r="B119" s="661" t="s">
        <v>551</v>
      </c>
      <c r="C119" s="497" t="s">
        <v>319</v>
      </c>
      <c r="D119" s="497" t="s">
        <v>265</v>
      </c>
      <c r="E119" s="497" t="s">
        <v>315</v>
      </c>
      <c r="F119" s="567" t="s">
        <v>280</v>
      </c>
      <c r="G119" s="593">
        <v>343981408</v>
      </c>
      <c r="H119" s="593">
        <v>450342927</v>
      </c>
      <c r="I119" s="594">
        <v>-5.0199999999999996</v>
      </c>
      <c r="J119" s="594">
        <v>34.799999999999997</v>
      </c>
      <c r="K119" s="594">
        <v>2</v>
      </c>
      <c r="L119" s="498">
        <v>44099</v>
      </c>
      <c r="M119" s="520">
        <v>44651</v>
      </c>
    </row>
    <row r="120" spans="1:13" ht="16.5" thickBot="1">
      <c r="A120" s="521" t="s">
        <v>283</v>
      </c>
      <c r="B120" s="661" t="s">
        <v>539</v>
      </c>
      <c r="C120" s="497" t="s">
        <v>319</v>
      </c>
      <c r="D120" s="497" t="s">
        <v>266</v>
      </c>
      <c r="E120" s="497" t="s">
        <v>311</v>
      </c>
      <c r="F120" s="567" t="s">
        <v>562</v>
      </c>
      <c r="G120" s="593">
        <v>122855665</v>
      </c>
      <c r="H120" s="593">
        <v>109789973</v>
      </c>
      <c r="I120" s="594">
        <v>-6.28</v>
      </c>
      <c r="J120" s="594">
        <v>-10.63</v>
      </c>
      <c r="K120" s="594">
        <v>1</v>
      </c>
      <c r="L120" s="498">
        <v>44148</v>
      </c>
      <c r="M120" s="520">
        <v>44651</v>
      </c>
    </row>
    <row r="121" spans="1:13" ht="16.5" thickBot="1">
      <c r="A121" s="521" t="s">
        <v>283</v>
      </c>
      <c r="B121" s="661" t="s">
        <v>554</v>
      </c>
      <c r="C121" s="497" t="s">
        <v>319</v>
      </c>
      <c r="D121" s="497" t="s">
        <v>265</v>
      </c>
      <c r="E121" s="497" t="s">
        <v>316</v>
      </c>
      <c r="F121" s="567" t="s">
        <v>301</v>
      </c>
      <c r="G121" s="593">
        <v>194927948</v>
      </c>
      <c r="H121" s="593">
        <v>200315915</v>
      </c>
      <c r="I121" s="594">
        <v>-2.58</v>
      </c>
      <c r="J121" s="594">
        <v>2.76</v>
      </c>
      <c r="K121" s="594">
        <v>1</v>
      </c>
      <c r="L121" s="498">
        <v>44397</v>
      </c>
      <c r="M121" s="520">
        <v>44651</v>
      </c>
    </row>
    <row r="122" spans="1:13" ht="16.5" thickBot="1">
      <c r="A122" s="521" t="s">
        <v>283</v>
      </c>
      <c r="B122" s="661" t="s">
        <v>554</v>
      </c>
      <c r="C122" s="497" t="s">
        <v>319</v>
      </c>
      <c r="D122" s="497" t="s">
        <v>265</v>
      </c>
      <c r="E122" s="497" t="s">
        <v>316</v>
      </c>
      <c r="F122" s="567" t="s">
        <v>291</v>
      </c>
      <c r="G122" s="593">
        <v>426766888</v>
      </c>
      <c r="H122" s="593">
        <v>417144788</v>
      </c>
      <c r="I122" s="594">
        <v>-6.4</v>
      </c>
      <c r="J122" s="594">
        <v>-2.25</v>
      </c>
      <c r="K122" s="594">
        <v>3</v>
      </c>
      <c r="L122" s="498">
        <v>44397</v>
      </c>
      <c r="M122" s="520">
        <v>44651</v>
      </c>
    </row>
    <row r="123" spans="1:13" ht="16.5" thickBot="1">
      <c r="A123" s="521" t="s">
        <v>283</v>
      </c>
      <c r="B123" s="661" t="s">
        <v>554</v>
      </c>
      <c r="C123" s="497" t="s">
        <v>319</v>
      </c>
      <c r="D123" s="497" t="s">
        <v>265</v>
      </c>
      <c r="E123" s="497" t="s">
        <v>316</v>
      </c>
      <c r="F123" s="567" t="s">
        <v>517</v>
      </c>
      <c r="G123" s="593">
        <v>326338852</v>
      </c>
      <c r="H123" s="593">
        <v>319873754</v>
      </c>
      <c r="I123" s="594">
        <v>-3.37</v>
      </c>
      <c r="J123" s="594">
        <v>-1.98</v>
      </c>
      <c r="K123" s="594">
        <v>2</v>
      </c>
      <c r="L123" s="498">
        <v>44397</v>
      </c>
      <c r="M123" s="520">
        <v>44651</v>
      </c>
    </row>
    <row r="124" spans="1:13" ht="16.5" thickBot="1">
      <c r="A124" s="521" t="s">
        <v>283</v>
      </c>
      <c r="B124" s="661" t="s">
        <v>554</v>
      </c>
      <c r="C124" s="497" t="s">
        <v>319</v>
      </c>
      <c r="D124" s="497" t="s">
        <v>265</v>
      </c>
      <c r="E124" s="497" t="s">
        <v>316</v>
      </c>
      <c r="F124" s="567" t="s">
        <v>302</v>
      </c>
      <c r="G124" s="593">
        <v>317911365</v>
      </c>
      <c r="H124" s="593">
        <v>297521327</v>
      </c>
      <c r="I124" s="594">
        <v>-8.19</v>
      </c>
      <c r="J124" s="594">
        <v>-6.41</v>
      </c>
      <c r="K124" s="594">
        <v>4</v>
      </c>
      <c r="L124" s="498">
        <v>44397</v>
      </c>
      <c r="M124" s="520">
        <v>44651</v>
      </c>
    </row>
    <row r="125" spans="1:13" ht="16.5" thickBot="1">
      <c r="A125" s="521" t="s">
        <v>283</v>
      </c>
      <c r="B125" s="661" t="s">
        <v>557</v>
      </c>
      <c r="C125" s="497" t="s">
        <v>323</v>
      </c>
      <c r="D125" s="497" t="s">
        <v>266</v>
      </c>
      <c r="E125" s="497" t="s">
        <v>314</v>
      </c>
      <c r="F125" s="567" t="s">
        <v>290</v>
      </c>
      <c r="G125" s="593">
        <v>151969815</v>
      </c>
      <c r="H125" s="593">
        <v>146343604</v>
      </c>
      <c r="I125" s="594">
        <v>-4.66</v>
      </c>
      <c r="J125" s="594">
        <v>-3.7</v>
      </c>
      <c r="K125" s="594">
        <v>1</v>
      </c>
      <c r="L125" s="498">
        <v>44432</v>
      </c>
      <c r="M125" s="520">
        <v>44651</v>
      </c>
    </row>
    <row r="126" spans="1:13" ht="16.5" thickBot="1">
      <c r="A126" s="521" t="s">
        <v>283</v>
      </c>
      <c r="B126" s="661" t="s">
        <v>370</v>
      </c>
      <c r="C126" s="497" t="s">
        <v>319</v>
      </c>
      <c r="D126" s="497" t="s">
        <v>268</v>
      </c>
      <c r="E126" s="497" t="s">
        <v>314</v>
      </c>
      <c r="F126" s="567" t="s">
        <v>290</v>
      </c>
      <c r="G126" s="593">
        <v>125000000</v>
      </c>
      <c r="H126" s="593">
        <v>178708126</v>
      </c>
      <c r="I126" s="594">
        <v>-4.62</v>
      </c>
      <c r="J126" s="594">
        <v>59.64</v>
      </c>
      <c r="K126" s="594">
        <v>4</v>
      </c>
      <c r="L126" s="498">
        <v>42908</v>
      </c>
      <c r="M126" s="520">
        <v>44651</v>
      </c>
    </row>
    <row r="127" spans="1:13" ht="16.5" thickBot="1">
      <c r="A127" s="521" t="s">
        <v>283</v>
      </c>
      <c r="B127" s="661" t="s">
        <v>370</v>
      </c>
      <c r="C127" s="497" t="s">
        <v>319</v>
      </c>
      <c r="D127" s="497" t="s">
        <v>268</v>
      </c>
      <c r="E127" s="497" t="s">
        <v>314</v>
      </c>
      <c r="F127" s="567" t="s">
        <v>517</v>
      </c>
      <c r="G127" s="593">
        <v>125000000</v>
      </c>
      <c r="H127" s="593">
        <v>179132360</v>
      </c>
      <c r="I127" s="594">
        <v>-4.8</v>
      </c>
      <c r="J127" s="594">
        <v>60.35</v>
      </c>
      <c r="K127" s="594">
        <v>3</v>
      </c>
      <c r="L127" s="498">
        <v>42908</v>
      </c>
      <c r="M127" s="520">
        <v>44651</v>
      </c>
    </row>
    <row r="128" spans="1:13" ht="16.5" thickBot="1">
      <c r="A128" s="521" t="s">
        <v>283</v>
      </c>
      <c r="B128" s="661" t="s">
        <v>370</v>
      </c>
      <c r="C128" s="497" t="s">
        <v>319</v>
      </c>
      <c r="D128" s="497" t="s">
        <v>268</v>
      </c>
      <c r="E128" s="497" t="s">
        <v>314</v>
      </c>
      <c r="F128" s="567" t="s">
        <v>293</v>
      </c>
      <c r="G128" s="593">
        <v>125000000</v>
      </c>
      <c r="H128" s="593">
        <v>179079028</v>
      </c>
      <c r="I128" s="594">
        <v>-4.7</v>
      </c>
      <c r="J128" s="594">
        <v>60.47</v>
      </c>
      <c r="K128" s="594">
        <v>2</v>
      </c>
      <c r="L128" s="498">
        <v>42908</v>
      </c>
      <c r="M128" s="520">
        <v>44651</v>
      </c>
    </row>
    <row r="129" spans="1:13" ht="16.5" thickBot="1">
      <c r="A129" s="521" t="s">
        <v>283</v>
      </c>
      <c r="B129" s="661" t="s">
        <v>370</v>
      </c>
      <c r="C129" s="497" t="s">
        <v>319</v>
      </c>
      <c r="D129" s="497" t="s">
        <v>268</v>
      </c>
      <c r="E129" s="497" t="s">
        <v>314</v>
      </c>
      <c r="F129" s="567" t="s">
        <v>309</v>
      </c>
      <c r="G129" s="593">
        <v>125000000</v>
      </c>
      <c r="H129" s="593">
        <v>179543086</v>
      </c>
      <c r="I129" s="594">
        <v>-4.66</v>
      </c>
      <c r="J129" s="594">
        <v>60.62</v>
      </c>
      <c r="K129" s="594">
        <v>1</v>
      </c>
      <c r="L129" s="498">
        <v>42908</v>
      </c>
      <c r="M129" s="520">
        <v>44651</v>
      </c>
    </row>
    <row r="130" spans="1:13" s="394" customFormat="1" ht="16.5" thickBot="1">
      <c r="A130" s="263" t="s">
        <v>283</v>
      </c>
      <c r="B130" s="663" t="s">
        <v>371</v>
      </c>
      <c r="C130" s="265" t="s">
        <v>319</v>
      </c>
      <c r="D130" s="265" t="s">
        <v>317</v>
      </c>
      <c r="E130" s="265" t="s">
        <v>311</v>
      </c>
      <c r="F130" s="602" t="s">
        <v>303</v>
      </c>
      <c r="G130" s="600">
        <v>100000000</v>
      </c>
      <c r="H130" s="600">
        <v>108366475</v>
      </c>
      <c r="I130" s="601">
        <v>-3.04</v>
      </c>
      <c r="J130" s="601">
        <v>9.2799999999999994</v>
      </c>
      <c r="K130" s="601">
        <v>2</v>
      </c>
      <c r="L130" s="266">
        <v>42941</v>
      </c>
      <c r="M130" s="886">
        <v>44651</v>
      </c>
    </row>
    <row r="131" spans="1:13" ht="16.5" thickBot="1">
      <c r="A131" s="521" t="s">
        <v>283</v>
      </c>
      <c r="B131" s="661" t="s">
        <v>371</v>
      </c>
      <c r="C131" s="497" t="s">
        <v>319</v>
      </c>
      <c r="D131" s="497" t="s">
        <v>317</v>
      </c>
      <c r="E131" s="497" t="s">
        <v>311</v>
      </c>
      <c r="F131" s="567" t="s">
        <v>304</v>
      </c>
      <c r="G131" s="593">
        <v>300000000</v>
      </c>
      <c r="H131" s="593">
        <v>294773488</v>
      </c>
      <c r="I131" s="594">
        <v>-6.75</v>
      </c>
      <c r="J131" s="594">
        <v>8.73</v>
      </c>
      <c r="K131" s="594">
        <v>3</v>
      </c>
      <c r="L131" s="498">
        <v>42941</v>
      </c>
      <c r="M131" s="520">
        <v>44651</v>
      </c>
    </row>
    <row r="132" spans="1:13" ht="16.5" thickBot="1">
      <c r="A132" s="521" t="s">
        <v>283</v>
      </c>
      <c r="B132" s="661" t="s">
        <v>371</v>
      </c>
      <c r="C132" s="497" t="s">
        <v>319</v>
      </c>
      <c r="D132" s="497" t="s">
        <v>317</v>
      </c>
      <c r="E132" s="497" t="s">
        <v>311</v>
      </c>
      <c r="F132" s="567" t="s">
        <v>282</v>
      </c>
      <c r="G132" s="593">
        <v>100000000</v>
      </c>
      <c r="H132" s="593">
        <v>104188499</v>
      </c>
      <c r="I132" s="594">
        <v>-1.59</v>
      </c>
      <c r="J132" s="594">
        <v>6.05</v>
      </c>
      <c r="K132" s="594">
        <v>4</v>
      </c>
      <c r="L132" s="498">
        <v>42941</v>
      </c>
      <c r="M132" s="520">
        <v>44651</v>
      </c>
    </row>
    <row r="133" spans="1:13" ht="16.5" thickBot="1">
      <c r="A133" s="531" t="s">
        <v>283</v>
      </c>
      <c r="B133" s="665" t="s">
        <v>356</v>
      </c>
      <c r="C133" s="533" t="s">
        <v>319</v>
      </c>
      <c r="D133" s="533" t="s">
        <v>317</v>
      </c>
      <c r="E133" s="533" t="s">
        <v>311</v>
      </c>
      <c r="F133" s="571" t="s">
        <v>276</v>
      </c>
      <c r="G133" s="629">
        <v>300000000</v>
      </c>
      <c r="H133" s="629">
        <v>306682278</v>
      </c>
      <c r="I133" s="638">
        <v>-2.75</v>
      </c>
      <c r="J133" s="638">
        <v>14.45</v>
      </c>
      <c r="K133" s="638">
        <v>1</v>
      </c>
      <c r="L133" s="534">
        <v>42941</v>
      </c>
      <c r="M133" s="520">
        <v>44651</v>
      </c>
    </row>
    <row r="134" spans="1:13" ht="17.25" thickTop="1" thickBot="1">
      <c r="A134" s="530" t="s">
        <v>285</v>
      </c>
      <c r="B134" s="662" t="s">
        <v>507</v>
      </c>
      <c r="C134" s="522" t="s">
        <v>319</v>
      </c>
      <c r="D134" s="522" t="s">
        <v>268</v>
      </c>
      <c r="E134" s="522" t="s">
        <v>313</v>
      </c>
      <c r="F134" s="522" t="s">
        <v>309</v>
      </c>
      <c r="G134" s="667">
        <v>279504715</v>
      </c>
      <c r="H134" s="667">
        <v>357744943</v>
      </c>
      <c r="I134" s="668">
        <v>-8.35</v>
      </c>
      <c r="J134" s="668">
        <v>27.99</v>
      </c>
      <c r="K134" s="668">
        <v>2</v>
      </c>
      <c r="L134" s="523">
        <v>44054</v>
      </c>
      <c r="M134" s="520">
        <v>44651</v>
      </c>
    </row>
    <row r="135" spans="1:13" ht="16.5" thickBot="1">
      <c r="A135" s="521" t="s">
        <v>285</v>
      </c>
      <c r="B135" s="662" t="s">
        <v>507</v>
      </c>
      <c r="C135" s="497" t="s">
        <v>319</v>
      </c>
      <c r="D135" s="497" t="s">
        <v>268</v>
      </c>
      <c r="E135" s="497" t="s">
        <v>314</v>
      </c>
      <c r="F135" s="567" t="s">
        <v>273</v>
      </c>
      <c r="G135" s="593">
        <v>279205663</v>
      </c>
      <c r="H135" s="593">
        <v>356766242</v>
      </c>
      <c r="I135" s="594">
        <v>-8.32</v>
      </c>
      <c r="J135" s="594">
        <v>27.78</v>
      </c>
      <c r="K135" s="594">
        <v>3</v>
      </c>
      <c r="L135" s="523">
        <v>44054</v>
      </c>
      <c r="M135" s="520">
        <v>44651</v>
      </c>
    </row>
    <row r="136" spans="1:13" ht="16.5" thickBot="1">
      <c r="A136" s="521" t="s">
        <v>285</v>
      </c>
      <c r="B136" s="662" t="s">
        <v>507</v>
      </c>
      <c r="C136" s="497" t="s">
        <v>319</v>
      </c>
      <c r="D136" s="497" t="s">
        <v>268</v>
      </c>
      <c r="E136" s="497" t="s">
        <v>314</v>
      </c>
      <c r="F136" s="497" t="s">
        <v>298</v>
      </c>
      <c r="G136" s="639">
        <v>278841018</v>
      </c>
      <c r="H136" s="639">
        <v>357129697</v>
      </c>
      <c r="I136" s="640">
        <v>-8.44</v>
      </c>
      <c r="J136" s="640">
        <v>28.08</v>
      </c>
      <c r="K136" s="640">
        <v>1</v>
      </c>
      <c r="L136" s="523">
        <v>44054</v>
      </c>
      <c r="M136" s="520">
        <v>44651</v>
      </c>
    </row>
    <row r="137" spans="1:13" s="394" customFormat="1" ht="16.5" thickBot="1">
      <c r="A137" s="263" t="s">
        <v>285</v>
      </c>
      <c r="B137" s="663" t="s">
        <v>551</v>
      </c>
      <c r="C137" s="265" t="s">
        <v>319</v>
      </c>
      <c r="D137" s="265" t="s">
        <v>265</v>
      </c>
      <c r="E137" s="265" t="s">
        <v>315</v>
      </c>
      <c r="F137" s="602" t="s">
        <v>284</v>
      </c>
      <c r="G137" s="600">
        <v>115859702</v>
      </c>
      <c r="H137" s="600">
        <v>170233525</v>
      </c>
      <c r="I137" s="601">
        <v>-5.45</v>
      </c>
      <c r="J137" s="601">
        <v>46.93</v>
      </c>
      <c r="K137" s="601">
        <v>1</v>
      </c>
      <c r="L137" s="266">
        <v>44099</v>
      </c>
      <c r="M137" s="886">
        <v>44651</v>
      </c>
    </row>
    <row r="138" spans="1:13" ht="16.5" thickBot="1">
      <c r="A138" s="521" t="s">
        <v>285</v>
      </c>
      <c r="B138" s="661" t="s">
        <v>551</v>
      </c>
      <c r="C138" s="497" t="s">
        <v>319</v>
      </c>
      <c r="D138" s="497" t="s">
        <v>265</v>
      </c>
      <c r="E138" s="497" t="s">
        <v>315</v>
      </c>
      <c r="F138" s="567" t="s">
        <v>280</v>
      </c>
      <c r="G138" s="593">
        <v>170968577</v>
      </c>
      <c r="H138" s="593">
        <v>230445305</v>
      </c>
      <c r="I138" s="594">
        <v>-5.03</v>
      </c>
      <c r="J138" s="594">
        <v>34.79</v>
      </c>
      <c r="K138" s="594">
        <v>2</v>
      </c>
      <c r="L138" s="498">
        <v>44099</v>
      </c>
      <c r="M138" s="520">
        <v>44651</v>
      </c>
    </row>
    <row r="139" spans="1:13" ht="16.5" thickBot="1">
      <c r="A139" s="521" t="s">
        <v>285</v>
      </c>
      <c r="B139" s="661" t="s">
        <v>555</v>
      </c>
      <c r="C139" s="497" t="s">
        <v>319</v>
      </c>
      <c r="D139" s="497" t="s">
        <v>266</v>
      </c>
      <c r="E139" s="497" t="s">
        <v>311</v>
      </c>
      <c r="F139" s="497" t="s">
        <v>562</v>
      </c>
      <c r="G139" s="639">
        <v>294532220</v>
      </c>
      <c r="H139" s="639">
        <v>262569840</v>
      </c>
      <c r="I139" s="640">
        <v>-6.53</v>
      </c>
      <c r="J139" s="640">
        <v>-10.85</v>
      </c>
      <c r="K139" s="640">
        <v>1</v>
      </c>
      <c r="L139" s="498">
        <v>44148</v>
      </c>
      <c r="M139" s="520">
        <v>44651</v>
      </c>
    </row>
    <row r="140" spans="1:13" ht="16.5" thickBot="1">
      <c r="A140" s="521" t="s">
        <v>285</v>
      </c>
      <c r="B140" s="661" t="s">
        <v>557</v>
      </c>
      <c r="C140" s="497" t="s">
        <v>323</v>
      </c>
      <c r="D140" s="497" t="s">
        <v>266</v>
      </c>
      <c r="E140" s="497" t="s">
        <v>314</v>
      </c>
      <c r="F140" s="684" t="s">
        <v>530</v>
      </c>
      <c r="G140" s="684">
        <v>151227051</v>
      </c>
      <c r="H140" s="593">
        <v>145588638</v>
      </c>
      <c r="I140" s="594">
        <v>-4.6900000000000004</v>
      </c>
      <c r="J140" s="594">
        <v>-3.73</v>
      </c>
      <c r="K140" s="594">
        <v>1</v>
      </c>
      <c r="L140" s="498">
        <v>44432</v>
      </c>
      <c r="M140" s="520">
        <v>44651</v>
      </c>
    </row>
    <row r="141" spans="1:13" ht="16.5" thickBot="1">
      <c r="A141" s="521" t="s">
        <v>285</v>
      </c>
      <c r="B141" s="661" t="s">
        <v>370</v>
      </c>
      <c r="C141" s="497" t="s">
        <v>319</v>
      </c>
      <c r="D141" s="497" t="s">
        <v>268</v>
      </c>
      <c r="E141" s="497" t="s">
        <v>314</v>
      </c>
      <c r="F141" s="567" t="s">
        <v>290</v>
      </c>
      <c r="G141" s="593">
        <v>125000000</v>
      </c>
      <c r="H141" s="593">
        <v>182193694</v>
      </c>
      <c r="I141" s="594">
        <v>-4.62</v>
      </c>
      <c r="J141" s="594">
        <v>59.81</v>
      </c>
      <c r="K141" s="594">
        <v>4</v>
      </c>
      <c r="L141" s="498">
        <v>42908</v>
      </c>
      <c r="M141" s="520">
        <v>44651</v>
      </c>
    </row>
    <row r="142" spans="1:13" ht="16.5" thickBot="1">
      <c r="A142" s="521" t="s">
        <v>285</v>
      </c>
      <c r="B142" s="661" t="s">
        <v>370</v>
      </c>
      <c r="C142" s="497" t="s">
        <v>319</v>
      </c>
      <c r="D142" s="497" t="s">
        <v>268</v>
      </c>
      <c r="E142" s="497" t="s">
        <v>314</v>
      </c>
      <c r="F142" s="567" t="s">
        <v>517</v>
      </c>
      <c r="G142" s="593">
        <v>125000000</v>
      </c>
      <c r="H142" s="593">
        <v>182552238</v>
      </c>
      <c r="I142" s="594">
        <v>-4.8</v>
      </c>
      <c r="J142" s="594">
        <v>60.31</v>
      </c>
      <c r="K142" s="594">
        <v>3</v>
      </c>
      <c r="L142" s="498">
        <v>42908</v>
      </c>
      <c r="M142" s="520">
        <v>44651</v>
      </c>
    </row>
    <row r="143" spans="1:13" ht="16.5" thickBot="1">
      <c r="A143" s="521" t="s">
        <v>285</v>
      </c>
      <c r="B143" s="661" t="s">
        <v>370</v>
      </c>
      <c r="C143" s="497" t="s">
        <v>319</v>
      </c>
      <c r="D143" s="497" t="s">
        <v>268</v>
      </c>
      <c r="E143" s="497" t="s">
        <v>314</v>
      </c>
      <c r="F143" s="567" t="s">
        <v>293</v>
      </c>
      <c r="G143" s="593">
        <v>125000000</v>
      </c>
      <c r="H143" s="593">
        <v>182758297</v>
      </c>
      <c r="I143" s="594">
        <v>-4.79</v>
      </c>
      <c r="J143" s="594">
        <v>60.91</v>
      </c>
      <c r="K143" s="594">
        <v>1</v>
      </c>
      <c r="L143" s="498">
        <v>42908</v>
      </c>
      <c r="M143" s="520">
        <v>44651</v>
      </c>
    </row>
    <row r="144" spans="1:13" ht="16.5" thickBot="1">
      <c r="A144" s="521" t="s">
        <v>285</v>
      </c>
      <c r="B144" s="661" t="s">
        <v>370</v>
      </c>
      <c r="C144" s="497" t="s">
        <v>319</v>
      </c>
      <c r="D144" s="497" t="s">
        <v>268</v>
      </c>
      <c r="E144" s="497" t="s">
        <v>314</v>
      </c>
      <c r="F144" s="567" t="s">
        <v>309</v>
      </c>
      <c r="G144" s="593">
        <v>125000000</v>
      </c>
      <c r="H144" s="593">
        <v>182978899</v>
      </c>
      <c r="I144" s="594">
        <v>-4.66</v>
      </c>
      <c r="J144" s="594">
        <v>60.61</v>
      </c>
      <c r="K144" s="594">
        <v>2</v>
      </c>
      <c r="L144" s="498">
        <v>42908</v>
      </c>
      <c r="M144" s="520">
        <v>44651</v>
      </c>
    </row>
    <row r="145" spans="1:13" s="394" customFormat="1" ht="16.5" thickBot="1">
      <c r="A145" s="263" t="s">
        <v>285</v>
      </c>
      <c r="B145" s="663" t="s">
        <v>371</v>
      </c>
      <c r="C145" s="265" t="s">
        <v>319</v>
      </c>
      <c r="D145" s="265" t="s">
        <v>317</v>
      </c>
      <c r="E145" s="265" t="s">
        <v>311</v>
      </c>
      <c r="F145" s="602" t="s">
        <v>303</v>
      </c>
      <c r="G145" s="600">
        <v>100000000</v>
      </c>
      <c r="H145" s="600">
        <v>109203028</v>
      </c>
      <c r="I145" s="601">
        <v>-2.99</v>
      </c>
      <c r="J145" s="601">
        <v>9.3000000000000007</v>
      </c>
      <c r="K145" s="601">
        <v>2</v>
      </c>
      <c r="L145" s="266">
        <v>42941</v>
      </c>
      <c r="M145" s="886">
        <v>44651</v>
      </c>
    </row>
    <row r="146" spans="1:13" ht="16.5" thickBot="1">
      <c r="A146" s="521" t="s">
        <v>285</v>
      </c>
      <c r="B146" s="661" t="s">
        <v>371</v>
      </c>
      <c r="C146" s="497" t="s">
        <v>319</v>
      </c>
      <c r="D146" s="497" t="s">
        <v>317</v>
      </c>
      <c r="E146" s="497" t="s">
        <v>311</v>
      </c>
      <c r="F146" s="567" t="s">
        <v>304</v>
      </c>
      <c r="G146" s="593">
        <v>150000000</v>
      </c>
      <c r="H146" s="593">
        <v>155862947</v>
      </c>
      <c r="I146" s="594">
        <v>-7.67</v>
      </c>
      <c r="J146" s="594">
        <v>8</v>
      </c>
      <c r="K146" s="594">
        <v>3</v>
      </c>
      <c r="L146" s="498">
        <v>42941</v>
      </c>
      <c r="M146" s="520">
        <v>44651</v>
      </c>
    </row>
    <row r="147" spans="1:13" ht="16.5" thickBot="1">
      <c r="A147" s="521" t="s">
        <v>285</v>
      </c>
      <c r="B147" s="661" t="s">
        <v>371</v>
      </c>
      <c r="C147" s="497" t="s">
        <v>319</v>
      </c>
      <c r="D147" s="497" t="s">
        <v>317</v>
      </c>
      <c r="E147" s="497" t="s">
        <v>311</v>
      </c>
      <c r="F147" s="567" t="s">
        <v>282</v>
      </c>
      <c r="G147" s="593">
        <v>100000000</v>
      </c>
      <c r="H147" s="593">
        <v>104889090</v>
      </c>
      <c r="I147" s="594">
        <v>-1.55</v>
      </c>
      <c r="J147" s="594">
        <v>6.22</v>
      </c>
      <c r="K147" s="594">
        <v>4</v>
      </c>
      <c r="L147" s="498">
        <v>42941</v>
      </c>
      <c r="M147" s="520">
        <v>44651</v>
      </c>
    </row>
    <row r="148" spans="1:13" ht="16.5" thickBot="1">
      <c r="A148" s="525" t="s">
        <v>285</v>
      </c>
      <c r="B148" s="664" t="s">
        <v>356</v>
      </c>
      <c r="C148" s="527" t="s">
        <v>319</v>
      </c>
      <c r="D148" s="527" t="s">
        <v>317</v>
      </c>
      <c r="E148" s="527" t="s">
        <v>311</v>
      </c>
      <c r="F148" s="570" t="s">
        <v>276</v>
      </c>
      <c r="G148" s="593">
        <v>150000000</v>
      </c>
      <c r="H148" s="593">
        <v>160972092</v>
      </c>
      <c r="I148" s="594">
        <v>-3.09</v>
      </c>
      <c r="J148" s="594">
        <v>13.91</v>
      </c>
      <c r="K148" s="594">
        <v>1</v>
      </c>
      <c r="L148" s="528">
        <v>42941</v>
      </c>
      <c r="M148" s="520">
        <v>44651</v>
      </c>
    </row>
    <row r="149" spans="1:13" s="394" customFormat="1" ht="16.5" thickBot="1">
      <c r="A149" s="395" t="s">
        <v>285</v>
      </c>
      <c r="B149" s="663" t="s">
        <v>442</v>
      </c>
      <c r="C149" s="265" t="s">
        <v>319</v>
      </c>
      <c r="D149" s="265" t="s">
        <v>317</v>
      </c>
      <c r="E149" s="265" t="s">
        <v>313</v>
      </c>
      <c r="F149" s="602" t="s">
        <v>306</v>
      </c>
      <c r="G149" s="600">
        <v>40000000</v>
      </c>
      <c r="H149" s="600">
        <v>36254192</v>
      </c>
      <c r="I149" s="601">
        <v>-1.53</v>
      </c>
      <c r="J149" s="601">
        <v>4.38</v>
      </c>
      <c r="K149" s="601">
        <v>5</v>
      </c>
      <c r="L149" s="266">
        <v>43488</v>
      </c>
      <c r="M149" s="886">
        <v>44651</v>
      </c>
    </row>
    <row r="150" spans="1:13" ht="16.5" thickBot="1">
      <c r="A150" s="525" t="s">
        <v>285</v>
      </c>
      <c r="B150" s="661" t="s">
        <v>442</v>
      </c>
      <c r="C150" s="497" t="s">
        <v>319</v>
      </c>
      <c r="D150" s="497" t="s">
        <v>317</v>
      </c>
      <c r="E150" s="497" t="s">
        <v>313</v>
      </c>
      <c r="F150" s="567" t="s">
        <v>292</v>
      </c>
      <c r="G150" s="593">
        <v>80000000</v>
      </c>
      <c r="H150" s="593">
        <v>111629826</v>
      </c>
      <c r="I150" s="594">
        <v>-2.09</v>
      </c>
      <c r="J150" s="594">
        <v>44</v>
      </c>
      <c r="K150" s="594">
        <v>1</v>
      </c>
      <c r="L150" s="498">
        <v>43488</v>
      </c>
      <c r="M150" s="520">
        <v>44651</v>
      </c>
    </row>
    <row r="151" spans="1:13" ht="16.5" thickBot="1">
      <c r="A151" s="525" t="s">
        <v>285</v>
      </c>
      <c r="B151" s="661" t="s">
        <v>442</v>
      </c>
      <c r="C151" s="497" t="s">
        <v>319</v>
      </c>
      <c r="D151" s="497" t="s">
        <v>317</v>
      </c>
      <c r="E151" s="497" t="s">
        <v>313</v>
      </c>
      <c r="F151" s="567" t="s">
        <v>296</v>
      </c>
      <c r="G151" s="593">
        <v>120000000</v>
      </c>
      <c r="H151" s="593">
        <v>150776682</v>
      </c>
      <c r="I151" s="594">
        <v>-3.09</v>
      </c>
      <c r="J151" s="594">
        <v>31.27</v>
      </c>
      <c r="K151" s="594">
        <v>3</v>
      </c>
      <c r="L151" s="498">
        <v>43488</v>
      </c>
      <c r="M151" s="520">
        <v>44651</v>
      </c>
    </row>
    <row r="152" spans="1:13" ht="16.5" thickBot="1">
      <c r="A152" s="525" t="s">
        <v>285</v>
      </c>
      <c r="B152" s="661" t="s">
        <v>442</v>
      </c>
      <c r="C152" s="497" t="s">
        <v>319</v>
      </c>
      <c r="D152" s="497" t="s">
        <v>317</v>
      </c>
      <c r="E152" s="497" t="s">
        <v>566</v>
      </c>
      <c r="F152" s="567" t="s">
        <v>446</v>
      </c>
      <c r="G152" s="593">
        <v>80000000</v>
      </c>
      <c r="H152" s="593">
        <v>108199236</v>
      </c>
      <c r="I152" s="594">
        <v>-5.18</v>
      </c>
      <c r="J152" s="594">
        <v>38.4</v>
      </c>
      <c r="K152" s="594">
        <v>2</v>
      </c>
      <c r="L152" s="498">
        <v>43488</v>
      </c>
      <c r="M152" s="520">
        <v>44651</v>
      </c>
    </row>
    <row r="153" spans="1:13" ht="16.5" thickBot="1">
      <c r="A153" s="497" t="s">
        <v>445</v>
      </c>
      <c r="B153" s="661" t="s">
        <v>442</v>
      </c>
      <c r="C153" s="497" t="s">
        <v>319</v>
      </c>
      <c r="D153" s="497" t="s">
        <v>317</v>
      </c>
      <c r="E153" s="497" t="s">
        <v>313</v>
      </c>
      <c r="F153" s="567" t="s">
        <v>293</v>
      </c>
      <c r="G153" s="593">
        <v>120000000</v>
      </c>
      <c r="H153" s="593">
        <v>146438306</v>
      </c>
      <c r="I153" s="594">
        <v>-2.85</v>
      </c>
      <c r="J153" s="594">
        <v>25.41</v>
      </c>
      <c r="K153" s="594">
        <v>4</v>
      </c>
      <c r="L153" s="498">
        <v>43488</v>
      </c>
      <c r="M153" s="520">
        <v>44651</v>
      </c>
    </row>
    <row r="154" spans="1:13" ht="16.5" thickBot="1">
      <c r="A154" s="497" t="s">
        <v>445</v>
      </c>
      <c r="B154" s="661" t="s">
        <v>514</v>
      </c>
      <c r="C154" s="497" t="s">
        <v>320</v>
      </c>
      <c r="D154" s="497" t="s">
        <v>267</v>
      </c>
      <c r="E154" s="497" t="s">
        <v>312</v>
      </c>
      <c r="F154" s="567" t="s">
        <v>517</v>
      </c>
      <c r="G154" s="593">
        <v>60000000</v>
      </c>
      <c r="H154" s="593">
        <v>56620691</v>
      </c>
      <c r="I154" s="594">
        <v>-7.09</v>
      </c>
      <c r="J154" s="594">
        <v>-7.32</v>
      </c>
      <c r="K154" s="594">
        <v>2</v>
      </c>
      <c r="L154" s="498">
        <v>44209</v>
      </c>
      <c r="M154" s="520">
        <v>44651</v>
      </c>
    </row>
    <row r="155" spans="1:13" ht="16.5" thickBot="1">
      <c r="A155" s="497" t="s">
        <v>445</v>
      </c>
      <c r="B155" s="670" t="s">
        <v>514</v>
      </c>
      <c r="C155" s="671" t="s">
        <v>320</v>
      </c>
      <c r="D155" s="671" t="s">
        <v>267</v>
      </c>
      <c r="E155" s="671" t="s">
        <v>312</v>
      </c>
      <c r="F155" s="685" t="s">
        <v>529</v>
      </c>
      <c r="G155" s="686">
        <v>60000000</v>
      </c>
      <c r="H155" s="686">
        <v>56689284</v>
      </c>
      <c r="I155" s="687">
        <v>-7.03</v>
      </c>
      <c r="J155" s="687">
        <v>-7.05</v>
      </c>
      <c r="K155" s="687">
        <v>1</v>
      </c>
      <c r="L155" s="688">
        <v>44209</v>
      </c>
      <c r="M155" s="520">
        <v>44651</v>
      </c>
    </row>
    <row r="156" spans="1:13" ht="16.5" thickBot="1">
      <c r="A156" s="497" t="s">
        <v>445</v>
      </c>
      <c r="B156" s="664" t="s">
        <v>514</v>
      </c>
      <c r="C156" s="527" t="s">
        <v>320</v>
      </c>
      <c r="D156" s="527" t="s">
        <v>267</v>
      </c>
      <c r="E156" s="527" t="s">
        <v>312</v>
      </c>
      <c r="F156" s="570" t="s">
        <v>203</v>
      </c>
      <c r="G156" s="689">
        <v>60000000</v>
      </c>
      <c r="H156" s="689">
        <v>56610102</v>
      </c>
      <c r="I156" s="690">
        <v>-7.16</v>
      </c>
      <c r="J156" s="690">
        <v>-7.4</v>
      </c>
      <c r="K156" s="690">
        <v>3</v>
      </c>
      <c r="L156" s="528">
        <v>44209</v>
      </c>
      <c r="M156" s="520">
        <v>44651</v>
      </c>
    </row>
    <row r="157" spans="1:13" ht="16.5" thickBot="1">
      <c r="A157" s="497" t="s">
        <v>445</v>
      </c>
      <c r="B157" s="664" t="s">
        <v>514</v>
      </c>
      <c r="C157" s="527" t="s">
        <v>320</v>
      </c>
      <c r="D157" s="527" t="s">
        <v>267</v>
      </c>
      <c r="E157" s="527" t="s">
        <v>312</v>
      </c>
      <c r="F157" s="570" t="s">
        <v>199</v>
      </c>
      <c r="G157" s="689">
        <v>60000000</v>
      </c>
      <c r="H157" s="689">
        <v>56284453</v>
      </c>
      <c r="I157" s="690">
        <v>-7.63</v>
      </c>
      <c r="J157" s="690">
        <v>-7.86</v>
      </c>
      <c r="K157" s="690">
        <v>5</v>
      </c>
      <c r="L157" s="528">
        <v>44209</v>
      </c>
      <c r="M157" s="520">
        <v>44651</v>
      </c>
    </row>
    <row r="158" spans="1:13" ht="16.5" thickBot="1">
      <c r="A158" s="521" t="s">
        <v>33</v>
      </c>
      <c r="B158" s="661" t="s">
        <v>514</v>
      </c>
      <c r="C158" s="497" t="s">
        <v>320</v>
      </c>
      <c r="D158" s="497" t="s">
        <v>267</v>
      </c>
      <c r="E158" s="497" t="s">
        <v>312</v>
      </c>
      <c r="F158" s="567" t="s">
        <v>521</v>
      </c>
      <c r="G158" s="593">
        <v>60000000</v>
      </c>
      <c r="H158" s="593">
        <v>56250513</v>
      </c>
      <c r="I158" s="594">
        <v>-7.62</v>
      </c>
      <c r="J158" s="594">
        <v>-7.72</v>
      </c>
      <c r="K158" s="594">
        <v>4</v>
      </c>
      <c r="L158" s="498">
        <v>44209</v>
      </c>
      <c r="M158" s="520">
        <v>44651</v>
      </c>
    </row>
    <row r="159" spans="1:13" ht="16.5" thickBot="1">
      <c r="A159" s="522" t="s">
        <v>445</v>
      </c>
      <c r="B159" s="662" t="s">
        <v>564</v>
      </c>
      <c r="C159" s="522" t="s">
        <v>528</v>
      </c>
      <c r="D159" s="522" t="s">
        <v>596</v>
      </c>
      <c r="E159" s="522" t="s">
        <v>316</v>
      </c>
      <c r="F159" s="522" t="s">
        <v>570</v>
      </c>
      <c r="G159" s="667">
        <v>60000000</v>
      </c>
      <c r="H159" s="667">
        <v>57468490</v>
      </c>
      <c r="I159" s="668">
        <v>-5.65</v>
      </c>
      <c r="J159" s="668">
        <v>-4.22</v>
      </c>
      <c r="K159" s="668">
        <v>3</v>
      </c>
      <c r="L159" s="523">
        <v>44484</v>
      </c>
      <c r="M159" s="520">
        <v>44651</v>
      </c>
    </row>
    <row r="160" spans="1:13" ht="16.5" thickBot="1">
      <c r="A160" s="497" t="s">
        <v>445</v>
      </c>
      <c r="B160" s="670" t="s">
        <v>563</v>
      </c>
      <c r="C160" s="671" t="s">
        <v>528</v>
      </c>
      <c r="D160" s="671" t="s">
        <v>596</v>
      </c>
      <c r="E160" s="671" t="s">
        <v>316</v>
      </c>
      <c r="F160" s="671" t="s">
        <v>569</v>
      </c>
      <c r="G160" s="672">
        <v>60000000</v>
      </c>
      <c r="H160" s="672">
        <v>57278622</v>
      </c>
      <c r="I160" s="673">
        <v>-6.19</v>
      </c>
      <c r="J160" s="673">
        <v>-4.54</v>
      </c>
      <c r="K160" s="673">
        <v>4</v>
      </c>
      <c r="L160" s="523">
        <v>44484</v>
      </c>
      <c r="M160" s="520">
        <v>44651</v>
      </c>
    </row>
    <row r="161" spans="1:19" s="394" customFormat="1" ht="16.5" thickBot="1">
      <c r="A161" s="265" t="s">
        <v>445</v>
      </c>
      <c r="B161" s="666" t="s">
        <v>565</v>
      </c>
      <c r="C161" s="393" t="s">
        <v>528</v>
      </c>
      <c r="D161" s="393" t="s">
        <v>596</v>
      </c>
      <c r="E161" s="393" t="s">
        <v>316</v>
      </c>
      <c r="F161" s="393" t="s">
        <v>567</v>
      </c>
      <c r="G161" s="790">
        <v>60000000</v>
      </c>
      <c r="H161" s="790">
        <v>58497879</v>
      </c>
      <c r="I161" s="791">
        <v>-2.06</v>
      </c>
      <c r="J161" s="791">
        <v>-2.5</v>
      </c>
      <c r="K161" s="791">
        <v>1</v>
      </c>
      <c r="L161" s="792">
        <v>44484</v>
      </c>
      <c r="M161" s="886">
        <v>44651</v>
      </c>
    </row>
    <row r="162" spans="1:19" ht="16.5" thickBot="1">
      <c r="A162" s="497" t="s">
        <v>445</v>
      </c>
      <c r="B162" s="664" t="s">
        <v>563</v>
      </c>
      <c r="C162" s="527" t="s">
        <v>528</v>
      </c>
      <c r="D162" s="527" t="s">
        <v>596</v>
      </c>
      <c r="E162" s="527" t="s">
        <v>316</v>
      </c>
      <c r="F162" s="527" t="s">
        <v>307</v>
      </c>
      <c r="G162" s="794">
        <v>60000000</v>
      </c>
      <c r="H162" s="794">
        <v>58172109</v>
      </c>
      <c r="I162" s="795">
        <v>-4.2</v>
      </c>
      <c r="J162" s="795">
        <v>-3.05</v>
      </c>
      <c r="K162" s="795">
        <v>2</v>
      </c>
      <c r="L162" s="528">
        <v>44484</v>
      </c>
      <c r="M162" s="520">
        <v>44651</v>
      </c>
    </row>
    <row r="163" spans="1:19" ht="16.5" thickBot="1">
      <c r="A163" s="531" t="s">
        <v>527</v>
      </c>
      <c r="B163" s="665" t="s">
        <v>564</v>
      </c>
      <c r="C163" s="533" t="s">
        <v>528</v>
      </c>
      <c r="D163" s="533" t="s">
        <v>596</v>
      </c>
      <c r="E163" s="533" t="s">
        <v>316</v>
      </c>
      <c r="F163" s="533" t="s">
        <v>568</v>
      </c>
      <c r="G163" s="674">
        <v>60000000</v>
      </c>
      <c r="H163" s="674">
        <v>56466132</v>
      </c>
      <c r="I163" s="796">
        <v>-5.88</v>
      </c>
      <c r="J163" s="796">
        <v>-5.89</v>
      </c>
      <c r="K163" s="796">
        <v>5</v>
      </c>
      <c r="L163" s="534">
        <v>44484</v>
      </c>
      <c r="M163" s="520">
        <v>44651</v>
      </c>
    </row>
    <row r="164" spans="1:19" ht="17.25" thickTop="1" thickBot="1">
      <c r="A164" s="521" t="s">
        <v>286</v>
      </c>
      <c r="B164" s="661" t="s">
        <v>358</v>
      </c>
      <c r="C164" s="497" t="s">
        <v>323</v>
      </c>
      <c r="D164" s="497" t="s">
        <v>265</v>
      </c>
      <c r="E164" s="497" t="s">
        <v>314</v>
      </c>
      <c r="F164" s="567" t="s">
        <v>570</v>
      </c>
      <c r="G164" s="595">
        <v>363076477.06999999</v>
      </c>
      <c r="H164" s="595">
        <v>476118324.67000002</v>
      </c>
      <c r="I164" s="594">
        <v>-5.65</v>
      </c>
      <c r="J164" s="594">
        <v>40.450000000000003</v>
      </c>
      <c r="K164" s="591">
        <v>1</v>
      </c>
      <c r="L164" s="498">
        <v>41757</v>
      </c>
      <c r="M164" s="520">
        <v>44651</v>
      </c>
    </row>
    <row r="165" spans="1:19" ht="16.5" thickBot="1">
      <c r="A165" s="521" t="s">
        <v>286</v>
      </c>
      <c r="B165" s="661" t="s">
        <v>359</v>
      </c>
      <c r="C165" s="497" t="s">
        <v>319</v>
      </c>
      <c r="D165" s="497" t="s">
        <v>265</v>
      </c>
      <c r="E165" s="497" t="s">
        <v>314</v>
      </c>
      <c r="F165" s="567" t="s">
        <v>301</v>
      </c>
      <c r="G165" s="595">
        <v>204341586.66999999</v>
      </c>
      <c r="H165" s="595">
        <v>487467662.75</v>
      </c>
      <c r="I165" s="594">
        <v>-3.87</v>
      </c>
      <c r="J165" s="594">
        <v>82.13</v>
      </c>
      <c r="K165" s="385">
        <v>1</v>
      </c>
      <c r="L165" s="498">
        <v>41794</v>
      </c>
      <c r="M165" s="520">
        <v>44651</v>
      </c>
    </row>
    <row r="166" spans="1:19" ht="16.5" thickBot="1">
      <c r="A166" s="521" t="s">
        <v>286</v>
      </c>
      <c r="B166" s="661" t="s">
        <v>360</v>
      </c>
      <c r="C166" s="497" t="s">
        <v>319</v>
      </c>
      <c r="D166" s="497" t="s">
        <v>265</v>
      </c>
      <c r="E166" s="497" t="s">
        <v>314</v>
      </c>
      <c r="F166" s="497" t="s">
        <v>307</v>
      </c>
      <c r="G166" s="639">
        <v>300000000</v>
      </c>
      <c r="H166" s="707">
        <v>749458344.80999994</v>
      </c>
      <c r="I166" s="640">
        <v>-6.67</v>
      </c>
      <c r="J166" s="640">
        <v>218.69</v>
      </c>
      <c r="K166" s="640">
        <v>2</v>
      </c>
      <c r="L166" s="498">
        <v>40771</v>
      </c>
      <c r="M166" s="520">
        <v>44651</v>
      </c>
      <c r="S166" s="42"/>
    </row>
    <row r="167" spans="1:19" ht="16.5" thickBot="1">
      <c r="A167" s="521" t="s">
        <v>286</v>
      </c>
      <c r="B167" s="661" t="s">
        <v>360</v>
      </c>
      <c r="C167" s="497" t="s">
        <v>319</v>
      </c>
      <c r="D167" s="497" t="s">
        <v>325</v>
      </c>
      <c r="E167" s="497" t="s">
        <v>314</v>
      </c>
      <c r="F167" s="567" t="s">
        <v>301</v>
      </c>
      <c r="G167" s="593">
        <v>250000000</v>
      </c>
      <c r="H167" s="595">
        <v>746141192</v>
      </c>
      <c r="I167" s="594">
        <v>-5.32</v>
      </c>
      <c r="J167" s="594">
        <v>219.6</v>
      </c>
      <c r="K167" s="594">
        <v>1</v>
      </c>
      <c r="L167" s="498">
        <v>40771</v>
      </c>
      <c r="M167" s="520">
        <v>44651</v>
      </c>
    </row>
    <row r="168" spans="1:19" ht="16.5" thickBot="1">
      <c r="A168" s="521" t="s">
        <v>286</v>
      </c>
      <c r="B168" s="661" t="s">
        <v>361</v>
      </c>
      <c r="C168" s="497" t="s">
        <v>320</v>
      </c>
      <c r="D168" s="497" t="s">
        <v>265</v>
      </c>
      <c r="E168" s="497" t="s">
        <v>311</v>
      </c>
      <c r="F168" s="567" t="s">
        <v>308</v>
      </c>
      <c r="G168" s="593">
        <v>320000000</v>
      </c>
      <c r="H168" s="595">
        <v>376410248.70999998</v>
      </c>
      <c r="I168" s="594">
        <v>-7.07</v>
      </c>
      <c r="J168" s="594">
        <v>37.799999999999997</v>
      </c>
      <c r="K168" s="592">
        <v>1</v>
      </c>
      <c r="L168" s="498">
        <v>41067</v>
      </c>
      <c r="M168" s="520">
        <v>44651</v>
      </c>
    </row>
    <row r="169" spans="1:19" ht="16.5" thickBot="1">
      <c r="A169" s="521" t="s">
        <v>286</v>
      </c>
      <c r="B169" s="661" t="s">
        <v>362</v>
      </c>
      <c r="C169" s="497" t="s">
        <v>319</v>
      </c>
      <c r="D169" s="497" t="s">
        <v>265</v>
      </c>
      <c r="E169" s="497" t="s">
        <v>314</v>
      </c>
      <c r="F169" s="567" t="s">
        <v>301</v>
      </c>
      <c r="G169" s="593">
        <v>400000000</v>
      </c>
      <c r="H169" s="595">
        <v>587945589.82000005</v>
      </c>
      <c r="I169" s="594">
        <v>-1.1499999999999999</v>
      </c>
      <c r="J169" s="594">
        <v>74.209999999999994</v>
      </c>
      <c r="K169" s="594">
        <v>1</v>
      </c>
      <c r="L169" s="498">
        <v>41913</v>
      </c>
      <c r="M169" s="520">
        <v>44651</v>
      </c>
    </row>
    <row r="170" spans="1:19" ht="16.5" thickBot="1">
      <c r="A170" s="525" t="s">
        <v>286</v>
      </c>
      <c r="B170" s="661" t="s">
        <v>362</v>
      </c>
      <c r="C170" s="497" t="s">
        <v>319</v>
      </c>
      <c r="D170" s="497" t="s">
        <v>265</v>
      </c>
      <c r="E170" s="497" t="s">
        <v>314</v>
      </c>
      <c r="F170" s="567" t="s">
        <v>290</v>
      </c>
      <c r="G170" s="593">
        <v>300000000</v>
      </c>
      <c r="H170" s="595">
        <v>486951886.67000002</v>
      </c>
      <c r="I170" s="594">
        <v>-1.46</v>
      </c>
      <c r="J170" s="594">
        <v>66.39</v>
      </c>
      <c r="K170" s="594">
        <v>2</v>
      </c>
      <c r="L170" s="498">
        <v>41913</v>
      </c>
      <c r="M170" s="520">
        <v>44651</v>
      </c>
    </row>
    <row r="171" spans="1:19" ht="16.5" thickBot="1">
      <c r="A171" s="521" t="s">
        <v>286</v>
      </c>
      <c r="B171" s="661" t="s">
        <v>363</v>
      </c>
      <c r="C171" s="497" t="s">
        <v>319</v>
      </c>
      <c r="D171" s="497" t="s">
        <v>265</v>
      </c>
      <c r="E171" s="497" t="s">
        <v>314</v>
      </c>
      <c r="F171" s="567" t="s">
        <v>572</v>
      </c>
      <c r="G171" s="593">
        <v>250000000</v>
      </c>
      <c r="H171" s="595">
        <v>362952084.56</v>
      </c>
      <c r="I171" s="594">
        <v>-2.89</v>
      </c>
      <c r="J171" s="594">
        <v>70.14</v>
      </c>
      <c r="K171" s="594">
        <v>2</v>
      </c>
      <c r="L171" s="498">
        <v>42156</v>
      </c>
      <c r="M171" s="520">
        <v>44651</v>
      </c>
    </row>
    <row r="172" spans="1:19" ht="16.5" thickBot="1">
      <c r="A172" s="521" t="s">
        <v>286</v>
      </c>
      <c r="B172" s="661" t="s">
        <v>363</v>
      </c>
      <c r="C172" s="497" t="s">
        <v>319</v>
      </c>
      <c r="D172" s="497" t="s">
        <v>265</v>
      </c>
      <c r="E172" s="497" t="s">
        <v>314</v>
      </c>
      <c r="F172" s="567" t="s">
        <v>573</v>
      </c>
      <c r="G172" s="593">
        <v>250000000</v>
      </c>
      <c r="H172" s="595">
        <v>365058822.17000002</v>
      </c>
      <c r="I172" s="594">
        <v>-2.73</v>
      </c>
      <c r="J172" s="594">
        <v>71.069999999999993</v>
      </c>
      <c r="K172" s="594">
        <v>1</v>
      </c>
      <c r="L172" s="498">
        <v>42156</v>
      </c>
      <c r="M172" s="520">
        <v>44651</v>
      </c>
    </row>
    <row r="173" spans="1:19" ht="16.5" thickBot="1">
      <c r="A173" s="521" t="s">
        <v>286</v>
      </c>
      <c r="B173" s="661" t="s">
        <v>364</v>
      </c>
      <c r="C173" s="497" t="s">
        <v>319</v>
      </c>
      <c r="D173" s="497" t="s">
        <v>265</v>
      </c>
      <c r="E173" s="497" t="s">
        <v>315</v>
      </c>
      <c r="F173" s="567" t="s">
        <v>517</v>
      </c>
      <c r="G173" s="593">
        <v>150000000</v>
      </c>
      <c r="H173" s="595">
        <v>246703756.66</v>
      </c>
      <c r="I173" s="594">
        <v>3.32</v>
      </c>
      <c r="J173" s="594">
        <v>70.98</v>
      </c>
      <c r="K173" s="385">
        <v>1</v>
      </c>
      <c r="L173" s="498">
        <v>42081</v>
      </c>
      <c r="M173" s="520">
        <v>44651</v>
      </c>
    </row>
    <row r="174" spans="1:19" ht="16.5" thickBot="1">
      <c r="A174" s="521" t="s">
        <v>286</v>
      </c>
      <c r="B174" s="661" t="s">
        <v>365</v>
      </c>
      <c r="C174" s="497" t="s">
        <v>319</v>
      </c>
      <c r="D174" s="497" t="s">
        <v>265</v>
      </c>
      <c r="E174" s="497" t="s">
        <v>315</v>
      </c>
      <c r="F174" s="567" t="s">
        <v>581</v>
      </c>
      <c r="G174" s="593">
        <v>300000000</v>
      </c>
      <c r="H174" s="595">
        <v>418458608.32999998</v>
      </c>
      <c r="I174" s="594">
        <v>-3.12</v>
      </c>
      <c r="J174" s="594">
        <v>64.84</v>
      </c>
      <c r="K174" s="385">
        <v>1</v>
      </c>
      <c r="L174" s="498">
        <v>42156</v>
      </c>
      <c r="M174" s="520">
        <v>44651</v>
      </c>
    </row>
    <row r="175" spans="1:19" ht="16.5" thickBot="1">
      <c r="A175" s="521" t="s">
        <v>286</v>
      </c>
      <c r="B175" s="661" t="s">
        <v>366</v>
      </c>
      <c r="C175" s="497" t="s">
        <v>319</v>
      </c>
      <c r="D175" s="497" t="s">
        <v>265</v>
      </c>
      <c r="E175" s="497" t="s">
        <v>574</v>
      </c>
      <c r="F175" s="567" t="s">
        <v>307</v>
      </c>
      <c r="G175" s="593">
        <v>200000000</v>
      </c>
      <c r="H175" s="595">
        <v>253845960.59999999</v>
      </c>
      <c r="I175" s="594">
        <v>-3.73</v>
      </c>
      <c r="J175" s="594">
        <v>29.84</v>
      </c>
      <c r="K175" s="594">
        <v>2</v>
      </c>
      <c r="L175" s="498">
        <v>42891</v>
      </c>
      <c r="M175" s="520">
        <v>44651</v>
      </c>
    </row>
    <row r="176" spans="1:19" ht="16.5" thickBot="1">
      <c r="A176" s="525" t="s">
        <v>286</v>
      </c>
      <c r="B176" s="661" t="s">
        <v>366</v>
      </c>
      <c r="C176" s="497" t="s">
        <v>501</v>
      </c>
      <c r="D176" s="497" t="s">
        <v>265</v>
      </c>
      <c r="E176" s="497" t="s">
        <v>316</v>
      </c>
      <c r="F176" s="567" t="s">
        <v>291</v>
      </c>
      <c r="G176" s="593">
        <v>300000000</v>
      </c>
      <c r="H176" s="595">
        <v>349127618.88</v>
      </c>
      <c r="I176" s="594">
        <v>-6.31</v>
      </c>
      <c r="J176" s="594">
        <v>30.18</v>
      </c>
      <c r="K176" s="594">
        <v>1</v>
      </c>
      <c r="L176" s="498">
        <v>42891</v>
      </c>
      <c r="M176" s="520">
        <v>44651</v>
      </c>
    </row>
    <row r="177" spans="1:14" ht="16.5" thickBot="1">
      <c r="A177" s="525" t="s">
        <v>286</v>
      </c>
      <c r="B177" s="664" t="s">
        <v>366</v>
      </c>
      <c r="C177" s="527" t="s">
        <v>319</v>
      </c>
      <c r="D177" s="527" t="s">
        <v>265</v>
      </c>
      <c r="E177" s="527" t="s">
        <v>316</v>
      </c>
      <c r="F177" s="570" t="s">
        <v>502</v>
      </c>
      <c r="G177" s="593">
        <v>300000000</v>
      </c>
      <c r="H177" s="595">
        <v>346454062.31999999</v>
      </c>
      <c r="I177" s="594">
        <v>-7.15</v>
      </c>
      <c r="J177" s="594">
        <v>28.72</v>
      </c>
      <c r="K177" s="594">
        <v>3</v>
      </c>
      <c r="L177" s="528">
        <v>42891</v>
      </c>
      <c r="M177" s="520">
        <v>44651</v>
      </c>
    </row>
    <row r="178" spans="1:14" ht="16.5" thickBot="1">
      <c r="A178" s="525" t="s">
        <v>286</v>
      </c>
      <c r="B178" s="661" t="s">
        <v>439</v>
      </c>
      <c r="C178" s="527" t="s">
        <v>319</v>
      </c>
      <c r="D178" s="497" t="s">
        <v>265</v>
      </c>
      <c r="E178" s="497" t="s">
        <v>311</v>
      </c>
      <c r="F178" s="567" t="s">
        <v>308</v>
      </c>
      <c r="G178" s="593">
        <v>350000000</v>
      </c>
      <c r="H178" s="595">
        <v>375312683.36000001</v>
      </c>
      <c r="I178" s="594">
        <v>-2.42</v>
      </c>
      <c r="J178" s="594">
        <v>12.7</v>
      </c>
      <c r="K178" s="594">
        <v>1</v>
      </c>
      <c r="L178" s="498">
        <v>43256</v>
      </c>
      <c r="M178" s="520">
        <v>44651</v>
      </c>
    </row>
    <row r="179" spans="1:14" ht="16.5" thickBot="1">
      <c r="A179" s="525" t="s">
        <v>286</v>
      </c>
      <c r="B179" s="661" t="s">
        <v>439</v>
      </c>
      <c r="C179" s="527" t="s">
        <v>319</v>
      </c>
      <c r="D179" s="497" t="s">
        <v>265</v>
      </c>
      <c r="E179" s="497" t="s">
        <v>311</v>
      </c>
      <c r="F179" s="567" t="s">
        <v>517</v>
      </c>
      <c r="G179" s="593">
        <v>350000000</v>
      </c>
      <c r="H179" s="595">
        <v>366175339.64999998</v>
      </c>
      <c r="I179" s="594">
        <v>-5.36</v>
      </c>
      <c r="J179" s="594">
        <v>9.5</v>
      </c>
      <c r="K179" s="594">
        <v>3</v>
      </c>
      <c r="L179" s="498">
        <v>43256</v>
      </c>
      <c r="M179" s="520">
        <v>44651</v>
      </c>
    </row>
    <row r="180" spans="1:14" ht="16.5" thickBot="1">
      <c r="A180" s="525" t="s">
        <v>34</v>
      </c>
      <c r="B180" s="661" t="s">
        <v>439</v>
      </c>
      <c r="C180" s="527" t="s">
        <v>319</v>
      </c>
      <c r="D180" s="497" t="s">
        <v>265</v>
      </c>
      <c r="E180" s="497" t="s">
        <v>311</v>
      </c>
      <c r="F180" s="567" t="s">
        <v>276</v>
      </c>
      <c r="G180" s="593">
        <v>350000000</v>
      </c>
      <c r="H180" s="595">
        <v>373060655.44</v>
      </c>
      <c r="I180" s="594">
        <v>-3.21</v>
      </c>
      <c r="J180" s="594">
        <v>11.62</v>
      </c>
      <c r="K180" s="594">
        <v>2</v>
      </c>
      <c r="L180" s="498">
        <v>43256</v>
      </c>
      <c r="M180" s="520">
        <v>44651</v>
      </c>
    </row>
    <row r="181" spans="1:14" s="726" customFormat="1" ht="16.5" thickBot="1">
      <c r="A181" s="265" t="s">
        <v>440</v>
      </c>
      <c r="B181" s="663" t="s">
        <v>439</v>
      </c>
      <c r="C181" s="265" t="s">
        <v>319</v>
      </c>
      <c r="D181" s="265" t="s">
        <v>265</v>
      </c>
      <c r="E181" s="265" t="s">
        <v>311</v>
      </c>
      <c r="F181" s="602" t="s">
        <v>303</v>
      </c>
      <c r="G181" s="600">
        <v>250000000</v>
      </c>
      <c r="H181" s="718">
        <v>262233373.66</v>
      </c>
      <c r="I181" s="601">
        <v>-3.06</v>
      </c>
      <c r="J181" s="601">
        <v>7.64</v>
      </c>
      <c r="K181" s="601">
        <v>4</v>
      </c>
      <c r="L181" s="266">
        <v>43256</v>
      </c>
      <c r="M181" s="886">
        <v>44651</v>
      </c>
    </row>
    <row r="182" spans="1:14" ht="16.5" thickBot="1">
      <c r="A182" s="772" t="s">
        <v>286</v>
      </c>
      <c r="B182" s="662" t="s">
        <v>571</v>
      </c>
      <c r="C182" s="671" t="s">
        <v>319</v>
      </c>
      <c r="D182" s="522" t="s">
        <v>265</v>
      </c>
      <c r="E182" s="522" t="s">
        <v>566</v>
      </c>
      <c r="F182" s="522" t="s">
        <v>572</v>
      </c>
      <c r="G182" s="667">
        <v>200000000</v>
      </c>
      <c r="H182" s="783">
        <v>189835023.03999999</v>
      </c>
      <c r="I182" s="668">
        <v>-7.22</v>
      </c>
      <c r="J182" s="668">
        <v>-3.42</v>
      </c>
      <c r="K182" s="668">
        <v>1</v>
      </c>
      <c r="L182" s="523">
        <v>44466</v>
      </c>
      <c r="M182" s="520">
        <v>44651</v>
      </c>
    </row>
    <row r="183" spans="1:14" s="394" customFormat="1" ht="16.5" thickBot="1">
      <c r="A183" s="773" t="s">
        <v>440</v>
      </c>
      <c r="B183" s="784" t="s">
        <v>571</v>
      </c>
      <c r="C183" s="773" t="s">
        <v>319</v>
      </c>
      <c r="D183" s="773" t="s">
        <v>265</v>
      </c>
      <c r="E183" s="773" t="s">
        <v>566</v>
      </c>
      <c r="F183" s="773" t="s">
        <v>573</v>
      </c>
      <c r="G183" s="785">
        <v>200000000</v>
      </c>
      <c r="H183" s="786">
        <v>189686345.94999999</v>
      </c>
      <c r="I183" s="787">
        <v>-7.14</v>
      </c>
      <c r="J183" s="787">
        <v>-3.53</v>
      </c>
      <c r="K183" s="787">
        <v>2</v>
      </c>
      <c r="L183" s="788">
        <v>44466</v>
      </c>
      <c r="M183" s="520">
        <v>44651</v>
      </c>
    </row>
    <row r="184" spans="1:14">
      <c r="G184" s="469">
        <f>SUM(G3:G183)</f>
        <v>79538914763.740005</v>
      </c>
      <c r="H184" s="459">
        <f>SUM(H3:H183)</f>
        <v>90933859273.050018</v>
      </c>
    </row>
    <row r="185" spans="1:14">
      <c r="G185" s="727"/>
      <c r="H185" s="460"/>
    </row>
    <row r="186" spans="1:14" ht="16.5">
      <c r="E186" s="573"/>
      <c r="F186" s="573"/>
      <c r="G186" s="728"/>
      <c r="H186" s="728"/>
      <c r="I186" s="573"/>
      <c r="J186" s="573"/>
      <c r="K186" s="573"/>
      <c r="L186" s="573"/>
      <c r="M186" s="573"/>
      <c r="N186" s="573"/>
    </row>
    <row r="187" spans="1:14" ht="16.5">
      <c r="E187" s="573"/>
      <c r="F187" s="573"/>
      <c r="G187" s="573"/>
      <c r="H187" s="573"/>
      <c r="I187" s="573"/>
      <c r="J187" s="573"/>
      <c r="K187" s="573"/>
      <c r="L187" s="573"/>
      <c r="M187" s="573"/>
      <c r="N187" s="573"/>
    </row>
    <row r="188" spans="1:14" ht="16.5">
      <c r="E188" s="573"/>
      <c r="F188" s="573"/>
      <c r="G188" s="573"/>
      <c r="H188" s="573"/>
      <c r="I188" s="573"/>
      <c r="J188" s="573"/>
      <c r="K188" s="573"/>
      <c r="L188" s="573"/>
      <c r="M188" s="573"/>
      <c r="N188" s="573"/>
    </row>
    <row r="189" spans="1:14" ht="16.5">
      <c r="E189" s="573"/>
      <c r="F189" s="573"/>
      <c r="G189" s="573"/>
      <c r="H189" s="573"/>
      <c r="I189" s="573"/>
      <c r="J189" s="573"/>
      <c r="K189" s="573"/>
      <c r="L189" s="573"/>
      <c r="M189" s="573"/>
      <c r="N189" s="573"/>
    </row>
    <row r="190" spans="1:14" ht="16.5">
      <c r="E190" s="573"/>
      <c r="F190" s="573"/>
      <c r="G190" s="573"/>
      <c r="H190" s="573"/>
      <c r="I190" s="573"/>
      <c r="J190" s="573"/>
      <c r="K190" s="573"/>
      <c r="L190" s="573"/>
      <c r="M190" s="573"/>
      <c r="N190" s="573"/>
    </row>
    <row r="191" spans="1:14" ht="16.5">
      <c r="E191" s="573"/>
      <c r="F191" s="573"/>
      <c r="G191" s="573"/>
      <c r="H191" s="573"/>
      <c r="I191" s="573"/>
      <c r="J191" s="573"/>
      <c r="K191" s="573"/>
      <c r="L191" s="573"/>
      <c r="M191" s="573"/>
      <c r="N191" s="573"/>
    </row>
    <row r="192" spans="1:14" ht="16.5">
      <c r="E192" s="573"/>
      <c r="F192" s="573"/>
      <c r="G192" s="573"/>
      <c r="H192" s="573"/>
      <c r="I192" s="573"/>
      <c r="J192" s="573"/>
      <c r="K192" s="573"/>
      <c r="L192" s="573"/>
      <c r="M192" s="573"/>
      <c r="N192" s="573"/>
    </row>
    <row r="193" spans="5:14" ht="16.5">
      <c r="E193" s="573"/>
      <c r="F193" s="573"/>
      <c r="G193" s="573"/>
      <c r="H193" s="573"/>
      <c r="I193" s="573"/>
      <c r="J193" s="573"/>
      <c r="K193" s="573"/>
      <c r="L193" s="573"/>
      <c r="M193" s="573"/>
      <c r="N193" s="573"/>
    </row>
    <row r="194" spans="5:14" ht="16.5">
      <c r="E194" s="573"/>
      <c r="F194" s="573"/>
      <c r="G194" s="573"/>
      <c r="H194" s="573"/>
      <c r="I194" s="573"/>
      <c r="J194" s="573"/>
      <c r="K194" s="573"/>
      <c r="L194" s="573"/>
      <c r="M194" s="573"/>
      <c r="N194" s="573"/>
    </row>
    <row r="195" spans="5:14" ht="16.5">
      <c r="E195" s="573"/>
      <c r="F195" s="573"/>
      <c r="G195" s="573"/>
      <c r="H195" s="573"/>
      <c r="I195" s="573"/>
      <c r="J195" s="573"/>
      <c r="K195" s="573"/>
      <c r="L195" s="573"/>
      <c r="M195" s="573"/>
      <c r="N195" s="573"/>
    </row>
    <row r="196" spans="5:14" ht="16.5">
      <c r="E196" s="573"/>
      <c r="F196" s="573"/>
      <c r="G196" s="573"/>
      <c r="H196" s="573"/>
      <c r="I196" s="573"/>
      <c r="J196" s="573"/>
      <c r="K196" s="573"/>
      <c r="L196" s="573"/>
      <c r="M196" s="573"/>
      <c r="N196" s="573"/>
    </row>
    <row r="197" spans="5:14" ht="16.5">
      <c r="E197" s="573"/>
      <c r="F197" s="573"/>
      <c r="G197" s="573"/>
      <c r="H197" s="573"/>
      <c r="I197" s="573"/>
      <c r="J197" s="573"/>
      <c r="K197" s="573"/>
      <c r="L197" s="573"/>
      <c r="M197" s="573"/>
      <c r="N197" s="573"/>
    </row>
    <row r="198" spans="5:14" ht="16.5">
      <c r="E198" s="573"/>
      <c r="F198" s="573"/>
      <c r="G198" s="573"/>
      <c r="H198" s="573"/>
      <c r="I198" s="573"/>
      <c r="J198" s="573"/>
      <c r="K198" s="573"/>
      <c r="L198" s="573"/>
      <c r="M198" s="573"/>
      <c r="N198" s="573"/>
    </row>
    <row r="199" spans="5:14" ht="16.5">
      <c r="E199" s="573"/>
      <c r="F199" s="573"/>
      <c r="G199" s="573"/>
      <c r="H199" s="573"/>
      <c r="I199" s="573"/>
      <c r="J199" s="573"/>
      <c r="K199" s="573"/>
      <c r="L199" s="573"/>
      <c r="M199" s="573"/>
      <c r="N199" s="573"/>
    </row>
    <row r="200" spans="5:14" ht="16.5">
      <c r="E200" s="573"/>
      <c r="F200" s="573"/>
      <c r="G200" s="573"/>
      <c r="H200" s="573"/>
      <c r="I200" s="573"/>
      <c r="J200" s="573"/>
      <c r="K200" s="573"/>
      <c r="L200" s="573"/>
      <c r="M200" s="573"/>
      <c r="N200" s="573"/>
    </row>
    <row r="201" spans="5:14" ht="16.5">
      <c r="E201" s="573"/>
      <c r="F201" s="573"/>
      <c r="G201" s="573"/>
      <c r="H201" s="573"/>
      <c r="I201" s="573"/>
      <c r="J201" s="573"/>
      <c r="K201" s="573"/>
      <c r="L201" s="573"/>
      <c r="M201" s="573"/>
    </row>
    <row r="202" spans="5:14" ht="16.5">
      <c r="E202" s="573"/>
      <c r="F202" s="573"/>
      <c r="G202" s="573"/>
      <c r="H202" s="573"/>
      <c r="I202" s="573"/>
      <c r="J202" s="573"/>
      <c r="K202" s="573"/>
      <c r="L202" s="573"/>
      <c r="M202" s="573"/>
    </row>
    <row r="203" spans="5:14" ht="16.5">
      <c r="E203" s="573"/>
      <c r="F203" s="573"/>
      <c r="G203" s="573"/>
      <c r="H203" s="573"/>
      <c r="I203" s="573"/>
      <c r="J203" s="573"/>
      <c r="K203" s="573"/>
      <c r="L203" s="573"/>
      <c r="M203" s="573"/>
    </row>
    <row r="204" spans="5:14" ht="16.5">
      <c r="E204" s="573"/>
      <c r="F204" s="573"/>
      <c r="G204" s="573"/>
      <c r="H204" s="573"/>
      <c r="I204" s="573"/>
      <c r="J204" s="573"/>
      <c r="K204" s="573"/>
      <c r="L204" s="573"/>
      <c r="M204" s="573"/>
    </row>
    <row r="205" spans="5:14" ht="16.5">
      <c r="E205" s="573"/>
      <c r="F205" s="573"/>
      <c r="G205" s="573"/>
      <c r="H205" s="573"/>
      <c r="I205" s="573"/>
      <c r="J205" s="573"/>
      <c r="K205" s="573"/>
      <c r="L205" s="573"/>
      <c r="M205" s="573"/>
    </row>
    <row r="206" spans="5:14" ht="16.5">
      <c r="E206" s="573"/>
      <c r="F206" s="573"/>
      <c r="G206" s="573"/>
      <c r="H206" s="573"/>
      <c r="I206" s="573"/>
      <c r="J206" s="573"/>
      <c r="K206" s="573"/>
      <c r="L206" s="573"/>
      <c r="M206" s="573"/>
    </row>
    <row r="207" spans="5:14" ht="16.5">
      <c r="E207" s="573"/>
      <c r="F207" s="573"/>
      <c r="G207" s="573"/>
      <c r="H207" s="573"/>
      <c r="I207" s="573"/>
      <c r="J207" s="573"/>
      <c r="K207" s="573"/>
      <c r="L207" s="573"/>
      <c r="M207" s="573"/>
    </row>
    <row r="208" spans="5:14" ht="16.5">
      <c r="E208" s="573"/>
      <c r="F208" s="573"/>
      <c r="G208" s="573"/>
      <c r="H208" s="573"/>
      <c r="I208" s="573"/>
      <c r="J208" s="573"/>
      <c r="K208" s="573"/>
      <c r="L208" s="573"/>
      <c r="M208" s="573"/>
    </row>
    <row r="209" spans="5:13" ht="16.5">
      <c r="E209" s="573"/>
      <c r="F209" s="573"/>
      <c r="G209" s="573"/>
      <c r="H209" s="573"/>
      <c r="I209" s="573"/>
      <c r="J209" s="573"/>
      <c r="K209" s="573"/>
      <c r="L209" s="573"/>
      <c r="M209" s="573"/>
    </row>
    <row r="210" spans="5:13" ht="16.5">
      <c r="E210" s="573"/>
      <c r="F210" s="573"/>
      <c r="G210" s="573"/>
      <c r="H210" s="573"/>
      <c r="I210" s="573"/>
      <c r="J210" s="573"/>
      <c r="K210" s="573"/>
      <c r="L210" s="573"/>
      <c r="M210" s="573"/>
    </row>
    <row r="211" spans="5:13" ht="16.5">
      <c r="E211" s="573"/>
      <c r="F211" s="573"/>
      <c r="G211" s="573"/>
      <c r="H211" s="573"/>
      <c r="I211" s="573"/>
      <c r="J211" s="573"/>
      <c r="K211" s="573"/>
      <c r="L211" s="573"/>
      <c r="M211" s="573"/>
    </row>
    <row r="212" spans="5:13" ht="16.5">
      <c r="E212" s="573"/>
      <c r="F212" s="573"/>
      <c r="G212" s="573"/>
      <c r="H212" s="573"/>
      <c r="I212" s="573"/>
      <c r="J212" s="573"/>
      <c r="K212" s="573"/>
      <c r="L212" s="573"/>
      <c r="M212" s="573"/>
    </row>
    <row r="213" spans="5:13" ht="16.5">
      <c r="E213" s="573"/>
      <c r="F213" s="573"/>
      <c r="G213" s="573"/>
      <c r="H213" s="573"/>
      <c r="I213" s="573"/>
      <c r="J213" s="573"/>
      <c r="K213" s="573"/>
      <c r="L213" s="573"/>
      <c r="M213" s="573"/>
    </row>
    <row r="214" spans="5:13" ht="16.5">
      <c r="E214" s="573"/>
      <c r="F214" s="573"/>
      <c r="G214" s="573"/>
      <c r="H214" s="573"/>
      <c r="I214" s="573"/>
      <c r="J214" s="573"/>
      <c r="K214" s="573"/>
      <c r="L214" s="573"/>
      <c r="M214" s="573"/>
    </row>
    <row r="215" spans="5:13" ht="16.5">
      <c r="E215" s="573"/>
      <c r="F215" s="573"/>
      <c r="G215" s="573"/>
      <c r="H215" s="573"/>
      <c r="I215" s="573"/>
      <c r="J215" s="573"/>
      <c r="K215" s="573"/>
      <c r="L215" s="573"/>
      <c r="M215" s="573"/>
    </row>
    <row r="216" spans="5:13" ht="16.5">
      <c r="E216" s="573"/>
      <c r="F216" s="573"/>
      <c r="G216" s="573"/>
      <c r="H216" s="573"/>
      <c r="I216" s="573"/>
      <c r="J216" s="573"/>
      <c r="K216" s="573"/>
      <c r="L216" s="573"/>
      <c r="M216" s="573"/>
    </row>
    <row r="217" spans="5:13" ht="16.5">
      <c r="E217" s="573"/>
      <c r="F217" s="573"/>
      <c r="G217" s="573"/>
      <c r="H217" s="573"/>
      <c r="I217" s="573"/>
      <c r="J217" s="573"/>
      <c r="K217" s="573"/>
      <c r="L217" s="573"/>
      <c r="M217" s="573"/>
    </row>
    <row r="218" spans="5:13" ht="16.5">
      <c r="E218" s="573"/>
      <c r="F218" s="573"/>
      <c r="G218" s="573"/>
      <c r="H218" s="573"/>
      <c r="I218" s="573"/>
      <c r="J218" s="573"/>
      <c r="K218" s="573"/>
      <c r="L218" s="573"/>
      <c r="M218" s="573"/>
    </row>
    <row r="219" spans="5:13" ht="16.5">
      <c r="E219" s="573"/>
      <c r="F219" s="573"/>
      <c r="G219" s="573"/>
      <c r="H219" s="573"/>
      <c r="I219" s="573"/>
      <c r="J219" s="573"/>
      <c r="K219" s="573"/>
      <c r="L219" s="573"/>
      <c r="M219" s="573"/>
    </row>
    <row r="220" spans="5:13" ht="16.5">
      <c r="E220" s="573"/>
      <c r="F220" s="573"/>
      <c r="G220" s="573"/>
      <c r="H220" s="573"/>
      <c r="I220" s="573"/>
      <c r="J220" s="573"/>
      <c r="K220" s="573"/>
      <c r="L220" s="573"/>
      <c r="M220" s="573"/>
    </row>
    <row r="221" spans="5:13" ht="16.5">
      <c r="E221" s="573"/>
      <c r="F221" s="573"/>
      <c r="G221" s="573"/>
      <c r="H221" s="573"/>
      <c r="I221" s="573"/>
      <c r="J221" s="573"/>
      <c r="K221" s="573"/>
      <c r="L221" s="573"/>
      <c r="M221" s="573"/>
    </row>
    <row r="222" spans="5:13" ht="16.5">
      <c r="E222" s="573"/>
      <c r="F222" s="573"/>
      <c r="G222" s="573"/>
      <c r="H222" s="573"/>
      <c r="I222" s="573"/>
      <c r="J222" s="573"/>
      <c r="K222" s="573"/>
      <c r="L222" s="573"/>
      <c r="M222" s="573"/>
    </row>
    <row r="223" spans="5:13" ht="16.5">
      <c r="F223" s="573"/>
      <c r="G223" s="573"/>
      <c r="H223" s="573"/>
      <c r="I223" s="573"/>
      <c r="J223" s="573"/>
      <c r="K223" s="573"/>
      <c r="L223" s="573"/>
      <c r="M223" s="573"/>
    </row>
    <row r="224" spans="5:13" ht="16.5">
      <c r="F224" s="573"/>
      <c r="G224" s="573"/>
      <c r="H224" s="573"/>
      <c r="I224" s="573"/>
      <c r="J224" s="573"/>
      <c r="K224" s="573"/>
      <c r="L224" s="573"/>
      <c r="M224" s="573"/>
    </row>
    <row r="225" spans="6:13" ht="16.5">
      <c r="F225" s="573"/>
      <c r="G225" s="573"/>
      <c r="H225" s="573"/>
      <c r="I225" s="573"/>
      <c r="J225" s="573"/>
      <c r="K225" s="573"/>
      <c r="L225" s="573"/>
      <c r="M225" s="573"/>
    </row>
    <row r="226" spans="6:13" ht="16.5">
      <c r="F226" s="573"/>
      <c r="G226" s="573"/>
      <c r="H226" s="573"/>
      <c r="I226" s="573"/>
      <c r="J226" s="573"/>
      <c r="K226" s="573"/>
      <c r="L226" s="573"/>
      <c r="M226" s="573"/>
    </row>
    <row r="227" spans="6:13" ht="16.5">
      <c r="F227" s="573"/>
      <c r="G227" s="573"/>
      <c r="H227" s="573"/>
      <c r="I227" s="573"/>
      <c r="J227" s="573"/>
      <c r="K227" s="573"/>
      <c r="L227" s="573"/>
    </row>
    <row r="228" spans="6:13" ht="16.5">
      <c r="F228" s="573"/>
      <c r="G228" s="573"/>
      <c r="H228" s="573"/>
      <c r="I228" s="573"/>
      <c r="J228" s="573"/>
      <c r="K228" s="573"/>
      <c r="L228" s="573"/>
    </row>
    <row r="229" spans="6:13" ht="16.5">
      <c r="F229" s="573" t="s">
        <v>503</v>
      </c>
      <c r="L229" s="573"/>
    </row>
    <row r="230" spans="6:13" ht="16.5">
      <c r="L230" s="573"/>
    </row>
  </sheetData>
  <autoFilter ref="A2:N184"/>
  <phoneticPr fontId="2" type="noConversion"/>
  <pageMargins left="0.7" right="0.7" top="0.75" bottom="0.75" header="0.3" footer="0.3"/>
  <pageSetup paperSize="9" orientation="portrait" r:id="rId1"/>
  <ignoredErrors>
    <ignoredError sqref="K11 K37 K70 K79 K83 K107 K108 K109 K120 K125 K139 K140 K164 K165 K173 K17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J52"/>
  <sheetViews>
    <sheetView workbookViewId="0">
      <selection activeCell="C4" sqref="C4"/>
    </sheetView>
  </sheetViews>
  <sheetFormatPr defaultRowHeight="15.75"/>
  <cols>
    <col min="1" max="1" width="3.125" style="43" customWidth="1"/>
    <col min="2" max="2" width="18.125" style="43" customWidth="1"/>
    <col min="3" max="4" width="18.125" style="184" customWidth="1"/>
    <col min="5" max="5" width="18.125" style="43" customWidth="1"/>
    <col min="6" max="6" width="3.125" style="43" customWidth="1"/>
    <col min="7" max="11" width="18.125" style="43" customWidth="1"/>
    <col min="12" max="16384" width="9" style="43"/>
  </cols>
  <sheetData>
    <row r="2" spans="2:10" ht="16.5" thickBot="1">
      <c r="B2" s="44" t="s">
        <v>242</v>
      </c>
    </row>
    <row r="3" spans="2:10" ht="16.5" thickBot="1">
      <c r="B3" s="216"/>
      <c r="C3" s="217" t="s">
        <v>250</v>
      </c>
      <c r="D3" s="218" t="s">
        <v>331</v>
      </c>
    </row>
    <row r="4" spans="2:10">
      <c r="B4" s="198" t="s">
        <v>243</v>
      </c>
      <c r="C4" s="199">
        <f>'Government Fund Info (Raw Data)'!B4+'Government Fund Info (Raw Data)'!D4+'Government Fund Info (Raw Data)'!F4+'Government Fund Info (Raw Data)'!H4+'Government Fund Info (Raw Data)'!J8</f>
        <v>2706022241036</v>
      </c>
      <c r="D4" s="205">
        <f>C4/C11</f>
        <v>0.45310897199805955</v>
      </c>
    </row>
    <row r="5" spans="2:10">
      <c r="B5" s="181" t="s">
        <v>244</v>
      </c>
      <c r="C5" s="204">
        <f>'Government Fund Info (Raw Data)'!B21+'Government Fund Info (Raw Data)'!D17+'Government Fund Info (Raw Data)'!F14+'Government Fund Info (Raw Data)'!H16+'Government Fund Info (Raw Data)'!J17</f>
        <v>565525519683</v>
      </c>
      <c r="D5" s="207">
        <f>C5/C11</f>
        <v>9.4694227924796842E-2</v>
      </c>
    </row>
    <row r="6" spans="2:10">
      <c r="B6" s="181" t="s">
        <v>245</v>
      </c>
      <c r="C6" s="204">
        <f>'Government Fund Info (Raw Data)'!B22+'Government Fund Info (Raw Data)'!D18+'Government Fund Info (Raw Data)'!F15+'Government Fund Info (Raw Data)'!H17+'Government Fund Info (Raw Data)'!J18</f>
        <v>1663628606718</v>
      </c>
      <c r="D6" s="207">
        <f>C6/C11</f>
        <v>0.27856572512425581</v>
      </c>
    </row>
    <row r="7" spans="2:10">
      <c r="B7" s="182" t="s">
        <v>246</v>
      </c>
      <c r="C7" s="200">
        <f>C4-C5-C6</f>
        <v>476868114635</v>
      </c>
      <c r="D7" s="208">
        <f>C7/C11</f>
        <v>7.9849018949006895E-2</v>
      </c>
    </row>
    <row r="8" spans="2:10">
      <c r="B8" s="201" t="s">
        <v>247</v>
      </c>
      <c r="C8" s="202">
        <f>'Government Fund Info (Raw Data)'!B18+'Government Fund Info (Raw Data)'!D18+'Government Fund Info (Raw Data)'!F18+'Government Fund Info (Raw Data)'!H18+'Government Fund Info (Raw Data)'!J18</f>
        <v>3266100158358</v>
      </c>
      <c r="D8" s="206">
        <f>C8/C11</f>
        <v>0.54689102800194045</v>
      </c>
    </row>
    <row r="9" spans="2:10">
      <c r="B9" s="181" t="s">
        <v>248</v>
      </c>
      <c r="C9" s="204">
        <f>'Government Fund Info (Raw Data)'!B19+'Government Fund Info (Raw Data)'!D19+'Government Fund Info (Raw Data)'!F19+'Government Fund Info (Raw Data)'!H19+'Government Fund Info (Raw Data)'!J19</f>
        <v>752767062709</v>
      </c>
      <c r="D9" s="207">
        <f>C9/C11</f>
        <v>0.12604682428903072</v>
      </c>
    </row>
    <row r="10" spans="2:10" ht="16.5" thickBot="1">
      <c r="B10" s="183" t="s">
        <v>249</v>
      </c>
      <c r="C10" s="203">
        <f>'Government Fund Info (Raw Data)'!B20+'Government Fund Info (Raw Data)'!D20+'Government Fund Info (Raw Data)'!F20+'Government Fund Info (Raw Data)'!H20+'Government Fund Info (Raw Data)'!J20</f>
        <v>2513334095649</v>
      </c>
      <c r="D10" s="209">
        <f>C10/C11</f>
        <v>0.42084437115756901</v>
      </c>
    </row>
    <row r="11" spans="2:10" ht="17.25" thickTop="1" thickBot="1">
      <c r="B11" s="197" t="s">
        <v>251</v>
      </c>
      <c r="C11" s="212">
        <f>C8+C4</f>
        <v>5972122399394</v>
      </c>
      <c r="D11" s="224">
        <f>D8+D4</f>
        <v>1</v>
      </c>
    </row>
    <row r="14" spans="2:10" ht="16.5" thickBot="1">
      <c r="B14" s="44" t="s">
        <v>326</v>
      </c>
      <c r="C14" s="43"/>
      <c r="D14" s="43"/>
      <c r="E14" s="45" t="s">
        <v>62</v>
      </c>
      <c r="G14" s="44" t="s">
        <v>58</v>
      </c>
      <c r="J14" s="45" t="s">
        <v>61</v>
      </c>
    </row>
    <row r="15" spans="2:10" ht="16.5" thickBot="1">
      <c r="B15" s="188"/>
      <c r="C15" s="189" t="s">
        <v>54</v>
      </c>
      <c r="D15" s="189" t="s">
        <v>59</v>
      </c>
      <c r="E15" s="190" t="s">
        <v>60</v>
      </c>
      <c r="G15" s="188"/>
      <c r="H15" s="189" t="s">
        <v>54</v>
      </c>
      <c r="I15" s="196" t="s">
        <v>55</v>
      </c>
      <c r="J15" s="190" t="s">
        <v>56</v>
      </c>
    </row>
    <row r="16" spans="2:10">
      <c r="B16" s="89" t="s">
        <v>49</v>
      </c>
      <c r="C16" s="90">
        <f>SUMPRODUCT(ISNUMBER(FIND(B16,'Onshore (Raw data)'!A:A))*1)</f>
        <v>50</v>
      </c>
      <c r="D16" s="91">
        <f>SUMIFS('Onshore (Raw data)'!E:E,'Onshore (Raw data)'!A:A,B16)</f>
        <v>408321561664</v>
      </c>
      <c r="E16" s="191">
        <f>SUMIFS('Onshore (Raw data)'!F:F,'Onshore (Raw data)'!A:A,B16)</f>
        <v>546943010239</v>
      </c>
      <c r="G16" s="89" t="s">
        <v>49</v>
      </c>
      <c r="H16" s="90">
        <f>SUMPRODUCT(ISNUMBER(FIND(G16,'Offshore (Raw data)'!A:A))*1)</f>
        <v>67</v>
      </c>
      <c r="I16" s="91">
        <f>SUMIFS('Offshore (Raw data)'!G:G,'Offshore (Raw data)'!A:A,G16)</f>
        <v>49086641560</v>
      </c>
      <c r="J16" s="185">
        <f>SUMIFS('Offshore (Raw data)'!H:H,'Offshore (Raw data)'!A:A,G16)</f>
        <v>54764707003</v>
      </c>
    </row>
    <row r="17" spans="2:10">
      <c r="B17" s="92" t="s">
        <v>50</v>
      </c>
      <c r="C17" s="93">
        <f>SUMPRODUCT(ISNUMBER(FIND(B17,'Onshore (Raw data)'!A:A))*1)</f>
        <v>12</v>
      </c>
      <c r="D17" s="192">
        <f>SUMIFS('Onshore (Raw data)'!E:E,'Onshore (Raw data)'!A:A,B17)</f>
        <v>84954304374</v>
      </c>
      <c r="E17" s="193">
        <f>SUMIFS('Onshore (Raw data)'!F:F,'Onshore (Raw data)'!A:A,B17)</f>
        <v>116203925390</v>
      </c>
      <c r="G17" s="92" t="s">
        <v>50</v>
      </c>
      <c r="H17" s="126">
        <f>SUMPRODUCT(ISNUMBER(FIND(G17,'Offshore (Raw data)'!A:A))*1)</f>
        <v>37</v>
      </c>
      <c r="I17" s="94">
        <f>SUMIFS('Offshore (Raw data)'!G:G,'Offshore (Raw data)'!A:A,G17)</f>
        <v>12294623136</v>
      </c>
      <c r="J17" s="186">
        <f>SUMIFS('Offshore (Raw data)'!H:H,'Offshore (Raw data)'!A:A,G17)</f>
        <v>14005505090</v>
      </c>
    </row>
    <row r="18" spans="2:10">
      <c r="B18" s="92" t="s">
        <v>51</v>
      </c>
      <c r="C18" s="93">
        <f>SUMPRODUCT(ISNUMBER(FIND(B18,'Onshore (Raw data)'!A:A))*1)</f>
        <v>9</v>
      </c>
      <c r="D18" s="192">
        <f>SUMIFS('Onshore (Raw data)'!E:E,'Onshore (Raw data)'!A:A,B18)</f>
        <v>21487179796</v>
      </c>
      <c r="E18" s="193">
        <f>SUMIFS('Onshore (Raw data)'!F:F,'Onshore (Raw data)'!A:A,B18)</f>
        <v>26557782853</v>
      </c>
      <c r="G18" s="92" t="s">
        <v>51</v>
      </c>
      <c r="H18" s="93">
        <f>SUMPRODUCT(ISNUMBER(FIND(G18,'Offshore (Raw data)'!A:A))*1)</f>
        <v>27</v>
      </c>
      <c r="I18" s="94">
        <f>SUMIFS('Offshore (Raw data)'!G:G,'Offshore (Raw data)'!A:A,G18)</f>
        <v>8960093058</v>
      </c>
      <c r="J18" s="186">
        <f>SUMIFS('Offshore (Raw data)'!H:H,'Offshore (Raw data)'!A:A,G18)</f>
        <v>9888724604</v>
      </c>
    </row>
    <row r="19" spans="2:10">
      <c r="B19" s="92" t="s">
        <v>52</v>
      </c>
      <c r="C19" s="93">
        <f>SUMPRODUCT(ISNUMBER(FIND(B19,'Onshore (Raw data)'!A:A))*1)</f>
        <v>5</v>
      </c>
      <c r="D19" s="192">
        <f>SUMIFS('Onshore (Raw data)'!E:E,'Onshore (Raw data)'!A:A,B19)</f>
        <v>23941461760</v>
      </c>
      <c r="E19" s="193">
        <f>SUMIFS('Onshore (Raw data)'!F:F,'Onshore (Raw data)'!A:A,B19)</f>
        <v>33812356653</v>
      </c>
      <c r="G19" s="92" t="s">
        <v>52</v>
      </c>
      <c r="H19" s="93">
        <f>SUMPRODUCT(ISNUMBER(FIND(G19,'Offshore (Raw data)'!A:A))*1)</f>
        <v>30</v>
      </c>
      <c r="I19" s="94">
        <f>SUMIFS('Offshore (Raw data)'!G:G,'Offshore (Raw data)'!A:A,G19)</f>
        <v>3610138946</v>
      </c>
      <c r="J19" s="186">
        <f>SUMIFS('Offshore (Raw data)'!H:H,'Offshore (Raw data)'!A:A,G19)</f>
        <v>4265524992</v>
      </c>
    </row>
    <row r="20" spans="2:10" ht="16.5" thickBot="1">
      <c r="B20" s="96" t="s">
        <v>53</v>
      </c>
      <c r="C20" s="97">
        <f>SUMPRODUCT(ISNUMBER(FIND(B20,'Onshore (Raw data)'!A:A))*1)</f>
        <v>17</v>
      </c>
      <c r="D20" s="194">
        <f>SUMIFS('Onshore (Raw data)'!E:E,'Onshore (Raw data)'!A:A,B20)</f>
        <v>59000000000</v>
      </c>
      <c r="E20" s="195">
        <f>SUMIFS('Onshore (Raw data)'!F:F,'Onshore (Raw data)'!A:A,B20)</f>
        <v>121558551438</v>
      </c>
      <c r="G20" s="116" t="s">
        <v>53</v>
      </c>
      <c r="H20" s="117">
        <f>SUMPRODUCT(ISNUMBER(FIND(G20,'Offshore (Raw data)'!A:A))*1)</f>
        <v>20</v>
      </c>
      <c r="I20" s="118">
        <f>SUMIFS('Offshore (Raw data)'!G:G,'Offshore (Raw data)'!A:A,G20)</f>
        <v>5587418063.7399998</v>
      </c>
      <c r="J20" s="187">
        <f>SUMIFS('Offshore (Raw data)'!H:H,'Offshore (Raw data)'!A:A,G20)</f>
        <v>8009397584.0499983</v>
      </c>
    </row>
    <row r="21" spans="2:10" ht="17.25" thickTop="1" thickBot="1">
      <c r="B21" s="210" t="s">
        <v>57</v>
      </c>
      <c r="C21" s="211">
        <f>SUM(C16:C20)</f>
        <v>93</v>
      </c>
      <c r="D21" s="212">
        <f>SUM(D16:D20)</f>
        <v>597704507594</v>
      </c>
      <c r="E21" s="213">
        <f>SUM(E16:E20)</f>
        <v>845075626573</v>
      </c>
      <c r="G21" s="210" t="s">
        <v>57</v>
      </c>
      <c r="H21" s="211">
        <f>SUM(H16:H20)</f>
        <v>181</v>
      </c>
      <c r="I21" s="214">
        <f>SUM(I16:I20)</f>
        <v>79538914763.740005</v>
      </c>
      <c r="J21" s="215">
        <f>SUM(J16:J20)</f>
        <v>90933859273.050003</v>
      </c>
    </row>
    <row r="25" spans="2:10" ht="16.5" thickBot="1">
      <c r="B25" s="44" t="s">
        <v>339</v>
      </c>
      <c r="E25" s="45" t="s">
        <v>62</v>
      </c>
      <c r="G25" s="44" t="s">
        <v>341</v>
      </c>
      <c r="J25" s="45" t="s">
        <v>61</v>
      </c>
    </row>
    <row r="26" spans="2:10" ht="16.5" thickBot="1">
      <c r="B26" s="252" t="s">
        <v>340</v>
      </c>
      <c r="C26" s="217" t="s">
        <v>330</v>
      </c>
      <c r="D26" s="189" t="s">
        <v>2</v>
      </c>
      <c r="E26" s="218" t="s">
        <v>332</v>
      </c>
      <c r="G26" s="188" t="s">
        <v>194</v>
      </c>
      <c r="H26" s="189" t="s">
        <v>333</v>
      </c>
      <c r="I26" s="196" t="s">
        <v>334</v>
      </c>
      <c r="J26" s="190" t="s">
        <v>335</v>
      </c>
    </row>
    <row r="27" spans="2:10">
      <c r="B27" s="245" t="s">
        <v>317</v>
      </c>
      <c r="C27" s="246">
        <f>SUMPRODUCT(ISNUMBER(FIND(B27,'Onshore (Raw data)'!C:C))*1)</f>
        <v>62</v>
      </c>
      <c r="D27" s="63">
        <f>SUMIFS('Onshore (Raw data)'!E:E,'Onshore (Raw data)'!C:C,B27)</f>
        <v>390945450645</v>
      </c>
      <c r="E27" s="207">
        <f>D27/D29</f>
        <v>0.65407813673467508</v>
      </c>
      <c r="G27" s="89" t="s">
        <v>325</v>
      </c>
      <c r="H27" s="90">
        <f>SUMPRODUCT(ISNUMBER(FIND(G27,'Offshore (Raw data)'!D:D))*1)</f>
        <v>80</v>
      </c>
      <c r="I27" s="91">
        <f>SUMIFS('Offshore (Raw data)'!G:G,'Offshore (Raw data)'!D:D,G27)</f>
        <v>34998943633.739998</v>
      </c>
      <c r="J27" s="103">
        <f>I27/$I$31</f>
        <v>0.44002289618483997</v>
      </c>
    </row>
    <row r="28" spans="2:10" ht="16.5" thickBot="1">
      <c r="B28" s="247" t="s">
        <v>328</v>
      </c>
      <c r="C28" s="248">
        <f>SUMPRODUCT(ISNUMBER(FIND(B28,'Onshore (Raw data)'!C:C))*1)</f>
        <v>31</v>
      </c>
      <c r="D28" s="118">
        <f>SUMIFS('Onshore (Raw data)'!E:E,'Onshore (Raw data)'!C:C,B28)</f>
        <v>206759056949</v>
      </c>
      <c r="E28" s="209">
        <f>D28/D29</f>
        <v>0.34592186326532487</v>
      </c>
      <c r="G28" s="92" t="s">
        <v>336</v>
      </c>
      <c r="H28" s="126">
        <f>SUMPRODUCT(ISNUMBER(FIND(G28,'Offshore (Raw data)'!D:D))*1)</f>
        <v>36</v>
      </c>
      <c r="I28" s="94">
        <f>SUMIFS('Offshore (Raw data)'!G:G,'Offshore (Raw data)'!D:D,G28)</f>
        <v>17581012848</v>
      </c>
      <c r="J28" s="105">
        <f>I28/$I$31</f>
        <v>0.22103661962477253</v>
      </c>
    </row>
    <row r="29" spans="2:10" ht="17.25" thickTop="1" thickBot="1">
      <c r="B29" s="197" t="s">
        <v>329</v>
      </c>
      <c r="C29" s="211">
        <f>SUM(C27:C28)</f>
        <v>93</v>
      </c>
      <c r="D29" s="212">
        <f>SUM(D27:D28)</f>
        <v>597704507594</v>
      </c>
      <c r="E29" s="251">
        <f>SUM(E27:E28)</f>
        <v>1</v>
      </c>
      <c r="G29" s="92" t="s">
        <v>337</v>
      </c>
      <c r="H29" s="93">
        <f>SUMPRODUCT(ISNUMBER(FIND(G29,'Offshore (Raw data)'!D:D))*1)</f>
        <v>34</v>
      </c>
      <c r="I29" s="94">
        <f>SUMIFS('Offshore (Raw data)'!G:G,'Offshore (Raw data)'!D:D,G29)</f>
        <v>18598958282</v>
      </c>
      <c r="J29" s="105">
        <f>I29/$I$31</f>
        <v>0.23383470012440813</v>
      </c>
    </row>
    <row r="30" spans="2:10" ht="16.5" thickBot="1">
      <c r="G30" s="96" t="s">
        <v>338</v>
      </c>
      <c r="H30" s="97">
        <f>SUMPRODUCT(ISNUMBER(FIND(G30,'Offshore (Raw data)'!D:D))*1)</f>
        <v>31</v>
      </c>
      <c r="I30" s="98">
        <f>SUMIFS('Offshore (Raw data)'!G:G,'Offshore (Raw data)'!D:D,G30)</f>
        <v>8360000000</v>
      </c>
      <c r="J30" s="107">
        <f>I30/$I$31</f>
        <v>0.10510578406597945</v>
      </c>
    </row>
    <row r="31" spans="2:10" ht="17.25" thickTop="1" thickBot="1">
      <c r="G31" s="210" t="s">
        <v>57</v>
      </c>
      <c r="H31" s="211">
        <f>SUM(H27:H30)</f>
        <v>181</v>
      </c>
      <c r="I31" s="249">
        <f>SUM(I27:I30)</f>
        <v>79538914763.73999</v>
      </c>
      <c r="J31" s="250">
        <f>I31/$I$31</f>
        <v>1</v>
      </c>
    </row>
    <row r="46" spans="7:10" ht="16.5" thickBot="1">
      <c r="G46" s="44" t="s">
        <v>342</v>
      </c>
    </row>
    <row r="47" spans="7:10" ht="16.5" thickBot="1">
      <c r="G47" s="188" t="s">
        <v>348</v>
      </c>
      <c r="H47" s="189" t="s">
        <v>333</v>
      </c>
      <c r="I47" s="196" t="s">
        <v>334</v>
      </c>
      <c r="J47" s="190" t="s">
        <v>335</v>
      </c>
    </row>
    <row r="48" spans="7:10">
      <c r="G48" s="89" t="s">
        <v>343</v>
      </c>
      <c r="H48" s="90">
        <f>SUMPRODUCT(ISNUMBER(FIND(G48,'Offshore (Raw data)'!E:E))*1)</f>
        <v>48</v>
      </c>
      <c r="I48" s="91">
        <f>SUMIFS('Offshore (Raw data)'!G:G,'Offshore (Raw data)'!E:E,G48)</f>
        <v>20668234649</v>
      </c>
      <c r="J48" s="103">
        <f>I48/$I$52</f>
        <v>0.25985059904818042</v>
      </c>
    </row>
    <row r="49" spans="7:10">
      <c r="G49" s="92" t="s">
        <v>344</v>
      </c>
      <c r="H49" s="126">
        <f>SUMPRODUCT(ISNUMBER(FIND(G49,'Offshore (Raw data)'!E:E))*1)</f>
        <v>83</v>
      </c>
      <c r="I49" s="94">
        <f>SUMIFS('Offshore (Raw data)'!G:G,'Offshore (Raw data)'!E:E,G49)</f>
        <v>37814039028.739998</v>
      </c>
      <c r="J49" s="105">
        <f>I49/$I$52</f>
        <v>0.47541557665278295</v>
      </c>
    </row>
    <row r="50" spans="7:10">
      <c r="G50" s="92" t="s">
        <v>345</v>
      </c>
      <c r="H50" s="93">
        <f>SUMPRODUCT(ISNUMBER(FIND(G50,'Offshore (Raw data)'!E:E))*1)</f>
        <v>26</v>
      </c>
      <c r="I50" s="94">
        <f>SUMIFS('Offshore (Raw data)'!G:G,'Offshore (Raw data)'!E:E,G50)</f>
        <v>10284227032</v>
      </c>
      <c r="J50" s="105">
        <f>I50/$I$52</f>
        <v>0.12929805570704553</v>
      </c>
    </row>
    <row r="51" spans="7:10" ht="16.5" thickBot="1">
      <c r="G51" s="96" t="s">
        <v>346</v>
      </c>
      <c r="H51" s="97">
        <f>SUMPRODUCT(ISNUMBER(FIND(G51,'Offshore (Raw data)'!E:E))*1)</f>
        <v>24</v>
      </c>
      <c r="I51" s="98">
        <f>SUMIFS('Offshore (Raw data)'!G:G,'Offshore (Raw data)'!E:E,G51)</f>
        <v>10772414054</v>
      </c>
      <c r="J51" s="107">
        <f>I51/$I$52</f>
        <v>0.13543576859199119</v>
      </c>
    </row>
    <row r="52" spans="7:10" ht="17.25" thickTop="1" thickBot="1">
      <c r="G52" s="210" t="s">
        <v>347</v>
      </c>
      <c r="H52" s="211">
        <f>SUM(H48:H51)</f>
        <v>181</v>
      </c>
      <c r="I52" s="249">
        <f>SUM(I48:I51)</f>
        <v>79538914763.73999</v>
      </c>
      <c r="J52" s="250">
        <f>I52/$I$52</f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Y130"/>
  <sheetViews>
    <sheetView zoomScale="85" zoomScaleNormal="85" workbookViewId="0">
      <selection activeCell="E4" sqref="E4"/>
    </sheetView>
  </sheetViews>
  <sheetFormatPr defaultRowHeight="16.5"/>
  <cols>
    <col min="1" max="1" width="3.125" style="51" customWidth="1"/>
    <col min="2" max="2" width="8.125" style="52" customWidth="1"/>
    <col min="3" max="3" width="10.625" style="52" customWidth="1"/>
    <col min="4" max="4" width="13.25" style="52" bestFit="1" customWidth="1"/>
    <col min="5" max="5" width="21.125" style="51" bestFit="1" customWidth="1"/>
    <col min="6" max="6" width="18.125" style="111" customWidth="1"/>
    <col min="7" max="7" width="10.625" style="52" customWidth="1"/>
    <col min="8" max="9" width="15.625" style="52" customWidth="1"/>
    <col min="10" max="10" width="3.125" style="51" customWidth="1"/>
    <col min="11" max="11" width="8.125" style="52" customWidth="1"/>
    <col min="12" max="12" width="10.625" style="128" customWidth="1"/>
    <col min="13" max="13" width="13.25" style="52" bestFit="1" customWidth="1"/>
    <col min="14" max="15" width="16.625" style="111" customWidth="1"/>
    <col min="16" max="16" width="10.625" style="52" customWidth="1"/>
    <col min="17" max="18" width="18.125" style="52" customWidth="1"/>
    <col min="19" max="19" width="50.625" style="51" customWidth="1"/>
    <col min="20" max="20" width="5.75" style="51" bestFit="1" customWidth="1"/>
    <col min="21" max="21" width="9" style="52"/>
    <col min="22" max="23" width="10.625" style="52" customWidth="1"/>
    <col min="24" max="24" width="20.625" style="52" customWidth="1"/>
    <col min="25" max="25" width="20.625" style="51" customWidth="1"/>
    <col min="26" max="16384" width="9" style="51"/>
  </cols>
  <sheetData>
    <row r="2" spans="2:25" ht="17.25" thickBot="1">
      <c r="B2" s="58" t="s">
        <v>107</v>
      </c>
      <c r="K2" s="378" t="s">
        <v>192</v>
      </c>
      <c r="T2" s="51" t="s">
        <v>189</v>
      </c>
      <c r="V2" s="51"/>
      <c r="X2" s="51"/>
    </row>
    <row r="3" spans="2:25" s="59" customFormat="1" ht="32.25" thickBot="1">
      <c r="B3" s="60" t="s">
        <v>149</v>
      </c>
      <c r="C3" s="61" t="s">
        <v>176</v>
      </c>
      <c r="D3" s="61" t="s">
        <v>150</v>
      </c>
      <c r="E3" s="62" t="s">
        <v>169</v>
      </c>
      <c r="F3" s="112" t="s">
        <v>170</v>
      </c>
      <c r="G3" s="62" t="s">
        <v>171</v>
      </c>
      <c r="H3" s="56" t="s">
        <v>172</v>
      </c>
      <c r="I3" s="57" t="s">
        <v>173</v>
      </c>
      <c r="K3" s="60" t="s">
        <v>148</v>
      </c>
      <c r="L3" s="129" t="s">
        <v>183</v>
      </c>
      <c r="M3" s="61" t="s">
        <v>150</v>
      </c>
      <c r="N3" s="125" t="s">
        <v>169</v>
      </c>
      <c r="O3" s="112" t="s">
        <v>170</v>
      </c>
      <c r="P3" s="62" t="s">
        <v>171</v>
      </c>
      <c r="Q3" s="56" t="s">
        <v>172</v>
      </c>
      <c r="R3" s="57" t="s">
        <v>173</v>
      </c>
      <c r="T3" s="79"/>
      <c r="U3" s="85" t="s">
        <v>148</v>
      </c>
      <c r="V3" s="56" t="s">
        <v>176</v>
      </c>
      <c r="W3" s="56" t="s">
        <v>151</v>
      </c>
      <c r="X3" s="62" t="s">
        <v>147</v>
      </c>
      <c r="Y3" s="78" t="s">
        <v>170</v>
      </c>
    </row>
    <row r="4" spans="2:25">
      <c r="B4" s="450">
        <v>1</v>
      </c>
      <c r="C4" s="451" t="str">
        <f t="shared" ref="C4:C17" si="0">VLOOKUP(B4,$U$2:$X$50,2,0)</f>
        <v>野村</v>
      </c>
      <c r="D4" s="452" t="str">
        <f t="shared" ref="D4:D17" si="1">VLOOKUP(B4,$U$2:$X$50,3,0)</f>
        <v>Nomura</v>
      </c>
      <c r="E4" s="453">
        <f>SUMIFS('Onshore (Raw data)'!E:E,'Onshore (Raw data)'!D:D,C4)</f>
        <v>118716114901</v>
      </c>
      <c r="F4" s="453">
        <f>SUMIFS('Onshore (Raw data)'!F:F,'Onshore (Raw data)'!D:D,C4)</f>
        <v>158317388799</v>
      </c>
      <c r="G4" s="452">
        <f>SUMPRODUCT(ISNUMBER(FIND(C4,'Onshore (Raw data)'!$B$1:$H$283))*1)</f>
        <v>11</v>
      </c>
      <c r="H4" s="454">
        <f>E4/$E$19</f>
        <v>0.19862007629636241</v>
      </c>
      <c r="I4" s="455">
        <f t="shared" ref="I4:I17" si="2">F4/$F$19</f>
        <v>0.18734108974485267</v>
      </c>
      <c r="K4" s="692">
        <v>1</v>
      </c>
      <c r="L4" s="693" t="str">
        <f>C4</f>
        <v>野村</v>
      </c>
      <c r="M4" s="694" t="str">
        <f t="shared" ref="L4:R7" si="3">D4</f>
        <v>Nomura</v>
      </c>
      <c r="N4" s="695">
        <f t="shared" si="3"/>
        <v>118716114901</v>
      </c>
      <c r="O4" s="695">
        <f t="shared" si="3"/>
        <v>158317388799</v>
      </c>
      <c r="P4" s="694">
        <f t="shared" si="3"/>
        <v>11</v>
      </c>
      <c r="Q4" s="696">
        <f t="shared" si="3"/>
        <v>0.19862007629636241</v>
      </c>
      <c r="R4" s="697">
        <f t="shared" si="3"/>
        <v>0.18734108974485267</v>
      </c>
      <c r="T4" s="80" t="s">
        <v>68</v>
      </c>
      <c r="U4" s="84">
        <f t="shared" ref="U4:U42" si="4">RANK(Y4,$Y$4:$Y$42)</f>
        <v>15</v>
      </c>
      <c r="V4" s="76" t="s">
        <v>108</v>
      </c>
      <c r="W4" s="76" t="s">
        <v>168</v>
      </c>
      <c r="X4" s="77">
        <f>SUMIFS('Onshore (Raw data)'!E:E,'Onshore (Raw data)'!D:D,V4)</f>
        <v>0</v>
      </c>
      <c r="Y4" s="71">
        <f>SUMIFS('Onshore (Raw data)'!F:F,'Onshore (Raw data)'!D:D,V4)</f>
        <v>0</v>
      </c>
    </row>
    <row r="5" spans="2:25">
      <c r="B5" s="92">
        <v>2</v>
      </c>
      <c r="C5" s="127" t="str">
        <f t="shared" si="0"/>
        <v>安聯</v>
      </c>
      <c r="D5" s="93" t="str">
        <f t="shared" si="1"/>
        <v>Allianz</v>
      </c>
      <c r="E5" s="94">
        <f>SUMIFS('Onshore (Raw data)'!E:E,'Onshore (Raw data)'!D:D,C5)</f>
        <v>75965119501</v>
      </c>
      <c r="F5" s="94">
        <f>SUMIFS('Onshore (Raw data)'!F:F,'Onshore (Raw data)'!D:D,C5)</f>
        <v>125746695856</v>
      </c>
      <c r="G5" s="93">
        <f>SUMPRODUCT(ISNUMBER(FIND(C5,'Onshore (Raw data)'!$B$1:$H$283))*1)</f>
        <v>13</v>
      </c>
      <c r="H5" s="104">
        <f t="shared" ref="H5:H17" si="5">E5/$E$19</f>
        <v>0.1270947743171455</v>
      </c>
      <c r="I5" s="105">
        <f t="shared" si="2"/>
        <v>0.14879934044002113</v>
      </c>
      <c r="K5" s="698">
        <v>2</v>
      </c>
      <c r="L5" s="699" t="str">
        <f t="shared" si="3"/>
        <v>安聯</v>
      </c>
      <c r="M5" s="700" t="str">
        <f t="shared" si="3"/>
        <v>Allianz</v>
      </c>
      <c r="N5" s="701">
        <f t="shared" si="3"/>
        <v>75965119501</v>
      </c>
      <c r="O5" s="701">
        <f t="shared" si="3"/>
        <v>125746695856</v>
      </c>
      <c r="P5" s="700">
        <f t="shared" si="3"/>
        <v>13</v>
      </c>
      <c r="Q5" s="702">
        <f t="shared" si="3"/>
        <v>0.1270947743171455</v>
      </c>
      <c r="R5" s="703">
        <f t="shared" si="3"/>
        <v>0.14879934044002113</v>
      </c>
      <c r="T5" s="81" t="s">
        <v>69</v>
      </c>
      <c r="U5" s="84">
        <f t="shared" si="4"/>
        <v>14</v>
      </c>
      <c r="V5" s="41" t="s">
        <v>109</v>
      </c>
      <c r="W5" s="41" t="s">
        <v>658</v>
      </c>
      <c r="X5" s="65">
        <f>SUMIFS('Onshore (Raw data)'!E:E,'Onshore (Raw data)'!D:D,V5)</f>
        <v>4000000000</v>
      </c>
      <c r="Y5" s="71">
        <f>SUMIFS('Onshore (Raw data)'!F:F,'Onshore (Raw data)'!D:D,V5)</f>
        <v>3760118040</v>
      </c>
    </row>
    <row r="6" spans="2:25">
      <c r="B6" s="92">
        <v>3</v>
      </c>
      <c r="C6" s="127" t="str">
        <f>VLOOKUP(B6,$U$2:$X$50,2,0)</f>
        <v>國泰</v>
      </c>
      <c r="D6" s="93" t="str">
        <f t="shared" si="1"/>
        <v>Cathay</v>
      </c>
      <c r="E6" s="94">
        <f>SUMIFS('Onshore (Raw data)'!E:E,'Onshore (Raw data)'!D:D,C6)</f>
        <v>88938595801</v>
      </c>
      <c r="F6" s="94">
        <f>SUMIFS('Onshore (Raw data)'!F:F,'Onshore (Raw data)'!D:D,C6)</f>
        <v>121857452212</v>
      </c>
      <c r="G6" s="93">
        <f>SUMPRODUCT(ISNUMBER(FIND(C6,'Onshore (Raw data)'!$B$1:$H$283))*1)</f>
        <v>15</v>
      </c>
      <c r="H6" s="104">
        <f t="shared" si="5"/>
        <v>0.14880027617495051</v>
      </c>
      <c r="I6" s="105">
        <f t="shared" si="2"/>
        <v>0.14419709713574802</v>
      </c>
      <c r="K6" s="92">
        <v>3</v>
      </c>
      <c r="L6" s="127" t="str">
        <f t="shared" si="3"/>
        <v>國泰</v>
      </c>
      <c r="M6" s="93" t="str">
        <f t="shared" si="3"/>
        <v>Cathay</v>
      </c>
      <c r="N6" s="94">
        <f t="shared" si="3"/>
        <v>88938595801</v>
      </c>
      <c r="O6" s="94">
        <f>F6</f>
        <v>121857452212</v>
      </c>
      <c r="P6" s="93">
        <f t="shared" si="3"/>
        <v>15</v>
      </c>
      <c r="Q6" s="104">
        <f t="shared" si="3"/>
        <v>0.14880027617495051</v>
      </c>
      <c r="R6" s="105">
        <f t="shared" si="3"/>
        <v>0.14419709713574802</v>
      </c>
      <c r="T6" s="82" t="s">
        <v>70</v>
      </c>
      <c r="U6" s="84">
        <f t="shared" si="4"/>
        <v>6</v>
      </c>
      <c r="V6" s="41" t="s">
        <v>110</v>
      </c>
      <c r="W6" s="66" t="s">
        <v>154</v>
      </c>
      <c r="X6" s="65">
        <f>SUMIFS('Onshore (Raw data)'!E:E,'Onshore (Raw data)'!D:D,V6)</f>
        <v>46618927662</v>
      </c>
      <c r="Y6" s="71">
        <f>SUMIFS('Onshore (Raw data)'!F:F,'Onshore (Raw data)'!D:D,V6)</f>
        <v>67384068853</v>
      </c>
    </row>
    <row r="7" spans="2:25">
      <c r="B7" s="92">
        <v>4</v>
      </c>
      <c r="C7" s="127" t="str">
        <f t="shared" si="0"/>
        <v>復華</v>
      </c>
      <c r="D7" s="93" t="str">
        <f t="shared" si="1"/>
        <v>Fuh Hwa</v>
      </c>
      <c r="E7" s="94">
        <f>SUMIFS('Onshore (Raw data)'!E:E,'Onshore (Raw data)'!D:D,C7)</f>
        <v>67498767861</v>
      </c>
      <c r="F7" s="94">
        <f>SUMIFS('Onshore (Raw data)'!F:F,'Onshore (Raw data)'!D:D,C7)</f>
        <v>100713122634</v>
      </c>
      <c r="G7" s="93">
        <f>SUMPRODUCT(ISNUMBER(FIND(C7,'Onshore (Raw data)'!$B$1:$H$283))*1)</f>
        <v>10</v>
      </c>
      <c r="H7" s="104">
        <f t="shared" si="5"/>
        <v>0.11292999635005192</v>
      </c>
      <c r="I7" s="105">
        <f t="shared" si="2"/>
        <v>0.11917646121497756</v>
      </c>
      <c r="K7" s="92">
        <v>4</v>
      </c>
      <c r="L7" s="127" t="str">
        <f t="shared" si="3"/>
        <v>復華</v>
      </c>
      <c r="M7" s="93" t="str">
        <f t="shared" si="3"/>
        <v>Fuh Hwa</v>
      </c>
      <c r="N7" s="94">
        <f t="shared" si="3"/>
        <v>67498767861</v>
      </c>
      <c r="O7" s="94">
        <f t="shared" si="3"/>
        <v>100713122634</v>
      </c>
      <c r="P7" s="93">
        <f t="shared" si="3"/>
        <v>10</v>
      </c>
      <c r="Q7" s="104">
        <f t="shared" si="3"/>
        <v>0.11292999635005192</v>
      </c>
      <c r="R7" s="105">
        <f t="shared" si="3"/>
        <v>0.11917646121497756</v>
      </c>
      <c r="T7" s="82" t="s">
        <v>71</v>
      </c>
      <c r="U7" s="84">
        <f t="shared" si="4"/>
        <v>15</v>
      </c>
      <c r="V7" s="41" t="s">
        <v>111</v>
      </c>
      <c r="W7" s="66" t="s">
        <v>164</v>
      </c>
      <c r="X7" s="65">
        <f>SUMIFS('Onshore (Raw data)'!E:E,'Onshore (Raw data)'!D:D,V7)</f>
        <v>0</v>
      </c>
      <c r="Y7" s="71">
        <f>SUMIFS('Onshore (Raw data)'!F:F,'Onshore (Raw data)'!D:D,V7)</f>
        <v>0</v>
      </c>
    </row>
    <row r="8" spans="2:25">
      <c r="B8" s="92">
        <v>5</v>
      </c>
      <c r="C8" s="127" t="str">
        <f t="shared" si="0"/>
        <v>統一</v>
      </c>
      <c r="D8" s="93" t="str">
        <f t="shared" si="1"/>
        <v>Uni-President</v>
      </c>
      <c r="E8" s="94">
        <f>SUMIFS('Onshore (Raw data)'!E:E,'Onshore (Raw data)'!D:D,C8)</f>
        <v>70105591181</v>
      </c>
      <c r="F8" s="94">
        <f>SUMIFS('Onshore (Raw data)'!F:F,'Onshore (Raw data)'!D:D,C8)</f>
        <v>97973169610</v>
      </c>
      <c r="G8" s="93">
        <f>SUMPRODUCT(ISNUMBER(FIND(C8,'Onshore (Raw data)'!$B$1:$H$283))*1)</f>
        <v>9</v>
      </c>
      <c r="H8" s="104">
        <f t="shared" si="5"/>
        <v>0.1172913877849158</v>
      </c>
      <c r="I8" s="105">
        <f t="shared" si="2"/>
        <v>0.11593420343609544</v>
      </c>
      <c r="K8" s="92">
        <v>5</v>
      </c>
      <c r="L8" s="127" t="str">
        <f t="shared" ref="L8:R8" si="6">C8</f>
        <v>統一</v>
      </c>
      <c r="M8" s="93" t="str">
        <f t="shared" si="6"/>
        <v>Uni-President</v>
      </c>
      <c r="N8" s="94">
        <f t="shared" si="6"/>
        <v>70105591181</v>
      </c>
      <c r="O8" s="94">
        <f t="shared" si="6"/>
        <v>97973169610</v>
      </c>
      <c r="P8" s="93">
        <f t="shared" si="6"/>
        <v>9</v>
      </c>
      <c r="Q8" s="104">
        <f t="shared" si="6"/>
        <v>0.1172913877849158</v>
      </c>
      <c r="R8" s="105">
        <f t="shared" si="6"/>
        <v>0.11593420343609544</v>
      </c>
      <c r="T8" s="82" t="s">
        <v>72</v>
      </c>
      <c r="U8" s="84">
        <f t="shared" si="4"/>
        <v>15</v>
      </c>
      <c r="V8" s="41" t="s">
        <v>112</v>
      </c>
      <c r="W8" s="41" t="s">
        <v>165</v>
      </c>
      <c r="X8" s="65">
        <f>SUMIFS('Onshore (Raw data)'!E:E,'Onshore (Raw data)'!D:D,V8)</f>
        <v>0</v>
      </c>
      <c r="Y8" s="71">
        <f>SUMIFS('Onshore (Raw data)'!F:F,'Onshore (Raw data)'!D:D,V8)</f>
        <v>0</v>
      </c>
    </row>
    <row r="9" spans="2:25" ht="17.25" thickBot="1">
      <c r="B9" s="92">
        <v>6</v>
      </c>
      <c r="C9" s="127" t="str">
        <f t="shared" si="0"/>
        <v>匯豐中華</v>
      </c>
      <c r="D9" s="93" t="str">
        <f t="shared" si="1"/>
        <v>HSBC</v>
      </c>
      <c r="E9" s="94">
        <f>SUMIFS('Onshore (Raw data)'!E:E,'Onshore (Raw data)'!D:D,C9)</f>
        <v>46618927662</v>
      </c>
      <c r="F9" s="94">
        <f>SUMIFS('Onshore (Raw data)'!F:F,'Onshore (Raw data)'!D:D,C9)</f>
        <v>67384068853</v>
      </c>
      <c r="G9" s="93">
        <f>SUMPRODUCT(ISNUMBER(FIND(C9,'Onshore (Raw data)'!$B$1:$H$283))*1)</f>
        <v>8</v>
      </c>
      <c r="H9" s="104">
        <f t="shared" si="5"/>
        <v>7.7996613827892733E-2</v>
      </c>
      <c r="I9" s="105">
        <f t="shared" si="2"/>
        <v>7.97373237780621E-2</v>
      </c>
      <c r="K9" s="96"/>
      <c r="L9" s="131" t="s">
        <v>182</v>
      </c>
      <c r="M9" s="97" t="s">
        <v>178</v>
      </c>
      <c r="N9" s="98">
        <f>N10-SUM(N4:N8)</f>
        <v>176480318349</v>
      </c>
      <c r="O9" s="98">
        <f>O10-SUM(O4:O8)</f>
        <v>240467797462</v>
      </c>
      <c r="P9" s="97">
        <f>P10-SUM(P4:P8)</f>
        <v>35</v>
      </c>
      <c r="Q9" s="106">
        <f>Q10-SUM(Q4:Q8)</f>
        <v>0.29526348907657385</v>
      </c>
      <c r="R9" s="107">
        <f>R10-SUM(R4:R8)</f>
        <v>0.28455180802830515</v>
      </c>
      <c r="T9" s="82" t="s">
        <v>73</v>
      </c>
      <c r="U9" s="84">
        <f t="shared" si="4"/>
        <v>15</v>
      </c>
      <c r="V9" s="41" t="s">
        <v>113</v>
      </c>
      <c r="W9" s="41" t="s">
        <v>166</v>
      </c>
      <c r="X9" s="65">
        <f>SUMIFS('Onshore (Raw data)'!E:E,'Onshore (Raw data)'!D:D,V9)</f>
        <v>0</v>
      </c>
      <c r="Y9" s="71">
        <f>SUMIFS('Onshore (Raw data)'!F:F,'Onshore (Raw data)'!D:D,V9)</f>
        <v>0</v>
      </c>
    </row>
    <row r="10" spans="2:25" ht="18" thickTop="1" thickBot="1">
      <c r="B10" s="92">
        <v>7</v>
      </c>
      <c r="C10" s="127" t="str">
        <f t="shared" si="0"/>
        <v>台新</v>
      </c>
      <c r="D10" s="93" t="str">
        <f t="shared" si="1"/>
        <v>Taishin</v>
      </c>
      <c r="E10" s="94">
        <f>SUMIFS('Onshore (Raw data)'!E:E,'Onshore (Raw data)'!D:D,C10)</f>
        <v>36934673726</v>
      </c>
      <c r="F10" s="94">
        <f>SUMIFS('Onshore (Raw data)'!F:F,'Onshore (Raw data)'!D:D,C10)</f>
        <v>52389841002</v>
      </c>
      <c r="G10" s="93">
        <f>SUMPRODUCT(ISNUMBER(FIND(C10,'Onshore (Raw data)'!$B$1:$H$283))*1)</f>
        <v>6</v>
      </c>
      <c r="H10" s="104">
        <f t="shared" si="5"/>
        <v>6.179420308318713E-2</v>
      </c>
      <c r="I10" s="105">
        <f t="shared" si="2"/>
        <v>6.199426341812074E-2</v>
      </c>
      <c r="K10" s="54"/>
      <c r="L10" s="130" t="s">
        <v>184</v>
      </c>
      <c r="M10" s="55" t="s">
        <v>179</v>
      </c>
      <c r="N10" s="64">
        <f>E19</f>
        <v>597704507594</v>
      </c>
      <c r="O10" s="64">
        <f>F19</f>
        <v>845075626573</v>
      </c>
      <c r="P10" s="55">
        <f>G19</f>
        <v>93</v>
      </c>
      <c r="Q10" s="108">
        <f>H19</f>
        <v>1</v>
      </c>
      <c r="R10" s="109">
        <f>I19</f>
        <v>1</v>
      </c>
      <c r="T10" s="82" t="s">
        <v>74</v>
      </c>
      <c r="U10" s="84">
        <f t="shared" si="4"/>
        <v>8</v>
      </c>
      <c r="V10" s="41" t="s">
        <v>114</v>
      </c>
      <c r="W10" s="66" t="s">
        <v>157</v>
      </c>
      <c r="X10" s="65">
        <f>SUMIFS('Onshore (Raw data)'!E:E,'Onshore (Raw data)'!D:D,V10)</f>
        <v>40277574114</v>
      </c>
      <c r="Y10" s="71">
        <f>SUMIFS('Onshore (Raw data)'!F:F,'Onshore (Raw data)'!D:D,V10)</f>
        <v>52211776387</v>
      </c>
    </row>
    <row r="11" spans="2:25">
      <c r="B11" s="92">
        <v>8</v>
      </c>
      <c r="C11" s="127" t="str">
        <f t="shared" si="0"/>
        <v>保德信</v>
      </c>
      <c r="D11" s="93" t="str">
        <f t="shared" si="1"/>
        <v>Prudential</v>
      </c>
      <c r="E11" s="94">
        <f>SUMIFS('Onshore (Raw data)'!E:E,'Onshore (Raw data)'!D:D,C11)</f>
        <v>40277574114</v>
      </c>
      <c r="F11" s="94">
        <f>SUMIFS('Onshore (Raw data)'!F:F,'Onshore (Raw data)'!D:D,C11)</f>
        <v>52211776387</v>
      </c>
      <c r="G11" s="93">
        <f>SUMPRODUCT(ISNUMBER(FIND(C11,'Onshore (Raw data)'!$B$1:$H$283))*1)</f>
        <v>9</v>
      </c>
      <c r="H11" s="104">
        <f t="shared" si="5"/>
        <v>6.7387101154939191E-2</v>
      </c>
      <c r="I11" s="105">
        <f t="shared" si="2"/>
        <v>6.1783554921270467E-2</v>
      </c>
      <c r="T11" s="82" t="s">
        <v>75</v>
      </c>
      <c r="U11" s="84">
        <f t="shared" si="4"/>
        <v>5</v>
      </c>
      <c r="V11" s="41" t="s">
        <v>115</v>
      </c>
      <c r="W11" s="66" t="s">
        <v>153</v>
      </c>
      <c r="X11" s="65">
        <f>SUMIFS('Onshore (Raw data)'!E:E,'Onshore (Raw data)'!D:D,V11)</f>
        <v>70105591181</v>
      </c>
      <c r="Y11" s="71">
        <f>SUMIFS('Onshore (Raw data)'!F:F,'Onshore (Raw data)'!D:D,V11)</f>
        <v>97973169610</v>
      </c>
    </row>
    <row r="12" spans="2:25">
      <c r="B12" s="92">
        <v>9</v>
      </c>
      <c r="C12" s="127" t="str">
        <f t="shared" si="0"/>
        <v>群益</v>
      </c>
      <c r="D12" s="93" t="str">
        <f t="shared" si="1"/>
        <v>Capital</v>
      </c>
      <c r="E12" s="94">
        <f>SUMIFS('Onshore (Raw data)'!E:E,'Onshore (Raw data)'!D:D,C12)</f>
        <v>15000000000</v>
      </c>
      <c r="F12" s="94">
        <f>SUMIFS('Onshore (Raw data)'!F:F,'Onshore (Raw data)'!D:D,C12)</f>
        <v>24903304873</v>
      </c>
      <c r="G12" s="93">
        <f>SUMPRODUCT(ISNUMBER(FIND(C12,'Onshore (Raw data)'!$B$1:$H$283))*1)</f>
        <v>5</v>
      </c>
      <c r="H12" s="104">
        <f t="shared" si="5"/>
        <v>2.5096012844843696E-2</v>
      </c>
      <c r="I12" s="105">
        <f t="shared" si="2"/>
        <v>2.9468729294666013E-2</v>
      </c>
      <c r="T12" s="82" t="s">
        <v>76</v>
      </c>
      <c r="U12" s="84">
        <f t="shared" si="4"/>
        <v>10</v>
      </c>
      <c r="V12" s="41" t="s">
        <v>116</v>
      </c>
      <c r="W12" s="66" t="s">
        <v>162</v>
      </c>
      <c r="X12" s="65">
        <f>SUMIFS('Onshore (Raw data)'!E:E,'Onshore (Raw data)'!D:D,V12)</f>
        <v>16256867963</v>
      </c>
      <c r="Y12" s="71">
        <f>SUMIFS('Onshore (Raw data)'!F:F,'Onshore (Raw data)'!D:D,V12)</f>
        <v>16302689569</v>
      </c>
    </row>
    <row r="13" spans="2:25">
      <c r="B13" s="92">
        <v>10</v>
      </c>
      <c r="C13" s="127" t="str">
        <f t="shared" si="0"/>
        <v>富邦</v>
      </c>
      <c r="D13" s="93" t="str">
        <f t="shared" si="1"/>
        <v>Fubon</v>
      </c>
      <c r="E13" s="94">
        <f>SUMIFS('Onshore (Raw data)'!E:E,'Onshore (Raw data)'!D:D,C13)</f>
        <v>16256867963</v>
      </c>
      <c r="F13" s="94">
        <f>SUMIFS('Onshore (Raw data)'!F:F,'Onshore (Raw data)'!D:D,C13)</f>
        <v>16302689569</v>
      </c>
      <c r="G13" s="93">
        <f>SUMPRODUCT(ISNUMBER(FIND(C13,'Onshore (Raw data)'!$B$1:$H$283))*1)</f>
        <v>2</v>
      </c>
      <c r="H13" s="104">
        <f t="shared" si="5"/>
        <v>2.7198837814425066E-2</v>
      </c>
      <c r="I13" s="105">
        <f t="shared" si="2"/>
        <v>1.9291397191410688E-2</v>
      </c>
      <c r="T13" s="82" t="s">
        <v>77</v>
      </c>
      <c r="U13" s="84">
        <f t="shared" si="4"/>
        <v>12</v>
      </c>
      <c r="V13" s="41" t="s">
        <v>117</v>
      </c>
      <c r="W13" s="66" t="s">
        <v>163</v>
      </c>
      <c r="X13" s="65">
        <f>SUMIFS('Onshore (Raw data)'!E:E,'Onshore (Raw data)'!D:D,V13)</f>
        <v>5529091054</v>
      </c>
      <c r="Y13" s="71">
        <f>SUMIFS('Onshore (Raw data)'!F:F,'Onshore (Raw data)'!D:D,V13)</f>
        <v>8000220432</v>
      </c>
    </row>
    <row r="14" spans="2:25">
      <c r="B14" s="92">
        <v>11</v>
      </c>
      <c r="C14" s="127" t="str">
        <f t="shared" si="0"/>
        <v>施羅德</v>
      </c>
      <c r="D14" s="93" t="str">
        <f t="shared" si="1"/>
        <v>Schroders</v>
      </c>
      <c r="E14" s="94">
        <f>SUMIFS('Onshore (Raw data)'!E:E,'Onshore (Raw data)'!D:D,C14)</f>
        <v>6000000000</v>
      </c>
      <c r="F14" s="94">
        <f>SUMIFS('Onshore (Raw data)'!F:F,'Onshore (Raw data)'!D:D,C14)</f>
        <v>9031452970</v>
      </c>
      <c r="G14" s="93">
        <f>SUMPRODUCT(ISNUMBER(FIND(C14,'Onshore (Raw data)'!$B$1:$H$283))*1)</f>
        <v>1</v>
      </c>
      <c r="H14" s="104">
        <f t="shared" si="5"/>
        <v>1.0038405137937478E-2</v>
      </c>
      <c r="I14" s="105">
        <f t="shared" si="2"/>
        <v>1.0687153535151494E-2</v>
      </c>
      <c r="T14" s="82" t="s">
        <v>78</v>
      </c>
      <c r="U14" s="84">
        <f t="shared" si="4"/>
        <v>15</v>
      </c>
      <c r="V14" s="41" t="s">
        <v>118</v>
      </c>
      <c r="W14" s="41"/>
      <c r="X14" s="65">
        <f>SUMIFS('Onshore (Raw data)'!E:E,'Onshore (Raw data)'!D:D,V14)</f>
        <v>0</v>
      </c>
      <c r="Y14" s="71">
        <f>SUMIFS('Onshore (Raw data)'!F:F,'Onshore (Raw data)'!D:D,V14)</f>
        <v>0</v>
      </c>
    </row>
    <row r="15" spans="2:25">
      <c r="B15" s="92">
        <v>12</v>
      </c>
      <c r="C15" s="127" t="str">
        <f t="shared" si="0"/>
        <v>摩根</v>
      </c>
      <c r="D15" s="93" t="str">
        <f t="shared" si="1"/>
        <v>JP Morgan</v>
      </c>
      <c r="E15" s="94">
        <f>SUMIFS('Onshore (Raw data)'!E:E,'Onshore (Raw data)'!D:D,C15)</f>
        <v>5529091054</v>
      </c>
      <c r="F15" s="94">
        <f>SUMIFS('Onshore (Raw data)'!F:F,'Onshore (Raw data)'!D:D,C15)</f>
        <v>8000220432</v>
      </c>
      <c r="G15" s="93">
        <f>SUMPRODUCT(ISNUMBER(FIND(C15,'Onshore (Raw data)'!$B$1:$H$283))*1)</f>
        <v>1</v>
      </c>
      <c r="H15" s="104">
        <f t="shared" si="5"/>
        <v>9.2505426740996238E-3</v>
      </c>
      <c r="I15" s="105">
        <f t="shared" si="2"/>
        <v>9.4668692131649346E-3</v>
      </c>
      <c r="T15" s="82" t="s">
        <v>79</v>
      </c>
      <c r="U15" s="84">
        <f t="shared" si="4"/>
        <v>15</v>
      </c>
      <c r="V15" s="41" t="s">
        <v>119</v>
      </c>
      <c r="W15" s="41"/>
      <c r="X15" s="65">
        <f>SUMIFS('Onshore (Raw data)'!E:E,'Onshore (Raw data)'!D:D,V15)</f>
        <v>0</v>
      </c>
      <c r="Y15" s="71">
        <f>SUMIFS('Onshore (Raw data)'!F:F,'Onshore (Raw data)'!D:D,V15)</f>
        <v>0</v>
      </c>
    </row>
    <row r="16" spans="2:25">
      <c r="B16" s="92">
        <v>13</v>
      </c>
      <c r="C16" s="127" t="str">
        <f t="shared" si="0"/>
        <v>永豐</v>
      </c>
      <c r="D16" s="93" t="str">
        <f t="shared" si="1"/>
        <v>Sinopac</v>
      </c>
      <c r="E16" s="94">
        <f>SUMIFS('Onshore (Raw data)'!E:E,'Onshore (Raw data)'!D:D,C16)</f>
        <v>5863183830</v>
      </c>
      <c r="F16" s="94">
        <f>SUMIFS('Onshore (Raw data)'!F:F,'Onshore (Raw data)'!D:D,C16)</f>
        <v>6484325336</v>
      </c>
      <c r="G16" s="93">
        <f>SUMPRODUCT(ISNUMBER(FIND(C16,'Onshore (Raw data)'!$B$1:$H$283))*1)</f>
        <v>2</v>
      </c>
      <c r="H16" s="104">
        <f t="shared" si="5"/>
        <v>9.8095024472906571E-3</v>
      </c>
      <c r="I16" s="105">
        <f t="shared" si="2"/>
        <v>7.6730710626404103E-3</v>
      </c>
      <c r="Q16" s="412"/>
      <c r="T16" s="82" t="s">
        <v>80</v>
      </c>
      <c r="U16" s="84">
        <f t="shared" si="4"/>
        <v>15</v>
      </c>
      <c r="V16" s="41" t="s">
        <v>120</v>
      </c>
      <c r="W16" s="41" t="s">
        <v>167</v>
      </c>
      <c r="X16" s="65">
        <f>SUMIFS('Onshore (Raw data)'!E:E,'Onshore (Raw data)'!D:D,V16)</f>
        <v>0</v>
      </c>
      <c r="Y16" s="71">
        <f>SUMIFS('Onshore (Raw data)'!F:F,'Onshore (Raw data)'!D:D,V16)</f>
        <v>0</v>
      </c>
    </row>
    <row r="17" spans="2:25">
      <c r="B17" s="92">
        <v>14</v>
      </c>
      <c r="C17" s="127" t="str">
        <f t="shared" si="0"/>
        <v>第一金</v>
      </c>
      <c r="D17" s="93" t="str">
        <f t="shared" si="1"/>
        <v>First</v>
      </c>
      <c r="E17" s="94">
        <f>SUMIFS('Onshore (Raw data)'!E:E,'Onshore (Raw data)'!D:D,C17)</f>
        <v>4000000000</v>
      </c>
      <c r="F17" s="94">
        <f>SUMIFS('Onshore (Raw data)'!F:F,'Onshore (Raw data)'!D:D,C17)</f>
        <v>3760118040</v>
      </c>
      <c r="G17" s="93">
        <f>SUMPRODUCT(ISNUMBER(FIND(C17,'Onshore (Raw data)'!$B$1:$H$283))*1)</f>
        <v>1</v>
      </c>
      <c r="H17" s="104">
        <f t="shared" si="5"/>
        <v>6.6922700919583187E-3</v>
      </c>
      <c r="I17" s="105">
        <f t="shared" si="2"/>
        <v>4.4494456138183163E-3</v>
      </c>
      <c r="T17" s="82" t="s">
        <v>81</v>
      </c>
      <c r="U17" s="84">
        <f t="shared" si="4"/>
        <v>9</v>
      </c>
      <c r="V17" s="41" t="s">
        <v>121</v>
      </c>
      <c r="W17" s="66" t="s">
        <v>158</v>
      </c>
      <c r="X17" s="65">
        <f>SUMIFS('Onshore (Raw data)'!E:E,'Onshore (Raw data)'!D:D,V17)</f>
        <v>15000000000</v>
      </c>
      <c r="Y17" s="71">
        <f>SUMIFS('Onshore (Raw data)'!F:F,'Onshore (Raw data)'!D:D,V17)</f>
        <v>24903304873</v>
      </c>
    </row>
    <row r="18" spans="2:25" ht="17.25" thickBot="1">
      <c r="B18" s="96"/>
      <c r="C18" s="131"/>
      <c r="D18" s="97"/>
      <c r="E18" s="98"/>
      <c r="F18" s="98"/>
      <c r="G18" s="97"/>
      <c r="H18" s="106"/>
      <c r="I18" s="107"/>
      <c r="T18" s="82" t="s">
        <v>82</v>
      </c>
      <c r="U18" s="84">
        <f t="shared" si="4"/>
        <v>15</v>
      </c>
      <c r="V18" s="41" t="s">
        <v>122</v>
      </c>
      <c r="W18" s="41"/>
      <c r="X18" s="65">
        <f>SUMIFS('Onshore (Raw data)'!E:E,'Onshore (Raw data)'!D:D,V18)</f>
        <v>0</v>
      </c>
      <c r="Y18" s="71">
        <f>SUMIFS('Onshore (Raw data)'!F:F,'Onshore (Raw data)'!D:D,V18)</f>
        <v>0</v>
      </c>
    </row>
    <row r="19" spans="2:25" ht="18" thickTop="1" thickBot="1">
      <c r="B19" s="54"/>
      <c r="C19" s="55" t="s">
        <v>174</v>
      </c>
      <c r="D19" s="55"/>
      <c r="E19" s="95">
        <f>SUM(E4:E18)</f>
        <v>597704507594</v>
      </c>
      <c r="F19" s="113">
        <f>SUM(F4:F18)</f>
        <v>845075626573</v>
      </c>
      <c r="G19" s="99">
        <f>SUM(G4:G18)</f>
        <v>93</v>
      </c>
      <c r="H19" s="108">
        <f>SUM(H4:H18)</f>
        <v>1</v>
      </c>
      <c r="I19" s="109">
        <f>SUM(I4:I18)</f>
        <v>1</v>
      </c>
      <c r="T19" s="82" t="s">
        <v>83</v>
      </c>
      <c r="U19" s="84">
        <f t="shared" si="4"/>
        <v>15</v>
      </c>
      <c r="V19" s="41" t="s">
        <v>123</v>
      </c>
      <c r="W19" s="41"/>
      <c r="X19" s="65">
        <f>SUMIFS('Onshore (Raw data)'!E:E,'Onshore (Raw data)'!D:D,V19)</f>
        <v>0</v>
      </c>
      <c r="Y19" s="71">
        <f>SUMIFS('Onshore (Raw data)'!F:F,'Onshore (Raw data)'!D:D,V19)</f>
        <v>0</v>
      </c>
    </row>
    <row r="20" spans="2:25">
      <c r="F20" s="111">
        <f>F19-SUM(F4:F8)</f>
        <v>240467797462</v>
      </c>
      <c r="T20" s="82" t="s">
        <v>84</v>
      </c>
      <c r="U20" s="84">
        <f t="shared" si="4"/>
        <v>15</v>
      </c>
      <c r="V20" s="41" t="s">
        <v>124</v>
      </c>
      <c r="W20" s="41"/>
      <c r="X20" s="65">
        <f>SUMIFS('Onshore (Raw data)'!E:E,'Onshore (Raw data)'!D:D,V20)</f>
        <v>0</v>
      </c>
      <c r="Y20" s="71">
        <f>SUMIFS('Onshore (Raw data)'!F:F,'Onshore (Raw data)'!D:D,V20)</f>
        <v>0</v>
      </c>
    </row>
    <row r="21" spans="2:25">
      <c r="B21" s="51"/>
      <c r="C21" s="51"/>
      <c r="D21" s="51"/>
      <c r="T21" s="82" t="s">
        <v>85</v>
      </c>
      <c r="U21" s="84">
        <f t="shared" si="4"/>
        <v>15</v>
      </c>
      <c r="V21" s="41" t="s">
        <v>125</v>
      </c>
      <c r="W21" s="41"/>
      <c r="X21" s="65">
        <f>SUMIFS('Onshore (Raw data)'!E:E,'Onshore (Raw data)'!D:D,V21)</f>
        <v>0</v>
      </c>
      <c r="Y21" s="71">
        <f>SUMIFS('Onshore (Raw data)'!F:F,'Onshore (Raw data)'!D:D,V21)</f>
        <v>0</v>
      </c>
    </row>
    <row r="22" spans="2:25">
      <c r="B22" s="51"/>
      <c r="C22" s="51"/>
      <c r="D22" s="51"/>
      <c r="T22" s="82" t="s">
        <v>86</v>
      </c>
      <c r="U22" s="84">
        <f t="shared" si="4"/>
        <v>4</v>
      </c>
      <c r="V22" s="41" t="s">
        <v>126</v>
      </c>
      <c r="W22" s="66" t="s">
        <v>152</v>
      </c>
      <c r="X22" s="65">
        <f>SUMIFS('Onshore (Raw data)'!E:E,'Onshore (Raw data)'!D:D,V22)</f>
        <v>67498767861</v>
      </c>
      <c r="Y22" s="71">
        <f>SUMIFS('Onshore (Raw data)'!F:F,'Onshore (Raw data)'!D:D,V22)</f>
        <v>100713122634</v>
      </c>
    </row>
    <row r="23" spans="2:25">
      <c r="B23" s="51"/>
      <c r="C23" s="51"/>
      <c r="D23" s="51"/>
      <c r="T23" s="82" t="s">
        <v>87</v>
      </c>
      <c r="U23" s="84">
        <f t="shared" si="4"/>
        <v>13</v>
      </c>
      <c r="V23" s="41" t="s">
        <v>127</v>
      </c>
      <c r="W23" s="66" t="s">
        <v>159</v>
      </c>
      <c r="X23" s="65">
        <f>SUMIFS('Onshore (Raw data)'!E:E,'Onshore (Raw data)'!D:D,V23)</f>
        <v>5863183830</v>
      </c>
      <c r="Y23" s="71">
        <f>SUMIFS('Onshore (Raw data)'!F:F,'Onshore (Raw data)'!D:D,V23)</f>
        <v>6484325336</v>
      </c>
    </row>
    <row r="24" spans="2:25">
      <c r="B24" s="51"/>
      <c r="C24" s="51"/>
      <c r="D24" s="51"/>
      <c r="T24" s="82" t="s">
        <v>88</v>
      </c>
      <c r="U24" s="84">
        <f t="shared" si="4"/>
        <v>15</v>
      </c>
      <c r="V24" s="41" t="s">
        <v>128</v>
      </c>
      <c r="W24" s="41"/>
      <c r="X24" s="65">
        <f>SUMIFS('Onshore (Raw data)'!E:E,'Onshore (Raw data)'!D:D,V24)</f>
        <v>0</v>
      </c>
      <c r="Y24" s="71">
        <f>SUMIFS('Onshore (Raw data)'!F:F,'Onshore (Raw data)'!D:D,V24)</f>
        <v>0</v>
      </c>
    </row>
    <row r="25" spans="2:25">
      <c r="B25" s="51"/>
      <c r="C25" s="51"/>
      <c r="D25" s="51"/>
      <c r="T25" s="82" t="s">
        <v>89</v>
      </c>
      <c r="U25" s="84">
        <f t="shared" si="4"/>
        <v>15</v>
      </c>
      <c r="V25" s="41" t="s">
        <v>129</v>
      </c>
      <c r="W25" s="41"/>
      <c r="X25" s="65">
        <f>SUMIFS('Onshore (Raw data)'!E:E,'Onshore (Raw data)'!D:D,V25)</f>
        <v>0</v>
      </c>
      <c r="Y25" s="71">
        <f>SUMIFS('Onshore (Raw data)'!F:F,'Onshore (Raw data)'!D:D,V25)</f>
        <v>0</v>
      </c>
    </row>
    <row r="26" spans="2:25">
      <c r="B26" s="51"/>
      <c r="C26" s="51"/>
      <c r="D26" s="51"/>
      <c r="T26" s="82" t="s">
        <v>90</v>
      </c>
      <c r="U26" s="84">
        <f t="shared" si="4"/>
        <v>15</v>
      </c>
      <c r="V26" s="41" t="s">
        <v>130</v>
      </c>
      <c r="W26" s="41"/>
      <c r="X26" s="65">
        <f>SUMIFS('Onshore (Raw data)'!E:E,'Onshore (Raw data)'!D:D,V26)</f>
        <v>0</v>
      </c>
      <c r="Y26" s="71">
        <f>SUMIFS('Onshore (Raw data)'!F:F,'Onshore (Raw data)'!D:D,V26)</f>
        <v>0</v>
      </c>
    </row>
    <row r="27" spans="2:25">
      <c r="T27" s="242" t="s">
        <v>91</v>
      </c>
      <c r="U27" s="243">
        <f>RANK(Y27,$Y$4:$Y$42)</f>
        <v>1</v>
      </c>
      <c r="V27" s="239" t="s">
        <v>131</v>
      </c>
      <c r="W27" s="239" t="s">
        <v>45</v>
      </c>
      <c r="X27" s="240">
        <f>SUMIFS('Onshore (Raw data)'!E:E,'Onshore (Raw data)'!D:D,V27)</f>
        <v>118716114901</v>
      </c>
      <c r="Y27" s="241">
        <f>SUMIFS('Onshore (Raw data)'!F:F,'Onshore (Raw data)'!D:D,V27)</f>
        <v>158317388799</v>
      </c>
    </row>
    <row r="28" spans="2:25">
      <c r="T28" s="82" t="s">
        <v>92</v>
      </c>
      <c r="U28" s="84">
        <f t="shared" si="4"/>
        <v>15</v>
      </c>
      <c r="V28" s="41" t="s">
        <v>132</v>
      </c>
      <c r="W28" s="41"/>
      <c r="X28" s="65">
        <f>SUMIFS('Onshore (Raw data)'!E:E,'Onshore (Raw data)'!D:D,V28)</f>
        <v>0</v>
      </c>
      <c r="Y28" s="71">
        <f>SUMIFS('Onshore (Raw data)'!F:F,'Onshore (Raw data)'!D:D,V28)</f>
        <v>0</v>
      </c>
    </row>
    <row r="29" spans="2:25" ht="17.25" thickBot="1">
      <c r="B29" s="58" t="s">
        <v>175</v>
      </c>
      <c r="K29" s="378" t="s">
        <v>466</v>
      </c>
      <c r="T29" s="82" t="s">
        <v>93</v>
      </c>
      <c r="U29" s="84">
        <f t="shared" si="4"/>
        <v>15</v>
      </c>
      <c r="V29" s="41" t="s">
        <v>133</v>
      </c>
      <c r="W29" s="41"/>
      <c r="X29" s="65">
        <f>SUMIFS('Onshore (Raw data)'!E:E,'Onshore (Raw data)'!D:D,V29)</f>
        <v>0</v>
      </c>
      <c r="Y29" s="71">
        <f>SUMIFS('Onshore (Raw data)'!F:F,'Onshore (Raw data)'!D:D,V29)</f>
        <v>0</v>
      </c>
    </row>
    <row r="30" spans="2:25" ht="32.25" thickBot="1">
      <c r="B30" s="60" t="s">
        <v>149</v>
      </c>
      <c r="C30" s="61" t="s">
        <v>177</v>
      </c>
      <c r="D30" s="61" t="s">
        <v>150</v>
      </c>
      <c r="E30" s="62" t="s">
        <v>169</v>
      </c>
      <c r="F30" s="112" t="s">
        <v>170</v>
      </c>
      <c r="G30" s="62" t="s">
        <v>171</v>
      </c>
      <c r="H30" s="56" t="s">
        <v>172</v>
      </c>
      <c r="I30" s="57" t="s">
        <v>173</v>
      </c>
      <c r="K30" s="60" t="s">
        <v>148</v>
      </c>
      <c r="L30" s="61" t="s">
        <v>181</v>
      </c>
      <c r="M30" s="61" t="s">
        <v>150</v>
      </c>
      <c r="N30" s="125" t="s">
        <v>169</v>
      </c>
      <c r="O30" s="112" t="s">
        <v>170</v>
      </c>
      <c r="P30" s="62" t="s">
        <v>171</v>
      </c>
      <c r="Q30" s="56" t="s">
        <v>172</v>
      </c>
      <c r="R30" s="57" t="s">
        <v>173</v>
      </c>
      <c r="T30" s="82" t="s">
        <v>94</v>
      </c>
      <c r="U30" s="84">
        <f t="shared" si="4"/>
        <v>2</v>
      </c>
      <c r="V30" s="41" t="s">
        <v>134</v>
      </c>
      <c r="W30" s="66" t="s">
        <v>156</v>
      </c>
      <c r="X30" s="65">
        <f>SUMIFS('Onshore (Raw data)'!E:E,'Onshore (Raw data)'!D:D,V30)</f>
        <v>75965119501</v>
      </c>
      <c r="Y30" s="71">
        <f>SUMIFS('Onshore (Raw data)'!F:F,'Onshore (Raw data)'!D:D,V30)</f>
        <v>125746695856</v>
      </c>
    </row>
    <row r="31" spans="2:25">
      <c r="B31" s="675">
        <v>1</v>
      </c>
      <c r="C31" s="676" t="str">
        <f t="shared" ref="C31:C44" si="7">VLOOKUP(B31,$U$46:$X$86,2,0)</f>
        <v>野村</v>
      </c>
      <c r="D31" s="677" t="str">
        <f>VLOOKUP(B31,$U$46:$X$86,3,0)</f>
        <v>Nomura</v>
      </c>
      <c r="E31" s="678">
        <f>VLOOKUP(B31,$U$46:$X$86,4,0)</f>
        <v>116716114901</v>
      </c>
      <c r="F31" s="679">
        <f>VLOOKUP(B31,$U$46:$Y$86,5,0)</f>
        <v>155009732733</v>
      </c>
      <c r="G31" s="677">
        <f>COUNTIFS('Onshore (Raw data)'!D:D,'Onshore Mandate'!C31, 'Onshore (Raw data)'!C:C, "Absolute Return")</f>
        <v>10</v>
      </c>
      <c r="H31" s="680">
        <f t="shared" ref="H31:H45" si="8">E31/$E$46</f>
        <v>0.29854833892666183</v>
      </c>
      <c r="I31" s="681">
        <f t="shared" ref="I31:I45" si="9">F31/$F$46</f>
        <v>0.30016841240106834</v>
      </c>
      <c r="K31" s="450">
        <v>1</v>
      </c>
      <c r="L31" s="451" t="str">
        <f t="shared" ref="L31:R35" si="10">C31</f>
        <v>野村</v>
      </c>
      <c r="M31" s="452" t="str">
        <f>D31</f>
        <v>Nomura</v>
      </c>
      <c r="N31" s="453">
        <f t="shared" si="10"/>
        <v>116716114901</v>
      </c>
      <c r="O31" s="453">
        <f t="shared" si="10"/>
        <v>155009732733</v>
      </c>
      <c r="P31" s="452">
        <f t="shared" si="10"/>
        <v>10</v>
      </c>
      <c r="Q31" s="454">
        <f t="shared" si="10"/>
        <v>0.29854833892666183</v>
      </c>
      <c r="R31" s="455">
        <f t="shared" si="10"/>
        <v>0.30016841240106834</v>
      </c>
      <c r="T31" s="82" t="s">
        <v>95</v>
      </c>
      <c r="U31" s="84">
        <f t="shared" si="4"/>
        <v>3</v>
      </c>
      <c r="V31" s="41" t="s">
        <v>135</v>
      </c>
      <c r="W31" s="66" t="s">
        <v>155</v>
      </c>
      <c r="X31" s="65">
        <f>SUMIFS('Onshore (Raw data)'!E:E,'Onshore (Raw data)'!D:D,V31)</f>
        <v>88938595801</v>
      </c>
      <c r="Y31" s="71">
        <f>SUMIFS('Onshore (Raw data)'!F:F,'Onshore (Raw data)'!D:D,V31)</f>
        <v>121857452212</v>
      </c>
    </row>
    <row r="32" spans="2:25">
      <c r="B32" s="53">
        <v>2</v>
      </c>
      <c r="C32" s="132" t="str">
        <f t="shared" si="7"/>
        <v>國泰</v>
      </c>
      <c r="D32" s="42" t="str">
        <f t="shared" ref="D32:D44" si="11">VLOOKUP(B32,$U$46:$X$86,3,0)</f>
        <v>Cathay</v>
      </c>
      <c r="E32" s="63">
        <f>VLOOKUP(B32,$U$46:$X$86,4,0)</f>
        <v>55087241639</v>
      </c>
      <c r="F32" s="114">
        <f t="shared" ref="F32:F43" si="12">VLOOKUP(B32,$U$46:$Y$86,5,0)</f>
        <v>72258534317</v>
      </c>
      <c r="G32" s="42">
        <f>COUNTIFS('Onshore (Raw data)'!D:D,'Onshore Mandate'!C32, 'Onshore (Raw data)'!C:C, "Absolute Return")</f>
        <v>10</v>
      </c>
      <c r="H32" s="110">
        <f t="shared" si="8"/>
        <v>0.14090774441322826</v>
      </c>
      <c r="I32" s="115">
        <f t="shared" si="9"/>
        <v>0.13992495274939906</v>
      </c>
      <c r="K32" s="92">
        <v>2</v>
      </c>
      <c r="L32" s="127" t="str">
        <f t="shared" si="10"/>
        <v>國泰</v>
      </c>
      <c r="M32" s="93" t="str">
        <f t="shared" si="10"/>
        <v>Cathay</v>
      </c>
      <c r="N32" s="94">
        <f t="shared" si="10"/>
        <v>55087241639</v>
      </c>
      <c r="O32" s="94">
        <f t="shared" si="10"/>
        <v>72258534317</v>
      </c>
      <c r="P32" s="93">
        <f t="shared" si="10"/>
        <v>10</v>
      </c>
      <c r="Q32" s="104">
        <f t="shared" si="10"/>
        <v>0.14090774441322826</v>
      </c>
      <c r="R32" s="105">
        <f t="shared" si="10"/>
        <v>0.13992495274939906</v>
      </c>
      <c r="T32" s="82" t="s">
        <v>96</v>
      </c>
      <c r="U32" s="84">
        <f t="shared" si="4"/>
        <v>15</v>
      </c>
      <c r="V32" s="41" t="s">
        <v>136</v>
      </c>
      <c r="W32" s="41"/>
      <c r="X32" s="65">
        <f>SUMIFS('Onshore (Raw data)'!E:E,'Onshore (Raw data)'!D:D,V32)</f>
        <v>0</v>
      </c>
      <c r="Y32" s="71">
        <f>SUMIFS('Onshore (Raw data)'!F:F,'Onshore (Raw data)'!D:D,V32)</f>
        <v>0</v>
      </c>
    </row>
    <row r="33" spans="2:25">
      <c r="B33" s="53">
        <v>3</v>
      </c>
      <c r="C33" s="132" t="str">
        <f t="shared" si="7"/>
        <v>安聯</v>
      </c>
      <c r="D33" s="42" t="str">
        <f t="shared" si="11"/>
        <v>Allianz</v>
      </c>
      <c r="E33" s="63">
        <f t="shared" ref="E33:E43" si="13">VLOOKUP(B33,$U$46:$X$86,4,0)</f>
        <v>43947774438</v>
      </c>
      <c r="F33" s="114">
        <f t="shared" si="12"/>
        <v>63276684909</v>
      </c>
      <c r="G33" s="42">
        <f>COUNTIFS('Onshore (Raw data)'!D:D,'Onshore Mandate'!C33, 'Onshore (Raw data)'!C:C, "Absolute Return")</f>
        <v>9</v>
      </c>
      <c r="H33" s="110">
        <f t="shared" si="8"/>
        <v>0.1124140832576333</v>
      </c>
      <c r="I33" s="115">
        <f t="shared" si="9"/>
        <v>0.12253206115678703</v>
      </c>
      <c r="K33" s="92">
        <v>3</v>
      </c>
      <c r="L33" s="127" t="str">
        <f t="shared" si="10"/>
        <v>安聯</v>
      </c>
      <c r="M33" s="93" t="str">
        <f t="shared" si="10"/>
        <v>Allianz</v>
      </c>
      <c r="N33" s="94">
        <f t="shared" si="10"/>
        <v>43947774438</v>
      </c>
      <c r="O33" s="94">
        <f t="shared" si="10"/>
        <v>63276684909</v>
      </c>
      <c r="P33" s="93">
        <f t="shared" si="10"/>
        <v>9</v>
      </c>
      <c r="Q33" s="104">
        <f t="shared" si="10"/>
        <v>0.1124140832576333</v>
      </c>
      <c r="R33" s="105">
        <f t="shared" si="10"/>
        <v>0.12253206115678703</v>
      </c>
      <c r="T33" s="82" t="s">
        <v>97</v>
      </c>
      <c r="U33" s="84">
        <f t="shared" si="4"/>
        <v>15</v>
      </c>
      <c r="V33" s="41" t="s">
        <v>137</v>
      </c>
      <c r="W33" s="41"/>
      <c r="X33" s="65">
        <f>SUMIFS('Onshore (Raw data)'!E:E,'Onshore (Raw data)'!D:D,V33)</f>
        <v>0</v>
      </c>
      <c r="Y33" s="71">
        <f>SUMIFS('Onshore (Raw data)'!F:F,'Onshore (Raw data)'!D:D,V33)</f>
        <v>0</v>
      </c>
    </row>
    <row r="34" spans="2:25">
      <c r="B34" s="53">
        <v>4</v>
      </c>
      <c r="C34" s="132" t="str">
        <f t="shared" si="7"/>
        <v>統一</v>
      </c>
      <c r="D34" s="42" t="str">
        <f t="shared" si="11"/>
        <v>Uni-President</v>
      </c>
      <c r="E34" s="63">
        <f t="shared" si="13"/>
        <v>33314721746</v>
      </c>
      <c r="F34" s="114">
        <f t="shared" si="12"/>
        <v>43679115053</v>
      </c>
      <c r="G34" s="42">
        <f>COUNTIFS('Onshore (Raw data)'!D:D,'Onshore Mandate'!C34, 'Onshore (Raw data)'!C:C, "Absolute Return")</f>
        <v>4</v>
      </c>
      <c r="H34" s="110">
        <f t="shared" si="8"/>
        <v>8.5215780593010659E-2</v>
      </c>
      <c r="I34" s="115">
        <f t="shared" si="9"/>
        <v>8.4582370341390808E-2</v>
      </c>
      <c r="K34" s="92">
        <v>4</v>
      </c>
      <c r="L34" s="127" t="str">
        <f t="shared" si="10"/>
        <v>統一</v>
      </c>
      <c r="M34" s="93" t="str">
        <f t="shared" si="10"/>
        <v>Uni-President</v>
      </c>
      <c r="N34" s="94">
        <f t="shared" si="10"/>
        <v>33314721746</v>
      </c>
      <c r="O34" s="94">
        <f t="shared" si="10"/>
        <v>43679115053</v>
      </c>
      <c r="P34" s="93">
        <f t="shared" si="10"/>
        <v>4</v>
      </c>
      <c r="Q34" s="104">
        <f t="shared" si="10"/>
        <v>8.5215780593010659E-2</v>
      </c>
      <c r="R34" s="105">
        <f t="shared" si="10"/>
        <v>8.4582370341390808E-2</v>
      </c>
      <c r="T34" s="82" t="s">
        <v>98</v>
      </c>
      <c r="U34" s="84">
        <f t="shared" si="4"/>
        <v>15</v>
      </c>
      <c r="V34" s="41" t="s">
        <v>138</v>
      </c>
      <c r="W34" s="41"/>
      <c r="X34" s="65">
        <f>SUMIFS('Onshore (Raw data)'!E:E,'Onshore (Raw data)'!D:D,V34)</f>
        <v>0</v>
      </c>
      <c r="Y34" s="71">
        <f>SUMIFS('Onshore (Raw data)'!F:F,'Onshore (Raw data)'!D:D,V34)</f>
        <v>0</v>
      </c>
    </row>
    <row r="35" spans="2:25">
      <c r="B35" s="53">
        <v>5</v>
      </c>
      <c r="C35" s="132" t="str">
        <f t="shared" si="7"/>
        <v>台新</v>
      </c>
      <c r="D35" s="42" t="str">
        <f t="shared" si="11"/>
        <v>Taishin</v>
      </c>
      <c r="E35" s="63">
        <f t="shared" si="13"/>
        <v>30934673726</v>
      </c>
      <c r="F35" s="114">
        <f t="shared" si="12"/>
        <v>42140310476</v>
      </c>
      <c r="G35" s="42">
        <f>COUNTIFS('Onshore (Raw data)'!D:D,'Onshore Mandate'!C35, 'Onshore (Raw data)'!C:C, "Absolute Return")</f>
        <v>5</v>
      </c>
      <c r="H35" s="110">
        <f t="shared" si="8"/>
        <v>7.9127851916328831E-2</v>
      </c>
      <c r="I35" s="115">
        <f t="shared" si="9"/>
        <v>8.160255405031186E-2</v>
      </c>
      <c r="K35" s="92">
        <v>5</v>
      </c>
      <c r="L35" s="127" t="str">
        <f t="shared" si="10"/>
        <v>台新</v>
      </c>
      <c r="M35" s="93" t="str">
        <f t="shared" si="10"/>
        <v>Taishin</v>
      </c>
      <c r="N35" s="94">
        <f t="shared" si="10"/>
        <v>30934673726</v>
      </c>
      <c r="O35" s="94">
        <f t="shared" si="10"/>
        <v>42140310476</v>
      </c>
      <c r="P35" s="93">
        <f t="shared" si="10"/>
        <v>5</v>
      </c>
      <c r="Q35" s="104">
        <f t="shared" si="10"/>
        <v>7.9127851916328831E-2</v>
      </c>
      <c r="R35" s="105">
        <f t="shared" si="10"/>
        <v>8.160255405031186E-2</v>
      </c>
      <c r="T35" s="82" t="s">
        <v>99</v>
      </c>
      <c r="U35" s="84">
        <f t="shared" si="4"/>
        <v>11</v>
      </c>
      <c r="V35" s="41" t="s">
        <v>139</v>
      </c>
      <c r="W35" s="66" t="s">
        <v>161</v>
      </c>
      <c r="X35" s="65">
        <f>SUMIFS('Onshore (Raw data)'!E:E,'Onshore (Raw data)'!D:D,V35)</f>
        <v>6000000000</v>
      </c>
      <c r="Y35" s="71">
        <f>SUMIFS('Onshore (Raw data)'!F:F,'Onshore (Raw data)'!D:D,V35)</f>
        <v>9031452970</v>
      </c>
    </row>
    <row r="36" spans="2:25" ht="17.25" thickBot="1">
      <c r="B36" s="53">
        <v>6</v>
      </c>
      <c r="C36" s="132" t="str">
        <f t="shared" si="7"/>
        <v>保德信</v>
      </c>
      <c r="D36" s="42" t="str">
        <f t="shared" si="11"/>
        <v>Prudential</v>
      </c>
      <c r="E36" s="63">
        <f t="shared" si="13"/>
        <v>29277574114</v>
      </c>
      <c r="F36" s="114">
        <f t="shared" si="12"/>
        <v>32526726273</v>
      </c>
      <c r="G36" s="42">
        <f>COUNTIFS('Onshore (Raw data)'!D:D,'Onshore Mandate'!C36, 'Onshore (Raw data)'!C:C, "Absolute Return")</f>
        <v>6</v>
      </c>
      <c r="H36" s="110">
        <f t="shared" si="8"/>
        <v>7.4889154140805311E-2</v>
      </c>
      <c r="I36" s="115">
        <f t="shared" si="9"/>
        <v>6.2986340366045793E-2</v>
      </c>
      <c r="K36" s="96"/>
      <c r="L36" s="131" t="s">
        <v>180</v>
      </c>
      <c r="M36" s="97" t="s">
        <v>185</v>
      </c>
      <c r="N36" s="98">
        <f>N37-SUM(N31:N35)</f>
        <v>110944924195</v>
      </c>
      <c r="O36" s="98">
        <f>O37-SUM(O31:O35)</f>
        <v>140044832572</v>
      </c>
      <c r="P36" s="97">
        <f>P37-SUM(P31:P35)</f>
        <v>24</v>
      </c>
      <c r="Q36" s="106">
        <f>Q37-SUM(Q31:Q35)</f>
        <v>0.28378620089313722</v>
      </c>
      <c r="R36" s="107">
        <f>R37-SUM(R31:R35)</f>
        <v>0.27118964930104306</v>
      </c>
      <c r="T36" s="82" t="s">
        <v>100</v>
      </c>
      <c r="U36" s="84">
        <f t="shared" si="4"/>
        <v>15</v>
      </c>
      <c r="V36" s="41" t="s">
        <v>140</v>
      </c>
      <c r="W36" s="41"/>
      <c r="X36" s="65">
        <f>SUMIFS('Onshore (Raw data)'!E:E,'Onshore (Raw data)'!D:D,V36)</f>
        <v>0</v>
      </c>
      <c r="Y36" s="71">
        <f>SUMIFS('Onshore (Raw data)'!F:F,'Onshore (Raw data)'!D:D,V36)</f>
        <v>0</v>
      </c>
    </row>
    <row r="37" spans="2:25" ht="18" thickTop="1" thickBot="1">
      <c r="B37" s="53">
        <v>7</v>
      </c>
      <c r="C37" s="132" t="str">
        <f t="shared" si="7"/>
        <v>復華</v>
      </c>
      <c r="D37" s="42" t="str">
        <f t="shared" si="11"/>
        <v>Fuh Hwa</v>
      </c>
      <c r="E37" s="63">
        <f t="shared" si="13"/>
        <v>17302588180</v>
      </c>
      <c r="F37" s="114">
        <f t="shared" si="12"/>
        <v>25575060032</v>
      </c>
      <c r="G37" s="42">
        <f>COUNTIFS('Onshore (Raw data)'!D:D,'Onshore Mandate'!C37, 'Onshore (Raw data)'!C:C, "Absolute Return")</f>
        <v>4</v>
      </c>
      <c r="H37" s="110">
        <f t="shared" si="8"/>
        <v>4.4258318267813027E-2</v>
      </c>
      <c r="I37" s="115">
        <f t="shared" si="9"/>
        <v>4.9524794550098193E-2</v>
      </c>
      <c r="K37" s="54"/>
      <c r="L37" s="130" t="s">
        <v>184</v>
      </c>
      <c r="M37" s="55" t="s">
        <v>174</v>
      </c>
      <c r="N37" s="64">
        <f>E46</f>
        <v>390945450645</v>
      </c>
      <c r="O37" s="64">
        <f>F46</f>
        <v>516409210060</v>
      </c>
      <c r="P37" s="55">
        <f>G46</f>
        <v>62</v>
      </c>
      <c r="Q37" s="108">
        <f>H46</f>
        <v>1.0000000000000002</v>
      </c>
      <c r="R37" s="109">
        <f>I46</f>
        <v>1.0000000000000002</v>
      </c>
      <c r="T37" s="82" t="s">
        <v>101</v>
      </c>
      <c r="U37" s="84">
        <f t="shared" si="4"/>
        <v>15</v>
      </c>
      <c r="V37" s="41" t="s">
        <v>141</v>
      </c>
      <c r="W37" s="41"/>
      <c r="X37" s="65">
        <f>SUMIFS('Onshore (Raw data)'!E:E,'Onshore (Raw data)'!D:D,V37)</f>
        <v>0</v>
      </c>
      <c r="Y37" s="71">
        <f>SUMIFS('Onshore (Raw data)'!F:F,'Onshore (Raw data)'!D:D,V37)</f>
        <v>0</v>
      </c>
    </row>
    <row r="38" spans="2:25">
      <c r="B38" s="53">
        <v>8</v>
      </c>
      <c r="C38" s="132" t="str">
        <f>VLOOKUP(B38,$U$46:$X$86,2,0)</f>
        <v>匯豐中華</v>
      </c>
      <c r="D38" s="42" t="str">
        <f t="shared" si="11"/>
        <v>HSBC</v>
      </c>
      <c r="E38" s="63">
        <f t="shared" si="13"/>
        <v>16215619054</v>
      </c>
      <c r="F38" s="114">
        <f t="shared" si="12"/>
        <v>23276550054</v>
      </c>
      <c r="G38" s="42">
        <f>COUNTIFS('Onshore (Raw data)'!D:D,'Onshore Mandate'!C38, 'Onshore (Raw data)'!C:C, "Absolute Return")</f>
        <v>4</v>
      </c>
      <c r="H38" s="110">
        <f t="shared" si="8"/>
        <v>4.1477958183799596E-2</v>
      </c>
      <c r="I38" s="115">
        <f t="shared" si="9"/>
        <v>4.5073847639734328E-2</v>
      </c>
      <c r="T38" s="82" t="s">
        <v>102</v>
      </c>
      <c r="U38" s="84">
        <f t="shared" si="4"/>
        <v>15</v>
      </c>
      <c r="V38" s="41" t="s">
        <v>142</v>
      </c>
      <c r="W38" s="41"/>
      <c r="X38" s="65">
        <f>SUMIFS('Onshore (Raw data)'!E:E,'Onshore (Raw data)'!D:D,V38)</f>
        <v>0</v>
      </c>
      <c r="Y38" s="71">
        <f>SUMIFS('Onshore (Raw data)'!F:F,'Onshore (Raw data)'!D:D,V38)</f>
        <v>0</v>
      </c>
    </row>
    <row r="39" spans="2:25">
      <c r="B39" s="53">
        <v>9</v>
      </c>
      <c r="C39" s="132" t="str">
        <f t="shared" si="7"/>
        <v>富邦</v>
      </c>
      <c r="D39" s="42" t="str">
        <f t="shared" si="11"/>
        <v>Fubon</v>
      </c>
      <c r="E39" s="63">
        <f t="shared" si="13"/>
        <v>16256867963</v>
      </c>
      <c r="F39" s="114">
        <f t="shared" si="12"/>
        <v>16302689569</v>
      </c>
      <c r="G39" s="42">
        <f>COUNTIFS('Onshore (Raw data)'!D:D,'Onshore Mandate'!C39, 'Onshore (Raw data)'!C:C, "Absolute Return")</f>
        <v>2</v>
      </c>
      <c r="H39" s="110">
        <f t="shared" si="8"/>
        <v>4.1583468834791817E-2</v>
      </c>
      <c r="I39" s="115">
        <f t="shared" si="9"/>
        <v>3.1569323806416701E-2</v>
      </c>
      <c r="T39" s="82" t="s">
        <v>103</v>
      </c>
      <c r="U39" s="84">
        <f t="shared" si="4"/>
        <v>7</v>
      </c>
      <c r="V39" s="41" t="s">
        <v>143</v>
      </c>
      <c r="W39" s="66" t="s">
        <v>160</v>
      </c>
      <c r="X39" s="65">
        <f>SUMIFS('Onshore (Raw data)'!E:E,'Onshore (Raw data)'!D:D,V39)</f>
        <v>36934673726</v>
      </c>
      <c r="Y39" s="71">
        <f>SUMIFS('Onshore (Raw data)'!F:F,'Onshore (Raw data)'!D:D,V39)</f>
        <v>52389841002</v>
      </c>
    </row>
    <row r="40" spans="2:25">
      <c r="B40" s="53">
        <v>10</v>
      </c>
      <c r="C40" s="132" t="str">
        <f t="shared" si="7"/>
        <v>群益</v>
      </c>
      <c r="D40" s="42" t="str">
        <f t="shared" si="11"/>
        <v>Capital</v>
      </c>
      <c r="E40" s="63">
        <f t="shared" si="13"/>
        <v>10500000000</v>
      </c>
      <c r="F40" s="114">
        <f t="shared" si="12"/>
        <v>15087689866</v>
      </c>
      <c r="G40" s="42">
        <f>COUNTIFS('Onshore (Raw data)'!D:D,'Onshore Mandate'!C40, 'Onshore (Raw data)'!C:C, "Absolute Return")</f>
        <v>3</v>
      </c>
      <c r="H40" s="110">
        <f t="shared" si="8"/>
        <v>2.6857966968733389E-2</v>
      </c>
      <c r="I40" s="115">
        <f t="shared" si="9"/>
        <v>2.9216539078083071E-2</v>
      </c>
      <c r="T40" s="82" t="s">
        <v>104</v>
      </c>
      <c r="U40" s="84">
        <f t="shared" si="4"/>
        <v>15</v>
      </c>
      <c r="V40" s="41" t="s">
        <v>144</v>
      </c>
      <c r="W40" s="41"/>
      <c r="X40" s="65">
        <f>SUMIFS('Onshore (Raw data)'!E:E,'Onshore (Raw data)'!D:D,V40)</f>
        <v>0</v>
      </c>
      <c r="Y40" s="71">
        <f>SUMIFS('Onshore (Raw data)'!F:F,'Onshore (Raw data)'!D:D,V40)</f>
        <v>0</v>
      </c>
    </row>
    <row r="41" spans="2:25">
      <c r="B41" s="53">
        <v>11</v>
      </c>
      <c r="C41" s="132" t="str">
        <f t="shared" si="7"/>
        <v>施羅德</v>
      </c>
      <c r="D41" s="42" t="str">
        <f t="shared" si="11"/>
        <v>Schroders</v>
      </c>
      <c r="E41" s="63">
        <f t="shared" si="13"/>
        <v>6000000000</v>
      </c>
      <c r="F41" s="114">
        <f t="shared" si="12"/>
        <v>9031452970</v>
      </c>
      <c r="G41" s="42">
        <f>COUNTIFS('Onshore (Raw data)'!D:D,'Onshore Mandate'!C41, 'Onshore (Raw data)'!C:C, "Absolute Return")</f>
        <v>1</v>
      </c>
      <c r="H41" s="110">
        <f t="shared" si="8"/>
        <v>1.534740969641908E-2</v>
      </c>
      <c r="I41" s="115">
        <f t="shared" si="9"/>
        <v>1.7488946351190488E-2</v>
      </c>
      <c r="T41" s="82" t="s">
        <v>105</v>
      </c>
      <c r="U41" s="84">
        <f t="shared" si="4"/>
        <v>15</v>
      </c>
      <c r="V41" s="41" t="s">
        <v>145</v>
      </c>
      <c r="W41" s="41"/>
      <c r="X41" s="65">
        <f>SUMIFS('Onshore (Raw data)'!E:E,'Onshore (Raw data)'!D:D,V41)</f>
        <v>0</v>
      </c>
      <c r="Y41" s="71">
        <f>SUMIFS('Onshore (Raw data)'!F:F,'Onshore (Raw data)'!D:D,V41)</f>
        <v>0</v>
      </c>
    </row>
    <row r="42" spans="2:25" ht="17.25" thickBot="1">
      <c r="B42" s="53">
        <v>12</v>
      </c>
      <c r="C42" s="132" t="str">
        <f t="shared" si="7"/>
        <v>摩根</v>
      </c>
      <c r="D42" s="42" t="str">
        <f t="shared" si="11"/>
        <v>JP Morgan</v>
      </c>
      <c r="E42" s="63">
        <f t="shared" si="13"/>
        <v>5529091054</v>
      </c>
      <c r="F42" s="114">
        <f t="shared" si="12"/>
        <v>8000220432</v>
      </c>
      <c r="G42" s="42">
        <f>COUNTIFS('Onshore (Raw data)'!D:D,'Onshore Mandate'!C42, 'Onshore (Raw data)'!C:C, "Absolute Return")</f>
        <v>1</v>
      </c>
      <c r="H42" s="110">
        <f t="shared" si="8"/>
        <v>1.4142870942423932E-2</v>
      </c>
      <c r="I42" s="115">
        <f t="shared" si="9"/>
        <v>1.5492017330733661E-2</v>
      </c>
      <c r="T42" s="83" t="s">
        <v>106</v>
      </c>
      <c r="U42" s="124">
        <f t="shared" si="4"/>
        <v>15</v>
      </c>
      <c r="V42" s="73" t="s">
        <v>146</v>
      </c>
      <c r="W42" s="73"/>
      <c r="X42" s="74">
        <f>SUMIFS('Onshore (Raw data)'!E:E,'Onshore (Raw data)'!D:D,V42)</f>
        <v>0</v>
      </c>
      <c r="Y42" s="75">
        <f>SUMIFS('Onshore (Raw data)'!F:F,'Onshore (Raw data)'!D:D,V42)</f>
        <v>0</v>
      </c>
    </row>
    <row r="43" spans="2:25">
      <c r="B43" s="53">
        <v>13</v>
      </c>
      <c r="C43" s="132" t="str">
        <f t="shared" si="7"/>
        <v>永豐</v>
      </c>
      <c r="D43" s="42" t="str">
        <f t="shared" si="11"/>
        <v>Sinopac</v>
      </c>
      <c r="E43" s="63">
        <f t="shared" si="13"/>
        <v>5863183830</v>
      </c>
      <c r="F43" s="114">
        <f t="shared" si="12"/>
        <v>6484325336</v>
      </c>
      <c r="G43" s="42">
        <f>COUNTIFS('Onshore (Raw data)'!D:D,'Onshore Mandate'!C43, 'Onshore (Raw data)'!C:C, "Absolute Return")</f>
        <v>2</v>
      </c>
      <c r="H43" s="110">
        <f t="shared" si="8"/>
        <v>1.4997447394071594E-2</v>
      </c>
      <c r="I43" s="115">
        <f t="shared" si="9"/>
        <v>1.2556564076861848E-2</v>
      </c>
      <c r="X43" s="100">
        <f>SUM(X4:X42)</f>
        <v>597704507594</v>
      </c>
      <c r="Y43" s="100">
        <f>SUM(Y4:Y42)</f>
        <v>845075626573</v>
      </c>
    </row>
    <row r="44" spans="2:25">
      <c r="B44" s="53">
        <v>14</v>
      </c>
      <c r="C44" s="132" t="str">
        <f t="shared" si="7"/>
        <v>第一金</v>
      </c>
      <c r="D44" s="42" t="str">
        <f t="shared" si="11"/>
        <v>First</v>
      </c>
      <c r="E44" s="63">
        <f>VLOOKUP(B44,$U$46:$X$86,4,0)</f>
        <v>4000000000</v>
      </c>
      <c r="F44" s="114">
        <f>VLOOKUP(B44,$U$46:$Y$86,5,0)</f>
        <v>3760118040</v>
      </c>
      <c r="G44" s="42">
        <f>COUNTIFS('Onshore (Raw data)'!D:D,'Onshore Mandate'!C44, 'Onshore (Raw data)'!C:C, "Absolute Return")</f>
        <v>1</v>
      </c>
      <c r="H44" s="110">
        <f t="shared" si="8"/>
        <v>1.0231606464279386E-2</v>
      </c>
      <c r="I44" s="115">
        <f t="shared" si="9"/>
        <v>7.2812761018788245E-3</v>
      </c>
    </row>
    <row r="45" spans="2:25" ht="17.25" thickBot="1">
      <c r="B45" s="116">
        <v>15</v>
      </c>
      <c r="C45" s="133"/>
      <c r="D45" s="117"/>
      <c r="E45" s="118"/>
      <c r="F45" s="119"/>
      <c r="G45" s="117">
        <f>COUNTIFS('Onshore (Raw data)'!D:D,'Onshore Mandate'!C45, 'Onshore (Raw data)'!C:C, "Absolute Return")</f>
        <v>0</v>
      </c>
      <c r="H45" s="120">
        <f t="shared" si="8"/>
        <v>0</v>
      </c>
      <c r="I45" s="121">
        <f t="shared" si="9"/>
        <v>0</v>
      </c>
      <c r="T45" s="51" t="s">
        <v>190</v>
      </c>
    </row>
    <row r="46" spans="2:25" ht="18" thickTop="1" thickBot="1">
      <c r="B46" s="54"/>
      <c r="C46" s="55" t="s">
        <v>174</v>
      </c>
      <c r="D46" s="55"/>
      <c r="E46" s="95">
        <f>SUM(E31:E44)</f>
        <v>390945450645</v>
      </c>
      <c r="F46" s="113">
        <f>SUM(F31:F45)</f>
        <v>516409210060</v>
      </c>
      <c r="G46" s="99">
        <f>SUM(G31:G45)</f>
        <v>62</v>
      </c>
      <c r="H46" s="108">
        <f>SUM(H31:H45)</f>
        <v>1.0000000000000002</v>
      </c>
      <c r="I46" s="109">
        <f>SUM(I31:I45)</f>
        <v>1.0000000000000002</v>
      </c>
      <c r="T46" s="67"/>
      <c r="U46" s="86" t="s">
        <v>148</v>
      </c>
      <c r="V46" s="86" t="s">
        <v>177</v>
      </c>
      <c r="W46" s="86" t="s">
        <v>151</v>
      </c>
      <c r="X46" s="87" t="s">
        <v>147</v>
      </c>
      <c r="Y46" s="68" t="s">
        <v>170</v>
      </c>
    </row>
    <row r="47" spans="2:25">
      <c r="T47" s="69" t="s">
        <v>68</v>
      </c>
      <c r="U47" s="41">
        <f t="shared" ref="U47:U85" si="14">RANK(Y47,$Y$46:$Y$85)</f>
        <v>15</v>
      </c>
      <c r="V47" s="41" t="s">
        <v>108</v>
      </c>
      <c r="W47" s="41" t="s">
        <v>168</v>
      </c>
      <c r="X47" s="65">
        <f>SUMIFS('Onshore (Raw data)'!E:E,'Onshore (Raw data)'!D:D,V47,'Onshore (Raw data)'!C:C, "Absolute Return")</f>
        <v>0</v>
      </c>
      <c r="Y47" s="71">
        <f>SUMIFS('Onshore (Raw data)'!F:F,'Onshore (Raw data)'!D:D,V47,'Onshore (Raw data)'!C:C, "Absolute Return")</f>
        <v>0</v>
      </c>
    </row>
    <row r="48" spans="2:25">
      <c r="T48" s="70" t="s">
        <v>69</v>
      </c>
      <c r="U48" s="41">
        <f t="shared" si="14"/>
        <v>14</v>
      </c>
      <c r="V48" s="41" t="s">
        <v>109</v>
      </c>
      <c r="W48" s="41" t="s">
        <v>658</v>
      </c>
      <c r="X48" s="65">
        <f>SUMIFS('Onshore (Raw data)'!E:E,'Onshore (Raw data)'!D:D,V48,'Onshore (Raw data)'!C:C, "Absolute Return")</f>
        <v>4000000000</v>
      </c>
      <c r="Y48" s="71">
        <f>SUMIFS('Onshore (Raw data)'!F:F,'Onshore (Raw data)'!D:D,V48,'Onshore (Raw data)'!C:C, "Absolute Return")</f>
        <v>3760118040</v>
      </c>
    </row>
    <row r="49" spans="2:25">
      <c r="T49" s="69" t="s">
        <v>70</v>
      </c>
      <c r="U49" s="41">
        <f t="shared" si="14"/>
        <v>8</v>
      </c>
      <c r="V49" s="41" t="s">
        <v>110</v>
      </c>
      <c r="W49" s="66" t="s">
        <v>154</v>
      </c>
      <c r="X49" s="65">
        <f>SUMIFS('Onshore (Raw data)'!E:E,'Onshore (Raw data)'!D:D,V49,'Onshore (Raw data)'!C:C, "Absolute Return")</f>
        <v>16215619054</v>
      </c>
      <c r="Y49" s="71">
        <f>SUMIFS('Onshore (Raw data)'!F:F,'Onshore (Raw data)'!D:D,V49,'Onshore (Raw data)'!C:C, "Absolute Return")</f>
        <v>23276550054</v>
      </c>
    </row>
    <row r="50" spans="2:25">
      <c r="T50" s="69" t="s">
        <v>71</v>
      </c>
      <c r="U50" s="41">
        <f t="shared" si="14"/>
        <v>15</v>
      </c>
      <c r="V50" s="41" t="s">
        <v>111</v>
      </c>
      <c r="W50" s="66" t="s">
        <v>164</v>
      </c>
      <c r="X50" s="65">
        <f>SUMIFS('Onshore (Raw data)'!E:E,'Onshore (Raw data)'!D:D,V50,'Onshore (Raw data)'!C:C, "Absolute Return")</f>
        <v>0</v>
      </c>
      <c r="Y50" s="71">
        <f>SUMIFS('Onshore (Raw data)'!F:F,'Onshore (Raw data)'!D:D,V50,'Onshore (Raw data)'!C:C, "Absolute Return")</f>
        <v>0</v>
      </c>
    </row>
    <row r="51" spans="2:25">
      <c r="T51" s="69" t="s">
        <v>72</v>
      </c>
      <c r="U51" s="41">
        <f t="shared" si="14"/>
        <v>15</v>
      </c>
      <c r="V51" s="41" t="s">
        <v>112</v>
      </c>
      <c r="W51" s="41" t="s">
        <v>165</v>
      </c>
      <c r="X51" s="65">
        <f>SUMIFS('Onshore (Raw data)'!E:E,'Onshore (Raw data)'!D:D,V51,'Onshore (Raw data)'!C:C, "Absolute Return")</f>
        <v>0</v>
      </c>
      <c r="Y51" s="71">
        <f>SUMIFS('Onshore (Raw data)'!F:F,'Onshore (Raw data)'!D:D,V51,'Onshore (Raw data)'!C:C, "Absolute Return")</f>
        <v>0</v>
      </c>
    </row>
    <row r="52" spans="2:25">
      <c r="T52" s="69" t="s">
        <v>73</v>
      </c>
      <c r="U52" s="41">
        <f t="shared" si="14"/>
        <v>15</v>
      </c>
      <c r="V52" s="41" t="s">
        <v>113</v>
      </c>
      <c r="W52" s="41" t="s">
        <v>166</v>
      </c>
      <c r="X52" s="65">
        <f>SUMIFS('Onshore (Raw data)'!E:E,'Onshore (Raw data)'!D:D,V52,'Onshore (Raw data)'!C:C, "Absolute Return")</f>
        <v>0</v>
      </c>
      <c r="Y52" s="71">
        <f>SUMIFS('Onshore (Raw data)'!F:F,'Onshore (Raw data)'!D:D,V52,'Onshore (Raw data)'!C:C, "Absolute Return")</f>
        <v>0</v>
      </c>
    </row>
    <row r="53" spans="2:25">
      <c r="T53" s="69" t="s">
        <v>74</v>
      </c>
      <c r="U53" s="41">
        <f t="shared" si="14"/>
        <v>6</v>
      </c>
      <c r="V53" s="41" t="s">
        <v>114</v>
      </c>
      <c r="W53" s="66" t="s">
        <v>157</v>
      </c>
      <c r="X53" s="65">
        <f>SUMIFS('Onshore (Raw data)'!E:E,'Onshore (Raw data)'!D:D,V53,'Onshore (Raw data)'!C:C, "Absolute Return")</f>
        <v>29277574114</v>
      </c>
      <c r="Y53" s="71">
        <f>SUMIFS('Onshore (Raw data)'!F:F,'Onshore (Raw data)'!D:D,V53,'Onshore (Raw data)'!C:C, "Absolute Return")</f>
        <v>32526726273</v>
      </c>
    </row>
    <row r="54" spans="2:25">
      <c r="T54" s="69" t="s">
        <v>75</v>
      </c>
      <c r="U54" s="41">
        <f t="shared" si="14"/>
        <v>4</v>
      </c>
      <c r="V54" s="41" t="s">
        <v>115</v>
      </c>
      <c r="W54" s="66" t="s">
        <v>153</v>
      </c>
      <c r="X54" s="65">
        <f>SUMIFS('Onshore (Raw data)'!E:E,'Onshore (Raw data)'!D:D,V54,'Onshore (Raw data)'!C:C, "Absolute Return")</f>
        <v>33314721746</v>
      </c>
      <c r="Y54" s="71">
        <f>SUMIFS('Onshore (Raw data)'!F:F,'Onshore (Raw data)'!D:D,V54,'Onshore (Raw data)'!C:C, "Absolute Return")</f>
        <v>43679115053</v>
      </c>
    </row>
    <row r="55" spans="2:25">
      <c r="L55" s="52"/>
      <c r="M55" s="51"/>
      <c r="T55" s="69" t="s">
        <v>76</v>
      </c>
      <c r="U55" s="41">
        <f t="shared" si="14"/>
        <v>9</v>
      </c>
      <c r="V55" s="41" t="s">
        <v>116</v>
      </c>
      <c r="W55" s="66" t="s">
        <v>162</v>
      </c>
      <c r="X55" s="65">
        <f>SUMIFS('Onshore (Raw data)'!E:E,'Onshore (Raw data)'!D:D,V55,'Onshore (Raw data)'!C:C, "Absolute Return")</f>
        <v>16256867963</v>
      </c>
      <c r="Y55" s="71">
        <f>SUMIFS('Onshore (Raw data)'!F:F,'Onshore (Raw data)'!D:D,V55,'Onshore (Raw data)'!C:C, "Absolute Return")</f>
        <v>16302689569</v>
      </c>
    </row>
    <row r="56" spans="2:25">
      <c r="K56" s="51"/>
      <c r="L56" s="51"/>
      <c r="M56" s="51"/>
      <c r="N56" s="51"/>
      <c r="O56" s="51"/>
      <c r="P56" s="51"/>
      <c r="Q56" s="51"/>
      <c r="R56" s="51"/>
      <c r="T56" s="69" t="s">
        <v>77</v>
      </c>
      <c r="U56" s="41">
        <f t="shared" si="14"/>
        <v>12</v>
      </c>
      <c r="V56" s="41" t="s">
        <v>117</v>
      </c>
      <c r="W56" s="66" t="s">
        <v>163</v>
      </c>
      <c r="X56" s="65">
        <f>SUMIFS('Onshore (Raw data)'!E:E,'Onshore (Raw data)'!D:D,V56,'Onshore (Raw data)'!C:C, "Absolute Return")</f>
        <v>5529091054</v>
      </c>
      <c r="Y56" s="71">
        <f>SUMIFS('Onshore (Raw data)'!F:F,'Onshore (Raw data)'!D:D,V56,'Onshore (Raw data)'!C:C, "Absolute Return")</f>
        <v>8000220432</v>
      </c>
    </row>
    <row r="57" spans="2:25" ht="17.25" thickBot="1">
      <c r="B57" s="58" t="s">
        <v>186</v>
      </c>
      <c r="K57" s="378" t="s">
        <v>193</v>
      </c>
      <c r="L57" s="51"/>
      <c r="M57" s="51"/>
      <c r="N57" s="51"/>
      <c r="O57" s="51"/>
      <c r="P57" s="51"/>
      <c r="Q57" s="51"/>
      <c r="R57" s="51"/>
      <c r="T57" s="69" t="s">
        <v>78</v>
      </c>
      <c r="U57" s="41">
        <f t="shared" si="14"/>
        <v>15</v>
      </c>
      <c r="V57" s="41" t="s">
        <v>118</v>
      </c>
      <c r="W57" s="41"/>
      <c r="X57" s="65">
        <f>SUMIFS('Onshore (Raw data)'!E:E,'Onshore (Raw data)'!D:D,V57,'Onshore (Raw data)'!C:C, "Absolute Return")</f>
        <v>0</v>
      </c>
      <c r="Y57" s="71">
        <f>SUMIFS('Onshore (Raw data)'!F:F,'Onshore (Raw data)'!D:D,V57,'Onshore (Raw data)'!C:C, "Absolute Return")</f>
        <v>0</v>
      </c>
    </row>
    <row r="58" spans="2:25" ht="32.25" thickBot="1">
      <c r="B58" s="60" t="s">
        <v>149</v>
      </c>
      <c r="C58" s="61" t="s">
        <v>176</v>
      </c>
      <c r="D58" s="61" t="s">
        <v>150</v>
      </c>
      <c r="E58" s="62" t="s">
        <v>169</v>
      </c>
      <c r="F58" s="112" t="s">
        <v>170</v>
      </c>
      <c r="G58" s="62" t="s">
        <v>171</v>
      </c>
      <c r="H58" s="56" t="s">
        <v>172</v>
      </c>
      <c r="I58" s="57" t="s">
        <v>173</v>
      </c>
      <c r="K58" s="60" t="s">
        <v>148</v>
      </c>
      <c r="L58" s="61" t="s">
        <v>351</v>
      </c>
      <c r="M58" s="61" t="s">
        <v>150</v>
      </c>
      <c r="N58" s="125" t="s">
        <v>169</v>
      </c>
      <c r="O58" s="112" t="s">
        <v>170</v>
      </c>
      <c r="P58" s="62" t="s">
        <v>188</v>
      </c>
      <c r="Q58" s="56" t="s">
        <v>172</v>
      </c>
      <c r="R58" s="57" t="s">
        <v>173</v>
      </c>
      <c r="T58" s="69" t="s">
        <v>79</v>
      </c>
      <c r="U58" s="41">
        <f t="shared" si="14"/>
        <v>15</v>
      </c>
      <c r="V58" s="41" t="s">
        <v>119</v>
      </c>
      <c r="W58" s="41"/>
      <c r="X58" s="65">
        <f>SUMIFS('Onshore (Raw data)'!E:E,'Onshore (Raw data)'!D:D,V58,'Onshore (Raw data)'!C:C, "Absolute Return")</f>
        <v>0</v>
      </c>
      <c r="Y58" s="71">
        <f>SUMIFS('Onshore (Raw data)'!F:F,'Onshore (Raw data)'!D:D,V58,'Onshore (Raw data)'!C:C, "Absolute Return")</f>
        <v>0</v>
      </c>
    </row>
    <row r="59" spans="2:25">
      <c r="B59" s="53">
        <v>1</v>
      </c>
      <c r="C59" s="132" t="str">
        <f>VLOOKUP(B59,$U$91:$X$129,2,0)</f>
        <v>復華</v>
      </c>
      <c r="D59" s="42" t="str">
        <f t="shared" ref="D59:D66" si="15">VLOOKUP(B59,$U$91:$X$131,3,0)</f>
        <v>Fuh Hwa</v>
      </c>
      <c r="E59" s="63">
        <f t="shared" ref="E59:E66" si="16">VLOOKUP(B59,$U$90:$X$129,4,0)</f>
        <v>50196179681</v>
      </c>
      <c r="F59" s="114">
        <f>VLOOKUP(B59,$U$90:$Y$129,5,0)</f>
        <v>75138062602</v>
      </c>
      <c r="G59" s="42">
        <f>COUNTIFS('Onshore (Raw data)'!D:D,'Onshore Mandate'!C59, 'Onshore (Raw data)'!C:C, "Relative Return")</f>
        <v>6</v>
      </c>
      <c r="H59" s="110">
        <f>E59/$E$68</f>
        <v>0.24277620734835131</v>
      </c>
      <c r="I59" s="115">
        <f t="shared" ref="I59:I67" si="17">F59/$F$68</f>
        <v>0.22861496893774666</v>
      </c>
      <c r="K59" s="89">
        <v>1</v>
      </c>
      <c r="L59" s="134" t="str">
        <f t="shared" ref="L59:R63" si="18">C59</f>
        <v>復華</v>
      </c>
      <c r="M59" s="90" t="str">
        <f t="shared" si="18"/>
        <v>Fuh Hwa</v>
      </c>
      <c r="N59" s="91">
        <f t="shared" si="18"/>
        <v>50196179681</v>
      </c>
      <c r="O59" s="91">
        <f t="shared" si="18"/>
        <v>75138062602</v>
      </c>
      <c r="P59" s="90">
        <f t="shared" si="18"/>
        <v>6</v>
      </c>
      <c r="Q59" s="102">
        <f>H59</f>
        <v>0.24277620734835131</v>
      </c>
      <c r="R59" s="103">
        <f t="shared" si="18"/>
        <v>0.22861496893774666</v>
      </c>
      <c r="T59" s="69" t="s">
        <v>80</v>
      </c>
      <c r="U59" s="41">
        <f t="shared" si="14"/>
        <v>15</v>
      </c>
      <c r="V59" s="41" t="s">
        <v>120</v>
      </c>
      <c r="W59" s="41" t="s">
        <v>167</v>
      </c>
      <c r="X59" s="65">
        <f>SUMIFS('Onshore (Raw data)'!E:E,'Onshore (Raw data)'!D:D,V59,'Onshore (Raw data)'!C:C, "Absolute Return")</f>
        <v>0</v>
      </c>
      <c r="Y59" s="71">
        <f>SUMIFS('Onshore (Raw data)'!F:F,'Onshore (Raw data)'!D:D,V59,'Onshore (Raw data)'!C:C, "Absolute Return")</f>
        <v>0</v>
      </c>
    </row>
    <row r="60" spans="2:25">
      <c r="B60" s="53">
        <v>2</v>
      </c>
      <c r="C60" s="132" t="str">
        <f t="shared" ref="C60:C67" si="19">VLOOKUP(B60,$U$91:$X$129,2,0)</f>
        <v>安聯</v>
      </c>
      <c r="D60" s="42" t="str">
        <f>VLOOKUP(B60,$U$91:$X$131,3,0)</f>
        <v>Allianz</v>
      </c>
      <c r="E60" s="63">
        <f>VLOOKUP(B60,$U$90:$X$129,4,0)</f>
        <v>32017345063</v>
      </c>
      <c r="F60" s="114">
        <f t="shared" ref="F60:F67" si="20">VLOOKUP(B60,$U$90:$Y$129,5,0)</f>
        <v>62470010947</v>
      </c>
      <c r="G60" s="42">
        <f>COUNTIFS('Onshore (Raw data)'!D:D,'Onshore Mandate'!C60, 'Onshore (Raw data)'!C:C, "Relative Return")</f>
        <v>4</v>
      </c>
      <c r="H60" s="110">
        <f>E60/$E$68</f>
        <v>0.15485341022278662</v>
      </c>
      <c r="I60" s="115">
        <f t="shared" si="17"/>
        <v>0.19007117188843989</v>
      </c>
      <c r="K60" s="92">
        <v>2</v>
      </c>
      <c r="L60" s="127" t="str">
        <f t="shared" si="18"/>
        <v>安聯</v>
      </c>
      <c r="M60" s="93" t="str">
        <f t="shared" si="18"/>
        <v>Allianz</v>
      </c>
      <c r="N60" s="94">
        <f t="shared" si="18"/>
        <v>32017345063</v>
      </c>
      <c r="O60" s="94">
        <f t="shared" si="18"/>
        <v>62470010947</v>
      </c>
      <c r="P60" s="93">
        <f t="shared" si="18"/>
        <v>4</v>
      </c>
      <c r="Q60" s="104">
        <f t="shared" si="18"/>
        <v>0.15485341022278662</v>
      </c>
      <c r="R60" s="105">
        <f t="shared" si="18"/>
        <v>0.19007117188843989</v>
      </c>
      <c r="T60" s="69" t="s">
        <v>81</v>
      </c>
      <c r="U60" s="41">
        <f t="shared" si="14"/>
        <v>10</v>
      </c>
      <c r="V60" s="41" t="s">
        <v>121</v>
      </c>
      <c r="W60" s="66" t="s">
        <v>158</v>
      </c>
      <c r="X60" s="65">
        <f>SUMIFS('Onshore (Raw data)'!E:E,'Onshore (Raw data)'!D:D,V60,'Onshore (Raw data)'!C:C, "Absolute Return")</f>
        <v>10500000000</v>
      </c>
      <c r="Y60" s="71">
        <f>SUMIFS('Onshore (Raw data)'!F:F,'Onshore (Raw data)'!D:D,V60,'Onshore (Raw data)'!C:C, "Absolute Return")</f>
        <v>15087689866</v>
      </c>
    </row>
    <row r="61" spans="2:25">
      <c r="B61" s="53">
        <v>3</v>
      </c>
      <c r="C61" s="132" t="str">
        <f t="shared" si="19"/>
        <v>統一</v>
      </c>
      <c r="D61" s="42" t="str">
        <f t="shared" si="15"/>
        <v>Uni-President</v>
      </c>
      <c r="E61" s="63">
        <f t="shared" si="16"/>
        <v>36790869435</v>
      </c>
      <c r="F61" s="114">
        <f t="shared" si="20"/>
        <v>54294054557</v>
      </c>
      <c r="G61" s="42">
        <f>COUNTIFS('Onshore (Raw data)'!D:D,'Onshore Mandate'!C61, 'Onshore (Raw data)'!C:C, "Relative Return")</f>
        <v>5</v>
      </c>
      <c r="H61" s="110">
        <f t="shared" ref="H61:H67" si="21">E61/$E$68</f>
        <v>0.17794078759062526</v>
      </c>
      <c r="I61" s="115">
        <f t="shared" si="17"/>
        <v>0.1651950178939334</v>
      </c>
      <c r="K61" s="92">
        <v>3</v>
      </c>
      <c r="L61" s="127" t="str">
        <f t="shared" si="18"/>
        <v>統一</v>
      </c>
      <c r="M61" s="93" t="str">
        <f t="shared" si="18"/>
        <v>Uni-President</v>
      </c>
      <c r="N61" s="94">
        <f t="shared" si="18"/>
        <v>36790869435</v>
      </c>
      <c r="O61" s="94">
        <f t="shared" si="18"/>
        <v>54294054557</v>
      </c>
      <c r="P61" s="93">
        <f t="shared" si="18"/>
        <v>5</v>
      </c>
      <c r="Q61" s="104">
        <f t="shared" si="18"/>
        <v>0.17794078759062526</v>
      </c>
      <c r="R61" s="105">
        <f t="shared" si="18"/>
        <v>0.1651950178939334</v>
      </c>
      <c r="T61" s="69" t="s">
        <v>82</v>
      </c>
      <c r="U61" s="41">
        <f t="shared" si="14"/>
        <v>15</v>
      </c>
      <c r="V61" s="41" t="s">
        <v>122</v>
      </c>
      <c r="W61" s="41"/>
      <c r="X61" s="65">
        <f>SUMIFS('Onshore (Raw data)'!E:E,'Onshore (Raw data)'!D:D,V61,'Onshore (Raw data)'!C:C, "Absolute Return")</f>
        <v>0</v>
      </c>
      <c r="Y61" s="71">
        <f>SUMIFS('Onshore (Raw data)'!F:F,'Onshore (Raw data)'!D:D,V61,'Onshore (Raw data)'!C:C, "Absolute Return")</f>
        <v>0</v>
      </c>
    </row>
    <row r="62" spans="2:25">
      <c r="B62" s="53">
        <v>4</v>
      </c>
      <c r="C62" s="132" t="str">
        <f>VLOOKUP(B62,$U$91:$X$129,2,0)</f>
        <v>國泰</v>
      </c>
      <c r="D62" s="42" t="str">
        <f t="shared" si="15"/>
        <v>Cathay</v>
      </c>
      <c r="E62" s="63">
        <f>VLOOKUP(B62,$U$90:$X$129,4,0)</f>
        <v>33851354162</v>
      </c>
      <c r="F62" s="114">
        <f t="shared" si="20"/>
        <v>49598917895</v>
      </c>
      <c r="G62" s="42">
        <f>COUNTIFS('Onshore (Raw data)'!D:D,'Onshore Mandate'!C62, 'Onshore (Raw data)'!C:C, "Relative Return")</f>
        <v>5</v>
      </c>
      <c r="H62" s="110">
        <f t="shared" si="21"/>
        <v>0.16372368234562953</v>
      </c>
      <c r="I62" s="115">
        <f t="shared" si="17"/>
        <v>0.15090960135575085</v>
      </c>
      <c r="K62" s="92">
        <v>4</v>
      </c>
      <c r="L62" s="127" t="str">
        <f t="shared" si="18"/>
        <v>國泰</v>
      </c>
      <c r="M62" s="93" t="str">
        <f t="shared" si="18"/>
        <v>Cathay</v>
      </c>
      <c r="N62" s="94">
        <f t="shared" si="18"/>
        <v>33851354162</v>
      </c>
      <c r="O62" s="94">
        <f t="shared" si="18"/>
        <v>49598917895</v>
      </c>
      <c r="P62" s="93">
        <f t="shared" si="18"/>
        <v>5</v>
      </c>
      <c r="Q62" s="104">
        <f t="shared" si="18"/>
        <v>0.16372368234562953</v>
      </c>
      <c r="R62" s="105">
        <f t="shared" si="18"/>
        <v>0.15090960135575085</v>
      </c>
      <c r="T62" s="69" t="s">
        <v>83</v>
      </c>
      <c r="U62" s="41">
        <f t="shared" si="14"/>
        <v>15</v>
      </c>
      <c r="V62" s="41" t="s">
        <v>123</v>
      </c>
      <c r="W62" s="41"/>
      <c r="X62" s="65">
        <f>SUMIFS('Onshore (Raw data)'!E:E,'Onshore (Raw data)'!D:D,V62,'Onshore (Raw data)'!C:C, "Absolute Return")</f>
        <v>0</v>
      </c>
      <c r="Y62" s="71">
        <f>SUMIFS('Onshore (Raw data)'!F:F,'Onshore (Raw data)'!D:D,V62,'Onshore (Raw data)'!C:C, "Absolute Return")</f>
        <v>0</v>
      </c>
    </row>
    <row r="63" spans="2:25">
      <c r="B63" s="53">
        <v>5</v>
      </c>
      <c r="C63" s="132" t="str">
        <f>VLOOKUP(B63,$U$91:$X$129,2,0)</f>
        <v>匯豐中華</v>
      </c>
      <c r="D63" s="42" t="str">
        <f t="shared" si="15"/>
        <v>HSBC</v>
      </c>
      <c r="E63" s="63">
        <f t="shared" si="16"/>
        <v>30403308608</v>
      </c>
      <c r="F63" s="114">
        <f t="shared" si="20"/>
        <v>44107518799</v>
      </c>
      <c r="G63" s="42">
        <f>COUNTIFS('Onshore (Raw data)'!D:D,'Onshore Mandate'!C63, 'Onshore (Raw data)'!C:C, "Relative Return")</f>
        <v>4</v>
      </c>
      <c r="H63" s="110">
        <f t="shared" si="21"/>
        <v>0.147047046241362</v>
      </c>
      <c r="I63" s="115">
        <f t="shared" si="17"/>
        <v>0.13420147779916353</v>
      </c>
      <c r="K63" s="92">
        <v>5</v>
      </c>
      <c r="L63" s="127" t="str">
        <f t="shared" si="18"/>
        <v>匯豐中華</v>
      </c>
      <c r="M63" s="93" t="str">
        <f t="shared" si="18"/>
        <v>HSBC</v>
      </c>
      <c r="N63" s="94">
        <f t="shared" si="18"/>
        <v>30403308608</v>
      </c>
      <c r="O63" s="94">
        <f t="shared" si="18"/>
        <v>44107518799</v>
      </c>
      <c r="P63" s="93">
        <f t="shared" si="18"/>
        <v>4</v>
      </c>
      <c r="Q63" s="104">
        <f t="shared" si="18"/>
        <v>0.147047046241362</v>
      </c>
      <c r="R63" s="105">
        <f t="shared" si="18"/>
        <v>0.13420147779916353</v>
      </c>
      <c r="T63" s="69" t="s">
        <v>84</v>
      </c>
      <c r="U63" s="41">
        <f t="shared" si="14"/>
        <v>15</v>
      </c>
      <c r="V63" s="41" t="s">
        <v>124</v>
      </c>
      <c r="W63" s="41"/>
      <c r="X63" s="65">
        <f>SUMIFS('Onshore (Raw data)'!E:E,'Onshore (Raw data)'!D:D,V63,'Onshore (Raw data)'!C:C, "Absolute Return")</f>
        <v>0</v>
      </c>
      <c r="Y63" s="71">
        <f>SUMIFS('Onshore (Raw data)'!F:F,'Onshore (Raw data)'!D:D,V63,'Onshore (Raw data)'!C:C, "Absolute Return")</f>
        <v>0</v>
      </c>
    </row>
    <row r="64" spans="2:25" ht="17.25" thickBot="1">
      <c r="B64" s="53">
        <v>6</v>
      </c>
      <c r="C64" s="132" t="str">
        <f t="shared" si="19"/>
        <v>保德信</v>
      </c>
      <c r="D64" s="42" t="str">
        <f t="shared" si="15"/>
        <v>Prudential</v>
      </c>
      <c r="E64" s="63">
        <f>VLOOKUP(B64,$U$90:$X$129,4,0)</f>
        <v>11000000000</v>
      </c>
      <c r="F64" s="114">
        <f t="shared" si="20"/>
        <v>19685050114</v>
      </c>
      <c r="G64" s="42">
        <f>COUNTIFS('Onshore (Raw data)'!D:D,'Onshore Mandate'!C64, 'Onshore (Raw data)'!C:C, "Relative Return")</f>
        <v>3</v>
      </c>
      <c r="H64" s="110">
        <f t="shared" si="21"/>
        <v>5.3202022500582903E-2</v>
      </c>
      <c r="I64" s="115">
        <f t="shared" si="17"/>
        <v>5.9893707190559219E-2</v>
      </c>
      <c r="K64" s="96"/>
      <c r="L64" s="131" t="s">
        <v>352</v>
      </c>
      <c r="M64" s="97" t="s">
        <v>187</v>
      </c>
      <c r="N64" s="98">
        <f>N65-SUM(N59:N63)</f>
        <v>23500000000</v>
      </c>
      <c r="O64" s="98">
        <f>O65-SUM(O59:O63)</f>
        <v>43057851713</v>
      </c>
      <c r="P64" s="97">
        <f>P65-SUM(P59:P63)</f>
        <v>7</v>
      </c>
      <c r="Q64" s="106">
        <f>Q65-SUM(Q59:Q63)</f>
        <v>0.11365886625124522</v>
      </c>
      <c r="R64" s="107">
        <f>R65-SUM(R59:R63)</f>
        <v>0.13100776212496568</v>
      </c>
      <c r="T64" s="69" t="s">
        <v>85</v>
      </c>
      <c r="U64" s="41">
        <f t="shared" si="14"/>
        <v>15</v>
      </c>
      <c r="V64" s="41" t="s">
        <v>125</v>
      </c>
      <c r="W64" s="41"/>
      <c r="X64" s="65">
        <f>SUMIFS('Onshore (Raw data)'!E:E,'Onshore (Raw data)'!D:D,V64,'Onshore (Raw data)'!C:C, "Absolute Return")</f>
        <v>0</v>
      </c>
      <c r="Y64" s="71">
        <f>SUMIFS('Onshore (Raw data)'!F:F,'Onshore (Raw data)'!D:D,V64,'Onshore (Raw data)'!C:C, "Absolute Return")</f>
        <v>0</v>
      </c>
    </row>
    <row r="65" spans="2:25" ht="18" thickTop="1" thickBot="1">
      <c r="B65" s="53">
        <v>7</v>
      </c>
      <c r="C65" s="132" t="str">
        <f t="shared" si="19"/>
        <v>台新</v>
      </c>
      <c r="D65" s="42" t="str">
        <f t="shared" si="15"/>
        <v>Taishin</v>
      </c>
      <c r="E65" s="63">
        <f t="shared" si="16"/>
        <v>6000000000</v>
      </c>
      <c r="F65" s="114">
        <f t="shared" si="20"/>
        <v>10249530526</v>
      </c>
      <c r="G65" s="42">
        <f>COUNTIFS('Onshore (Raw data)'!D:D,'Onshore Mandate'!C65, 'Onshore (Raw data)'!C:C, "Relative Return")</f>
        <v>1</v>
      </c>
      <c r="H65" s="110">
        <f t="shared" si="21"/>
        <v>2.9019285000317946E-2</v>
      </c>
      <c r="I65" s="115">
        <f t="shared" si="17"/>
        <v>3.1185207891767038E-2</v>
      </c>
      <c r="K65" s="54"/>
      <c r="L65" s="130" t="s">
        <v>353</v>
      </c>
      <c r="M65" s="55" t="s">
        <v>174</v>
      </c>
      <c r="N65" s="113">
        <f>E68</f>
        <v>206759056949</v>
      </c>
      <c r="O65" s="113">
        <f>F68</f>
        <v>328666416513</v>
      </c>
      <c r="P65" s="55">
        <f>G68</f>
        <v>31</v>
      </c>
      <c r="Q65" s="108">
        <f>H68</f>
        <v>0.99999999999999989</v>
      </c>
      <c r="R65" s="109">
        <f>I68</f>
        <v>1</v>
      </c>
      <c r="T65" s="69" t="s">
        <v>86</v>
      </c>
      <c r="U65" s="41">
        <f t="shared" si="14"/>
        <v>7</v>
      </c>
      <c r="V65" s="41" t="s">
        <v>126</v>
      </c>
      <c r="W65" s="66" t="s">
        <v>152</v>
      </c>
      <c r="X65" s="65">
        <f>SUMIFS('Onshore (Raw data)'!E:E,'Onshore (Raw data)'!D:D,V65,'Onshore (Raw data)'!C:C, "Absolute Return")</f>
        <v>17302588180</v>
      </c>
      <c r="Y65" s="71">
        <f>SUMIFS('Onshore (Raw data)'!F:F,'Onshore (Raw data)'!D:D,V65,'Onshore (Raw data)'!C:C, "Absolute Return")</f>
        <v>25575060032</v>
      </c>
    </row>
    <row r="66" spans="2:25">
      <c r="B66" s="53">
        <v>8</v>
      </c>
      <c r="C66" s="132" t="str">
        <f t="shared" si="19"/>
        <v>群益</v>
      </c>
      <c r="D66" s="42" t="str">
        <f t="shared" si="15"/>
        <v>Capital</v>
      </c>
      <c r="E66" s="63">
        <f t="shared" si="16"/>
        <v>4500000000</v>
      </c>
      <c r="F66" s="114">
        <f t="shared" si="20"/>
        <v>9815615007</v>
      </c>
      <c r="G66" s="42">
        <f>COUNTIFS('Onshore (Raw data)'!D:D,'Onshore Mandate'!C66, 'Onshore (Raw data)'!C:C, "Relative Return")</f>
        <v>2</v>
      </c>
      <c r="H66" s="110">
        <f t="shared" si="21"/>
        <v>2.1764463750238459E-2</v>
      </c>
      <c r="I66" s="115">
        <f t="shared" si="17"/>
        <v>2.9864977113083762E-2</v>
      </c>
      <c r="T66" s="69" t="s">
        <v>87</v>
      </c>
      <c r="U66" s="41">
        <f t="shared" si="14"/>
        <v>13</v>
      </c>
      <c r="V66" s="41" t="s">
        <v>127</v>
      </c>
      <c r="W66" s="66" t="s">
        <v>159</v>
      </c>
      <c r="X66" s="65">
        <f>SUMIFS('Onshore (Raw data)'!E:E,'Onshore (Raw data)'!D:D,V66,'Onshore (Raw data)'!C:C, "Absolute Return")</f>
        <v>5863183830</v>
      </c>
      <c r="Y66" s="71">
        <f>SUMIFS('Onshore (Raw data)'!F:F,'Onshore (Raw data)'!D:D,V66,'Onshore (Raw data)'!C:C, "Absolute Return")</f>
        <v>6484325336</v>
      </c>
    </row>
    <row r="67" spans="2:25" ht="17.25" thickBot="1">
      <c r="B67" s="650">
        <v>9</v>
      </c>
      <c r="C67" s="651" t="str">
        <f t="shared" si="19"/>
        <v>野村</v>
      </c>
      <c r="D67" s="652" t="str">
        <f>VLOOKUP(B67,$U$91:$X$131,3,0)</f>
        <v>Nomura</v>
      </c>
      <c r="E67" s="653">
        <f>VLOOKUP(B67,$U$90:$X$129,4,0)</f>
        <v>2000000000</v>
      </c>
      <c r="F67" s="654">
        <f t="shared" si="20"/>
        <v>3307656066</v>
      </c>
      <c r="G67" s="652">
        <f>COUNTIFS('Onshore (Raw data)'!D:D,'Onshore Mandate'!C67, 'Onshore (Raw data)'!C:C, "Relative Return")</f>
        <v>1</v>
      </c>
      <c r="H67" s="655">
        <f t="shared" si="21"/>
        <v>9.6730950001059825E-3</v>
      </c>
      <c r="I67" s="656">
        <f t="shared" si="17"/>
        <v>1.006386992955567E-2</v>
      </c>
      <c r="T67" s="69" t="s">
        <v>88</v>
      </c>
      <c r="U67" s="41">
        <f t="shared" si="14"/>
        <v>15</v>
      </c>
      <c r="V67" s="41" t="s">
        <v>128</v>
      </c>
      <c r="W67" s="41"/>
      <c r="X67" s="65">
        <f>SUMIFS('Onshore (Raw data)'!E:E,'Onshore (Raw data)'!D:D,V67,'Onshore (Raw data)'!C:C, "Absolute Return")</f>
        <v>0</v>
      </c>
      <c r="Y67" s="71">
        <f>SUMIFS('Onshore (Raw data)'!F:F,'Onshore (Raw data)'!D:D,V67,'Onshore (Raw data)'!C:C, "Absolute Return")</f>
        <v>0</v>
      </c>
    </row>
    <row r="68" spans="2:25" ht="18" thickTop="1" thickBot="1">
      <c r="B68" s="54"/>
      <c r="C68" s="55"/>
      <c r="D68" s="55"/>
      <c r="E68" s="64">
        <f>SUM(E59:E67)</f>
        <v>206759056949</v>
      </c>
      <c r="F68" s="64">
        <f>SUM(F59:F67)</f>
        <v>328666416513</v>
      </c>
      <c r="G68" s="64">
        <f>SUM(G59:G67)</f>
        <v>31</v>
      </c>
      <c r="H68" s="122">
        <f>SUM(H59:H67)</f>
        <v>0.99999999999999989</v>
      </c>
      <c r="I68" s="123">
        <f>SUM(I59:I67)</f>
        <v>1</v>
      </c>
      <c r="T68" s="69" t="s">
        <v>89</v>
      </c>
      <c r="U68" s="41">
        <f t="shared" si="14"/>
        <v>15</v>
      </c>
      <c r="V68" s="41" t="s">
        <v>129</v>
      </c>
      <c r="W68" s="41"/>
      <c r="X68" s="65">
        <f>SUMIFS('Onshore (Raw data)'!E:E,'Onshore (Raw data)'!D:D,V68,'Onshore (Raw data)'!C:C, "Absolute Return")</f>
        <v>0</v>
      </c>
      <c r="Y68" s="71">
        <f>SUMIFS('Onshore (Raw data)'!F:F,'Onshore (Raw data)'!D:D,V68,'Onshore (Raw data)'!C:C, "Absolute Return")</f>
        <v>0</v>
      </c>
    </row>
    <row r="69" spans="2:25">
      <c r="T69" s="69" t="s">
        <v>90</v>
      </c>
      <c r="U69" s="41">
        <f t="shared" si="14"/>
        <v>15</v>
      </c>
      <c r="V69" s="41" t="s">
        <v>130</v>
      </c>
      <c r="W69" s="41"/>
      <c r="X69" s="65">
        <f>SUMIFS('Onshore (Raw data)'!E:E,'Onshore (Raw data)'!D:D,V69,'Onshore (Raw data)'!C:C, "Absolute Return")</f>
        <v>0</v>
      </c>
      <c r="Y69" s="71">
        <f>SUMIFS('Onshore (Raw data)'!F:F,'Onshore (Raw data)'!D:D,V69,'Onshore (Raw data)'!C:C, "Absolute Return")</f>
        <v>0</v>
      </c>
    </row>
    <row r="70" spans="2:25">
      <c r="T70" s="238" t="s">
        <v>91</v>
      </c>
      <c r="U70" s="239">
        <f t="shared" si="14"/>
        <v>1</v>
      </c>
      <c r="V70" s="239" t="s">
        <v>131</v>
      </c>
      <c r="W70" s="239" t="s">
        <v>45</v>
      </c>
      <c r="X70" s="240">
        <f>SUMIFS('Onshore (Raw data)'!E:E,'Onshore (Raw data)'!D:D,V70,'Onshore (Raw data)'!C:C, "Absolute Return")</f>
        <v>116716114901</v>
      </c>
      <c r="Y70" s="241">
        <f>SUMIFS('Onshore (Raw data)'!F:F,'Onshore (Raw data)'!D:D,V70,'Onshore (Raw data)'!C:C, "Absolute Return")</f>
        <v>155009732733</v>
      </c>
    </row>
    <row r="71" spans="2:25">
      <c r="T71" s="69" t="s">
        <v>92</v>
      </c>
      <c r="U71" s="41">
        <f t="shared" si="14"/>
        <v>15</v>
      </c>
      <c r="V71" s="41" t="s">
        <v>132</v>
      </c>
      <c r="W71" s="41"/>
      <c r="X71" s="65">
        <f>SUMIFS('Onshore (Raw data)'!E:E,'Onshore (Raw data)'!D:D,V71,'Onshore (Raw data)'!C:C, "Absolute Return")</f>
        <v>0</v>
      </c>
      <c r="Y71" s="71">
        <f>SUMIFS('Onshore (Raw data)'!F:F,'Onshore (Raw data)'!D:D,V71,'Onshore (Raw data)'!C:C, "Absolute Return")</f>
        <v>0</v>
      </c>
    </row>
    <row r="72" spans="2:25">
      <c r="T72" s="69" t="s">
        <v>93</v>
      </c>
      <c r="U72" s="41">
        <f t="shared" si="14"/>
        <v>15</v>
      </c>
      <c r="V72" s="41" t="s">
        <v>133</v>
      </c>
      <c r="W72" s="41"/>
      <c r="X72" s="65">
        <f>SUMIFS('Onshore (Raw data)'!E:E,'Onshore (Raw data)'!D:D,V72,'Onshore (Raw data)'!C:C, "Absolute Return")</f>
        <v>0</v>
      </c>
      <c r="Y72" s="71">
        <f>SUMIFS('Onshore (Raw data)'!F:F,'Onshore (Raw data)'!D:D,V72,'Onshore (Raw data)'!C:C, "Absolute Return")</f>
        <v>0</v>
      </c>
    </row>
    <row r="73" spans="2:25">
      <c r="T73" s="69" t="s">
        <v>94</v>
      </c>
      <c r="U73" s="41">
        <f t="shared" si="14"/>
        <v>3</v>
      </c>
      <c r="V73" s="41" t="s">
        <v>134</v>
      </c>
      <c r="W73" s="66" t="s">
        <v>156</v>
      </c>
      <c r="X73" s="65">
        <f>SUMIFS('Onshore (Raw data)'!E:E,'Onshore (Raw data)'!D:D,V73,'Onshore (Raw data)'!C:C, "Absolute Return")</f>
        <v>43947774438</v>
      </c>
      <c r="Y73" s="71">
        <f>SUMIFS('Onshore (Raw data)'!F:F,'Onshore (Raw data)'!D:D,V73,'Onshore (Raw data)'!C:C, "Absolute Return")</f>
        <v>63276684909</v>
      </c>
    </row>
    <row r="74" spans="2:25" ht="17.25" thickBot="1">
      <c r="B74" s="58" t="s">
        <v>7</v>
      </c>
      <c r="T74" s="69" t="s">
        <v>95</v>
      </c>
      <c r="U74" s="41">
        <f t="shared" si="14"/>
        <v>2</v>
      </c>
      <c r="V74" s="41" t="s">
        <v>135</v>
      </c>
      <c r="W74" s="66" t="s">
        <v>155</v>
      </c>
      <c r="X74" s="65">
        <f>SUMIFS('Onshore (Raw data)'!E:E,'Onshore (Raw data)'!D:D,V74,'Onshore (Raw data)'!C:C, "Absolute Return")</f>
        <v>55087241639</v>
      </c>
      <c r="Y74" s="71">
        <f>SUMIFS('Onshore (Raw data)'!F:F,'Onshore (Raw data)'!D:D,V74,'Onshore (Raw data)'!C:C, "Absolute Return")</f>
        <v>72258534317</v>
      </c>
    </row>
    <row r="75" spans="2:25" ht="31.5">
      <c r="B75" s="708" t="s">
        <v>148</v>
      </c>
      <c r="C75" s="86" t="s">
        <v>176</v>
      </c>
      <c r="D75" s="86" t="s">
        <v>22</v>
      </c>
      <c r="E75" s="87" t="s">
        <v>2</v>
      </c>
      <c r="F75" s="709" t="s">
        <v>3</v>
      </c>
      <c r="G75" s="87" t="s">
        <v>171</v>
      </c>
      <c r="H75" s="86" t="s">
        <v>172</v>
      </c>
      <c r="I75" s="710" t="s">
        <v>173</v>
      </c>
      <c r="T75" s="69" t="s">
        <v>96</v>
      </c>
      <c r="U75" s="41">
        <f t="shared" si="14"/>
        <v>15</v>
      </c>
      <c r="V75" s="41" t="s">
        <v>136</v>
      </c>
      <c r="W75" s="41"/>
      <c r="X75" s="65">
        <f>SUMIFS('Onshore (Raw data)'!E:E,'Onshore (Raw data)'!D:D,V75,'Onshore (Raw data)'!C:C, "Absolute Return")</f>
        <v>0</v>
      </c>
      <c r="Y75" s="71">
        <f>SUMIFS('Onshore (Raw data)'!F:F,'Onshore (Raw data)'!D:D,V75,'Onshore (Raw data)'!C:C, "Absolute Return")</f>
        <v>0</v>
      </c>
    </row>
    <row r="76" spans="2:25" ht="17.25" thickBot="1">
      <c r="B76" s="711"/>
      <c r="C76" s="712" t="s">
        <v>559</v>
      </c>
      <c r="D76" s="713" t="s">
        <v>560</v>
      </c>
      <c r="E76" s="714">
        <f>SUMIFS('Onshore (Raw data)'!E:E,'Onshore (Raw data)'!$A:$A,$B$74,'Onshore (Raw data)'!$D:$D,"野村")</f>
        <v>83924635081</v>
      </c>
      <c r="F76" s="714">
        <f>SUMIFS('Onshore (Raw data)'!F:F,'Onshore (Raw data)'!$A:$A,$B$74,'Onshore (Raw data)'!$D:$D,"野村")</f>
        <v>109196349520</v>
      </c>
      <c r="G76" s="713">
        <f>COUNTIFS('Onshore (Raw data)'!A:A,$B$74,'Onshore (Raw data)'!D:D,"野村")</f>
        <v>7</v>
      </c>
      <c r="H76" s="715">
        <f>E76/E77</f>
        <v>0.20553564386604686</v>
      </c>
      <c r="I76" s="716">
        <f>F76/F77</f>
        <v>0.19964849623415795</v>
      </c>
      <c r="T76" s="69" t="s">
        <v>97</v>
      </c>
      <c r="U76" s="41">
        <f t="shared" si="14"/>
        <v>15</v>
      </c>
      <c r="V76" s="41" t="s">
        <v>137</v>
      </c>
      <c r="W76" s="41"/>
      <c r="X76" s="65">
        <f>SUMIFS('Onshore (Raw data)'!E:E,'Onshore (Raw data)'!D:D,V76,'Onshore (Raw data)'!C:C, "Absolute Return")</f>
        <v>0</v>
      </c>
      <c r="Y76" s="71">
        <f>SUMIFS('Onshore (Raw data)'!F:F,'Onshore (Raw data)'!D:D,V76,'Onshore (Raw data)'!C:C, "Absolute Return")</f>
        <v>0</v>
      </c>
    </row>
    <row r="77" spans="2:25" ht="18" thickTop="1" thickBot="1">
      <c r="B77" s="54"/>
      <c r="C77" s="55"/>
      <c r="D77" s="55"/>
      <c r="E77" s="64">
        <f>SUMIF('Onshore (Raw data)'!$A:$A,$B$74,'Onshore (Raw data)'!E:E)</f>
        <v>408321561664</v>
      </c>
      <c r="F77" s="64">
        <f>SUMIF('Onshore (Raw data)'!$A:$A,$B$74,'Onshore (Raw data)'!F:F)</f>
        <v>546943010239</v>
      </c>
      <c r="G77" s="64"/>
      <c r="H77" s="122"/>
      <c r="I77" s="123"/>
      <c r="T77" s="69" t="s">
        <v>98</v>
      </c>
      <c r="U77" s="41">
        <f t="shared" si="14"/>
        <v>15</v>
      </c>
      <c r="V77" s="41" t="s">
        <v>138</v>
      </c>
      <c r="W77" s="41"/>
      <c r="X77" s="65">
        <f>SUMIFS('Onshore (Raw data)'!E:E,'Onshore (Raw data)'!D:D,V77,'Onshore (Raw data)'!C:C, "Absolute Return")</f>
        <v>0</v>
      </c>
      <c r="Y77" s="71">
        <f>SUMIFS('Onshore (Raw data)'!F:F,'Onshore (Raw data)'!D:D,V77,'Onshore (Raw data)'!C:C, "Absolute Return")</f>
        <v>0</v>
      </c>
    </row>
    <row r="78" spans="2:25">
      <c r="E78" s="658"/>
      <c r="T78" s="69" t="s">
        <v>99</v>
      </c>
      <c r="U78" s="41">
        <f t="shared" si="14"/>
        <v>11</v>
      </c>
      <c r="V78" s="41" t="s">
        <v>139</v>
      </c>
      <c r="W78" s="66" t="s">
        <v>161</v>
      </c>
      <c r="X78" s="65">
        <f>SUMIFS('Onshore (Raw data)'!E:E,'Onshore (Raw data)'!D:D,V78,'Onshore (Raw data)'!C:C, "Absolute Return")</f>
        <v>6000000000</v>
      </c>
      <c r="Y78" s="71">
        <f>SUMIFS('Onshore (Raw data)'!F:F,'Onshore (Raw data)'!D:D,V78,'Onshore (Raw data)'!C:C, "Absolute Return")</f>
        <v>9031452970</v>
      </c>
    </row>
    <row r="79" spans="2:25">
      <c r="E79" s="658"/>
      <c r="T79" s="69" t="s">
        <v>100</v>
      </c>
      <c r="U79" s="41">
        <f t="shared" si="14"/>
        <v>15</v>
      </c>
      <c r="V79" s="41" t="s">
        <v>140</v>
      </c>
      <c r="W79" s="41"/>
      <c r="X79" s="65">
        <f>SUMIFS('Onshore (Raw data)'!E:E,'Onshore (Raw data)'!D:D,V79,'Onshore (Raw data)'!C:C, "Absolute Return")</f>
        <v>0</v>
      </c>
      <c r="Y79" s="71">
        <f>SUMIFS('Onshore (Raw data)'!F:F,'Onshore (Raw data)'!D:D,V79,'Onshore (Raw data)'!C:C, "Absolute Return")</f>
        <v>0</v>
      </c>
    </row>
    <row r="80" spans="2:25" ht="17.25" thickBot="1">
      <c r="B80" s="58" t="s">
        <v>27</v>
      </c>
      <c r="T80" s="69" t="s">
        <v>101</v>
      </c>
      <c r="U80" s="41">
        <f t="shared" si="14"/>
        <v>15</v>
      </c>
      <c r="V80" s="41" t="s">
        <v>141</v>
      </c>
      <c r="W80" s="41"/>
      <c r="X80" s="65">
        <f>SUMIFS('Onshore (Raw data)'!E:E,'Onshore (Raw data)'!D:D,V80,'Onshore (Raw data)'!C:C, "Absolute Return")</f>
        <v>0</v>
      </c>
      <c r="Y80" s="71">
        <f>SUMIFS('Onshore (Raw data)'!F:F,'Onshore (Raw data)'!D:D,V80,'Onshore (Raw data)'!C:C, "Absolute Return")</f>
        <v>0</v>
      </c>
    </row>
    <row r="81" spans="2:25" ht="31.5">
      <c r="B81" s="708" t="s">
        <v>148</v>
      </c>
      <c r="C81" s="86" t="s">
        <v>176</v>
      </c>
      <c r="D81" s="86" t="s">
        <v>22</v>
      </c>
      <c r="E81" s="87" t="s">
        <v>2</v>
      </c>
      <c r="F81" s="709" t="s">
        <v>3</v>
      </c>
      <c r="G81" s="87" t="s">
        <v>171</v>
      </c>
      <c r="H81" s="86" t="s">
        <v>172</v>
      </c>
      <c r="I81" s="710" t="s">
        <v>173</v>
      </c>
      <c r="T81" s="69" t="s">
        <v>102</v>
      </c>
      <c r="U81" s="41">
        <f t="shared" si="14"/>
        <v>15</v>
      </c>
      <c r="V81" s="41" t="s">
        <v>142</v>
      </c>
      <c r="W81" s="41"/>
      <c r="X81" s="65">
        <f>SUMIFS('Onshore (Raw data)'!E:E,'Onshore (Raw data)'!D:D,V81,'Onshore (Raw data)'!C:C, "Absolute Return")</f>
        <v>0</v>
      </c>
      <c r="Y81" s="71">
        <f>SUMIFS('Onshore (Raw data)'!F:F,'Onshore (Raw data)'!D:D,V81,'Onshore (Raw data)'!C:C, "Absolute Return")</f>
        <v>0</v>
      </c>
    </row>
    <row r="82" spans="2:25" ht="17.25" thickBot="1">
      <c r="B82" s="711"/>
      <c r="C82" s="712" t="s">
        <v>494</v>
      </c>
      <c r="D82" s="713" t="s">
        <v>45</v>
      </c>
      <c r="E82" s="714">
        <f>SUMIFS('Onshore (Raw data)'!E:E,'Onshore (Raw data)'!$A:$A,$B$80,'Onshore (Raw data)'!$D:$D,"野村")</f>
        <v>19272822959</v>
      </c>
      <c r="F82" s="714">
        <f>SUMIFS('Onshore (Raw data)'!F:F,'Onshore (Raw data)'!$A:$A,$B$80,'Onshore (Raw data)'!$D:$D,"野村")</f>
        <v>29689179366</v>
      </c>
      <c r="G82" s="713">
        <f>COUNTIFS('Onshore (Raw data)'!A:A,$B$80,'Onshore (Raw data)'!D:D,"野村")</f>
        <v>1</v>
      </c>
      <c r="H82" s="715">
        <f>E82/E83</f>
        <v>0.22686105313927316</v>
      </c>
      <c r="I82" s="716">
        <f>F82/F83</f>
        <v>0.25549205215192256</v>
      </c>
      <c r="T82" s="69" t="s">
        <v>103</v>
      </c>
      <c r="U82" s="41">
        <f t="shared" si="14"/>
        <v>5</v>
      </c>
      <c r="V82" s="41" t="s">
        <v>143</v>
      </c>
      <c r="W82" s="66" t="s">
        <v>160</v>
      </c>
      <c r="X82" s="65">
        <f>SUMIFS('Onshore (Raw data)'!E:E,'Onshore (Raw data)'!D:D,V82,'Onshore (Raw data)'!C:C, "Absolute Return")</f>
        <v>30934673726</v>
      </c>
      <c r="Y82" s="71">
        <f>SUMIFS('Onshore (Raw data)'!F:F,'Onshore (Raw data)'!D:D,V82,'Onshore (Raw data)'!C:C, "Absolute Return")</f>
        <v>42140310476</v>
      </c>
    </row>
    <row r="83" spans="2:25" ht="18" thickTop="1" thickBot="1">
      <c r="B83" s="54"/>
      <c r="C83" s="55"/>
      <c r="D83" s="55"/>
      <c r="E83" s="64">
        <f>SUMIF('Onshore (Raw data)'!$A:$A,$B$80,'Onshore (Raw data)'!E:E)</f>
        <v>84954304374</v>
      </c>
      <c r="F83" s="64">
        <f>SUMIF('Onshore (Raw data)'!$A:$A,$B$80,'Onshore (Raw data)'!F:F)</f>
        <v>116203925390</v>
      </c>
      <c r="G83" s="64"/>
      <c r="H83" s="122"/>
      <c r="I83" s="123"/>
      <c r="T83" s="69" t="s">
        <v>104</v>
      </c>
      <c r="U83" s="41">
        <f t="shared" si="14"/>
        <v>15</v>
      </c>
      <c r="V83" s="41" t="s">
        <v>144</v>
      </c>
      <c r="W83" s="41"/>
      <c r="X83" s="65">
        <f>SUMIFS('Onshore (Raw data)'!E:E,'Onshore (Raw data)'!D:D,V83,'Onshore (Raw data)'!C:C, "Absolute Return")</f>
        <v>0</v>
      </c>
      <c r="Y83" s="71">
        <f>SUMIFS('Onshore (Raw data)'!F:F,'Onshore (Raw data)'!D:D,V83,'Onshore (Raw data)'!C:C, "Absolute Return")</f>
        <v>0</v>
      </c>
    </row>
    <row r="84" spans="2:25">
      <c r="T84" s="69" t="s">
        <v>105</v>
      </c>
      <c r="U84" s="41">
        <f t="shared" si="14"/>
        <v>15</v>
      </c>
      <c r="V84" s="41" t="s">
        <v>145</v>
      </c>
      <c r="W84" s="41"/>
      <c r="X84" s="65">
        <f>SUMIFS('Onshore (Raw data)'!E:E,'Onshore (Raw data)'!D:D,V84,'Onshore (Raw data)'!C:C, "Absolute Return")</f>
        <v>0</v>
      </c>
      <c r="Y84" s="71">
        <f>SUMIFS('Onshore (Raw data)'!F:F,'Onshore (Raw data)'!D:D,V84,'Onshore (Raw data)'!C:C, "Absolute Return")</f>
        <v>0</v>
      </c>
    </row>
    <row r="85" spans="2:25" ht="17.25" thickBot="1">
      <c r="E85" s="659"/>
      <c r="F85" s="659"/>
      <c r="T85" s="72" t="s">
        <v>106</v>
      </c>
      <c r="U85" s="73">
        <f t="shared" si="14"/>
        <v>15</v>
      </c>
      <c r="V85" s="73" t="s">
        <v>146</v>
      </c>
      <c r="W85" s="73"/>
      <c r="X85" s="74">
        <f>SUMIFS('Onshore (Raw data)'!E:E,'Onshore (Raw data)'!D:D,V85,'Onshore (Raw data)'!C:C, "Absolute Return")</f>
        <v>0</v>
      </c>
      <c r="Y85" s="75">
        <f>SUMIFS('Onshore (Raw data)'!F:F,'Onshore (Raw data)'!D:D,V85,'Onshore (Raw data)'!C:C, "Absolute Return")</f>
        <v>0</v>
      </c>
    </row>
    <row r="86" spans="2:25" ht="17.25" thickBot="1">
      <c r="B86" s="58" t="s">
        <v>32</v>
      </c>
      <c r="X86" s="100">
        <f>SUM(X47:X85)</f>
        <v>390945450645</v>
      </c>
      <c r="Y86" s="100">
        <f>SUM(Y47:Y85)</f>
        <v>516409210060</v>
      </c>
    </row>
    <row r="87" spans="2:25" ht="31.5">
      <c r="B87" s="708" t="s">
        <v>148</v>
      </c>
      <c r="C87" s="86" t="s">
        <v>176</v>
      </c>
      <c r="D87" s="86" t="s">
        <v>22</v>
      </c>
      <c r="E87" s="87" t="s">
        <v>2</v>
      </c>
      <c r="F87" s="709" t="s">
        <v>3</v>
      </c>
      <c r="G87" s="87" t="s">
        <v>171</v>
      </c>
      <c r="H87" s="86" t="s">
        <v>172</v>
      </c>
      <c r="I87" s="710" t="s">
        <v>173</v>
      </c>
    </row>
    <row r="88" spans="2:25" ht="17.25" thickBot="1">
      <c r="B88" s="711"/>
      <c r="C88" s="712" t="s">
        <v>494</v>
      </c>
      <c r="D88" s="713" t="s">
        <v>45</v>
      </c>
      <c r="E88" s="714">
        <f>SUMIFS('Onshore (Raw data)'!E:E,'Onshore (Raw data)'!$A:$A,$B$86,'Onshore (Raw data)'!$D:$D,"野村")</f>
        <v>8518656861</v>
      </c>
      <c r="F88" s="714">
        <f>SUMIFS('Onshore (Raw data)'!F:F,'Onshore (Raw data)'!$A:$A,$B$86,'Onshore (Raw data)'!$D:$D,"野村")</f>
        <v>9202750288</v>
      </c>
      <c r="G88" s="713">
        <f>COUNTIFS('Onshore (Raw data)'!A:A,$B$86,'Onshore (Raw data)'!D:D,"野村")</f>
        <v>1</v>
      </c>
      <c r="H88" s="715">
        <f>E88/E89</f>
        <v>0.39645299857293564</v>
      </c>
      <c r="I88" s="716">
        <f>F88/F89</f>
        <v>0.34651801842564001</v>
      </c>
    </row>
    <row r="89" spans="2:25" ht="18" thickTop="1" thickBot="1">
      <c r="B89" s="54"/>
      <c r="C89" s="55"/>
      <c r="D89" s="55"/>
      <c r="E89" s="64">
        <f>SUMIF('Onshore (Raw data)'!$A:$A,$B$86,'Onshore (Raw data)'!E:E)</f>
        <v>21487179796</v>
      </c>
      <c r="F89" s="64">
        <f>SUMIF('Onshore (Raw data)'!$A:$A,$B$86,'Onshore (Raw data)'!F:F)</f>
        <v>26557782853</v>
      </c>
      <c r="G89" s="64"/>
      <c r="H89" s="122"/>
      <c r="I89" s="123"/>
      <c r="T89" s="51" t="s">
        <v>191</v>
      </c>
    </row>
    <row r="90" spans="2:25">
      <c r="T90" s="67"/>
      <c r="U90" s="86" t="s">
        <v>148</v>
      </c>
      <c r="V90" s="86" t="s">
        <v>177</v>
      </c>
      <c r="W90" s="86" t="s">
        <v>151</v>
      </c>
      <c r="X90" s="87" t="s">
        <v>147</v>
      </c>
      <c r="Y90" s="68" t="s">
        <v>170</v>
      </c>
    </row>
    <row r="91" spans="2:25">
      <c r="T91" s="69" t="s">
        <v>68</v>
      </c>
      <c r="U91" s="41">
        <f t="shared" ref="U91:U129" si="22">RANK(Y91,$Y$90:$Y$129)</f>
        <v>10</v>
      </c>
      <c r="V91" s="41" t="s">
        <v>108</v>
      </c>
      <c r="W91" s="41" t="s">
        <v>168</v>
      </c>
      <c r="X91" s="65">
        <f>SUMIFS('Onshore (Raw data)'!E:E,'Onshore (Raw data)'!D:D,V91,'Onshore (Raw data)'!C:C, "Relative Return")</f>
        <v>0</v>
      </c>
      <c r="Y91" s="71">
        <f>SUMIFS('Onshore (Raw data)'!F:F,'Onshore (Raw data)'!D:D,V91,'Onshore (Raw data)'!C:C, "Relative Return")</f>
        <v>0</v>
      </c>
    </row>
    <row r="92" spans="2:25" ht="17.25" thickBot="1">
      <c r="B92" s="58" t="s">
        <v>33</v>
      </c>
      <c r="T92" s="70" t="s">
        <v>69</v>
      </c>
      <c r="U92" s="41">
        <f t="shared" si="22"/>
        <v>10</v>
      </c>
      <c r="V92" s="41" t="s">
        <v>109</v>
      </c>
      <c r="W92" s="41" t="s">
        <v>658</v>
      </c>
      <c r="X92" s="65">
        <f>SUMIFS('Onshore (Raw data)'!E:E,'Onshore (Raw data)'!D:D,V92,'Onshore (Raw data)'!C:C, "Relative Return")</f>
        <v>0</v>
      </c>
      <c r="Y92" s="71">
        <f>SUMIFS('Onshore (Raw data)'!F:F,'Onshore (Raw data)'!D:D,V92,'Onshore (Raw data)'!C:C, "Relative Return")</f>
        <v>0</v>
      </c>
    </row>
    <row r="93" spans="2:25" ht="31.5">
      <c r="B93" s="708" t="s">
        <v>148</v>
      </c>
      <c r="C93" s="86" t="s">
        <v>176</v>
      </c>
      <c r="D93" s="86" t="s">
        <v>22</v>
      </c>
      <c r="E93" s="87" t="s">
        <v>2</v>
      </c>
      <c r="F93" s="709" t="s">
        <v>3</v>
      </c>
      <c r="G93" s="87" t="s">
        <v>171</v>
      </c>
      <c r="H93" s="86" t="s">
        <v>172</v>
      </c>
      <c r="I93" s="710" t="s">
        <v>173</v>
      </c>
      <c r="T93" s="69" t="s">
        <v>70</v>
      </c>
      <c r="U93" s="41">
        <f t="shared" si="22"/>
        <v>5</v>
      </c>
      <c r="V93" s="41" t="s">
        <v>110</v>
      </c>
      <c r="W93" s="66" t="s">
        <v>154</v>
      </c>
      <c r="X93" s="65">
        <f>SUMIFS('Onshore (Raw data)'!E:E,'Onshore (Raw data)'!D:D,V93,'Onshore (Raw data)'!C:C, "Relative Return")</f>
        <v>30403308608</v>
      </c>
      <c r="Y93" s="71">
        <f>SUMIFS('Onshore (Raw data)'!F:F,'Onshore (Raw data)'!D:D,V93,'Onshore (Raw data)'!C:C, "Relative Return")</f>
        <v>44107518799</v>
      </c>
    </row>
    <row r="94" spans="2:25" ht="17.25" thickBot="1">
      <c r="B94" s="711"/>
      <c r="C94" s="712" t="s">
        <v>494</v>
      </c>
      <c r="D94" s="713" t="s">
        <v>45</v>
      </c>
      <c r="E94" s="714">
        <f>SUMIFS('Onshore (Raw data)'!E:E,'Onshore (Raw data)'!$A:$A,$B$92,'Onshore (Raw data)'!$D:$D,"野村")</f>
        <v>0</v>
      </c>
      <c r="F94" s="714">
        <f>SUMIFS('Onshore (Raw data)'!F:F,'Onshore (Raw data)'!$A:$A,$B$92,'Onshore (Raw data)'!$D:$D,"野村")</f>
        <v>0</v>
      </c>
      <c r="G94" s="713">
        <f>COUNTIFS('Onshore (Raw data)'!A:A,$B$92,'Onshore (Raw data)'!D:D,"野村")</f>
        <v>0</v>
      </c>
      <c r="H94" s="715">
        <f>E94/E95</f>
        <v>0</v>
      </c>
      <c r="I94" s="716">
        <f>F94/F95</f>
        <v>0</v>
      </c>
      <c r="T94" s="69" t="s">
        <v>71</v>
      </c>
      <c r="U94" s="41">
        <f t="shared" si="22"/>
        <v>10</v>
      </c>
      <c r="V94" s="41" t="s">
        <v>111</v>
      </c>
      <c r="W94" s="66" t="s">
        <v>164</v>
      </c>
      <c r="X94" s="65">
        <f>SUMIFS('Onshore (Raw data)'!E:E,'Onshore (Raw data)'!D:D,V94,'Onshore (Raw data)'!C:C, "Relative Return")</f>
        <v>0</v>
      </c>
      <c r="Y94" s="71">
        <f>SUMIFS('Onshore (Raw data)'!F:F,'Onshore (Raw data)'!D:D,V94,'Onshore (Raw data)'!C:C, "Relative Return")</f>
        <v>0</v>
      </c>
    </row>
    <row r="95" spans="2:25" ht="18" thickTop="1" thickBot="1">
      <c r="B95" s="54"/>
      <c r="C95" s="55"/>
      <c r="D95" s="55"/>
      <c r="E95" s="64">
        <f>SUMIF('Onshore (Raw data)'!$A:$A,$B$92,'Onshore (Raw data)'!E:E)</f>
        <v>23941461760</v>
      </c>
      <c r="F95" s="64">
        <f>SUMIF('Onshore (Raw data)'!$A:$A,$B$92,'Onshore (Raw data)'!F:F)</f>
        <v>33812356653</v>
      </c>
      <c r="G95" s="64"/>
      <c r="H95" s="122"/>
      <c r="I95" s="123"/>
      <c r="T95" s="69" t="s">
        <v>72</v>
      </c>
      <c r="U95" s="41">
        <f t="shared" si="22"/>
        <v>10</v>
      </c>
      <c r="V95" s="41" t="s">
        <v>112</v>
      </c>
      <c r="W95" s="41" t="s">
        <v>165</v>
      </c>
      <c r="X95" s="65">
        <f>SUMIFS('Onshore (Raw data)'!E:E,'Onshore (Raw data)'!D:D,V95,'Onshore (Raw data)'!C:C, "Relative Return")</f>
        <v>0</v>
      </c>
      <c r="Y95" s="71">
        <f>SUMIFS('Onshore (Raw data)'!F:F,'Onshore (Raw data)'!D:D,V95,'Onshore (Raw data)'!C:C, "Relative Return")</f>
        <v>0</v>
      </c>
    </row>
    <row r="96" spans="2:25">
      <c r="T96" s="69" t="s">
        <v>73</v>
      </c>
      <c r="U96" s="41">
        <f t="shared" si="22"/>
        <v>10</v>
      </c>
      <c r="V96" s="41" t="s">
        <v>113</v>
      </c>
      <c r="W96" s="41" t="s">
        <v>166</v>
      </c>
      <c r="X96" s="65">
        <f>SUMIFS('Onshore (Raw data)'!E:E,'Onshore (Raw data)'!D:D,V96,'Onshore (Raw data)'!C:C, "Relative Return")</f>
        <v>0</v>
      </c>
      <c r="Y96" s="71">
        <f>SUMIFS('Onshore (Raw data)'!F:F,'Onshore (Raw data)'!D:D,V96,'Onshore (Raw data)'!C:C, "Relative Return")</f>
        <v>0</v>
      </c>
    </row>
    <row r="97" spans="2:25">
      <c r="T97" s="69" t="s">
        <v>74</v>
      </c>
      <c r="U97" s="41">
        <f t="shared" si="22"/>
        <v>6</v>
      </c>
      <c r="V97" s="41" t="s">
        <v>114</v>
      </c>
      <c r="W97" s="66" t="s">
        <v>157</v>
      </c>
      <c r="X97" s="65">
        <f>SUMIFS('Onshore (Raw data)'!E:E,'Onshore (Raw data)'!D:D,V97,'Onshore (Raw data)'!C:C, "Relative Return")</f>
        <v>11000000000</v>
      </c>
      <c r="Y97" s="71">
        <f>SUMIFS('Onshore (Raw data)'!F:F,'Onshore (Raw data)'!D:D,V97,'Onshore (Raw data)'!C:C, "Relative Return")</f>
        <v>19685050114</v>
      </c>
    </row>
    <row r="98" spans="2:25" ht="17.25" thickBot="1">
      <c r="B98" s="58" t="s">
        <v>34</v>
      </c>
      <c r="T98" s="69" t="s">
        <v>75</v>
      </c>
      <c r="U98" s="41">
        <f t="shared" si="22"/>
        <v>3</v>
      </c>
      <c r="V98" s="41" t="s">
        <v>115</v>
      </c>
      <c r="W98" s="66" t="s">
        <v>153</v>
      </c>
      <c r="X98" s="65">
        <f>SUMIFS('Onshore (Raw data)'!E:E,'Onshore (Raw data)'!D:D,V98,'Onshore (Raw data)'!C:C, "Relative Return")</f>
        <v>36790869435</v>
      </c>
      <c r="Y98" s="71">
        <f>SUMIFS('Onshore (Raw data)'!F:F,'Onshore (Raw data)'!D:D,V98,'Onshore (Raw data)'!C:C, "Relative Return")</f>
        <v>54294054557</v>
      </c>
    </row>
    <row r="99" spans="2:25" ht="31.5">
      <c r="B99" s="708" t="s">
        <v>148</v>
      </c>
      <c r="C99" s="86" t="s">
        <v>176</v>
      </c>
      <c r="D99" s="86" t="s">
        <v>22</v>
      </c>
      <c r="E99" s="87" t="s">
        <v>2</v>
      </c>
      <c r="F99" s="709" t="s">
        <v>3</v>
      </c>
      <c r="G99" s="87" t="s">
        <v>171</v>
      </c>
      <c r="H99" s="86" t="s">
        <v>172</v>
      </c>
      <c r="I99" s="710" t="s">
        <v>173</v>
      </c>
      <c r="T99" s="69" t="s">
        <v>76</v>
      </c>
      <c r="U99" s="41">
        <f t="shared" si="22"/>
        <v>10</v>
      </c>
      <c r="V99" s="41" t="s">
        <v>116</v>
      </c>
      <c r="W99" s="66" t="s">
        <v>162</v>
      </c>
      <c r="X99" s="65">
        <f>SUMIFS('Onshore (Raw data)'!E:E,'Onshore (Raw data)'!D:D,V99,'Onshore (Raw data)'!C:C, "Relative Return")</f>
        <v>0</v>
      </c>
      <c r="Y99" s="71">
        <f>SUMIFS('Onshore (Raw data)'!F:F,'Onshore (Raw data)'!D:D,V99,'Onshore (Raw data)'!C:C, "Relative Return")</f>
        <v>0</v>
      </c>
    </row>
    <row r="100" spans="2:25" ht="17.25" thickBot="1">
      <c r="B100" s="711"/>
      <c r="C100" s="712" t="s">
        <v>494</v>
      </c>
      <c r="D100" s="713" t="s">
        <v>45</v>
      </c>
      <c r="E100" s="714">
        <f>SUMIFS('Onshore (Raw data)'!E:E,'Onshore (Raw data)'!$A:$A,$B$98,'Onshore (Raw data)'!$D:$D,"野村")</f>
        <v>7000000000</v>
      </c>
      <c r="F100" s="714">
        <f>SUMIFS('Onshore (Raw data)'!F:F,'Onshore (Raw data)'!$A:$A,$B$98,'Onshore (Raw data)'!$D:$D,"野村")</f>
        <v>10229109625</v>
      </c>
      <c r="G100" s="713">
        <f>COUNTIFS('Onshore (Raw data)'!A:A,$B$98,'Onshore (Raw data)'!D:D,"野村")</f>
        <v>2</v>
      </c>
      <c r="H100" s="715">
        <f>E100/E101</f>
        <v>0.11864406779661017</v>
      </c>
      <c r="I100" s="716">
        <f>F100/F101</f>
        <v>8.414965055105382E-2</v>
      </c>
      <c r="T100" s="69" t="s">
        <v>77</v>
      </c>
      <c r="U100" s="41">
        <f t="shared" si="22"/>
        <v>10</v>
      </c>
      <c r="V100" s="41" t="s">
        <v>117</v>
      </c>
      <c r="W100" s="66" t="s">
        <v>163</v>
      </c>
      <c r="X100" s="65">
        <f>SUMIFS('Onshore (Raw data)'!E:E,'Onshore (Raw data)'!D:D,V100,'Onshore (Raw data)'!C:C, "Relative Return")</f>
        <v>0</v>
      </c>
      <c r="Y100" s="71">
        <f>SUMIFS('Onshore (Raw data)'!F:F,'Onshore (Raw data)'!D:D,V100,'Onshore (Raw data)'!C:C, "Relative Return")</f>
        <v>0</v>
      </c>
    </row>
    <row r="101" spans="2:25" ht="18" thickTop="1" thickBot="1">
      <c r="B101" s="54"/>
      <c r="C101" s="55"/>
      <c r="D101" s="55"/>
      <c r="E101" s="64">
        <f>SUMIF('Onshore (Raw data)'!$A:$A,$B$98,'Onshore (Raw data)'!E:E)</f>
        <v>59000000000</v>
      </c>
      <c r="F101" s="64">
        <f>SUMIF('Onshore (Raw data)'!$A:$A,$B$98,'Onshore (Raw data)'!F:F)</f>
        <v>121558551438</v>
      </c>
      <c r="G101" s="64"/>
      <c r="H101" s="122"/>
      <c r="I101" s="123"/>
      <c r="T101" s="69" t="s">
        <v>78</v>
      </c>
      <c r="U101" s="41">
        <f t="shared" si="22"/>
        <v>10</v>
      </c>
      <c r="V101" s="41" t="s">
        <v>118</v>
      </c>
      <c r="W101" s="41"/>
      <c r="X101" s="65">
        <f>SUMIFS('Onshore (Raw data)'!E:E,'Onshore (Raw data)'!D:D,V101,'Onshore (Raw data)'!C:C, "Relative Return")</f>
        <v>0</v>
      </c>
      <c r="Y101" s="71">
        <f>SUMIFS('Onshore (Raw data)'!F:F,'Onshore (Raw data)'!D:D,V101,'Onshore (Raw data)'!C:C, "Relative Return")</f>
        <v>0</v>
      </c>
    </row>
    <row r="102" spans="2:25">
      <c r="B102" s="42"/>
      <c r="C102" s="42"/>
      <c r="D102" s="42"/>
      <c r="E102" s="63"/>
      <c r="F102" s="114"/>
      <c r="G102" s="42"/>
      <c r="H102" s="42"/>
      <c r="I102" s="42"/>
      <c r="T102" s="69" t="s">
        <v>79</v>
      </c>
      <c r="U102" s="41">
        <f t="shared" si="22"/>
        <v>10</v>
      </c>
      <c r="V102" s="41" t="s">
        <v>119</v>
      </c>
      <c r="W102" s="41"/>
      <c r="X102" s="65">
        <f>SUMIFS('Onshore (Raw data)'!E:E,'Onshore (Raw data)'!D:D,V102,'Onshore (Raw data)'!C:C, "Relative Return")</f>
        <v>0</v>
      </c>
      <c r="Y102" s="71">
        <f>SUMIFS('Onshore (Raw data)'!F:F,'Onshore (Raw data)'!D:D,V102,'Onshore (Raw data)'!C:C, "Relative Return")</f>
        <v>0</v>
      </c>
    </row>
    <row r="103" spans="2:25">
      <c r="B103" s="42"/>
      <c r="C103" s="42"/>
      <c r="D103" s="42"/>
      <c r="E103" s="63"/>
      <c r="F103" s="114"/>
      <c r="G103" s="42"/>
      <c r="H103" s="42"/>
      <c r="I103" s="42"/>
      <c r="T103" s="69" t="s">
        <v>80</v>
      </c>
      <c r="U103" s="41">
        <f t="shared" si="22"/>
        <v>10</v>
      </c>
      <c r="V103" s="41" t="s">
        <v>120</v>
      </c>
      <c r="W103" s="41" t="s">
        <v>167</v>
      </c>
      <c r="X103" s="65">
        <f>SUMIFS('Onshore (Raw data)'!E:E,'Onshore (Raw data)'!D:D,V103,'Onshore (Raw data)'!C:C, "Relative Return")</f>
        <v>0</v>
      </c>
      <c r="Y103" s="71">
        <f>SUMIFS('Onshore (Raw data)'!F:F,'Onshore (Raw data)'!D:D,V103,'Onshore (Raw data)'!C:C, "Relative Return")</f>
        <v>0</v>
      </c>
    </row>
    <row r="104" spans="2:25">
      <c r="B104" s="42"/>
      <c r="C104" s="42"/>
      <c r="D104" s="42"/>
      <c r="E104" s="63"/>
      <c r="F104" s="114"/>
      <c r="G104" s="42"/>
      <c r="H104" s="42"/>
      <c r="I104" s="42"/>
      <c r="T104" s="69" t="s">
        <v>81</v>
      </c>
      <c r="U104" s="41">
        <f t="shared" si="22"/>
        <v>8</v>
      </c>
      <c r="V104" s="41" t="s">
        <v>121</v>
      </c>
      <c r="W104" s="66" t="s">
        <v>158</v>
      </c>
      <c r="X104" s="65">
        <f>SUMIFS('Onshore (Raw data)'!E:E,'Onshore (Raw data)'!D:D,V104,'Onshore (Raw data)'!C:C, "Relative Return")</f>
        <v>4500000000</v>
      </c>
      <c r="Y104" s="71">
        <f>SUMIFS('Onshore (Raw data)'!F:F,'Onshore (Raw data)'!D:D,V104,'Onshore (Raw data)'!C:C, "Relative Return")</f>
        <v>9815615007</v>
      </c>
    </row>
    <row r="105" spans="2:25">
      <c r="B105" s="42"/>
      <c r="C105" s="42"/>
      <c r="D105" s="42"/>
      <c r="E105" s="63"/>
      <c r="F105" s="114"/>
      <c r="G105" s="42"/>
      <c r="H105" s="42"/>
      <c r="I105" s="42"/>
      <c r="T105" s="69" t="s">
        <v>82</v>
      </c>
      <c r="U105" s="41">
        <f t="shared" si="22"/>
        <v>10</v>
      </c>
      <c r="V105" s="41" t="s">
        <v>122</v>
      </c>
      <c r="W105" s="41"/>
      <c r="X105" s="65">
        <f>SUMIFS('Onshore (Raw data)'!E:E,'Onshore (Raw data)'!D:D,V105,'Onshore (Raw data)'!C:C, "Relative Return")</f>
        <v>0</v>
      </c>
      <c r="Y105" s="71">
        <f>SUMIFS('Onshore (Raw data)'!F:F,'Onshore (Raw data)'!D:D,V105,'Onshore (Raw data)'!C:C, "Relative Return")</f>
        <v>0</v>
      </c>
    </row>
    <row r="106" spans="2:25">
      <c r="B106" s="42"/>
      <c r="C106" s="42"/>
      <c r="D106" s="42"/>
      <c r="E106" s="63"/>
      <c r="F106" s="114"/>
      <c r="G106" s="42"/>
      <c r="H106" s="42"/>
      <c r="I106" s="42"/>
      <c r="T106" s="69" t="s">
        <v>83</v>
      </c>
      <c r="U106" s="41">
        <f t="shared" si="22"/>
        <v>10</v>
      </c>
      <c r="V106" s="41" t="s">
        <v>123</v>
      </c>
      <c r="W106" s="41"/>
      <c r="X106" s="65">
        <f>SUMIFS('Onshore (Raw data)'!E:E,'Onshore (Raw data)'!D:D,V106,'Onshore (Raw data)'!C:C, "Relative Return")</f>
        <v>0</v>
      </c>
      <c r="Y106" s="71">
        <f>SUMIFS('Onshore (Raw data)'!F:F,'Onshore (Raw data)'!D:D,V106,'Onshore (Raw data)'!C:C, "Relative Return")</f>
        <v>0</v>
      </c>
    </row>
    <row r="107" spans="2:25">
      <c r="B107" s="42"/>
      <c r="C107" s="42"/>
      <c r="D107" s="42"/>
      <c r="E107" s="88"/>
      <c r="F107" s="114"/>
      <c r="G107" s="101"/>
      <c r="H107" s="110"/>
      <c r="I107" s="110"/>
      <c r="T107" s="69" t="s">
        <v>84</v>
      </c>
      <c r="U107" s="41">
        <f t="shared" si="22"/>
        <v>10</v>
      </c>
      <c r="V107" s="41" t="s">
        <v>124</v>
      </c>
      <c r="W107" s="41"/>
      <c r="X107" s="65">
        <f>SUMIFS('Onshore (Raw data)'!E:E,'Onshore (Raw data)'!D:D,V107,'Onshore (Raw data)'!C:C, "Relative Return")</f>
        <v>0</v>
      </c>
      <c r="Y107" s="71">
        <f>SUMIFS('Onshore (Raw data)'!F:F,'Onshore (Raw data)'!D:D,V107,'Onshore (Raw data)'!C:C, "Relative Return")</f>
        <v>0</v>
      </c>
    </row>
    <row r="108" spans="2:25">
      <c r="T108" s="69" t="s">
        <v>85</v>
      </c>
      <c r="U108" s="41">
        <f t="shared" si="22"/>
        <v>10</v>
      </c>
      <c r="V108" s="41" t="s">
        <v>125</v>
      </c>
      <c r="W108" s="41"/>
      <c r="X108" s="65">
        <f>SUMIFS('Onshore (Raw data)'!E:E,'Onshore (Raw data)'!D:D,V108,'Onshore (Raw data)'!C:C, "Relative Return")</f>
        <v>0</v>
      </c>
      <c r="Y108" s="71">
        <f>SUMIFS('Onshore (Raw data)'!F:F,'Onshore (Raw data)'!D:D,V108,'Onshore (Raw data)'!C:C, "Relative Return")</f>
        <v>0</v>
      </c>
    </row>
    <row r="109" spans="2:25">
      <c r="T109" s="69" t="s">
        <v>86</v>
      </c>
      <c r="U109" s="41">
        <f t="shared" si="22"/>
        <v>1</v>
      </c>
      <c r="V109" s="41" t="s">
        <v>126</v>
      </c>
      <c r="W109" s="66" t="s">
        <v>152</v>
      </c>
      <c r="X109" s="65">
        <f>SUMIFS('Onshore (Raw data)'!E:E,'Onshore (Raw data)'!D:D,V109,'Onshore (Raw data)'!C:C, "Relative Return")</f>
        <v>50196179681</v>
      </c>
      <c r="Y109" s="71">
        <f>SUMIFS('Onshore (Raw data)'!F:F,'Onshore (Raw data)'!D:D,V109,'Onshore (Raw data)'!C:C, "Relative Return")</f>
        <v>75138062602</v>
      </c>
    </row>
    <row r="110" spans="2:25">
      <c r="T110" s="69" t="s">
        <v>87</v>
      </c>
      <c r="U110" s="41">
        <f t="shared" si="22"/>
        <v>10</v>
      </c>
      <c r="V110" s="41" t="s">
        <v>127</v>
      </c>
      <c r="W110" s="66" t="s">
        <v>159</v>
      </c>
      <c r="X110" s="65">
        <f>SUMIFS('Onshore (Raw data)'!E:E,'Onshore (Raw data)'!D:D,V110,'Onshore (Raw data)'!C:C, "Relative Return")</f>
        <v>0</v>
      </c>
      <c r="Y110" s="71">
        <f>SUMIFS('Onshore (Raw data)'!F:F,'Onshore (Raw data)'!D:D,V110,'Onshore (Raw data)'!C:C, "Relative Return")</f>
        <v>0</v>
      </c>
    </row>
    <row r="111" spans="2:25">
      <c r="T111" s="69" t="s">
        <v>88</v>
      </c>
      <c r="U111" s="41">
        <f t="shared" si="22"/>
        <v>10</v>
      </c>
      <c r="V111" s="41" t="s">
        <v>128</v>
      </c>
      <c r="W111" s="41"/>
      <c r="X111" s="65">
        <f>SUMIFS('Onshore (Raw data)'!E:E,'Onshore (Raw data)'!D:D,V111,'Onshore (Raw data)'!C:C, "Relative Return")</f>
        <v>0</v>
      </c>
      <c r="Y111" s="71">
        <f>SUMIFS('Onshore (Raw data)'!F:F,'Onshore (Raw data)'!D:D,V111,'Onshore (Raw data)'!C:C, "Relative Return")</f>
        <v>0</v>
      </c>
    </row>
    <row r="112" spans="2:25">
      <c r="T112" s="69" t="s">
        <v>89</v>
      </c>
      <c r="U112" s="41">
        <f t="shared" si="22"/>
        <v>10</v>
      </c>
      <c r="V112" s="41" t="s">
        <v>129</v>
      </c>
      <c r="W112" s="41"/>
      <c r="X112" s="65">
        <f>SUMIFS('Onshore (Raw data)'!E:E,'Onshore (Raw data)'!D:D,V112,'Onshore (Raw data)'!C:C, "Relative Return")</f>
        <v>0</v>
      </c>
      <c r="Y112" s="71">
        <f>SUMIFS('Onshore (Raw data)'!F:F,'Onshore (Raw data)'!D:D,V112,'Onshore (Raw data)'!C:C, "Relative Return")</f>
        <v>0</v>
      </c>
    </row>
    <row r="113" spans="20:25">
      <c r="T113" s="69" t="s">
        <v>90</v>
      </c>
      <c r="U113" s="41">
        <f t="shared" si="22"/>
        <v>10</v>
      </c>
      <c r="V113" s="41" t="s">
        <v>130</v>
      </c>
      <c r="W113" s="41"/>
      <c r="X113" s="65">
        <f>SUMIFS('Onshore (Raw data)'!E:E,'Onshore (Raw data)'!D:D,V113,'Onshore (Raw data)'!C:C, "Relative Return")</f>
        <v>0</v>
      </c>
      <c r="Y113" s="71">
        <f>SUMIFS('Onshore (Raw data)'!F:F,'Onshore (Raw data)'!D:D,V113,'Onshore (Raw data)'!C:C, "Relative Return")</f>
        <v>0</v>
      </c>
    </row>
    <row r="114" spans="20:25">
      <c r="T114" s="238" t="s">
        <v>91</v>
      </c>
      <c r="U114" s="239">
        <f t="shared" si="22"/>
        <v>9</v>
      </c>
      <c r="V114" s="239" t="s">
        <v>131</v>
      </c>
      <c r="W114" s="239" t="s">
        <v>45</v>
      </c>
      <c r="X114" s="240">
        <f>SUMIFS('Onshore (Raw data)'!E:E,'Onshore (Raw data)'!D:D,V114,'Onshore (Raw data)'!C:C, "Relative Return")</f>
        <v>2000000000</v>
      </c>
      <c r="Y114" s="241">
        <f>SUMIFS('Onshore (Raw data)'!F:F,'Onshore (Raw data)'!D:D,V114,'Onshore (Raw data)'!C:C, "Relative Return")</f>
        <v>3307656066</v>
      </c>
    </row>
    <row r="115" spans="20:25">
      <c r="T115" s="69" t="s">
        <v>92</v>
      </c>
      <c r="U115" s="41">
        <f t="shared" si="22"/>
        <v>10</v>
      </c>
      <c r="V115" s="41" t="s">
        <v>132</v>
      </c>
      <c r="W115" s="41"/>
      <c r="X115" s="65">
        <f>SUMIFS('Onshore (Raw data)'!E:E,'Onshore (Raw data)'!D:D,V115,'Onshore (Raw data)'!C:C, "Relative Return")</f>
        <v>0</v>
      </c>
      <c r="Y115" s="71">
        <f>SUMIFS('Onshore (Raw data)'!F:F,'Onshore (Raw data)'!D:D,V115,'Onshore (Raw data)'!C:C, "Relative Return")</f>
        <v>0</v>
      </c>
    </row>
    <row r="116" spans="20:25">
      <c r="T116" s="69" t="s">
        <v>93</v>
      </c>
      <c r="U116" s="41">
        <f t="shared" si="22"/>
        <v>10</v>
      </c>
      <c r="V116" s="41" t="s">
        <v>133</v>
      </c>
      <c r="W116" s="41"/>
      <c r="X116" s="65">
        <f>SUMIFS('Onshore (Raw data)'!E:E,'Onshore (Raw data)'!D:D,V116,'Onshore (Raw data)'!C:C, "Relative Return")</f>
        <v>0</v>
      </c>
      <c r="Y116" s="71">
        <f>SUMIFS('Onshore (Raw data)'!F:F,'Onshore (Raw data)'!D:D,V116,'Onshore (Raw data)'!C:C, "Relative Return")</f>
        <v>0</v>
      </c>
    </row>
    <row r="117" spans="20:25">
      <c r="T117" s="69" t="s">
        <v>94</v>
      </c>
      <c r="U117" s="41">
        <f t="shared" si="22"/>
        <v>2</v>
      </c>
      <c r="V117" s="41" t="s">
        <v>134</v>
      </c>
      <c r="W117" s="66" t="s">
        <v>156</v>
      </c>
      <c r="X117" s="65">
        <f>SUMIFS('Onshore (Raw data)'!E:E,'Onshore (Raw data)'!D:D,V117,'Onshore (Raw data)'!C:C, "Relative Return")</f>
        <v>32017345063</v>
      </c>
      <c r="Y117" s="71">
        <f>SUMIFS('Onshore (Raw data)'!F:F,'Onshore (Raw data)'!D:D,V117,'Onshore (Raw data)'!C:C, "Relative Return")</f>
        <v>62470010947</v>
      </c>
    </row>
    <row r="118" spans="20:25">
      <c r="T118" s="69" t="s">
        <v>95</v>
      </c>
      <c r="U118" s="41">
        <f t="shared" si="22"/>
        <v>4</v>
      </c>
      <c r="V118" s="41" t="s">
        <v>135</v>
      </c>
      <c r="W118" s="66" t="s">
        <v>155</v>
      </c>
      <c r="X118" s="65">
        <f>SUMIFS('Onshore (Raw data)'!E:E,'Onshore (Raw data)'!D:D,V118,'Onshore (Raw data)'!C:C, "Relative Return")</f>
        <v>33851354162</v>
      </c>
      <c r="Y118" s="71">
        <f>SUMIFS('Onshore (Raw data)'!F:F,'Onshore (Raw data)'!D:D,V118,'Onshore (Raw data)'!C:C, "Relative Return")</f>
        <v>49598917895</v>
      </c>
    </row>
    <row r="119" spans="20:25">
      <c r="T119" s="69" t="s">
        <v>96</v>
      </c>
      <c r="U119" s="41">
        <f t="shared" si="22"/>
        <v>10</v>
      </c>
      <c r="V119" s="41" t="s">
        <v>136</v>
      </c>
      <c r="W119" s="41"/>
      <c r="X119" s="65">
        <f>SUMIFS('Onshore (Raw data)'!E:E,'Onshore (Raw data)'!D:D,V119,'Onshore (Raw data)'!C:C, "Relative Return")</f>
        <v>0</v>
      </c>
      <c r="Y119" s="71">
        <f>SUMIFS('Onshore (Raw data)'!F:F,'Onshore (Raw data)'!D:D,V119,'Onshore (Raw data)'!C:C, "Relative Return")</f>
        <v>0</v>
      </c>
    </row>
    <row r="120" spans="20:25">
      <c r="T120" s="69" t="s">
        <v>97</v>
      </c>
      <c r="U120" s="41">
        <f t="shared" si="22"/>
        <v>10</v>
      </c>
      <c r="V120" s="41" t="s">
        <v>137</v>
      </c>
      <c r="W120" s="41"/>
      <c r="X120" s="65">
        <f>SUMIFS('Onshore (Raw data)'!E:E,'Onshore (Raw data)'!D:D,V120,'Onshore (Raw data)'!C:C, "Relative Return")</f>
        <v>0</v>
      </c>
      <c r="Y120" s="71">
        <f>SUMIFS('Onshore (Raw data)'!F:F,'Onshore (Raw data)'!D:D,V120,'Onshore (Raw data)'!C:C, "Relative Return")</f>
        <v>0</v>
      </c>
    </row>
    <row r="121" spans="20:25">
      <c r="T121" s="69" t="s">
        <v>98</v>
      </c>
      <c r="U121" s="41">
        <f t="shared" si="22"/>
        <v>10</v>
      </c>
      <c r="V121" s="41" t="s">
        <v>138</v>
      </c>
      <c r="W121" s="41"/>
      <c r="X121" s="65">
        <f>SUMIFS('Onshore (Raw data)'!E:E,'Onshore (Raw data)'!D:D,V121,'Onshore (Raw data)'!C:C, "Relative Return")</f>
        <v>0</v>
      </c>
      <c r="Y121" s="71">
        <f>SUMIFS('Onshore (Raw data)'!F:F,'Onshore (Raw data)'!D:D,V121,'Onshore (Raw data)'!C:C, "Relative Return")</f>
        <v>0</v>
      </c>
    </row>
    <row r="122" spans="20:25">
      <c r="T122" s="69" t="s">
        <v>99</v>
      </c>
      <c r="U122" s="41">
        <f t="shared" si="22"/>
        <v>10</v>
      </c>
      <c r="V122" s="41" t="s">
        <v>139</v>
      </c>
      <c r="W122" s="66" t="s">
        <v>161</v>
      </c>
      <c r="X122" s="65">
        <f>SUMIFS('Onshore (Raw data)'!E:E,'Onshore (Raw data)'!D:D,V122,'Onshore (Raw data)'!C:C, "Relative Return")</f>
        <v>0</v>
      </c>
      <c r="Y122" s="71">
        <f>SUMIFS('Onshore (Raw data)'!F:F,'Onshore (Raw data)'!D:D,V122,'Onshore (Raw data)'!C:C, "Relative Return")</f>
        <v>0</v>
      </c>
    </row>
    <row r="123" spans="20:25">
      <c r="T123" s="69" t="s">
        <v>100</v>
      </c>
      <c r="U123" s="41">
        <f t="shared" si="22"/>
        <v>10</v>
      </c>
      <c r="V123" s="41" t="s">
        <v>140</v>
      </c>
      <c r="W123" s="41"/>
      <c r="X123" s="65">
        <f>SUMIFS('Onshore (Raw data)'!E:E,'Onshore (Raw data)'!D:D,V123,'Onshore (Raw data)'!C:C, "Relative Return")</f>
        <v>0</v>
      </c>
      <c r="Y123" s="71">
        <f>SUMIFS('Onshore (Raw data)'!F:F,'Onshore (Raw data)'!D:D,V123,'Onshore (Raw data)'!C:C, "Relative Return")</f>
        <v>0</v>
      </c>
    </row>
    <row r="124" spans="20:25">
      <c r="T124" s="69" t="s">
        <v>101</v>
      </c>
      <c r="U124" s="41">
        <f t="shared" si="22"/>
        <v>10</v>
      </c>
      <c r="V124" s="41" t="s">
        <v>141</v>
      </c>
      <c r="W124" s="41"/>
      <c r="X124" s="65">
        <f>SUMIFS('Onshore (Raw data)'!E:E,'Onshore (Raw data)'!D:D,V124,'Onshore (Raw data)'!C:C, "Relative Return")</f>
        <v>0</v>
      </c>
      <c r="Y124" s="71">
        <f>SUMIFS('Onshore (Raw data)'!F:F,'Onshore (Raw data)'!D:D,V124,'Onshore (Raw data)'!C:C, "Relative Return")</f>
        <v>0</v>
      </c>
    </row>
    <row r="125" spans="20:25">
      <c r="T125" s="69" t="s">
        <v>102</v>
      </c>
      <c r="U125" s="41">
        <f t="shared" si="22"/>
        <v>10</v>
      </c>
      <c r="V125" s="41" t="s">
        <v>142</v>
      </c>
      <c r="W125" s="41"/>
      <c r="X125" s="65">
        <f>SUMIFS('Onshore (Raw data)'!E:E,'Onshore (Raw data)'!D:D,V125,'Onshore (Raw data)'!C:C, "Relative Return")</f>
        <v>0</v>
      </c>
      <c r="Y125" s="71">
        <f>SUMIFS('Onshore (Raw data)'!F:F,'Onshore (Raw data)'!D:D,V125,'Onshore (Raw data)'!C:C, "Relative Return")</f>
        <v>0</v>
      </c>
    </row>
    <row r="126" spans="20:25">
      <c r="T126" s="69" t="s">
        <v>103</v>
      </c>
      <c r="U126" s="41">
        <f t="shared" si="22"/>
        <v>7</v>
      </c>
      <c r="V126" s="41" t="s">
        <v>143</v>
      </c>
      <c r="W126" s="66" t="s">
        <v>160</v>
      </c>
      <c r="X126" s="65">
        <f>SUMIFS('Onshore (Raw data)'!E:E,'Onshore (Raw data)'!D:D,V126,'Onshore (Raw data)'!C:C, "Relative Return")</f>
        <v>6000000000</v>
      </c>
      <c r="Y126" s="71">
        <f>SUMIFS('Onshore (Raw data)'!F:F,'Onshore (Raw data)'!D:D,V126,'Onshore (Raw data)'!C:C, "Relative Return")</f>
        <v>10249530526</v>
      </c>
    </row>
    <row r="127" spans="20:25">
      <c r="T127" s="69" t="s">
        <v>104</v>
      </c>
      <c r="U127" s="41">
        <f t="shared" si="22"/>
        <v>10</v>
      </c>
      <c r="V127" s="41" t="s">
        <v>144</v>
      </c>
      <c r="W127" s="41"/>
      <c r="X127" s="65">
        <f>SUMIFS('Onshore (Raw data)'!E:E,'Onshore (Raw data)'!D:D,V127,'Onshore (Raw data)'!C:C, "Relative Return")</f>
        <v>0</v>
      </c>
      <c r="Y127" s="71">
        <f>SUMIFS('Onshore (Raw data)'!F:F,'Onshore (Raw data)'!D:D,V127,'Onshore (Raw data)'!C:C, "Relative Return")</f>
        <v>0</v>
      </c>
    </row>
    <row r="128" spans="20:25">
      <c r="T128" s="69" t="s">
        <v>105</v>
      </c>
      <c r="U128" s="41">
        <f t="shared" si="22"/>
        <v>10</v>
      </c>
      <c r="V128" s="41" t="s">
        <v>145</v>
      </c>
      <c r="W128" s="41"/>
      <c r="X128" s="65">
        <f>SUMIFS('Onshore (Raw data)'!E:E,'Onshore (Raw data)'!D:D,V128,'Onshore (Raw data)'!C:C, "Relative Return")</f>
        <v>0</v>
      </c>
      <c r="Y128" s="71">
        <f>SUMIFS('Onshore (Raw data)'!F:F,'Onshore (Raw data)'!D:D,V128,'Onshore (Raw data)'!C:C, "Relative Return")</f>
        <v>0</v>
      </c>
    </row>
    <row r="129" spans="20:25" ht="17.25" thickBot="1">
      <c r="T129" s="72" t="s">
        <v>106</v>
      </c>
      <c r="U129" s="73">
        <f t="shared" si="22"/>
        <v>10</v>
      </c>
      <c r="V129" s="73" t="s">
        <v>146</v>
      </c>
      <c r="W129" s="73"/>
      <c r="X129" s="74">
        <f>SUMIFS('Onshore (Raw data)'!E:E,'Onshore (Raw data)'!D:D,V129,'Onshore (Raw data)'!C:C, "Relative Return")</f>
        <v>0</v>
      </c>
      <c r="Y129" s="75">
        <f>SUMIFS('Onshore (Raw data)'!F:F,'Onshore (Raw data)'!D:D,V129,'Onshore (Raw data)'!C:C, "Relative Return")</f>
        <v>0</v>
      </c>
    </row>
    <row r="130" spans="20:25">
      <c r="X130" s="100">
        <f>SUM(X91:X129)</f>
        <v>206759056949</v>
      </c>
      <c r="Y130" s="100">
        <f>SUM(Y91:Y129)</f>
        <v>328666416513</v>
      </c>
    </row>
  </sheetData>
  <phoneticPr fontId="2" type="noConversion"/>
  <pageMargins left="0.7" right="0.7" top="0.75" bottom="0.75" header="0.3" footer="0.3"/>
  <pageSetup paperSize="9" scale="2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B2:N85"/>
  <sheetViews>
    <sheetView topLeftCell="A7" zoomScale="80" zoomScaleNormal="80" workbookViewId="0">
      <selection activeCell="B18" sqref="B18"/>
    </sheetView>
  </sheetViews>
  <sheetFormatPr defaultRowHeight="15.75"/>
  <cols>
    <col min="1" max="1" width="3.125" style="136" customWidth="1"/>
    <col min="2" max="2" width="10.625" style="152" customWidth="1"/>
    <col min="3" max="3" width="15.625" style="152" customWidth="1"/>
    <col min="4" max="5" width="15.625" style="136" customWidth="1"/>
    <col min="6" max="6" width="10.625" style="152" customWidth="1"/>
    <col min="7" max="8" width="13.125" style="152" customWidth="1"/>
    <col min="9" max="9" width="5.625" style="136" customWidth="1"/>
    <col min="10" max="10" width="9" style="136"/>
    <col min="11" max="11" width="18.25" style="136" bestFit="1" customWidth="1"/>
    <col min="12" max="13" width="15.625" style="136" customWidth="1"/>
    <col min="14" max="14" width="10.625" style="152" customWidth="1"/>
    <col min="15" max="16384" width="9" style="136"/>
  </cols>
  <sheetData>
    <row r="2" spans="2:14" ht="16.5" thickBot="1">
      <c r="B2" s="377" t="s">
        <v>241</v>
      </c>
    </row>
    <row r="3" spans="2:14" ht="48" thickBot="1">
      <c r="B3" s="60" t="s">
        <v>148</v>
      </c>
      <c r="C3" s="56" t="s">
        <v>196</v>
      </c>
      <c r="D3" s="62" t="s">
        <v>237</v>
      </c>
      <c r="E3" s="62" t="s">
        <v>239</v>
      </c>
      <c r="F3" s="62" t="s">
        <v>171</v>
      </c>
      <c r="G3" s="56" t="s">
        <v>172</v>
      </c>
      <c r="H3" s="57" t="s">
        <v>173</v>
      </c>
      <c r="J3" s="85" t="s">
        <v>148</v>
      </c>
      <c r="K3" s="56" t="s">
        <v>196</v>
      </c>
      <c r="L3" s="62" t="s">
        <v>238</v>
      </c>
      <c r="M3" s="78" t="s">
        <v>240</v>
      </c>
      <c r="N3" s="170" t="s">
        <v>171</v>
      </c>
    </row>
    <row r="4" spans="2:14">
      <c r="B4" s="156">
        <v>1</v>
      </c>
      <c r="C4" s="153" t="str">
        <f t="shared" ref="C4:C13" si="0">VLOOKUP(B4,$J$3:$M$59,2,0)</f>
        <v>BlackRock</v>
      </c>
      <c r="D4" s="151">
        <f>SUMIFS('Offshore (Raw data)'!G:G,'Offshore (Raw data)'!F:F,'Offshore Mandate'!C4)</f>
        <v>9877359475</v>
      </c>
      <c r="E4" s="151">
        <f>SUMIFS('Offshore (Raw data)'!H:H,'Offshore (Raw data)'!F:F,'Offshore Mandate'!C4)</f>
        <v>11185618584.27</v>
      </c>
      <c r="F4" s="173">
        <f>SUMPRODUCT(ISNUMBER(FIND(C4,'Offshore (Raw data)'!F:F))*1)</f>
        <v>18</v>
      </c>
      <c r="G4" s="160">
        <f t="shared" ref="G4:G14" si="1">D4/$D$15</f>
        <v>0.12418272872265623</v>
      </c>
      <c r="H4" s="161">
        <f t="shared" ref="H4:H14" si="2">E4/$E$15</f>
        <v>0.12300829057175044</v>
      </c>
      <c r="J4" s="157">
        <f t="shared" ref="J4:J49" si="3">RANK(M4, $M$4:$M$56)</f>
        <v>1</v>
      </c>
      <c r="K4" s="168" t="s">
        <v>197</v>
      </c>
      <c r="L4" s="148">
        <f>SUMIFS('Offshore (Raw data)'!G:G,'Offshore (Raw data)'!F:F,K4)</f>
        <v>9877359475</v>
      </c>
      <c r="M4" s="169">
        <f>SUMIFS('Offshore (Raw data)'!H:H,'Offshore (Raw data)'!F:F,K4)</f>
        <v>11185618584.27</v>
      </c>
      <c r="N4" s="171">
        <f>SUMPRODUCT(ISNUMBER(FIND(K4,'Offshore (Raw data)'!F:F))*1)</f>
        <v>18</v>
      </c>
    </row>
    <row r="5" spans="2:14">
      <c r="B5" s="137">
        <v>2</v>
      </c>
      <c r="C5" s="154" t="str">
        <f t="shared" si="0"/>
        <v>State Street</v>
      </c>
      <c r="D5" s="139">
        <f>SUMIFS('Offshore (Raw data)'!G:G,'Offshore (Raw data)'!F:F,'Offshore Mandate'!C5)</f>
        <v>4992060108</v>
      </c>
      <c r="E5" s="139">
        <f>SUMIFS('Offshore (Raw data)'!H:H,'Offshore (Raw data)'!F:F,'Offshore Mandate'!C5)</f>
        <v>6243427953</v>
      </c>
      <c r="F5" s="174">
        <f>SUMPRODUCT(ISNUMBER(FIND(C5,'Offshore (Raw data)'!F:F))*1)</f>
        <v>12</v>
      </c>
      <c r="G5" s="162">
        <f t="shared" si="1"/>
        <v>6.2762487052133734E-2</v>
      </c>
      <c r="H5" s="163">
        <f t="shared" si="2"/>
        <v>6.8659001200561148E-2</v>
      </c>
      <c r="J5" s="137">
        <f t="shared" si="3"/>
        <v>2</v>
      </c>
      <c r="K5" s="138" t="s">
        <v>198</v>
      </c>
      <c r="L5" s="139">
        <f>SUMIFS('Offshore (Raw data)'!G:G,'Offshore (Raw data)'!F:F,K5)</f>
        <v>4992060108</v>
      </c>
      <c r="M5" s="140">
        <f>SUMIFS('Offshore (Raw data)'!H:H,'Offshore (Raw data)'!F:F,K5)</f>
        <v>6243427953</v>
      </c>
      <c r="N5" s="171">
        <f>SUMPRODUCT(ISNUMBER(FIND(K5,'Offshore (Raw data)'!F:F))*1)</f>
        <v>12</v>
      </c>
    </row>
    <row r="6" spans="2:14">
      <c r="B6" s="137">
        <v>3</v>
      </c>
      <c r="C6" s="154" t="str">
        <f t="shared" si="0"/>
        <v>J.P. Morgan</v>
      </c>
      <c r="D6" s="139">
        <f>SUMIFS('Offshore (Raw data)'!G:G,'Offshore (Raw data)'!F:F,'Offshore Mandate'!C6)</f>
        <v>5372195271</v>
      </c>
      <c r="E6" s="139">
        <f>SUMIFS('Offshore (Raw data)'!H:H,'Offshore (Raw data)'!F:F,'Offshore Mandate'!C6)</f>
        <v>5300563064.8800001</v>
      </c>
      <c r="F6" s="174">
        <f>SUMPRODUCT(ISNUMBER(FIND(C6,'Offshore (Raw data)'!F:F))*1)</f>
        <v>9</v>
      </c>
      <c r="G6" s="162">
        <f t="shared" si="1"/>
        <v>6.7541722023205977E-2</v>
      </c>
      <c r="H6" s="163">
        <f t="shared" si="2"/>
        <v>5.8290312401278709E-2</v>
      </c>
      <c r="J6" s="137">
        <f t="shared" si="3"/>
        <v>15</v>
      </c>
      <c r="K6" s="138" t="s">
        <v>200</v>
      </c>
      <c r="L6" s="139">
        <f>SUMIFS('Offshore (Raw data)'!G:G,'Offshore (Raw data)'!F:F,K6)</f>
        <v>1683415787.6700001</v>
      </c>
      <c r="M6" s="140">
        <f>SUMIFS('Offshore (Raw data)'!H:H,'Offshore (Raw data)'!F:F,K6)</f>
        <v>2673472774.5700002</v>
      </c>
      <c r="N6" s="171">
        <f>SUMPRODUCT(ISNUMBER(FIND(K6,'Offshore (Raw data)'!F:F))*1)</f>
        <v>6</v>
      </c>
    </row>
    <row r="7" spans="2:14">
      <c r="B7" s="137">
        <v>4</v>
      </c>
      <c r="C7" s="154" t="str">
        <f t="shared" si="0"/>
        <v>DWS</v>
      </c>
      <c r="D7" s="139">
        <f>SUMIFS('Offshore (Raw data)'!G:G,'Offshore (Raw data)'!F:F,'Offshore Mandate'!C7)</f>
        <v>3793437905</v>
      </c>
      <c r="E7" s="139">
        <f>SUMIFS('Offshore (Raw data)'!H:H,'Offshore (Raw data)'!F:F,'Offshore Mandate'!C7)</f>
        <v>4262958228.3099999</v>
      </c>
      <c r="F7" s="174">
        <f>SUMPRODUCT(ISNUMBER(FIND(C7,'Offshore (Raw data)'!F:F))*1)</f>
        <v>12</v>
      </c>
      <c r="G7" s="162">
        <f t="shared" si="1"/>
        <v>4.7692854702228643E-2</v>
      </c>
      <c r="H7" s="163">
        <f t="shared" si="2"/>
        <v>4.6879768024685707E-2</v>
      </c>
      <c r="J7" s="137">
        <f t="shared" si="3"/>
        <v>8</v>
      </c>
      <c r="K7" s="138" t="s">
        <v>201</v>
      </c>
      <c r="L7" s="139">
        <f>SUMIFS('Offshore (Raw data)'!G:G,'Offshore (Raw data)'!F:F,K7)</f>
        <v>3037072051</v>
      </c>
      <c r="M7" s="140">
        <f>SUMIFS('Offshore (Raw data)'!H:H,'Offshore (Raw data)'!F:F,K7)</f>
        <v>3517747533</v>
      </c>
      <c r="N7" s="171">
        <f>SUMPRODUCT(ISNUMBER(FIND(K7,'Offshore (Raw data)'!F:F))*1)</f>
        <v>6</v>
      </c>
    </row>
    <row r="8" spans="2:14">
      <c r="B8" s="137">
        <v>5</v>
      </c>
      <c r="C8" s="154" t="str">
        <f t="shared" si="0"/>
        <v>Northern Trust</v>
      </c>
      <c r="D8" s="139">
        <f>SUMIFS('Offshore (Raw data)'!G:G,'Offshore (Raw data)'!F:F,'Offshore Mandate'!C8)</f>
        <v>3169672027</v>
      </c>
      <c r="E8" s="139">
        <f>SUMIFS('Offshore (Raw data)'!H:H,'Offshore (Raw data)'!F:F,'Offshore Mandate'!C8)</f>
        <v>4115733524</v>
      </c>
      <c r="F8" s="174">
        <f>SUMPRODUCT(ISNUMBER(FIND(C8,'Offshore (Raw data)'!F:F))*1)</f>
        <v>7</v>
      </c>
      <c r="G8" s="162">
        <f t="shared" si="1"/>
        <v>3.9850581773903992E-2</v>
      </c>
      <c r="H8" s="163">
        <f t="shared" si="2"/>
        <v>4.5260737385417187E-2</v>
      </c>
      <c r="J8" s="137">
        <f t="shared" si="3"/>
        <v>5</v>
      </c>
      <c r="K8" s="138" t="s">
        <v>310</v>
      </c>
      <c r="L8" s="139">
        <f>SUMIFS('Offshore (Raw data)'!G:G,'Offshore (Raw data)'!F:F,K8)</f>
        <v>3169672027</v>
      </c>
      <c r="M8" s="140">
        <f>SUMIFS('Offshore (Raw data)'!H:H,'Offshore (Raw data)'!F:F,K8)</f>
        <v>4115733524</v>
      </c>
      <c r="N8" s="171">
        <f>SUMPRODUCT(ISNUMBER(FIND(K8,'Offshore (Raw data)'!F:F))*1)</f>
        <v>7</v>
      </c>
    </row>
    <row r="9" spans="2:14">
      <c r="B9" s="137">
        <v>6</v>
      </c>
      <c r="C9" s="154" t="str">
        <f t="shared" si="0"/>
        <v>PIMCO</v>
      </c>
      <c r="D9" s="139">
        <f>SUMIFS('Offshore (Raw data)'!G:G,'Offshore (Raw data)'!F:F,'Offshore Mandate'!C9)</f>
        <v>4257228875</v>
      </c>
      <c r="E9" s="139">
        <f>SUMIFS('Offshore (Raw data)'!H:H,'Offshore (Raw data)'!F:F,'Offshore Mandate'!C9)</f>
        <v>4035968514</v>
      </c>
      <c r="F9" s="174">
        <f>SUMPRODUCT(ISNUMBER(FIND(C9,'Offshore (Raw data)'!F:F))*1)</f>
        <v>5</v>
      </c>
      <c r="G9" s="162">
        <f t="shared" si="1"/>
        <v>5.3523849145359161E-2</v>
      </c>
      <c r="H9" s="163">
        <f t="shared" si="2"/>
        <v>4.4383561263808984E-2</v>
      </c>
      <c r="J9" s="137">
        <f t="shared" si="3"/>
        <v>12</v>
      </c>
      <c r="K9" s="138" t="s">
        <v>202</v>
      </c>
      <c r="L9" s="139">
        <f>SUMIFS('Offshore (Raw data)'!G:G,'Offshore (Raw data)'!F:F,K9)</f>
        <v>2135160124</v>
      </c>
      <c r="M9" s="140">
        <f>SUMIFS('Offshore (Raw data)'!H:H,'Offshore (Raw data)'!F:F,K9)</f>
        <v>2817391492</v>
      </c>
      <c r="N9" s="171">
        <f>SUMPRODUCT(ISNUMBER(FIND(K9,'Offshore (Raw data)'!F:F))*1)</f>
        <v>4</v>
      </c>
    </row>
    <row r="10" spans="2:14">
      <c r="B10" s="137">
        <v>7</v>
      </c>
      <c r="C10" s="154" t="str">
        <f t="shared" si="0"/>
        <v>Fidelity</v>
      </c>
      <c r="D10" s="139">
        <f>SUMIFS('Offshore (Raw data)'!G:G,'Offshore (Raw data)'!F:F,'Offshore Mandate'!C10)</f>
        <v>3359655699.0700002</v>
      </c>
      <c r="E10" s="139">
        <f>SUMIFS('Offshore (Raw data)'!H:H,'Offshore (Raw data)'!F:F,'Offshore Mandate'!C10)</f>
        <v>3699050010.6700001</v>
      </c>
      <c r="F10" s="174">
        <f>SUMPRODUCT(ISNUMBER(FIND(C10,'Offshore (Raw data)'!F:F))*1)</f>
        <v>8</v>
      </c>
      <c r="G10" s="162">
        <f t="shared" si="1"/>
        <v>4.2239144311302469E-2</v>
      </c>
      <c r="H10" s="163">
        <f t="shared" si="2"/>
        <v>4.0678467187483421E-2</v>
      </c>
      <c r="J10" s="137">
        <f t="shared" si="3"/>
        <v>3</v>
      </c>
      <c r="K10" s="138" t="s">
        <v>203</v>
      </c>
      <c r="L10" s="139">
        <f>SUMIFS('Offshore (Raw data)'!G:G,'Offshore (Raw data)'!F:F,K10)</f>
        <v>5372195271</v>
      </c>
      <c r="M10" s="140">
        <f>SUMIFS('Offshore (Raw data)'!H:H,'Offshore (Raw data)'!F:F,K10)</f>
        <v>5300563064.8800001</v>
      </c>
      <c r="N10" s="171">
        <f>SUMPRODUCT(ISNUMBER(FIND(K10,'Offshore (Raw data)'!F:F))*1)</f>
        <v>9</v>
      </c>
    </row>
    <row r="11" spans="2:14">
      <c r="B11" s="137">
        <v>8</v>
      </c>
      <c r="C11" s="154" t="str">
        <f t="shared" si="0"/>
        <v>Invesco</v>
      </c>
      <c r="D11" s="139">
        <f>SUMIFS('Offshore (Raw data)'!G:G,'Offshore (Raw data)'!F:F,'Offshore Mandate'!C11)</f>
        <v>3037072051</v>
      </c>
      <c r="E11" s="139">
        <f>SUMIFS('Offshore (Raw data)'!H:H,'Offshore (Raw data)'!F:F,'Offshore Mandate'!C11)</f>
        <v>3517747533</v>
      </c>
      <c r="F11" s="174">
        <f>SUMPRODUCT(ISNUMBER(FIND(C11,'Offshore (Raw data)'!F:F))*1)</f>
        <v>6</v>
      </c>
      <c r="G11" s="162">
        <f>D11/$D$15</f>
        <v>3.8183473586749679E-2</v>
      </c>
      <c r="H11" s="163">
        <f t="shared" si="2"/>
        <v>3.8684683143570826E-2</v>
      </c>
      <c r="J11" s="137">
        <f t="shared" si="3"/>
        <v>6</v>
      </c>
      <c r="K11" s="138" t="s">
        <v>199</v>
      </c>
      <c r="L11" s="139">
        <f>SUMIFS('Offshore (Raw data)'!G:G,'Offshore (Raw data)'!F:F,K11)</f>
        <v>4257228875</v>
      </c>
      <c r="M11" s="140">
        <f>SUMIFS('Offshore (Raw data)'!H:H,'Offshore (Raw data)'!F:F,K11)</f>
        <v>4035968514</v>
      </c>
      <c r="N11" s="171">
        <f>SUMPRODUCT(ISNUMBER(FIND(K11,'Offshore (Raw data)'!F:F))*1)</f>
        <v>5</v>
      </c>
    </row>
    <row r="12" spans="2:14">
      <c r="B12" s="137">
        <v>9</v>
      </c>
      <c r="C12" s="154" t="str">
        <f t="shared" si="0"/>
        <v>Wellington</v>
      </c>
      <c r="D12" s="139">
        <f>SUMIFS('Offshore (Raw data)'!G:G,'Offshore (Raw data)'!F:F,'Offshore Mandate'!C12)</f>
        <v>2493431544</v>
      </c>
      <c r="E12" s="139">
        <f>SUMIFS('Offshore (Raw data)'!H:H,'Offshore (Raw data)'!F:F,'Offshore Mandate'!C12)</f>
        <v>3260358491</v>
      </c>
      <c r="F12" s="174">
        <f>SUMPRODUCT(ISNUMBER(FIND(C12,'Offshore (Raw data)'!F:F))*1)</f>
        <v>6</v>
      </c>
      <c r="G12" s="162">
        <f>D12/$D$15</f>
        <v>3.1348573857292554E-2</v>
      </c>
      <c r="H12" s="163">
        <f t="shared" si="2"/>
        <v>3.5854174859223965E-2</v>
      </c>
      <c r="I12" s="149"/>
      <c r="J12" s="137">
        <f t="shared" si="3"/>
        <v>9</v>
      </c>
      <c r="K12" s="138" t="s">
        <v>232</v>
      </c>
      <c r="L12" s="139">
        <f>SUMIFS('Offshore (Raw data)'!G:G,'Offshore (Raw data)'!F:F,K12)</f>
        <v>2493431544</v>
      </c>
      <c r="M12" s="140">
        <f>SUMIFS('Offshore (Raw data)'!H:H,'Offshore (Raw data)'!F:F,K12)</f>
        <v>3260358491</v>
      </c>
      <c r="N12" s="171">
        <f>SUMPRODUCT(ISNUMBER(FIND(K12,'Offshore (Raw data)'!F:F))*1)</f>
        <v>6</v>
      </c>
    </row>
    <row r="13" spans="2:14">
      <c r="B13" s="137">
        <v>10</v>
      </c>
      <c r="C13" s="154" t="str">
        <f t="shared" si="0"/>
        <v>LGIM</v>
      </c>
      <c r="D13" s="139">
        <f>SUMIFS('Offshore (Raw data)'!G:G,'Offshore (Raw data)'!F:F,'Offshore Mandate'!C13)</f>
        <v>2307501132</v>
      </c>
      <c r="E13" s="139">
        <f>SUMIFS('Offshore (Raw data)'!H:H,'Offshore (Raw data)'!F:F,'Offshore Mandate'!C13)</f>
        <v>2872383656</v>
      </c>
      <c r="F13" s="174">
        <f>SUMPRODUCT(ISNUMBER(FIND(C13,'Offshore (Raw data)'!F:F))*1)</f>
        <v>3</v>
      </c>
      <c r="G13" s="162">
        <f t="shared" si="1"/>
        <v>2.9010970778946786E-2</v>
      </c>
      <c r="H13" s="163">
        <f t="shared" si="2"/>
        <v>3.1587614107249112E-2</v>
      </c>
      <c r="I13" s="149"/>
      <c r="J13" s="137">
        <f t="shared" si="3"/>
        <v>13</v>
      </c>
      <c r="K13" s="138" t="s">
        <v>219</v>
      </c>
      <c r="L13" s="139">
        <f>SUMIFS('Offshore (Raw data)'!G:G,'Offshore (Raw data)'!F:F,K13)</f>
        <v>2546021732</v>
      </c>
      <c r="M13" s="140">
        <f>SUMIFS('Offshore (Raw data)'!H:H,'Offshore (Raw data)'!F:F,K13)</f>
        <v>2793362950</v>
      </c>
      <c r="N13" s="171">
        <f>SUMPRODUCT(ISNUMBER(FIND(K13,'Offshore (Raw data)'!F:F))*1)</f>
        <v>3</v>
      </c>
    </row>
    <row r="14" spans="2:14" ht="16.5" thickBot="1">
      <c r="B14" s="141"/>
      <c r="C14" s="159" t="s">
        <v>235</v>
      </c>
      <c r="D14" s="375">
        <f>D15-SUM(D4:D13)</f>
        <v>36879300676.669991</v>
      </c>
      <c r="E14" s="375">
        <f>E15-SUM(E4:E13)</f>
        <v>42440049713.920013</v>
      </c>
      <c r="F14" s="376">
        <f>F15-SUM(F4:F13)</f>
        <v>94</v>
      </c>
      <c r="G14" s="164">
        <f t="shared" si="1"/>
        <v>0.46366361404622075</v>
      </c>
      <c r="H14" s="165">
        <f t="shared" si="2"/>
        <v>0.46671338985497046</v>
      </c>
      <c r="I14" s="149"/>
      <c r="J14" s="137">
        <f t="shared" si="3"/>
        <v>14</v>
      </c>
      <c r="K14" s="138" t="s">
        <v>204</v>
      </c>
      <c r="L14" s="139">
        <f>SUMIFS('Offshore (Raw data)'!G:G,'Offshore (Raw data)'!F:F,K14)</f>
        <v>2485932432</v>
      </c>
      <c r="M14" s="140">
        <f>SUMIFS('Offshore (Raw data)'!H:H,'Offshore (Raw data)'!F:F,K14)</f>
        <v>2694639660.3299999</v>
      </c>
      <c r="N14" s="171">
        <f>SUMPRODUCT(ISNUMBER(FIND(K14,'Offshore (Raw data)'!F:F))*1)</f>
        <v>2</v>
      </c>
    </row>
    <row r="15" spans="2:14" ht="17.25" thickTop="1" thickBot="1">
      <c r="B15" s="145"/>
      <c r="C15" s="158" t="s">
        <v>236</v>
      </c>
      <c r="D15" s="147">
        <f>L57</f>
        <v>79538914763.73999</v>
      </c>
      <c r="E15" s="147">
        <f>M57</f>
        <v>90933859273.050018</v>
      </c>
      <c r="F15" s="175">
        <f>SUM(N57)</f>
        <v>180</v>
      </c>
      <c r="G15" s="166">
        <f>SUM(G4:G14)</f>
        <v>1</v>
      </c>
      <c r="H15" s="167">
        <f>SUM(H4:H14)</f>
        <v>0.99999999999999989</v>
      </c>
      <c r="I15" s="149"/>
      <c r="J15" s="137">
        <f t="shared" si="3"/>
        <v>17</v>
      </c>
      <c r="K15" s="138" t="s">
        <v>582</v>
      </c>
      <c r="L15" s="139">
        <f>SUMIFS('Offshore (Raw data)'!G:G,'Offshore (Raw data)'!F:F,K15)</f>
        <v>2429888874</v>
      </c>
      <c r="M15" s="140">
        <f>SUMIFS('Offshore (Raw data)'!H:H,'Offshore (Raw data)'!F:F,K15)</f>
        <v>2329284294</v>
      </c>
      <c r="N15" s="171">
        <f>SUMPRODUCT(ISNUMBER(FIND(K15,'Offshore (Raw data)'!F:F))*1)</f>
        <v>5</v>
      </c>
    </row>
    <row r="16" spans="2:14">
      <c r="B16" s="156"/>
      <c r="C16" s="153"/>
      <c r="D16" s="151"/>
      <c r="E16" s="151"/>
      <c r="F16" s="153"/>
      <c r="G16" s="153"/>
      <c r="H16" s="406"/>
      <c r="I16" s="149"/>
      <c r="J16" s="137">
        <f t="shared" si="3"/>
        <v>7</v>
      </c>
      <c r="K16" s="138" t="s">
        <v>213</v>
      </c>
      <c r="L16" s="139">
        <f>SUMIFS('Offshore (Raw data)'!G:G,'Offshore (Raw data)'!F:F,K16)</f>
        <v>3359655699.0700002</v>
      </c>
      <c r="M16" s="140">
        <f>SUMIFS('Offshore (Raw data)'!H:H,'Offshore (Raw data)'!F:F,K16)</f>
        <v>3699050010.6700001</v>
      </c>
      <c r="N16" s="171">
        <f>SUMPRODUCT(ISNUMBER(FIND(K16,'Offshore (Raw data)'!F:F))*1)</f>
        <v>8</v>
      </c>
    </row>
    <row r="17" spans="2:14" ht="32.25" thickBot="1">
      <c r="B17" s="407">
        <v>4</v>
      </c>
      <c r="C17" s="408" t="s">
        <v>580</v>
      </c>
      <c r="D17" s="409">
        <f>L30+L31+L35+L41+L47+L52</f>
        <v>3825533307</v>
      </c>
      <c r="E17" s="409">
        <f>M30+M31+M35+M41+M47+M52</f>
        <v>4266269196.6599998</v>
      </c>
      <c r="F17" s="405">
        <f>N30+N31+N35+N41+N47+N52</f>
        <v>17</v>
      </c>
      <c r="G17" s="410">
        <f>D17/$D$15</f>
        <v>4.8096372930951467E-2</v>
      </c>
      <c r="H17" s="411">
        <f>E17/$E$15</f>
        <v>4.6916178756358909E-2</v>
      </c>
      <c r="I17" s="149"/>
      <c r="J17" s="137">
        <f t="shared" si="3"/>
        <v>4</v>
      </c>
      <c r="K17" s="138" t="s">
        <v>518</v>
      </c>
      <c r="L17" s="139">
        <f>SUMIFS('Offshore (Raw data)'!G:G,'Offshore (Raw data)'!F:F,K17)</f>
        <v>3793437905</v>
      </c>
      <c r="M17" s="140">
        <f>SUMIFS('Offshore (Raw data)'!H:H,'Offshore (Raw data)'!F:F,K17)</f>
        <v>4262958228.3099999</v>
      </c>
      <c r="N17" s="171">
        <f>SUMPRODUCT(ISNUMBER(FIND(K17,'Offshore (Raw data)'!F:F))*1)</f>
        <v>12</v>
      </c>
    </row>
    <row r="18" spans="2:14">
      <c r="B18" s="155"/>
      <c r="C18" s="155"/>
      <c r="D18" s="150"/>
      <c r="E18" s="150"/>
      <c r="F18" s="155"/>
      <c r="G18" s="155"/>
      <c r="H18" s="155"/>
      <c r="I18" s="149"/>
      <c r="J18" s="137">
        <f t="shared" si="3"/>
        <v>10</v>
      </c>
      <c r="K18" s="138" t="s">
        <v>216</v>
      </c>
      <c r="L18" s="139">
        <f>SUMIFS('Offshore (Raw data)'!G:G,'Offshore (Raw data)'!F:F,K18)</f>
        <v>2307501132</v>
      </c>
      <c r="M18" s="140">
        <f>SUMIFS('Offshore (Raw data)'!H:H,'Offshore (Raw data)'!F:F,K18)</f>
        <v>2872383656</v>
      </c>
      <c r="N18" s="171">
        <f>SUMPRODUCT(ISNUMBER(FIND(K18,'Offshore (Raw data)'!F:F))*1)</f>
        <v>3</v>
      </c>
    </row>
    <row r="19" spans="2:14">
      <c r="B19" s="155"/>
      <c r="C19" s="155"/>
      <c r="D19" s="150"/>
      <c r="E19" s="413"/>
      <c r="F19" s="155"/>
      <c r="G19" s="415"/>
      <c r="H19" s="155"/>
      <c r="I19" s="149"/>
      <c r="J19" s="137">
        <f t="shared" si="3"/>
        <v>11</v>
      </c>
      <c r="K19" s="138" t="s">
        <v>215</v>
      </c>
      <c r="L19" s="139">
        <f>SUMIFS('Offshore (Raw data)'!G:G,'Offshore (Raw data)'!F:F,K19)</f>
        <v>2276789319</v>
      </c>
      <c r="M19" s="140">
        <f>SUMIFS('Offshore (Raw data)'!H:H,'Offshore (Raw data)'!F:F,K19)</f>
        <v>2846459457</v>
      </c>
      <c r="N19" s="171">
        <f>SUMPRODUCT(ISNUMBER(FIND(K19,'Offshore (Raw data)'!F:F))*1)</f>
        <v>3</v>
      </c>
    </row>
    <row r="20" spans="2:14">
      <c r="B20" s="155"/>
      <c r="C20" s="155"/>
      <c r="D20" s="150"/>
      <c r="E20" s="150"/>
      <c r="F20" s="155"/>
      <c r="G20" s="155"/>
      <c r="H20" s="155"/>
      <c r="I20" s="149"/>
      <c r="J20" s="137">
        <f t="shared" si="3"/>
        <v>26</v>
      </c>
      <c r="K20" s="138" t="s">
        <v>205</v>
      </c>
      <c r="L20" s="139">
        <f>SUMIFS('Offshore (Raw data)'!G:G,'Offshore (Raw data)'!F:F,K20)</f>
        <v>1207613021</v>
      </c>
      <c r="M20" s="140">
        <f>SUMIFS('Offshore (Raw data)'!H:H,'Offshore (Raw data)'!F:F,K20)</f>
        <v>1168965480.3199999</v>
      </c>
      <c r="N20" s="171">
        <f>SUMPRODUCT(ISNUMBER(FIND(K20,'Offshore (Raw data)'!F:F))*1)</f>
        <v>2</v>
      </c>
    </row>
    <row r="21" spans="2:14">
      <c r="B21" s="155"/>
      <c r="C21" s="155"/>
      <c r="D21" s="150"/>
      <c r="E21" s="150"/>
      <c r="F21" s="155"/>
      <c r="G21" s="155"/>
      <c r="H21" s="155"/>
      <c r="I21" s="149"/>
      <c r="J21" s="137">
        <f t="shared" si="3"/>
        <v>27</v>
      </c>
      <c r="K21" s="138" t="s">
        <v>229</v>
      </c>
      <c r="L21" s="139">
        <f>SUMIFS('Offshore (Raw data)'!G:G,'Offshore (Raw data)'!F:F,K21)</f>
        <v>1151777155</v>
      </c>
      <c r="M21" s="140">
        <f>SUMIFS('Offshore (Raw data)'!H:H,'Offshore (Raw data)'!F:F,K21)</f>
        <v>1071234005</v>
      </c>
      <c r="N21" s="171">
        <f>SUMPRODUCT(ISNUMBER(FIND(K21,'Offshore (Raw data)'!F:F))*1)</f>
        <v>2</v>
      </c>
    </row>
    <row r="22" spans="2:14">
      <c r="B22" s="155"/>
      <c r="C22" s="155"/>
      <c r="D22" s="150"/>
      <c r="E22" s="150"/>
      <c r="F22" s="155"/>
      <c r="G22" s="155"/>
      <c r="H22" s="155"/>
      <c r="I22" s="149"/>
      <c r="J22" s="137">
        <f t="shared" si="3"/>
        <v>22</v>
      </c>
      <c r="K22" s="138" t="s">
        <v>225</v>
      </c>
      <c r="L22" s="139">
        <f>SUMIFS('Offshore (Raw data)'!G:G,'Offshore (Raw data)'!F:F,K22)</f>
        <v>1338061316</v>
      </c>
      <c r="M22" s="140">
        <f>SUMIFS('Offshore (Raw data)'!H:H,'Offshore (Raw data)'!F:F,K22)</f>
        <v>1252402936</v>
      </c>
      <c r="N22" s="171">
        <f>SUMPRODUCT(ISNUMBER(FIND(K22,'Offshore (Raw data)'!F:F))*1)</f>
        <v>3</v>
      </c>
    </row>
    <row r="23" spans="2:14">
      <c r="B23" s="155"/>
      <c r="C23" s="155"/>
      <c r="D23" s="150"/>
      <c r="E23" s="150"/>
      <c r="F23" s="155"/>
      <c r="G23" s="155"/>
      <c r="H23" s="155"/>
      <c r="I23" s="149"/>
      <c r="J23" s="137">
        <f t="shared" si="3"/>
        <v>33</v>
      </c>
      <c r="K23" s="138" t="s">
        <v>48</v>
      </c>
      <c r="L23" s="139">
        <f>SUMIFS('Offshore (Raw data)'!G:G,'Offshore (Raw data)'!F:F,K23)</f>
        <v>741176083</v>
      </c>
      <c r="M23" s="140">
        <f>SUMIFS('Offshore (Raw data)'!H:H,'Offshore (Raw data)'!F:F,K23)</f>
        <v>689182105</v>
      </c>
      <c r="N23" s="171">
        <f>SUMPRODUCT(ISNUMBER(FIND(K23,'Offshore (Raw data)'!F:F))*1)</f>
        <v>1</v>
      </c>
    </row>
    <row r="24" spans="2:14">
      <c r="B24" s="155"/>
      <c r="C24" s="155"/>
      <c r="D24" s="150"/>
      <c r="E24" s="150"/>
      <c r="F24" s="155"/>
      <c r="G24" s="155"/>
      <c r="H24" s="155"/>
      <c r="I24" s="149"/>
      <c r="J24" s="137">
        <f t="shared" si="3"/>
        <v>45</v>
      </c>
      <c r="K24" s="138" t="s">
        <v>231</v>
      </c>
      <c r="L24" s="139">
        <f>SUMIFS('Offshore (Raw data)'!G:G,'Offshore (Raw data)'!F:F,K24)</f>
        <v>0</v>
      </c>
      <c r="M24" s="140">
        <f>SUMIFS('Offshore (Raw data)'!H:H,'Offshore (Raw data)'!F:F,K24)</f>
        <v>0</v>
      </c>
      <c r="N24" s="171">
        <f>SUMPRODUCT(ISNUMBER(FIND(K24,'Offshore (Raw data)'!F:F))*1)</f>
        <v>0</v>
      </c>
    </row>
    <row r="25" spans="2:14">
      <c r="B25" s="155"/>
      <c r="C25" s="155"/>
      <c r="D25" s="150"/>
      <c r="E25" s="150"/>
      <c r="F25" s="155"/>
      <c r="G25" s="155"/>
      <c r="H25" s="155"/>
      <c r="I25" s="149"/>
      <c r="J25" s="137">
        <f t="shared" si="3"/>
        <v>16</v>
      </c>
      <c r="K25" s="138" t="s">
        <v>218</v>
      </c>
      <c r="L25" s="139">
        <f>SUMIFS('Offshore (Raw data)'!G:G,'Offshore (Raw data)'!F:F,K25)</f>
        <v>2051678657</v>
      </c>
      <c r="M25" s="140">
        <f>SUMIFS('Offshore (Raw data)'!H:H,'Offshore (Raw data)'!F:F,K25)</f>
        <v>2509427995</v>
      </c>
      <c r="N25" s="171">
        <f>SUMPRODUCT(ISNUMBER(FIND(K25,'Offshore (Raw data)'!F:F))*1)</f>
        <v>4</v>
      </c>
    </row>
    <row r="26" spans="2:14">
      <c r="B26" s="155"/>
      <c r="C26" s="155"/>
      <c r="D26" s="150"/>
      <c r="E26" s="150"/>
      <c r="F26" s="155"/>
      <c r="G26" s="155"/>
      <c r="H26" s="155"/>
      <c r="I26" s="149"/>
      <c r="J26" s="137">
        <f t="shared" si="3"/>
        <v>43</v>
      </c>
      <c r="K26" s="138" t="s">
        <v>217</v>
      </c>
      <c r="L26" s="139">
        <f>SUMIFS('Offshore (Raw data)'!G:G,'Offshore (Raw data)'!F:F,K26)</f>
        <v>103110456</v>
      </c>
      <c r="M26" s="140">
        <f>SUMIFS('Offshore (Raw data)'!H:H,'Offshore (Raw data)'!F:F,K26)</f>
        <v>257901171</v>
      </c>
      <c r="N26" s="171">
        <f>SUMPRODUCT(ISNUMBER(FIND(K26,'Offshore (Raw data)'!F:F))*1)</f>
        <v>1</v>
      </c>
    </row>
    <row r="27" spans="2:14">
      <c r="B27" s="155"/>
      <c r="C27" s="155"/>
      <c r="D27" s="150"/>
      <c r="E27" s="150"/>
      <c r="F27" s="155"/>
      <c r="G27" s="155"/>
      <c r="H27" s="155"/>
      <c r="I27" s="149"/>
      <c r="J27" s="137">
        <f t="shared" si="3"/>
        <v>21</v>
      </c>
      <c r="K27" s="138" t="s">
        <v>223</v>
      </c>
      <c r="L27" s="139">
        <f>SUMIFS('Offshore (Raw data)'!G:G,'Offshore (Raw data)'!F:F,K27)</f>
        <v>1125836167</v>
      </c>
      <c r="M27" s="140">
        <f>SUMIFS('Offshore (Raw data)'!H:H,'Offshore (Raw data)'!F:F,K27)</f>
        <v>1435970927</v>
      </c>
      <c r="N27" s="171">
        <f>SUMPRODUCT(ISNUMBER(FIND(K27,'Offshore (Raw data)'!F:F))*1)</f>
        <v>3</v>
      </c>
    </row>
    <row r="28" spans="2:14">
      <c r="B28" s="155"/>
      <c r="C28" s="155"/>
      <c r="D28" s="150"/>
      <c r="E28" s="150"/>
      <c r="F28" s="155"/>
      <c r="G28" s="155"/>
      <c r="H28" s="155"/>
      <c r="I28" s="149"/>
      <c r="J28" s="137">
        <f t="shared" si="3"/>
        <v>29</v>
      </c>
      <c r="K28" s="138" t="s">
        <v>214</v>
      </c>
      <c r="L28" s="139">
        <f>SUMIFS('Offshore (Raw data)'!G:G,'Offshore (Raw data)'!F:F,K28)</f>
        <v>900000000</v>
      </c>
      <c r="M28" s="140">
        <f>SUMIFS('Offshore (Raw data)'!H:H,'Offshore (Raw data)'!F:F,K28)</f>
        <v>944842915</v>
      </c>
      <c r="N28" s="171">
        <f>SUMPRODUCT(ISNUMBER(FIND(K28,'Offshore (Raw data)'!F:F))*1)</f>
        <v>4</v>
      </c>
    </row>
    <row r="29" spans="2:14">
      <c r="B29" s="155"/>
      <c r="C29" s="155"/>
      <c r="D29" s="150"/>
      <c r="E29" s="150"/>
      <c r="F29" s="155"/>
      <c r="G29" s="155"/>
      <c r="H29" s="155"/>
      <c r="I29" s="149"/>
      <c r="J29" s="137">
        <f t="shared" si="3"/>
        <v>18</v>
      </c>
      <c r="K29" s="138" t="s">
        <v>228</v>
      </c>
      <c r="L29" s="139">
        <f>SUMIFS('Offshore (Raw data)'!G:G,'Offshore (Raw data)'!F:F,K29)</f>
        <v>2000000000</v>
      </c>
      <c r="M29" s="140">
        <f>SUMIFS('Offshore (Raw data)'!H:H,'Offshore (Raw data)'!F:F,K29)</f>
        <v>2139518294.4400001</v>
      </c>
      <c r="N29" s="171">
        <f>SUMPRODUCT(ISNUMBER(FIND(K29,'Offshore (Raw data)'!F:F))*1)</f>
        <v>5</v>
      </c>
    </row>
    <row r="30" spans="2:14">
      <c r="I30" s="149"/>
      <c r="J30" s="176">
        <f t="shared" si="3"/>
        <v>23</v>
      </c>
      <c r="K30" s="177" t="s">
        <v>206</v>
      </c>
      <c r="L30" s="178">
        <f>SUMIFS('Offshore (Raw data)'!G:G,'Offshore (Raw data)'!F:F,K30)</f>
        <v>1150000000</v>
      </c>
      <c r="M30" s="179">
        <f>SUMIFS('Offshore (Raw data)'!H:H,'Offshore (Raw data)'!F:F,K30)</f>
        <v>1243152088.6600001</v>
      </c>
      <c r="N30" s="180">
        <f>SUMPRODUCT(ISNUMBER(FIND(K30,'Offshore (Raw data)'!F:F))*1)</f>
        <v>5</v>
      </c>
    </row>
    <row r="31" spans="2:14">
      <c r="I31" s="149"/>
      <c r="J31" s="176">
        <f t="shared" si="3"/>
        <v>45</v>
      </c>
      <c r="K31" s="177" t="s">
        <v>221</v>
      </c>
      <c r="L31" s="178">
        <f>SUMIFS('Offshore (Raw data)'!G:G,'Offshore (Raw data)'!F:F,K31)</f>
        <v>0</v>
      </c>
      <c r="M31" s="179">
        <f>SUMIFS('Offshore (Raw data)'!H:H,'Offshore (Raw data)'!F:F,K31)</f>
        <v>0</v>
      </c>
      <c r="N31" s="180">
        <f>SUMPRODUCT(ISNUMBER(FIND(K31,'Offshore (Raw data)'!F:F))*1)</f>
        <v>0</v>
      </c>
    </row>
    <row r="32" spans="2:14">
      <c r="I32" s="149"/>
      <c r="J32" s="137">
        <f t="shared" si="3"/>
        <v>31</v>
      </c>
      <c r="K32" s="138" t="s">
        <v>230</v>
      </c>
      <c r="L32" s="139">
        <f>SUMIFS('Offshore (Raw data)'!G:G,'Offshore (Raw data)'!F:F,K32)</f>
        <v>758879836</v>
      </c>
      <c r="M32" s="140">
        <f>SUMIFS('Offshore (Raw data)'!H:H,'Offshore (Raw data)'!F:F,K32)</f>
        <v>878825066.12000012</v>
      </c>
      <c r="N32" s="171">
        <f>SUMPRODUCT(ISNUMBER(FIND(K32,'Offshore (Raw data)'!F:F))*1)</f>
        <v>3</v>
      </c>
    </row>
    <row r="33" spans="2:14">
      <c r="B33" s="377"/>
      <c r="I33" s="149"/>
      <c r="J33" s="137">
        <f t="shared" si="3"/>
        <v>20</v>
      </c>
      <c r="K33" s="138" t="s">
        <v>227</v>
      </c>
      <c r="L33" s="139">
        <f>SUMIFS('Offshore (Raw data)'!G:G,'Offshore (Raw data)'!F:F,K33)</f>
        <v>960000000</v>
      </c>
      <c r="M33" s="140">
        <f>SUMIFS('Offshore (Raw data)'!H:H,'Offshore (Raw data)'!F:F,K33)</f>
        <v>1450996283.4099998</v>
      </c>
      <c r="N33" s="171">
        <f>SUMPRODUCT(ISNUMBER(FIND(K33,'Offshore (Raw data)'!F:F))*1)</f>
        <v>4</v>
      </c>
    </row>
    <row r="34" spans="2:14">
      <c r="B34" s="155"/>
      <c r="C34" s="155"/>
      <c r="D34" s="155"/>
      <c r="E34" s="155"/>
      <c r="F34" s="155"/>
      <c r="G34" s="155"/>
      <c r="H34" s="155"/>
      <c r="I34" s="149"/>
      <c r="J34" s="137">
        <f t="shared" si="3"/>
        <v>19</v>
      </c>
      <c r="K34" s="138" t="s">
        <v>226</v>
      </c>
      <c r="L34" s="139">
        <f>SUMIFS('Offshore (Raw data)'!G:G,'Offshore (Raw data)'!F:F,K34)</f>
        <v>1472419051</v>
      </c>
      <c r="M34" s="140">
        <f>SUMIFS('Offshore (Raw data)'!H:H,'Offshore (Raw data)'!F:F,K34)</f>
        <v>1918621239</v>
      </c>
      <c r="N34" s="171">
        <f>SUMPRODUCT(ISNUMBER(FIND(K34,'Offshore (Raw data)'!F:F))*1)</f>
        <v>4</v>
      </c>
    </row>
    <row r="35" spans="2:14">
      <c r="B35" s="155"/>
      <c r="C35" s="155"/>
      <c r="D35" s="155"/>
      <c r="E35" s="155"/>
      <c r="F35" s="155"/>
      <c r="G35" s="155"/>
      <c r="H35" s="155"/>
      <c r="I35" s="149"/>
      <c r="J35" s="176">
        <f t="shared" si="3"/>
        <v>24</v>
      </c>
      <c r="K35" s="177" t="s">
        <v>222</v>
      </c>
      <c r="L35" s="178">
        <f>SUMIFS('Offshore (Raw data)'!G:G,'Offshore (Raw data)'!F:F,K35)</f>
        <v>1140147608</v>
      </c>
      <c r="M35" s="179">
        <f>SUMIFS('Offshore (Raw data)'!H:H,'Offshore (Raw data)'!F:F,K35)</f>
        <v>1237221159</v>
      </c>
      <c r="N35" s="180">
        <f>SUMPRODUCT(ISNUMBER(FIND(K35,'Offshore (Raw data)'!F:F))*1)</f>
        <v>5</v>
      </c>
    </row>
    <row r="36" spans="2:14">
      <c r="B36" s="155"/>
      <c r="C36" s="155"/>
      <c r="D36" s="155"/>
      <c r="E36" s="155"/>
      <c r="F36" s="155"/>
      <c r="G36" s="155"/>
      <c r="H36" s="155"/>
      <c r="I36" s="149"/>
      <c r="J36" s="137">
        <f t="shared" si="3"/>
        <v>35</v>
      </c>
      <c r="K36" s="138" t="s">
        <v>224</v>
      </c>
      <c r="L36" s="139">
        <f>SUMIFS('Offshore (Raw data)'!G:G,'Offshore (Raw data)'!F:F,K36)</f>
        <v>534291634</v>
      </c>
      <c r="M36" s="140">
        <f>SUMIFS('Offshore (Raw data)'!H:H,'Offshore (Raw data)'!F:F,K36)</f>
        <v>551865637</v>
      </c>
      <c r="N36" s="171">
        <f>SUMPRODUCT(ISNUMBER(FIND(K36,'Offshore (Raw data)'!F:F))*1)</f>
        <v>1</v>
      </c>
    </row>
    <row r="37" spans="2:14">
      <c r="B37" s="155"/>
      <c r="C37" s="155"/>
      <c r="D37" s="155"/>
      <c r="E37" s="155"/>
      <c r="F37" s="155"/>
      <c r="G37" s="155"/>
      <c r="H37" s="155"/>
      <c r="I37" s="149"/>
      <c r="J37" s="137">
        <f t="shared" si="3"/>
        <v>41</v>
      </c>
      <c r="K37" s="138" t="s">
        <v>209</v>
      </c>
      <c r="L37" s="139">
        <f>SUMIFS('Offshore (Raw data)'!G:G,'Offshore (Raw data)'!F:F,K37)</f>
        <v>354453121</v>
      </c>
      <c r="M37" s="140">
        <f>SUMIFS('Offshore (Raw data)'!H:H,'Offshore (Raw data)'!F:F,K37)</f>
        <v>357151548</v>
      </c>
      <c r="N37" s="171">
        <f>SUMPRODUCT(ISNUMBER(FIND(K37,'Offshore (Raw data)'!F:F))*1)</f>
        <v>1</v>
      </c>
    </row>
    <row r="38" spans="2:14">
      <c r="B38" s="155"/>
      <c r="C38" s="155"/>
      <c r="D38" s="155"/>
      <c r="E38" s="155"/>
      <c r="F38" s="155"/>
      <c r="G38" s="155"/>
      <c r="H38" s="155"/>
      <c r="I38" s="149"/>
      <c r="J38" s="137">
        <f t="shared" si="3"/>
        <v>45</v>
      </c>
      <c r="K38" s="138" t="s">
        <v>220</v>
      </c>
      <c r="L38" s="139">
        <f>SUMIFS('Offshore (Raw data)'!G:G,'Offshore (Raw data)'!F:F,K38)</f>
        <v>0</v>
      </c>
      <c r="M38" s="140">
        <f>SUMIFS('Offshore (Raw data)'!H:H,'Offshore (Raw data)'!F:F,K38)</f>
        <v>0</v>
      </c>
      <c r="N38" s="171">
        <f>SUMPRODUCT(ISNUMBER(FIND(K38,'Offshore (Raw data)'!F:F))*1)</f>
        <v>0</v>
      </c>
    </row>
    <row r="39" spans="2:14">
      <c r="B39" s="155"/>
      <c r="C39" s="155"/>
      <c r="D39" s="155"/>
      <c r="E39" s="155"/>
      <c r="F39" s="155"/>
      <c r="G39" s="155"/>
      <c r="H39" s="155"/>
      <c r="I39" s="149"/>
      <c r="J39" s="137">
        <f t="shared" si="3"/>
        <v>34</v>
      </c>
      <c r="K39" s="138" t="s">
        <v>211</v>
      </c>
      <c r="L39" s="139">
        <f>SUMIFS('Offshore (Raw data)'!G:G,'Offshore (Raw data)'!F:F,K39)</f>
        <v>586338464</v>
      </c>
      <c r="M39" s="140">
        <f>SUMIFS('Offshore (Raw data)'!H:H,'Offshore (Raw data)'!F:F,K39)</f>
        <v>655651357</v>
      </c>
      <c r="N39" s="171">
        <f>SUMPRODUCT(ISNUMBER(FIND(K39,'Offshore (Raw data)'!F:F))*1)</f>
        <v>1</v>
      </c>
    </row>
    <row r="40" spans="2:14">
      <c r="B40" s="155"/>
      <c r="C40" s="155"/>
      <c r="D40" s="155"/>
      <c r="E40" s="155"/>
      <c r="F40" s="155"/>
      <c r="G40" s="155"/>
      <c r="H40" s="155"/>
      <c r="I40" s="149"/>
      <c r="J40" s="137">
        <f t="shared" si="3"/>
        <v>30</v>
      </c>
      <c r="K40" s="138" t="s">
        <v>46</v>
      </c>
      <c r="L40" s="139">
        <f>SUMIFS('Offshore (Raw data)'!G:G,'Offshore (Raw data)'!F:F,K40)</f>
        <v>713987040</v>
      </c>
      <c r="M40" s="140">
        <f>SUMIFS('Offshore (Raw data)'!H:H,'Offshore (Raw data)'!F:F,K40)</f>
        <v>905698812</v>
      </c>
      <c r="N40" s="171">
        <f>SUMPRODUCT(ISNUMBER(FIND(K40,'Offshore (Raw data)'!F:F))*1)</f>
        <v>1</v>
      </c>
    </row>
    <row r="41" spans="2:14">
      <c r="B41" s="155"/>
      <c r="C41" s="155"/>
      <c r="D41" s="414"/>
      <c r="E41" s="415"/>
      <c r="F41" s="155"/>
      <c r="G41" s="155"/>
      <c r="H41" s="155"/>
      <c r="I41" s="149"/>
      <c r="J41" s="176">
        <f t="shared" si="3"/>
        <v>28</v>
      </c>
      <c r="K41" s="177" t="s">
        <v>47</v>
      </c>
      <c r="L41" s="178">
        <f>SUMIFS('Offshore (Raw data)'!G:G,'Offshore (Raw data)'!F:F,K41)</f>
        <v>775385699</v>
      </c>
      <c r="M41" s="179">
        <f>SUMIFS('Offshore (Raw data)'!H:H,'Offshore (Raw data)'!F:F,K41)</f>
        <v>957575157</v>
      </c>
      <c r="N41" s="180">
        <f>SUMPRODUCT(ISNUMBER(FIND(K41,'Offshore (Raw data)'!F:F))*1)</f>
        <v>4</v>
      </c>
    </row>
    <row r="42" spans="2:14">
      <c r="B42" s="155"/>
      <c r="C42" s="155"/>
      <c r="D42" s="155"/>
      <c r="E42" s="657"/>
      <c r="F42" s="155"/>
      <c r="G42" s="155"/>
      <c r="H42" s="155"/>
      <c r="I42" s="149"/>
      <c r="J42" s="137">
        <f t="shared" si="3"/>
        <v>25</v>
      </c>
      <c r="K42" s="138" t="s">
        <v>208</v>
      </c>
      <c r="L42" s="139">
        <f>SUMIFS('Offshore (Raw data)'!G:G,'Offshore (Raw data)'!F:F,K42)</f>
        <v>1070000000</v>
      </c>
      <c r="M42" s="140">
        <f>SUMIFS('Offshore (Raw data)'!H:H,'Offshore (Raw data)'!F:F,K42)</f>
        <v>1217774863.0700002</v>
      </c>
      <c r="N42" s="171">
        <f>SUMPRODUCT(ISNUMBER(FIND(K42,'Offshore (Raw data)'!F:F))*1)</f>
        <v>3</v>
      </c>
    </row>
    <row r="43" spans="2:14">
      <c r="B43" s="155"/>
      <c r="C43" s="155"/>
      <c r="D43" s="155"/>
      <c r="E43" s="657"/>
      <c r="F43" s="155"/>
      <c r="G43" s="155"/>
      <c r="H43" s="155"/>
      <c r="I43" s="149"/>
      <c r="J43" s="137">
        <f t="shared" si="3"/>
        <v>45</v>
      </c>
      <c r="K43" s="138" t="s">
        <v>350</v>
      </c>
      <c r="L43" s="139">
        <f>SUMIFS('Offshore (Raw data)'!G:G,'Offshore (Raw data)'!F:F,K43)</f>
        <v>0</v>
      </c>
      <c r="M43" s="140">
        <f>SUMIFS('Offshore (Raw data)'!H:H,'Offshore (Raw data)'!F:F,K43)</f>
        <v>0</v>
      </c>
      <c r="N43" s="171">
        <f>SUMPRODUCT(ISNUMBER(FIND(K43,'Offshore (Raw data)'!F:F))*1)</f>
        <v>0</v>
      </c>
    </row>
    <row r="44" spans="2:14">
      <c r="B44" s="155"/>
      <c r="C44" s="155"/>
      <c r="D44" s="155"/>
      <c r="E44" s="657"/>
      <c r="F44" s="155"/>
      <c r="G44" s="155"/>
      <c r="H44" s="155"/>
      <c r="I44" s="149"/>
      <c r="J44" s="137">
        <f t="shared" si="3"/>
        <v>44</v>
      </c>
      <c r="K44" s="138" t="s">
        <v>207</v>
      </c>
      <c r="L44" s="139">
        <f>SUMIFS('Offshore (Raw data)'!G:G,'Offshore (Raw data)'!F:F,K44)</f>
        <v>126937100</v>
      </c>
      <c r="M44" s="140">
        <f>SUMIFS('Offshore (Raw data)'!H:H,'Offshore (Raw data)'!F:F,K44)</f>
        <v>160425821</v>
      </c>
      <c r="N44" s="171">
        <f>SUMPRODUCT(ISNUMBER(FIND(K44,'Offshore (Raw data)'!F:F))*1)</f>
        <v>1</v>
      </c>
    </row>
    <row r="45" spans="2:14">
      <c r="B45" s="155"/>
      <c r="C45" s="155"/>
      <c r="D45" s="155"/>
      <c r="E45" s="657"/>
      <c r="F45" s="155"/>
      <c r="G45" s="155"/>
      <c r="H45" s="155"/>
      <c r="I45" s="149"/>
      <c r="J45" s="137">
        <f t="shared" si="3"/>
        <v>45</v>
      </c>
      <c r="K45" s="138" t="s">
        <v>210</v>
      </c>
      <c r="L45" s="139">
        <f>SUMIFS('Offshore (Raw data)'!G:G,'Offshore (Raw data)'!F:F,K45)</f>
        <v>0</v>
      </c>
      <c r="M45" s="140">
        <f>SUMIFS('Offshore (Raw data)'!H:H,'Offshore (Raw data)'!F:F,K45)</f>
        <v>0</v>
      </c>
      <c r="N45" s="171">
        <f>SUMPRODUCT(ISNUMBER(FIND(K45,'Offshore (Raw data)'!F:F))*1)</f>
        <v>0</v>
      </c>
    </row>
    <row r="46" spans="2:14">
      <c r="B46" s="155"/>
      <c r="C46" s="155"/>
      <c r="D46" s="155"/>
      <c r="E46" s="657"/>
      <c r="F46" s="155"/>
      <c r="G46" s="155"/>
      <c r="H46" s="155"/>
      <c r="I46" s="149"/>
      <c r="J46" s="137">
        <f t="shared" si="3"/>
        <v>32</v>
      </c>
      <c r="K46" s="138" t="s">
        <v>444</v>
      </c>
      <c r="L46" s="139">
        <f>SUMIFS('Offshore (Raw data)'!G:G,'Offshore (Raw data)'!F:F,K46)</f>
        <v>640000000</v>
      </c>
      <c r="M46" s="140">
        <f>SUMIFS('Offshore (Raw data)'!H:H,'Offshore (Raw data)'!F:F,K46)</f>
        <v>840383396</v>
      </c>
      <c r="N46" s="171">
        <f>SUMPRODUCT(ISNUMBER(FIND(K46,'Offshore (Raw data)'!F:F))*1)</f>
        <v>3</v>
      </c>
    </row>
    <row r="47" spans="2:14">
      <c r="B47" s="155"/>
      <c r="C47" s="374"/>
      <c r="D47" s="155"/>
      <c r="E47" s="657"/>
      <c r="F47" s="155"/>
      <c r="G47" s="155"/>
      <c r="H47" s="155"/>
      <c r="I47" s="149"/>
      <c r="J47" s="176">
        <f t="shared" si="3"/>
        <v>40</v>
      </c>
      <c r="K47" s="177" t="s">
        <v>483</v>
      </c>
      <c r="L47" s="178">
        <f>SUMIFS('Offshore (Raw data)'!G:G,'Offshore (Raw data)'!F:F,K47)</f>
        <v>300000000</v>
      </c>
      <c r="M47" s="179">
        <f>SUMIFS('Offshore (Raw data)'!H:H,'Offshore (Raw data)'!F:F,K47)</f>
        <v>378196188</v>
      </c>
      <c r="N47" s="180">
        <f>SUMPRODUCT(ISNUMBER(FIND(K47,'Offshore (Raw data)'!F:F))*1)</f>
        <v>1</v>
      </c>
    </row>
    <row r="48" spans="2:14" ht="16.5" thickBot="1">
      <c r="B48" s="155"/>
      <c r="C48" s="374"/>
      <c r="D48" s="155"/>
      <c r="E48" s="150"/>
      <c r="F48" s="155"/>
      <c r="G48" s="155"/>
      <c r="H48" s="155"/>
      <c r="I48" s="149"/>
      <c r="J48" s="137">
        <f t="shared" si="3"/>
        <v>38</v>
      </c>
      <c r="K48" s="142" t="s">
        <v>519</v>
      </c>
      <c r="L48" s="143">
        <f>SUMIFS('Offshore (Raw data)'!G:G,'Offshore (Raw data)'!F:F,K48)</f>
        <v>460000000</v>
      </c>
      <c r="M48" s="144">
        <f>SUMIFS('Offshore (Raw data)'!H:H,'Offshore (Raw data)'!F:F,K48)</f>
        <v>434191291</v>
      </c>
      <c r="N48" s="172">
        <f>SUMPRODUCT(ISNUMBER(FIND(K48,'Offshore (Raw data)'!F:F))*1)</f>
        <v>1</v>
      </c>
    </row>
    <row r="49" spans="2:14" ht="17.25" thickTop="1" thickBot="1">
      <c r="B49" s="155"/>
      <c r="C49" s="374"/>
      <c r="D49" s="155"/>
      <c r="E49" s="150"/>
      <c r="F49" s="155"/>
      <c r="G49" s="155"/>
      <c r="H49" s="155"/>
      <c r="I49" s="149"/>
      <c r="J49" s="137">
        <f t="shared" si="3"/>
        <v>39</v>
      </c>
      <c r="K49" s="142" t="s">
        <v>521</v>
      </c>
      <c r="L49" s="143">
        <f>SUMIFS('Offshore (Raw data)'!G:G,'Offshore (Raw data)'!F:F,K49)</f>
        <v>460000000</v>
      </c>
      <c r="M49" s="144">
        <f>SUMIFS('Offshore (Raw data)'!H:H,'Offshore (Raw data)'!F:F,K49)</f>
        <v>430594676</v>
      </c>
      <c r="N49" s="172">
        <f>SUMPRODUCT(ISNUMBER(FIND(K49,'Offshore (Raw data)'!F:F))*1)</f>
        <v>2</v>
      </c>
    </row>
    <row r="50" spans="2:14" ht="17.25" thickTop="1" thickBot="1">
      <c r="B50" s="155"/>
      <c r="C50" s="374"/>
      <c r="D50" s="155"/>
      <c r="E50" s="150"/>
      <c r="F50" s="155"/>
      <c r="G50" s="155"/>
      <c r="H50" s="155"/>
      <c r="I50" s="149"/>
      <c r="J50" s="137">
        <f>RANK(M50, $M$4:$M$56)</f>
        <v>42</v>
      </c>
      <c r="K50" s="720" t="s">
        <v>578</v>
      </c>
      <c r="L50" s="721">
        <f>SUMIFS('Offshore (Raw data)'!G:G,'Offshore (Raw data)'!F:F,K50)</f>
        <v>280000000</v>
      </c>
      <c r="M50" s="144">
        <f>SUMIFS('Offshore (Raw data)'!H:H,'Offshore (Raw data)'!F:F,K50)</f>
        <v>310365583</v>
      </c>
      <c r="N50" s="172">
        <f>SUMPRODUCT(ISNUMBER(FIND(K50,'Offshore (Raw data)'!F:F))*1)</f>
        <v>2</v>
      </c>
    </row>
    <row r="51" spans="2:14" ht="17.25" thickTop="1" thickBot="1">
      <c r="B51" s="155"/>
      <c r="C51" s="374"/>
      <c r="D51" s="155"/>
      <c r="E51" s="150"/>
      <c r="F51" s="155"/>
      <c r="G51" s="155"/>
      <c r="H51" s="155"/>
      <c r="I51" s="149"/>
      <c r="J51" s="137">
        <f>RANK(M51, $M$4:$M$56)</f>
        <v>37</v>
      </c>
      <c r="K51" s="720" t="s">
        <v>579</v>
      </c>
      <c r="L51" s="721">
        <f>SUMIFS('Offshore (Raw data)'!G:G,'Offshore (Raw data)'!F:F,K51)</f>
        <v>460000000</v>
      </c>
      <c r="M51" s="144">
        <f>SUMIFS('Offshore (Raw data)'!H:H,'Offshore (Raw data)'!F:F,K51)</f>
        <v>437178488</v>
      </c>
      <c r="N51" s="172">
        <f>SUMPRODUCT(ISNUMBER(FIND(K51,'Offshore (Raw data)'!F:F))*1)</f>
        <v>2</v>
      </c>
    </row>
    <row r="52" spans="2:14" ht="16.5" thickTop="1">
      <c r="B52" s="155"/>
      <c r="C52" s="374"/>
      <c r="D52" s="155"/>
      <c r="E52" s="150"/>
      <c r="F52" s="155"/>
      <c r="G52" s="155"/>
      <c r="H52" s="155"/>
      <c r="I52" s="149"/>
      <c r="J52" s="176">
        <f>RANK(M52, $M$4:$M$56)</f>
        <v>36</v>
      </c>
      <c r="K52" s="177" t="s">
        <v>567</v>
      </c>
      <c r="L52" s="178">
        <f>SUMIFS('Offshore (Raw data)'!G:G,'Offshore (Raw data)'!F:F,K52)</f>
        <v>460000000</v>
      </c>
      <c r="M52" s="179">
        <f>SUMIFS('Offshore (Raw data)'!H:H,'Offshore (Raw data)'!F:F,K52)</f>
        <v>450124604</v>
      </c>
      <c r="N52" s="725">
        <f>SUMPRODUCT(ISNUMBER(FIND(K52,'Offshore (Raw data)'!F:F))*1)</f>
        <v>2</v>
      </c>
    </row>
    <row r="53" spans="2:14" ht="16.5" thickBot="1">
      <c r="B53" s="155"/>
      <c r="C53" s="374"/>
      <c r="D53" s="155"/>
      <c r="E53" s="150"/>
      <c r="F53" s="155"/>
      <c r="G53" s="155"/>
      <c r="H53" s="155"/>
      <c r="I53" s="149"/>
      <c r="J53" s="717"/>
      <c r="K53" s="722"/>
      <c r="L53" s="150"/>
      <c r="M53" s="723"/>
      <c r="N53" s="724"/>
    </row>
    <row r="54" spans="2:14" ht="17.25" thickTop="1" thickBot="1">
      <c r="B54" s="155"/>
      <c r="C54" s="374"/>
      <c r="D54" s="155"/>
      <c r="E54" s="150"/>
      <c r="F54" s="155"/>
      <c r="G54" s="155"/>
      <c r="H54" s="155"/>
      <c r="I54" s="149"/>
      <c r="J54" s="719"/>
      <c r="K54" s="138"/>
      <c r="L54" s="139"/>
      <c r="M54" s="140"/>
      <c r="N54" s="172"/>
    </row>
    <row r="55" spans="2:14" ht="16.5" thickTop="1">
      <c r="B55" s="155"/>
      <c r="C55" s="374"/>
      <c r="D55" s="155"/>
      <c r="E55" s="150"/>
      <c r="F55" s="155"/>
      <c r="G55" s="155"/>
      <c r="H55" s="155"/>
      <c r="I55" s="149"/>
      <c r="J55" s="719"/>
      <c r="K55" s="138"/>
      <c r="L55" s="139"/>
      <c r="M55" s="140"/>
      <c r="N55" s="171"/>
    </row>
    <row r="56" spans="2:14" ht="16.5" thickBot="1">
      <c r="B56" s="155"/>
      <c r="C56" s="374"/>
      <c r="D56" s="155"/>
      <c r="E56" s="150"/>
      <c r="F56" s="155"/>
      <c r="G56" s="155"/>
      <c r="H56" s="155"/>
      <c r="I56" s="149"/>
      <c r="J56" s="141"/>
      <c r="K56" s="142"/>
      <c r="L56" s="143" t="s">
        <v>233</v>
      </c>
      <c r="M56" s="144" t="s">
        <v>233</v>
      </c>
      <c r="N56" s="172"/>
    </row>
    <row r="57" spans="2:14" ht="17.25" thickTop="1" thickBot="1">
      <c r="B57" s="155"/>
      <c r="C57" s="374"/>
      <c r="D57" s="155"/>
      <c r="E57" s="150"/>
      <c r="F57" s="155"/>
      <c r="G57" s="155"/>
      <c r="H57" s="155"/>
      <c r="I57" s="149"/>
      <c r="J57" s="145"/>
      <c r="K57" s="146" t="s">
        <v>234</v>
      </c>
      <c r="L57" s="147">
        <f>SUM(L4:L56)</f>
        <v>79538914763.73999</v>
      </c>
      <c r="M57" s="147">
        <f>SUM(M4:M56)</f>
        <v>90933859273.050018</v>
      </c>
      <c r="N57" s="244">
        <f>SUM(N4:N56)</f>
        <v>180</v>
      </c>
    </row>
    <row r="58" spans="2:14">
      <c r="B58" s="155"/>
      <c r="C58" s="374"/>
      <c r="D58" s="155"/>
      <c r="E58" s="150"/>
      <c r="F58" s="155"/>
      <c r="G58" s="155"/>
      <c r="H58" s="155"/>
      <c r="I58" s="149"/>
    </row>
    <row r="59" spans="2:14">
      <c r="B59" s="155"/>
      <c r="C59" s="374"/>
      <c r="D59" s="150"/>
      <c r="E59" s="150"/>
      <c r="F59" s="155"/>
      <c r="G59" s="155"/>
      <c r="H59" s="155"/>
      <c r="I59" s="149"/>
    </row>
    <row r="60" spans="2:14">
      <c r="B60" s="155"/>
      <c r="C60" s="374"/>
      <c r="D60" s="150"/>
      <c r="E60" s="150"/>
      <c r="F60" s="155"/>
      <c r="G60" s="155"/>
      <c r="H60" s="155"/>
      <c r="I60" s="149"/>
    </row>
    <row r="61" spans="2:14">
      <c r="B61" s="155"/>
      <c r="C61" s="374"/>
      <c r="D61" s="150"/>
      <c r="E61" s="150"/>
      <c r="F61" s="155"/>
      <c r="G61" s="155"/>
      <c r="H61" s="155"/>
      <c r="I61" s="149"/>
    </row>
    <row r="62" spans="2:14">
      <c r="B62" s="155"/>
      <c r="C62" s="374"/>
      <c r="D62" s="150"/>
      <c r="E62" s="150"/>
      <c r="F62" s="155"/>
      <c r="G62" s="155"/>
      <c r="H62" s="155"/>
      <c r="I62" s="149"/>
    </row>
    <row r="63" spans="2:14">
      <c r="B63" s="155"/>
      <c r="C63" s="374"/>
      <c r="D63" s="150"/>
      <c r="E63" s="150"/>
      <c r="F63" s="155"/>
      <c r="G63" s="155"/>
      <c r="H63" s="155"/>
      <c r="I63" s="149"/>
      <c r="L63" s="373"/>
    </row>
    <row r="64" spans="2:14">
      <c r="B64" s="149"/>
      <c r="C64" s="155"/>
      <c r="D64" s="149"/>
      <c r="E64" s="149"/>
      <c r="F64" s="149"/>
      <c r="G64" s="149"/>
      <c r="H64" s="149"/>
      <c r="I64" s="149"/>
      <c r="L64" s="373"/>
    </row>
    <row r="65" spans="2:9">
      <c r="B65" s="155"/>
      <c r="C65" s="155"/>
      <c r="D65" s="149"/>
      <c r="E65" s="149"/>
      <c r="F65" s="155"/>
      <c r="G65" s="155"/>
      <c r="H65" s="155"/>
      <c r="I65" s="149"/>
    </row>
    <row r="66" spans="2:9">
      <c r="B66" s="155"/>
      <c r="C66" s="155"/>
      <c r="D66" s="149"/>
      <c r="E66" s="149"/>
      <c r="F66" s="155"/>
      <c r="G66" s="155"/>
      <c r="H66" s="155"/>
      <c r="I66" s="149"/>
    </row>
    <row r="67" spans="2:9">
      <c r="B67" s="155"/>
      <c r="C67" s="155"/>
      <c r="D67" s="149"/>
      <c r="E67" s="149"/>
      <c r="F67" s="155"/>
      <c r="G67" s="155"/>
      <c r="H67" s="155"/>
      <c r="I67" s="149"/>
    </row>
    <row r="71" spans="2:9">
      <c r="B71" s="136"/>
      <c r="F71" s="136"/>
      <c r="G71" s="136"/>
      <c r="H71" s="136"/>
    </row>
    <row r="72" spans="2:9">
      <c r="B72" s="136"/>
      <c r="F72" s="136"/>
      <c r="G72" s="136"/>
      <c r="H72" s="136"/>
    </row>
    <row r="73" spans="2:9">
      <c r="B73" s="136"/>
      <c r="F73" s="136"/>
      <c r="G73" s="136"/>
      <c r="H73" s="136"/>
    </row>
    <row r="74" spans="2:9">
      <c r="B74" s="136"/>
      <c r="F74" s="136"/>
      <c r="G74" s="136"/>
      <c r="H74" s="136"/>
    </row>
    <row r="75" spans="2:9">
      <c r="B75" s="136"/>
      <c r="F75" s="136"/>
      <c r="G75" s="136"/>
      <c r="H75" s="136"/>
    </row>
    <row r="76" spans="2:9">
      <c r="B76" s="136"/>
      <c r="F76" s="136"/>
      <c r="G76" s="136"/>
      <c r="H76" s="136"/>
    </row>
    <row r="77" spans="2:9">
      <c r="B77" s="136"/>
      <c r="F77" s="136"/>
      <c r="G77" s="136"/>
      <c r="H77" s="136"/>
    </row>
    <row r="78" spans="2:9">
      <c r="B78" s="136"/>
      <c r="F78" s="136"/>
      <c r="G78" s="136"/>
      <c r="H78" s="136"/>
    </row>
    <row r="79" spans="2:9">
      <c r="B79" s="136"/>
      <c r="F79" s="136"/>
      <c r="G79" s="136"/>
      <c r="H79" s="136"/>
    </row>
    <row r="80" spans="2:9">
      <c r="B80" s="136"/>
      <c r="F80" s="136"/>
      <c r="G80" s="136"/>
      <c r="H80" s="136"/>
    </row>
    <row r="81" spans="2:8">
      <c r="B81" s="136"/>
      <c r="F81" s="136"/>
      <c r="G81" s="136"/>
      <c r="H81" s="136"/>
    </row>
    <row r="82" spans="2:8">
      <c r="B82" s="136"/>
      <c r="F82" s="136"/>
      <c r="G82" s="136"/>
      <c r="H82" s="136"/>
    </row>
    <row r="83" spans="2:8">
      <c r="B83" s="136"/>
      <c r="F83" s="136"/>
      <c r="G83" s="136"/>
      <c r="H83" s="136"/>
    </row>
    <row r="84" spans="2:8">
      <c r="B84" s="136"/>
      <c r="F84" s="136"/>
      <c r="G84" s="136"/>
      <c r="H84" s="136"/>
    </row>
    <row r="85" spans="2:8">
      <c r="B85" s="136"/>
      <c r="F85" s="136"/>
      <c r="G85" s="136"/>
      <c r="H85" s="136"/>
    </row>
  </sheetData>
  <phoneticPr fontId="2" type="noConversion"/>
  <pageMargins left="0.7" right="0.7" top="0.75" bottom="0.75" header="0.3" footer="0.3"/>
  <pageSetup paperSize="9" scale="50" fitToHeight="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W165"/>
  <sheetViews>
    <sheetView zoomScale="75" zoomScaleNormal="75" workbookViewId="0">
      <pane xSplit="2" ySplit="4" topLeftCell="DI65" activePane="bottomRight" state="frozen"/>
      <selection pane="topRight" activeCell="C1" sqref="C1"/>
      <selection pane="bottomLeft" activeCell="A5" sqref="A5"/>
      <selection pane="bottomRight" activeCell="DU99" sqref="DU99"/>
    </sheetView>
  </sheetViews>
  <sheetFormatPr defaultColWidth="10.25" defaultRowHeight="15.75"/>
  <cols>
    <col min="1" max="1" width="12.125" style="268" customWidth="1"/>
    <col min="2" max="2" width="3.75" style="268" customWidth="1"/>
    <col min="3" max="3" width="12.125" style="184" customWidth="1"/>
    <col min="4" max="4" width="17.75" style="184" customWidth="1"/>
    <col min="5" max="5" width="12.125" style="184" customWidth="1"/>
    <col min="6" max="6" width="6.5" style="184" customWidth="1"/>
    <col min="7" max="7" width="17.75" style="184" customWidth="1"/>
    <col min="8" max="8" width="12.125" style="184" customWidth="1"/>
    <col min="9" max="9" width="6.5" style="184" customWidth="1"/>
    <col min="10" max="10" width="3.75" style="43" customWidth="1"/>
    <col min="11" max="11" width="12.125" style="184" customWidth="1"/>
    <col min="12" max="12" width="17.75" style="184" customWidth="1"/>
    <col min="13" max="13" width="12.125" style="184" customWidth="1"/>
    <col min="14" max="14" width="6.5" style="184" customWidth="1"/>
    <col min="15" max="15" width="17.75" style="184" customWidth="1"/>
    <col min="16" max="16" width="12.125" style="184" customWidth="1"/>
    <col min="17" max="17" width="6.5" style="184" customWidth="1"/>
    <col min="18" max="18" width="17.75" style="184" customWidth="1"/>
    <col min="19" max="19" width="12.125" style="184" customWidth="1"/>
    <col min="20" max="20" width="6.5" style="184" customWidth="1"/>
    <col min="21" max="21" width="10.25" style="43"/>
    <col min="22" max="22" width="12.125" style="43" customWidth="1"/>
    <col min="23" max="23" width="17.75" style="43" customWidth="1"/>
    <col min="24" max="24" width="12.125" style="43" customWidth="1"/>
    <col min="25" max="25" width="6.5" style="43" customWidth="1"/>
    <col min="26" max="26" width="17.75" style="43" customWidth="1"/>
    <col min="27" max="27" width="12.125" style="43" customWidth="1"/>
    <col min="28" max="28" width="6.5" style="43" customWidth="1"/>
    <col min="29" max="29" width="17.75" style="43" customWidth="1"/>
    <col min="30" max="30" width="12.125" style="43" customWidth="1"/>
    <col min="31" max="31" width="6.5" style="43" customWidth="1"/>
    <col min="32" max="32" width="17.75" style="43" customWidth="1"/>
    <col min="33" max="33" width="12.125" style="43" customWidth="1"/>
    <col min="34" max="34" width="6.5" style="43" customWidth="1"/>
    <col min="35" max="36" width="10.25" style="43"/>
    <col min="37" max="37" width="12" style="43" bestFit="1" customWidth="1"/>
    <col min="38" max="39" width="10.25" style="43"/>
    <col min="40" max="40" width="12" style="43" bestFit="1" customWidth="1"/>
    <col min="41" max="42" width="10.25" style="43"/>
    <col min="43" max="43" width="12" style="43" bestFit="1" customWidth="1"/>
    <col min="44" max="45" width="10.25" style="43"/>
    <col min="46" max="46" width="12" style="43" bestFit="1" customWidth="1"/>
    <col min="47" max="90" width="10.25" style="43"/>
    <col min="91" max="93" width="10.25" style="729"/>
    <col min="94" max="110" width="10.25" style="43"/>
    <col min="111" max="113" width="10.25" style="729"/>
    <col min="114" max="121" width="10.25" style="43"/>
    <col min="122" max="124" width="10.25" style="547"/>
    <col min="125" max="16384" width="10.25" style="43"/>
  </cols>
  <sheetData>
    <row r="1" spans="1:127" ht="16.5" thickBot="1">
      <c r="DR1" s="43"/>
      <c r="DS1" s="43"/>
      <c r="DT1" s="43"/>
    </row>
    <row r="2" spans="1:127" ht="17.25" customHeight="1" thickBot="1">
      <c r="A2" s="903" t="s">
        <v>376</v>
      </c>
      <c r="B2" s="43"/>
      <c r="C2" s="906" t="s">
        <v>509</v>
      </c>
      <c r="D2" s="907"/>
      <c r="E2" s="907"/>
      <c r="F2" s="907"/>
      <c r="G2" s="907"/>
      <c r="H2" s="907"/>
      <c r="I2" s="908"/>
      <c r="K2" s="906" t="s">
        <v>512</v>
      </c>
      <c r="L2" s="907"/>
      <c r="M2" s="907"/>
      <c r="N2" s="907"/>
      <c r="O2" s="907"/>
      <c r="P2" s="907"/>
      <c r="Q2" s="907"/>
      <c r="R2" s="907"/>
      <c r="S2" s="907"/>
      <c r="T2" s="908"/>
      <c r="V2" s="906" t="s">
        <v>377</v>
      </c>
      <c r="W2" s="907"/>
      <c r="X2" s="907"/>
      <c r="Y2" s="907"/>
      <c r="Z2" s="907"/>
      <c r="AA2" s="907"/>
      <c r="AB2" s="907"/>
      <c r="AC2" s="907"/>
      <c r="AD2" s="907"/>
      <c r="AE2" s="907"/>
      <c r="AF2" s="907"/>
      <c r="AG2" s="907"/>
      <c r="AH2" s="908"/>
      <c r="AJ2" s="906" t="s">
        <v>378</v>
      </c>
      <c r="AK2" s="907"/>
      <c r="AL2" s="907"/>
      <c r="AM2" s="907"/>
      <c r="AN2" s="907"/>
      <c r="AO2" s="907"/>
      <c r="AP2" s="907"/>
      <c r="AQ2" s="907"/>
      <c r="AR2" s="907"/>
      <c r="AS2" s="907"/>
      <c r="AT2" s="907"/>
      <c r="AU2" s="907"/>
      <c r="AV2" s="908"/>
      <c r="AX2" s="906" t="s">
        <v>453</v>
      </c>
      <c r="AY2" s="907"/>
      <c r="AZ2" s="907"/>
      <c r="BA2" s="907"/>
      <c r="BB2" s="907"/>
      <c r="BC2" s="907"/>
      <c r="BD2" s="907"/>
      <c r="BE2" s="907"/>
      <c r="BF2" s="907"/>
      <c r="BG2" s="907"/>
      <c r="BH2" s="907"/>
      <c r="BI2" s="907"/>
      <c r="BJ2" s="907"/>
      <c r="BK2" s="907"/>
      <c r="BL2" s="907"/>
      <c r="BM2" s="908"/>
      <c r="BO2" s="906" t="s">
        <v>484</v>
      </c>
      <c r="BP2" s="907"/>
      <c r="BQ2" s="907"/>
      <c r="BR2" s="907"/>
      <c r="BS2" s="907"/>
      <c r="BT2" s="907"/>
      <c r="BU2" s="907"/>
      <c r="BV2" s="907"/>
      <c r="BW2" s="907"/>
      <c r="BX2" s="907"/>
      <c r="BY2" s="907"/>
      <c r="BZ2" s="907"/>
      <c r="CA2" s="907"/>
      <c r="CB2" s="907"/>
      <c r="CC2" s="907"/>
      <c r="CD2" s="908"/>
      <c r="CF2" s="906" t="s">
        <v>583</v>
      </c>
      <c r="CG2" s="907"/>
      <c r="CH2" s="907"/>
      <c r="CI2" s="907"/>
      <c r="CJ2" s="907"/>
      <c r="CK2" s="907"/>
      <c r="CL2" s="907"/>
      <c r="CM2" s="907"/>
      <c r="CN2" s="907"/>
      <c r="CO2" s="907"/>
      <c r="CP2" s="907"/>
      <c r="CQ2" s="907"/>
      <c r="CR2" s="908"/>
      <c r="CT2" s="906" t="s">
        <v>588</v>
      </c>
      <c r="CU2" s="907"/>
      <c r="CV2" s="907"/>
      <c r="CW2" s="907"/>
      <c r="CX2" s="907"/>
      <c r="CY2" s="907"/>
      <c r="CZ2" s="907"/>
      <c r="DA2" s="907"/>
      <c r="DB2" s="907"/>
      <c r="DC2" s="907"/>
      <c r="DD2" s="907"/>
      <c r="DE2" s="907"/>
      <c r="DF2" s="907"/>
      <c r="DG2" s="907"/>
      <c r="DH2" s="907"/>
      <c r="DI2" s="908"/>
      <c r="DK2" s="906" t="s">
        <v>500</v>
      </c>
      <c r="DL2" s="907"/>
      <c r="DM2" s="907"/>
      <c r="DN2" s="907"/>
      <c r="DO2" s="907"/>
      <c r="DP2" s="907"/>
      <c r="DQ2" s="907"/>
      <c r="DR2" s="907"/>
      <c r="DS2" s="907"/>
      <c r="DT2" s="907"/>
      <c r="DU2" s="907"/>
      <c r="DV2" s="907"/>
      <c r="DW2" s="908"/>
    </row>
    <row r="3" spans="1:127" ht="16.5" customHeight="1">
      <c r="A3" s="904"/>
      <c r="B3" s="269"/>
      <c r="C3" s="909" t="s">
        <v>379</v>
      </c>
      <c r="D3" s="911" t="s">
        <v>380</v>
      </c>
      <c r="E3" s="912"/>
      <c r="F3" s="913"/>
      <c r="G3" s="914" t="s">
        <v>381</v>
      </c>
      <c r="H3" s="915"/>
      <c r="I3" s="916"/>
      <c r="K3" s="917" t="s">
        <v>379</v>
      </c>
      <c r="L3" s="919" t="s">
        <v>297</v>
      </c>
      <c r="M3" s="919"/>
      <c r="N3" s="920"/>
      <c r="O3" s="924" t="s">
        <v>275</v>
      </c>
      <c r="P3" s="919"/>
      <c r="Q3" s="919"/>
      <c r="R3" s="925" t="s">
        <v>382</v>
      </c>
      <c r="S3" s="926"/>
      <c r="T3" s="927"/>
      <c r="V3" s="917" t="s">
        <v>379</v>
      </c>
      <c r="W3" s="912" t="s">
        <v>383</v>
      </c>
      <c r="X3" s="912"/>
      <c r="Y3" s="913"/>
      <c r="Z3" s="912" t="s">
        <v>384</v>
      </c>
      <c r="AA3" s="912"/>
      <c r="AB3" s="913"/>
      <c r="AC3" s="912" t="s">
        <v>385</v>
      </c>
      <c r="AD3" s="912"/>
      <c r="AE3" s="913"/>
      <c r="AF3" s="928" t="s">
        <v>386</v>
      </c>
      <c r="AG3" s="929"/>
      <c r="AH3" s="930"/>
      <c r="AJ3" s="917" t="s">
        <v>379</v>
      </c>
      <c r="AK3" s="912" t="s">
        <v>387</v>
      </c>
      <c r="AL3" s="912"/>
      <c r="AM3" s="913"/>
      <c r="AN3" s="912" t="s">
        <v>388</v>
      </c>
      <c r="AO3" s="912"/>
      <c r="AP3" s="913"/>
      <c r="AQ3" s="912" t="s">
        <v>389</v>
      </c>
      <c r="AR3" s="912"/>
      <c r="AS3" s="913"/>
      <c r="AT3" s="921" t="s">
        <v>488</v>
      </c>
      <c r="AU3" s="922"/>
      <c r="AV3" s="923"/>
      <c r="AX3" s="917" t="s">
        <v>379</v>
      </c>
      <c r="AY3" s="912" t="s">
        <v>455</v>
      </c>
      <c r="AZ3" s="912"/>
      <c r="BA3" s="913"/>
      <c r="BB3" s="912" t="s">
        <v>457</v>
      </c>
      <c r="BC3" s="912"/>
      <c r="BD3" s="913"/>
      <c r="BE3" s="912" t="s">
        <v>459</v>
      </c>
      <c r="BF3" s="912"/>
      <c r="BG3" s="913"/>
      <c r="BH3" s="912" t="s">
        <v>461</v>
      </c>
      <c r="BI3" s="912"/>
      <c r="BJ3" s="913"/>
      <c r="BK3" s="931" t="s">
        <v>463</v>
      </c>
      <c r="BL3" s="931"/>
      <c r="BM3" s="932"/>
      <c r="BO3" s="917" t="s">
        <v>379</v>
      </c>
      <c r="BP3" s="933" t="s">
        <v>486</v>
      </c>
      <c r="BQ3" s="912"/>
      <c r="BR3" s="913"/>
      <c r="BS3" s="912" t="s">
        <v>489</v>
      </c>
      <c r="BT3" s="912"/>
      <c r="BU3" s="913"/>
      <c r="BV3" s="901" t="s">
        <v>483</v>
      </c>
      <c r="BW3" s="901"/>
      <c r="BX3" s="902"/>
      <c r="BY3" s="912" t="s">
        <v>480</v>
      </c>
      <c r="BZ3" s="912"/>
      <c r="CA3" s="913"/>
      <c r="CB3" s="901" t="s">
        <v>45</v>
      </c>
      <c r="CC3" s="901"/>
      <c r="CD3" s="902"/>
      <c r="CF3" s="917" t="s">
        <v>379</v>
      </c>
      <c r="CG3" s="934" t="s">
        <v>584</v>
      </c>
      <c r="CH3" s="931"/>
      <c r="CI3" s="932"/>
      <c r="CJ3" s="912" t="s">
        <v>578</v>
      </c>
      <c r="CK3" s="912"/>
      <c r="CL3" s="913"/>
      <c r="CM3" s="935" t="s">
        <v>218</v>
      </c>
      <c r="CN3" s="935"/>
      <c r="CO3" s="936"/>
      <c r="CP3" s="912" t="s">
        <v>226</v>
      </c>
      <c r="CQ3" s="912"/>
      <c r="CR3" s="913"/>
      <c r="CT3" s="917" t="s">
        <v>379</v>
      </c>
      <c r="CU3" s="933" t="s">
        <v>213</v>
      </c>
      <c r="CV3" s="912"/>
      <c r="CW3" s="913"/>
      <c r="CX3" s="912" t="s">
        <v>203</v>
      </c>
      <c r="CY3" s="912"/>
      <c r="CZ3" s="913"/>
      <c r="DA3" s="937" t="s">
        <v>590</v>
      </c>
      <c r="DB3" s="937"/>
      <c r="DC3" s="938"/>
      <c r="DD3" s="912" t="s">
        <v>161</v>
      </c>
      <c r="DE3" s="912"/>
      <c r="DF3" s="913"/>
      <c r="DG3" s="935" t="s">
        <v>568</v>
      </c>
      <c r="DH3" s="935"/>
      <c r="DI3" s="936"/>
      <c r="DK3" s="917" t="s">
        <v>379</v>
      </c>
      <c r="DL3" s="933" t="s">
        <v>208</v>
      </c>
      <c r="DM3" s="912"/>
      <c r="DN3" s="913"/>
      <c r="DO3" s="912" t="s">
        <v>212</v>
      </c>
      <c r="DP3" s="912"/>
      <c r="DQ3" s="913"/>
      <c r="DR3" s="939" t="s">
        <v>206</v>
      </c>
      <c r="DS3" s="940"/>
      <c r="DT3" s="941"/>
      <c r="DU3" s="912" t="s">
        <v>228</v>
      </c>
      <c r="DV3" s="912"/>
      <c r="DW3" s="913"/>
    </row>
    <row r="4" spans="1:127" ht="63.75" thickBot="1">
      <c r="A4" s="905"/>
      <c r="B4" s="269"/>
      <c r="C4" s="910"/>
      <c r="D4" s="145" t="s">
        <v>390</v>
      </c>
      <c r="E4" s="158" t="s">
        <v>391</v>
      </c>
      <c r="F4" s="270" t="s">
        <v>392</v>
      </c>
      <c r="G4" s="271" t="s">
        <v>390</v>
      </c>
      <c r="H4" s="272" t="s">
        <v>391</v>
      </c>
      <c r="I4" s="273" t="s">
        <v>392</v>
      </c>
      <c r="K4" s="918"/>
      <c r="L4" s="158" t="s">
        <v>390</v>
      </c>
      <c r="M4" s="158" t="s">
        <v>391</v>
      </c>
      <c r="N4" s="270" t="s">
        <v>392</v>
      </c>
      <c r="O4" s="145" t="s">
        <v>390</v>
      </c>
      <c r="P4" s="158" t="s">
        <v>391</v>
      </c>
      <c r="Q4" s="274" t="s">
        <v>392</v>
      </c>
      <c r="R4" s="275" t="s">
        <v>390</v>
      </c>
      <c r="S4" s="276" t="s">
        <v>391</v>
      </c>
      <c r="T4" s="277" t="s">
        <v>392</v>
      </c>
      <c r="V4" s="918"/>
      <c r="W4" s="158" t="s">
        <v>390</v>
      </c>
      <c r="X4" s="158" t="s">
        <v>391</v>
      </c>
      <c r="Y4" s="270" t="s">
        <v>392</v>
      </c>
      <c r="Z4" s="158" t="s">
        <v>390</v>
      </c>
      <c r="AA4" s="158" t="s">
        <v>391</v>
      </c>
      <c r="AB4" s="270" t="s">
        <v>392</v>
      </c>
      <c r="AC4" s="145" t="s">
        <v>390</v>
      </c>
      <c r="AD4" s="158" t="s">
        <v>391</v>
      </c>
      <c r="AE4" s="274" t="s">
        <v>392</v>
      </c>
      <c r="AF4" s="278" t="s">
        <v>390</v>
      </c>
      <c r="AG4" s="279" t="s">
        <v>391</v>
      </c>
      <c r="AH4" s="280" t="s">
        <v>393</v>
      </c>
      <c r="AJ4" s="918"/>
      <c r="AK4" s="158" t="s">
        <v>390</v>
      </c>
      <c r="AL4" s="158" t="s">
        <v>391</v>
      </c>
      <c r="AM4" s="270" t="s">
        <v>392</v>
      </c>
      <c r="AN4" s="158" t="s">
        <v>390</v>
      </c>
      <c r="AO4" s="158" t="s">
        <v>391</v>
      </c>
      <c r="AP4" s="270" t="s">
        <v>392</v>
      </c>
      <c r="AQ4" s="145" t="s">
        <v>390</v>
      </c>
      <c r="AR4" s="158" t="s">
        <v>391</v>
      </c>
      <c r="AS4" s="274" t="s">
        <v>392</v>
      </c>
      <c r="AT4" s="281" t="s">
        <v>390</v>
      </c>
      <c r="AU4" s="282" t="s">
        <v>391</v>
      </c>
      <c r="AV4" s="283" t="s">
        <v>393</v>
      </c>
      <c r="AX4" s="918"/>
      <c r="AY4" s="158" t="s">
        <v>390</v>
      </c>
      <c r="AZ4" s="158" t="s">
        <v>391</v>
      </c>
      <c r="BA4" s="270" t="s">
        <v>392</v>
      </c>
      <c r="BB4" s="158" t="s">
        <v>390</v>
      </c>
      <c r="BC4" s="158" t="s">
        <v>391</v>
      </c>
      <c r="BD4" s="270" t="s">
        <v>392</v>
      </c>
      <c r="BE4" s="145" t="s">
        <v>390</v>
      </c>
      <c r="BF4" s="158" t="s">
        <v>391</v>
      </c>
      <c r="BG4" s="274" t="s">
        <v>392</v>
      </c>
      <c r="BH4" s="145" t="s">
        <v>390</v>
      </c>
      <c r="BI4" s="158" t="s">
        <v>391</v>
      </c>
      <c r="BJ4" s="274" t="s">
        <v>392</v>
      </c>
      <c r="BK4" s="428" t="s">
        <v>390</v>
      </c>
      <c r="BL4" s="429" t="s">
        <v>391</v>
      </c>
      <c r="BM4" s="430" t="s">
        <v>392</v>
      </c>
      <c r="BO4" s="918"/>
      <c r="BP4" s="158" t="s">
        <v>390</v>
      </c>
      <c r="BQ4" s="158" t="s">
        <v>391</v>
      </c>
      <c r="BR4" s="270" t="s">
        <v>148</v>
      </c>
      <c r="BS4" s="158" t="s">
        <v>390</v>
      </c>
      <c r="BT4" s="158" t="s">
        <v>391</v>
      </c>
      <c r="BU4" s="270" t="s">
        <v>148</v>
      </c>
      <c r="BV4" s="470" t="s">
        <v>390</v>
      </c>
      <c r="BW4" s="471" t="s">
        <v>391</v>
      </c>
      <c r="BX4" s="472" t="s">
        <v>148</v>
      </c>
      <c r="BY4" s="145" t="s">
        <v>390</v>
      </c>
      <c r="BZ4" s="158" t="s">
        <v>391</v>
      </c>
      <c r="CA4" s="274" t="s">
        <v>148</v>
      </c>
      <c r="CB4" s="470" t="s">
        <v>390</v>
      </c>
      <c r="CC4" s="471" t="s">
        <v>391</v>
      </c>
      <c r="CD4" s="489" t="s">
        <v>148</v>
      </c>
      <c r="CF4" s="918"/>
      <c r="CG4" s="429" t="s">
        <v>390</v>
      </c>
      <c r="CH4" s="429" t="s">
        <v>391</v>
      </c>
      <c r="CI4" s="744" t="s">
        <v>148</v>
      </c>
      <c r="CJ4" s="158" t="s">
        <v>390</v>
      </c>
      <c r="CK4" s="158" t="s">
        <v>391</v>
      </c>
      <c r="CL4" s="270" t="s">
        <v>148</v>
      </c>
      <c r="CM4" s="730" t="s">
        <v>390</v>
      </c>
      <c r="CN4" s="731" t="s">
        <v>391</v>
      </c>
      <c r="CO4" s="55" t="s">
        <v>148</v>
      </c>
      <c r="CP4" s="145" t="s">
        <v>390</v>
      </c>
      <c r="CQ4" s="158" t="s">
        <v>391</v>
      </c>
      <c r="CR4" s="270" t="s">
        <v>148</v>
      </c>
      <c r="CT4" s="918"/>
      <c r="CU4" s="158" t="s">
        <v>390</v>
      </c>
      <c r="CV4" s="158" t="s">
        <v>391</v>
      </c>
      <c r="CW4" s="270" t="s">
        <v>148</v>
      </c>
      <c r="CX4" s="158" t="s">
        <v>390</v>
      </c>
      <c r="CY4" s="158" t="s">
        <v>391</v>
      </c>
      <c r="CZ4" s="270" t="s">
        <v>148</v>
      </c>
      <c r="DA4" s="751" t="s">
        <v>390</v>
      </c>
      <c r="DB4" s="752" t="s">
        <v>391</v>
      </c>
      <c r="DC4" s="753" t="s">
        <v>148</v>
      </c>
      <c r="DD4" s="145" t="s">
        <v>390</v>
      </c>
      <c r="DE4" s="158" t="s">
        <v>391</v>
      </c>
      <c r="DF4" s="274" t="s">
        <v>148</v>
      </c>
      <c r="DG4" s="730" t="s">
        <v>390</v>
      </c>
      <c r="DH4" s="731" t="s">
        <v>391</v>
      </c>
      <c r="DI4" s="750" t="s">
        <v>148</v>
      </c>
      <c r="DK4" s="918"/>
      <c r="DL4" s="158" t="s">
        <v>390</v>
      </c>
      <c r="DM4" s="158" t="s">
        <v>391</v>
      </c>
      <c r="DN4" s="270" t="s">
        <v>148</v>
      </c>
      <c r="DO4" s="158" t="s">
        <v>390</v>
      </c>
      <c r="DP4" s="158" t="s">
        <v>391</v>
      </c>
      <c r="DQ4" s="270" t="s">
        <v>148</v>
      </c>
      <c r="DR4" s="548" t="s">
        <v>390</v>
      </c>
      <c r="DS4" s="549" t="s">
        <v>391</v>
      </c>
      <c r="DT4" s="550" t="s">
        <v>148</v>
      </c>
      <c r="DU4" s="145" t="s">
        <v>390</v>
      </c>
      <c r="DV4" s="158" t="s">
        <v>391</v>
      </c>
      <c r="DW4" s="546" t="s">
        <v>148</v>
      </c>
    </row>
    <row r="5" spans="1:127">
      <c r="A5" s="284" t="s">
        <v>394</v>
      </c>
      <c r="B5" s="269"/>
      <c r="C5" s="285">
        <v>0.88</v>
      </c>
      <c r="D5" s="285">
        <v>0.05</v>
      </c>
      <c r="E5" s="286">
        <f t="shared" ref="E5:E78" si="0">D5-C5</f>
        <v>-0.83</v>
      </c>
      <c r="F5" s="287">
        <v>2</v>
      </c>
      <c r="G5" s="288">
        <v>0.71</v>
      </c>
      <c r="H5" s="288">
        <f t="shared" ref="H5:H42" si="1">G5-C5</f>
        <v>-0.17000000000000004</v>
      </c>
      <c r="I5" s="289">
        <v>1</v>
      </c>
      <c r="K5" s="285" t="s">
        <v>395</v>
      </c>
      <c r="L5" s="290" t="s">
        <v>395</v>
      </c>
      <c r="M5" s="291" t="s">
        <v>395</v>
      </c>
      <c r="N5" s="291" t="s">
        <v>395</v>
      </c>
      <c r="O5" s="290" t="s">
        <v>395</v>
      </c>
      <c r="P5" s="291" t="s">
        <v>395</v>
      </c>
      <c r="Q5" s="292" t="s">
        <v>395</v>
      </c>
      <c r="R5" s="293" t="s">
        <v>395</v>
      </c>
      <c r="S5" s="294" t="s">
        <v>395</v>
      </c>
      <c r="T5" s="295" t="s">
        <v>395</v>
      </c>
      <c r="V5" s="290" t="s">
        <v>395</v>
      </c>
      <c r="W5" s="290" t="s">
        <v>264</v>
      </c>
      <c r="X5" s="291" t="s">
        <v>264</v>
      </c>
      <c r="Y5" s="291" t="s">
        <v>264</v>
      </c>
      <c r="Z5" s="290" t="s">
        <v>264</v>
      </c>
      <c r="AA5" s="291" t="s">
        <v>264</v>
      </c>
      <c r="AB5" s="291" t="s">
        <v>264</v>
      </c>
      <c r="AC5" s="290" t="s">
        <v>264</v>
      </c>
      <c r="AD5" s="291" t="s">
        <v>264</v>
      </c>
      <c r="AE5" s="292" t="s">
        <v>264</v>
      </c>
      <c r="AF5" s="296" t="s">
        <v>264</v>
      </c>
      <c r="AG5" s="297" t="s">
        <v>264</v>
      </c>
      <c r="AH5" s="298" t="s">
        <v>264</v>
      </c>
      <c r="AJ5" s="290" t="s">
        <v>395</v>
      </c>
      <c r="AK5" s="290" t="s">
        <v>264</v>
      </c>
      <c r="AL5" s="291" t="s">
        <v>264</v>
      </c>
      <c r="AM5" s="291" t="s">
        <v>264</v>
      </c>
      <c r="AN5" s="290" t="s">
        <v>264</v>
      </c>
      <c r="AO5" s="291" t="s">
        <v>264</v>
      </c>
      <c r="AP5" s="291" t="s">
        <v>264</v>
      </c>
      <c r="AQ5" s="290" t="s">
        <v>264</v>
      </c>
      <c r="AR5" s="291" t="s">
        <v>264</v>
      </c>
      <c r="AS5" s="292" t="s">
        <v>264</v>
      </c>
      <c r="AT5" s="299" t="s">
        <v>264</v>
      </c>
      <c r="AU5" s="300" t="s">
        <v>264</v>
      </c>
      <c r="AV5" s="301" t="s">
        <v>264</v>
      </c>
      <c r="AX5" s="290" t="s">
        <v>395</v>
      </c>
      <c r="AY5" s="290" t="s">
        <v>264</v>
      </c>
      <c r="AZ5" s="291" t="s">
        <v>264</v>
      </c>
      <c r="BA5" s="291" t="s">
        <v>264</v>
      </c>
      <c r="BB5" s="290" t="s">
        <v>264</v>
      </c>
      <c r="BC5" s="291" t="s">
        <v>264</v>
      </c>
      <c r="BD5" s="291" t="s">
        <v>264</v>
      </c>
      <c r="BE5" s="290" t="s">
        <v>264</v>
      </c>
      <c r="BF5" s="291" t="s">
        <v>264</v>
      </c>
      <c r="BG5" s="292" t="s">
        <v>264</v>
      </c>
      <c r="BH5" s="290" t="s">
        <v>264</v>
      </c>
      <c r="BI5" s="291" t="s">
        <v>264</v>
      </c>
      <c r="BJ5" s="292" t="s">
        <v>264</v>
      </c>
      <c r="BK5" s="431" t="s">
        <v>264</v>
      </c>
      <c r="BL5" s="432" t="s">
        <v>264</v>
      </c>
      <c r="BM5" s="433" t="s">
        <v>264</v>
      </c>
      <c r="BO5" s="290" t="s">
        <v>233</v>
      </c>
      <c r="BP5" s="290" t="s">
        <v>264</v>
      </c>
      <c r="BQ5" s="291" t="s">
        <v>264</v>
      </c>
      <c r="BR5" s="291" t="s">
        <v>264</v>
      </c>
      <c r="BS5" s="290" t="s">
        <v>264</v>
      </c>
      <c r="BT5" s="291" t="s">
        <v>264</v>
      </c>
      <c r="BU5" s="291" t="s">
        <v>264</v>
      </c>
      <c r="BV5" s="473" t="s">
        <v>264</v>
      </c>
      <c r="BW5" s="474" t="s">
        <v>264</v>
      </c>
      <c r="BX5" s="475" t="s">
        <v>264</v>
      </c>
      <c r="BY5" s="290" t="s">
        <v>264</v>
      </c>
      <c r="BZ5" s="291" t="s">
        <v>264</v>
      </c>
      <c r="CA5" s="292" t="s">
        <v>264</v>
      </c>
      <c r="CB5" s="473" t="s">
        <v>264</v>
      </c>
      <c r="CC5" s="474" t="s">
        <v>264</v>
      </c>
      <c r="CD5" s="475" t="s">
        <v>264</v>
      </c>
      <c r="CF5" s="290" t="s">
        <v>233</v>
      </c>
      <c r="CG5" s="431" t="s">
        <v>264</v>
      </c>
      <c r="CH5" s="432" t="s">
        <v>264</v>
      </c>
      <c r="CI5" s="432" t="s">
        <v>264</v>
      </c>
      <c r="CJ5" s="290" t="s">
        <v>264</v>
      </c>
      <c r="CK5" s="291" t="s">
        <v>264</v>
      </c>
      <c r="CL5" s="291" t="s">
        <v>264</v>
      </c>
      <c r="CM5" s="732" t="s">
        <v>264</v>
      </c>
      <c r="CN5" s="733" t="s">
        <v>264</v>
      </c>
      <c r="CO5" s="734" t="s">
        <v>264</v>
      </c>
      <c r="CP5" s="290" t="s">
        <v>264</v>
      </c>
      <c r="CQ5" s="291" t="s">
        <v>264</v>
      </c>
      <c r="CR5" s="292" t="s">
        <v>264</v>
      </c>
      <c r="CT5" s="290" t="s">
        <v>233</v>
      </c>
      <c r="CU5" s="290" t="s">
        <v>264</v>
      </c>
      <c r="CV5" s="291" t="s">
        <v>264</v>
      </c>
      <c r="CW5" s="291" t="s">
        <v>264</v>
      </c>
      <c r="CX5" s="290" t="s">
        <v>264</v>
      </c>
      <c r="CY5" s="291" t="s">
        <v>264</v>
      </c>
      <c r="CZ5" s="291" t="s">
        <v>264</v>
      </c>
      <c r="DA5" s="754" t="s">
        <v>264</v>
      </c>
      <c r="DB5" s="755" t="s">
        <v>264</v>
      </c>
      <c r="DC5" s="756" t="s">
        <v>264</v>
      </c>
      <c r="DD5" s="290" t="s">
        <v>264</v>
      </c>
      <c r="DE5" s="291" t="s">
        <v>264</v>
      </c>
      <c r="DF5" s="292" t="s">
        <v>264</v>
      </c>
      <c r="DG5" s="732" t="s">
        <v>264</v>
      </c>
      <c r="DH5" s="733" t="s">
        <v>264</v>
      </c>
      <c r="DI5" s="734" t="s">
        <v>264</v>
      </c>
      <c r="DK5" s="290" t="s">
        <v>233</v>
      </c>
      <c r="DL5" s="290" t="s">
        <v>264</v>
      </c>
      <c r="DM5" s="291" t="s">
        <v>264</v>
      </c>
      <c r="DN5" s="291" t="s">
        <v>264</v>
      </c>
      <c r="DO5" s="290" t="s">
        <v>264</v>
      </c>
      <c r="DP5" s="291" t="s">
        <v>264</v>
      </c>
      <c r="DQ5" s="291" t="s">
        <v>264</v>
      </c>
      <c r="DR5" s="551" t="s">
        <v>264</v>
      </c>
      <c r="DS5" s="552" t="s">
        <v>264</v>
      </c>
      <c r="DT5" s="553" t="s">
        <v>264</v>
      </c>
      <c r="DU5" s="290" t="s">
        <v>264</v>
      </c>
      <c r="DV5" s="291" t="s">
        <v>264</v>
      </c>
      <c r="DW5" s="292" t="s">
        <v>264</v>
      </c>
    </row>
    <row r="6" spans="1:127">
      <c r="A6" s="302" t="s">
        <v>396</v>
      </c>
      <c r="B6" s="269"/>
      <c r="C6" s="303">
        <v>6.62</v>
      </c>
      <c r="D6" s="303">
        <v>5.78</v>
      </c>
      <c r="E6" s="304">
        <f t="shared" si="0"/>
        <v>-0.83999999999999986</v>
      </c>
      <c r="F6" s="305">
        <v>2</v>
      </c>
      <c r="G6" s="306">
        <v>6.69</v>
      </c>
      <c r="H6" s="306">
        <f t="shared" si="1"/>
        <v>7.0000000000000284E-2</v>
      </c>
      <c r="I6" s="307">
        <v>1</v>
      </c>
      <c r="K6" s="303" t="s">
        <v>395</v>
      </c>
      <c r="L6" s="303" t="s">
        <v>395</v>
      </c>
      <c r="M6" s="304" t="s">
        <v>395</v>
      </c>
      <c r="N6" s="304" t="s">
        <v>395</v>
      </c>
      <c r="O6" s="303" t="s">
        <v>395</v>
      </c>
      <c r="P6" s="304" t="s">
        <v>395</v>
      </c>
      <c r="Q6" s="305" t="s">
        <v>395</v>
      </c>
      <c r="R6" s="308" t="s">
        <v>395</v>
      </c>
      <c r="S6" s="309" t="s">
        <v>395</v>
      </c>
      <c r="T6" s="310" t="s">
        <v>395</v>
      </c>
      <c r="V6" s="303" t="s">
        <v>395</v>
      </c>
      <c r="W6" s="303" t="s">
        <v>264</v>
      </c>
      <c r="X6" s="304" t="s">
        <v>264</v>
      </c>
      <c r="Y6" s="304" t="s">
        <v>264</v>
      </c>
      <c r="Z6" s="303" t="s">
        <v>264</v>
      </c>
      <c r="AA6" s="304" t="s">
        <v>264</v>
      </c>
      <c r="AB6" s="304" t="s">
        <v>264</v>
      </c>
      <c r="AC6" s="303" t="s">
        <v>264</v>
      </c>
      <c r="AD6" s="304" t="s">
        <v>264</v>
      </c>
      <c r="AE6" s="305" t="s">
        <v>264</v>
      </c>
      <c r="AF6" s="311" t="s">
        <v>264</v>
      </c>
      <c r="AG6" s="312" t="s">
        <v>264</v>
      </c>
      <c r="AH6" s="313" t="s">
        <v>264</v>
      </c>
      <c r="AJ6" s="303" t="s">
        <v>395</v>
      </c>
      <c r="AK6" s="303" t="s">
        <v>264</v>
      </c>
      <c r="AL6" s="304" t="s">
        <v>264</v>
      </c>
      <c r="AM6" s="304" t="s">
        <v>264</v>
      </c>
      <c r="AN6" s="303" t="s">
        <v>264</v>
      </c>
      <c r="AO6" s="304" t="s">
        <v>264</v>
      </c>
      <c r="AP6" s="304" t="s">
        <v>264</v>
      </c>
      <c r="AQ6" s="303" t="s">
        <v>264</v>
      </c>
      <c r="AR6" s="304" t="s">
        <v>264</v>
      </c>
      <c r="AS6" s="305" t="s">
        <v>264</v>
      </c>
      <c r="AT6" s="314" t="s">
        <v>264</v>
      </c>
      <c r="AU6" s="315" t="s">
        <v>264</v>
      </c>
      <c r="AV6" s="316" t="s">
        <v>264</v>
      </c>
      <c r="AX6" s="303" t="s">
        <v>395</v>
      </c>
      <c r="AY6" s="303" t="s">
        <v>264</v>
      </c>
      <c r="AZ6" s="304" t="s">
        <v>264</v>
      </c>
      <c r="BA6" s="304" t="s">
        <v>264</v>
      </c>
      <c r="BB6" s="303" t="s">
        <v>264</v>
      </c>
      <c r="BC6" s="304" t="s">
        <v>264</v>
      </c>
      <c r="BD6" s="304" t="s">
        <v>264</v>
      </c>
      <c r="BE6" s="303" t="s">
        <v>264</v>
      </c>
      <c r="BF6" s="304" t="s">
        <v>264</v>
      </c>
      <c r="BG6" s="305" t="s">
        <v>264</v>
      </c>
      <c r="BH6" s="303" t="s">
        <v>264</v>
      </c>
      <c r="BI6" s="304" t="s">
        <v>264</v>
      </c>
      <c r="BJ6" s="305" t="s">
        <v>264</v>
      </c>
      <c r="BK6" s="434" t="s">
        <v>264</v>
      </c>
      <c r="BL6" s="435" t="s">
        <v>264</v>
      </c>
      <c r="BM6" s="436" t="s">
        <v>264</v>
      </c>
      <c r="BO6" s="303" t="s">
        <v>233</v>
      </c>
      <c r="BP6" s="303" t="s">
        <v>264</v>
      </c>
      <c r="BQ6" s="304" t="s">
        <v>264</v>
      </c>
      <c r="BR6" s="304" t="s">
        <v>264</v>
      </c>
      <c r="BS6" s="303" t="s">
        <v>264</v>
      </c>
      <c r="BT6" s="304" t="s">
        <v>264</v>
      </c>
      <c r="BU6" s="304" t="s">
        <v>264</v>
      </c>
      <c r="BV6" s="476" t="s">
        <v>264</v>
      </c>
      <c r="BW6" s="477" t="s">
        <v>264</v>
      </c>
      <c r="BX6" s="478" t="s">
        <v>264</v>
      </c>
      <c r="BY6" s="303" t="s">
        <v>264</v>
      </c>
      <c r="BZ6" s="304" t="s">
        <v>264</v>
      </c>
      <c r="CA6" s="305" t="s">
        <v>264</v>
      </c>
      <c r="CB6" s="476" t="s">
        <v>264</v>
      </c>
      <c r="CC6" s="477" t="s">
        <v>264</v>
      </c>
      <c r="CD6" s="478" t="s">
        <v>264</v>
      </c>
      <c r="CF6" s="303" t="s">
        <v>233</v>
      </c>
      <c r="CG6" s="434" t="s">
        <v>264</v>
      </c>
      <c r="CH6" s="435" t="s">
        <v>264</v>
      </c>
      <c r="CI6" s="435" t="s">
        <v>264</v>
      </c>
      <c r="CJ6" s="303" t="s">
        <v>264</v>
      </c>
      <c r="CK6" s="304" t="s">
        <v>264</v>
      </c>
      <c r="CL6" s="304" t="s">
        <v>264</v>
      </c>
      <c r="CM6" s="92" t="s">
        <v>264</v>
      </c>
      <c r="CN6" s="93" t="s">
        <v>264</v>
      </c>
      <c r="CO6" s="735" t="s">
        <v>264</v>
      </c>
      <c r="CP6" s="303" t="s">
        <v>264</v>
      </c>
      <c r="CQ6" s="304" t="s">
        <v>264</v>
      </c>
      <c r="CR6" s="305" t="s">
        <v>264</v>
      </c>
      <c r="CT6" s="303" t="s">
        <v>233</v>
      </c>
      <c r="CU6" s="303" t="s">
        <v>264</v>
      </c>
      <c r="CV6" s="304" t="s">
        <v>264</v>
      </c>
      <c r="CW6" s="304" t="s">
        <v>264</v>
      </c>
      <c r="CX6" s="303" t="s">
        <v>264</v>
      </c>
      <c r="CY6" s="304" t="s">
        <v>264</v>
      </c>
      <c r="CZ6" s="304" t="s">
        <v>264</v>
      </c>
      <c r="DA6" s="757" t="s">
        <v>264</v>
      </c>
      <c r="DB6" s="758" t="s">
        <v>264</v>
      </c>
      <c r="DC6" s="759" t="s">
        <v>264</v>
      </c>
      <c r="DD6" s="303" t="s">
        <v>264</v>
      </c>
      <c r="DE6" s="304" t="s">
        <v>264</v>
      </c>
      <c r="DF6" s="305" t="s">
        <v>264</v>
      </c>
      <c r="DG6" s="92" t="s">
        <v>264</v>
      </c>
      <c r="DH6" s="93" t="s">
        <v>264</v>
      </c>
      <c r="DI6" s="735" t="s">
        <v>264</v>
      </c>
      <c r="DK6" s="303" t="s">
        <v>233</v>
      </c>
      <c r="DL6" s="303" t="s">
        <v>264</v>
      </c>
      <c r="DM6" s="304" t="s">
        <v>264</v>
      </c>
      <c r="DN6" s="304" t="s">
        <v>264</v>
      </c>
      <c r="DO6" s="303" t="s">
        <v>264</v>
      </c>
      <c r="DP6" s="304" t="s">
        <v>264</v>
      </c>
      <c r="DQ6" s="304" t="s">
        <v>264</v>
      </c>
      <c r="DR6" s="554" t="s">
        <v>264</v>
      </c>
      <c r="DS6" s="555" t="s">
        <v>264</v>
      </c>
      <c r="DT6" s="556" t="s">
        <v>264</v>
      </c>
      <c r="DU6" s="303" t="s">
        <v>264</v>
      </c>
      <c r="DV6" s="304" t="s">
        <v>264</v>
      </c>
      <c r="DW6" s="305" t="s">
        <v>264</v>
      </c>
    </row>
    <row r="7" spans="1:127">
      <c r="A7" s="302" t="s">
        <v>397</v>
      </c>
      <c r="B7" s="269"/>
      <c r="C7" s="303">
        <v>4.25</v>
      </c>
      <c r="D7" s="317">
        <v>3.65</v>
      </c>
      <c r="E7" s="246">
        <f t="shared" si="0"/>
        <v>-0.60000000000000009</v>
      </c>
      <c r="F7" s="318">
        <v>2</v>
      </c>
      <c r="G7" s="319">
        <v>4.21</v>
      </c>
      <c r="H7" s="319">
        <f t="shared" si="1"/>
        <v>-4.0000000000000036E-2</v>
      </c>
      <c r="I7" s="320">
        <v>1</v>
      </c>
      <c r="K7" s="303">
        <v>-0.28000000000000003</v>
      </c>
      <c r="L7" s="317">
        <v>-0.36</v>
      </c>
      <c r="M7" s="246">
        <f t="shared" ref="M7:M52" si="2">L7-K7</f>
        <v>-7.999999999999996E-2</v>
      </c>
      <c r="N7" s="246">
        <v>3</v>
      </c>
      <c r="O7" s="317">
        <v>-0.09</v>
      </c>
      <c r="P7" s="246">
        <f t="shared" ref="P7:P52" si="3">O7-K7</f>
        <v>0.19000000000000003</v>
      </c>
      <c r="Q7" s="318">
        <v>1</v>
      </c>
      <c r="R7" s="321">
        <v>-0.3</v>
      </c>
      <c r="S7" s="322">
        <f t="shared" ref="S7:S46" si="4">R7-K7</f>
        <v>-1.9999999999999962E-2</v>
      </c>
      <c r="T7" s="323">
        <v>2</v>
      </c>
      <c r="V7" s="317" t="s">
        <v>395</v>
      </c>
      <c r="W7" s="317" t="s">
        <v>264</v>
      </c>
      <c r="X7" s="246" t="s">
        <v>264</v>
      </c>
      <c r="Y7" s="246" t="s">
        <v>264</v>
      </c>
      <c r="Z7" s="317" t="s">
        <v>264</v>
      </c>
      <c r="AA7" s="246" t="s">
        <v>264</v>
      </c>
      <c r="AB7" s="246" t="s">
        <v>264</v>
      </c>
      <c r="AC7" s="317" t="s">
        <v>264</v>
      </c>
      <c r="AD7" s="246" t="s">
        <v>264</v>
      </c>
      <c r="AE7" s="318" t="s">
        <v>264</v>
      </c>
      <c r="AF7" s="324" t="s">
        <v>264</v>
      </c>
      <c r="AG7" s="325" t="s">
        <v>264</v>
      </c>
      <c r="AH7" s="326" t="s">
        <v>264</v>
      </c>
      <c r="AJ7" s="317" t="s">
        <v>395</v>
      </c>
      <c r="AK7" s="317" t="s">
        <v>264</v>
      </c>
      <c r="AL7" s="246" t="s">
        <v>264</v>
      </c>
      <c r="AM7" s="246" t="s">
        <v>264</v>
      </c>
      <c r="AN7" s="317" t="s">
        <v>264</v>
      </c>
      <c r="AO7" s="246" t="s">
        <v>264</v>
      </c>
      <c r="AP7" s="246" t="s">
        <v>264</v>
      </c>
      <c r="AQ7" s="317" t="s">
        <v>264</v>
      </c>
      <c r="AR7" s="246" t="s">
        <v>264</v>
      </c>
      <c r="AS7" s="318" t="s">
        <v>264</v>
      </c>
      <c r="AT7" s="327" t="s">
        <v>264</v>
      </c>
      <c r="AU7" s="328" t="s">
        <v>264</v>
      </c>
      <c r="AV7" s="329" t="s">
        <v>264</v>
      </c>
      <c r="AX7" s="317" t="s">
        <v>395</v>
      </c>
      <c r="AY7" s="317" t="s">
        <v>264</v>
      </c>
      <c r="AZ7" s="246" t="s">
        <v>264</v>
      </c>
      <c r="BA7" s="246" t="s">
        <v>264</v>
      </c>
      <c r="BB7" s="317" t="s">
        <v>264</v>
      </c>
      <c r="BC7" s="246" t="s">
        <v>264</v>
      </c>
      <c r="BD7" s="246" t="s">
        <v>264</v>
      </c>
      <c r="BE7" s="317" t="s">
        <v>264</v>
      </c>
      <c r="BF7" s="246" t="s">
        <v>264</v>
      </c>
      <c r="BG7" s="318" t="s">
        <v>264</v>
      </c>
      <c r="BH7" s="317" t="s">
        <v>264</v>
      </c>
      <c r="BI7" s="246" t="s">
        <v>264</v>
      </c>
      <c r="BJ7" s="318" t="s">
        <v>264</v>
      </c>
      <c r="BK7" s="437" t="s">
        <v>264</v>
      </c>
      <c r="BL7" s="438" t="s">
        <v>264</v>
      </c>
      <c r="BM7" s="439" t="s">
        <v>264</v>
      </c>
      <c r="BO7" s="317" t="s">
        <v>233</v>
      </c>
      <c r="BP7" s="317" t="s">
        <v>264</v>
      </c>
      <c r="BQ7" s="246" t="s">
        <v>264</v>
      </c>
      <c r="BR7" s="246" t="s">
        <v>264</v>
      </c>
      <c r="BS7" s="317" t="s">
        <v>264</v>
      </c>
      <c r="BT7" s="246" t="s">
        <v>264</v>
      </c>
      <c r="BU7" s="246" t="s">
        <v>264</v>
      </c>
      <c r="BV7" s="479" t="s">
        <v>264</v>
      </c>
      <c r="BW7" s="480" t="s">
        <v>264</v>
      </c>
      <c r="BX7" s="481" t="s">
        <v>264</v>
      </c>
      <c r="BY7" s="317" t="s">
        <v>264</v>
      </c>
      <c r="BZ7" s="246" t="s">
        <v>264</v>
      </c>
      <c r="CA7" s="318" t="s">
        <v>264</v>
      </c>
      <c r="CB7" s="479" t="s">
        <v>264</v>
      </c>
      <c r="CC7" s="480" t="s">
        <v>264</v>
      </c>
      <c r="CD7" s="481" t="s">
        <v>264</v>
      </c>
      <c r="CF7" s="317" t="s">
        <v>233</v>
      </c>
      <c r="CG7" s="437" t="s">
        <v>264</v>
      </c>
      <c r="CH7" s="438" t="s">
        <v>264</v>
      </c>
      <c r="CI7" s="438" t="s">
        <v>264</v>
      </c>
      <c r="CJ7" s="317" t="s">
        <v>264</v>
      </c>
      <c r="CK7" s="246" t="s">
        <v>264</v>
      </c>
      <c r="CL7" s="246" t="s">
        <v>264</v>
      </c>
      <c r="CM7" s="53" t="s">
        <v>264</v>
      </c>
      <c r="CN7" s="42" t="s">
        <v>264</v>
      </c>
      <c r="CO7" s="736" t="s">
        <v>264</v>
      </c>
      <c r="CP7" s="317" t="s">
        <v>264</v>
      </c>
      <c r="CQ7" s="246" t="s">
        <v>264</v>
      </c>
      <c r="CR7" s="318" t="s">
        <v>264</v>
      </c>
      <c r="CT7" s="317" t="s">
        <v>233</v>
      </c>
      <c r="CU7" s="317" t="s">
        <v>264</v>
      </c>
      <c r="CV7" s="246" t="s">
        <v>264</v>
      </c>
      <c r="CW7" s="246" t="s">
        <v>264</v>
      </c>
      <c r="CX7" s="317" t="s">
        <v>264</v>
      </c>
      <c r="CY7" s="246" t="s">
        <v>264</v>
      </c>
      <c r="CZ7" s="246" t="s">
        <v>264</v>
      </c>
      <c r="DA7" s="760" t="s">
        <v>264</v>
      </c>
      <c r="DB7" s="761" t="s">
        <v>264</v>
      </c>
      <c r="DC7" s="762" t="s">
        <v>264</v>
      </c>
      <c r="DD7" s="317" t="s">
        <v>264</v>
      </c>
      <c r="DE7" s="246" t="s">
        <v>264</v>
      </c>
      <c r="DF7" s="318" t="s">
        <v>264</v>
      </c>
      <c r="DG7" s="53" t="s">
        <v>264</v>
      </c>
      <c r="DH7" s="42" t="s">
        <v>264</v>
      </c>
      <c r="DI7" s="736" t="s">
        <v>264</v>
      </c>
      <c r="DK7" s="317" t="s">
        <v>233</v>
      </c>
      <c r="DL7" s="317" t="s">
        <v>264</v>
      </c>
      <c r="DM7" s="246" t="s">
        <v>264</v>
      </c>
      <c r="DN7" s="246" t="s">
        <v>264</v>
      </c>
      <c r="DO7" s="317" t="s">
        <v>264</v>
      </c>
      <c r="DP7" s="246" t="s">
        <v>264</v>
      </c>
      <c r="DQ7" s="246" t="s">
        <v>264</v>
      </c>
      <c r="DR7" s="557" t="s">
        <v>264</v>
      </c>
      <c r="DS7" s="558" t="s">
        <v>264</v>
      </c>
      <c r="DT7" s="559" t="s">
        <v>264</v>
      </c>
      <c r="DU7" s="317" t="s">
        <v>264</v>
      </c>
      <c r="DV7" s="246" t="s">
        <v>264</v>
      </c>
      <c r="DW7" s="318" t="s">
        <v>264</v>
      </c>
    </row>
    <row r="8" spans="1:127">
      <c r="A8" s="302" t="s">
        <v>398</v>
      </c>
      <c r="B8" s="269"/>
      <c r="C8" s="330">
        <v>5.0999999999999996</v>
      </c>
      <c r="D8" s="303">
        <v>4.8899999999999997</v>
      </c>
      <c r="E8" s="304">
        <f t="shared" si="0"/>
        <v>-0.20999999999999996</v>
      </c>
      <c r="F8" s="305">
        <v>2</v>
      </c>
      <c r="G8" s="306">
        <v>5.1100000000000003</v>
      </c>
      <c r="H8" s="306">
        <f t="shared" si="1"/>
        <v>1.0000000000000675E-2</v>
      </c>
      <c r="I8" s="307">
        <v>1</v>
      </c>
      <c r="K8" s="303">
        <v>-0.72</v>
      </c>
      <c r="L8" s="303">
        <v>-0.87</v>
      </c>
      <c r="M8" s="304">
        <f t="shared" si="2"/>
        <v>-0.15000000000000002</v>
      </c>
      <c r="N8" s="304">
        <v>2</v>
      </c>
      <c r="O8" s="303">
        <v>-0.85</v>
      </c>
      <c r="P8" s="304">
        <f t="shared" si="3"/>
        <v>-0.13</v>
      </c>
      <c r="Q8" s="305">
        <v>1</v>
      </c>
      <c r="R8" s="308">
        <v>-1.0900000000000001</v>
      </c>
      <c r="S8" s="331">
        <f t="shared" si="4"/>
        <v>-0.37000000000000011</v>
      </c>
      <c r="T8" s="310">
        <v>3</v>
      </c>
      <c r="V8" s="303" t="s">
        <v>395</v>
      </c>
      <c r="W8" s="303" t="s">
        <v>264</v>
      </c>
      <c r="X8" s="304" t="s">
        <v>264</v>
      </c>
      <c r="Y8" s="304" t="s">
        <v>264</v>
      </c>
      <c r="Z8" s="303" t="s">
        <v>264</v>
      </c>
      <c r="AA8" s="304" t="s">
        <v>264</v>
      </c>
      <c r="AB8" s="304" t="s">
        <v>264</v>
      </c>
      <c r="AC8" s="303" t="s">
        <v>264</v>
      </c>
      <c r="AD8" s="304" t="s">
        <v>264</v>
      </c>
      <c r="AE8" s="305" t="s">
        <v>264</v>
      </c>
      <c r="AF8" s="311" t="s">
        <v>264</v>
      </c>
      <c r="AG8" s="332" t="s">
        <v>264</v>
      </c>
      <c r="AH8" s="313" t="s">
        <v>264</v>
      </c>
      <c r="AJ8" s="303" t="s">
        <v>395</v>
      </c>
      <c r="AK8" s="303" t="s">
        <v>264</v>
      </c>
      <c r="AL8" s="304" t="s">
        <v>264</v>
      </c>
      <c r="AM8" s="304" t="s">
        <v>264</v>
      </c>
      <c r="AN8" s="303" t="s">
        <v>264</v>
      </c>
      <c r="AO8" s="304" t="s">
        <v>264</v>
      </c>
      <c r="AP8" s="304" t="s">
        <v>264</v>
      </c>
      <c r="AQ8" s="303" t="s">
        <v>264</v>
      </c>
      <c r="AR8" s="304" t="s">
        <v>264</v>
      </c>
      <c r="AS8" s="305" t="s">
        <v>264</v>
      </c>
      <c r="AT8" s="314" t="s">
        <v>264</v>
      </c>
      <c r="AU8" s="333" t="s">
        <v>264</v>
      </c>
      <c r="AV8" s="316" t="s">
        <v>264</v>
      </c>
      <c r="AX8" s="303" t="s">
        <v>395</v>
      </c>
      <c r="AY8" s="303" t="s">
        <v>264</v>
      </c>
      <c r="AZ8" s="304" t="s">
        <v>264</v>
      </c>
      <c r="BA8" s="304" t="s">
        <v>264</v>
      </c>
      <c r="BB8" s="303" t="s">
        <v>264</v>
      </c>
      <c r="BC8" s="304" t="s">
        <v>264</v>
      </c>
      <c r="BD8" s="304" t="s">
        <v>264</v>
      </c>
      <c r="BE8" s="303" t="s">
        <v>264</v>
      </c>
      <c r="BF8" s="304" t="s">
        <v>264</v>
      </c>
      <c r="BG8" s="305" t="s">
        <v>264</v>
      </c>
      <c r="BH8" s="303" t="s">
        <v>264</v>
      </c>
      <c r="BI8" s="304" t="s">
        <v>264</v>
      </c>
      <c r="BJ8" s="305" t="s">
        <v>264</v>
      </c>
      <c r="BK8" s="434" t="s">
        <v>264</v>
      </c>
      <c r="BL8" s="435" t="s">
        <v>264</v>
      </c>
      <c r="BM8" s="436" t="s">
        <v>264</v>
      </c>
      <c r="BO8" s="303" t="s">
        <v>233</v>
      </c>
      <c r="BP8" s="303" t="s">
        <v>264</v>
      </c>
      <c r="BQ8" s="304" t="s">
        <v>264</v>
      </c>
      <c r="BR8" s="304" t="s">
        <v>264</v>
      </c>
      <c r="BS8" s="303" t="s">
        <v>264</v>
      </c>
      <c r="BT8" s="304" t="s">
        <v>264</v>
      </c>
      <c r="BU8" s="304" t="s">
        <v>264</v>
      </c>
      <c r="BV8" s="476" t="s">
        <v>264</v>
      </c>
      <c r="BW8" s="477" t="s">
        <v>264</v>
      </c>
      <c r="BX8" s="478" t="s">
        <v>264</v>
      </c>
      <c r="BY8" s="303" t="s">
        <v>264</v>
      </c>
      <c r="BZ8" s="304" t="s">
        <v>264</v>
      </c>
      <c r="CA8" s="305" t="s">
        <v>264</v>
      </c>
      <c r="CB8" s="476" t="s">
        <v>264</v>
      </c>
      <c r="CC8" s="477" t="s">
        <v>264</v>
      </c>
      <c r="CD8" s="478" t="s">
        <v>264</v>
      </c>
      <c r="CF8" s="303" t="s">
        <v>233</v>
      </c>
      <c r="CG8" s="434" t="s">
        <v>264</v>
      </c>
      <c r="CH8" s="435" t="s">
        <v>264</v>
      </c>
      <c r="CI8" s="435" t="s">
        <v>264</v>
      </c>
      <c r="CJ8" s="303" t="s">
        <v>264</v>
      </c>
      <c r="CK8" s="304" t="s">
        <v>264</v>
      </c>
      <c r="CL8" s="304" t="s">
        <v>264</v>
      </c>
      <c r="CM8" s="92" t="s">
        <v>264</v>
      </c>
      <c r="CN8" s="93" t="s">
        <v>264</v>
      </c>
      <c r="CO8" s="735" t="s">
        <v>264</v>
      </c>
      <c r="CP8" s="303" t="s">
        <v>264</v>
      </c>
      <c r="CQ8" s="304" t="s">
        <v>264</v>
      </c>
      <c r="CR8" s="305" t="s">
        <v>264</v>
      </c>
      <c r="CT8" s="303" t="s">
        <v>233</v>
      </c>
      <c r="CU8" s="303" t="s">
        <v>264</v>
      </c>
      <c r="CV8" s="304" t="s">
        <v>264</v>
      </c>
      <c r="CW8" s="304" t="s">
        <v>264</v>
      </c>
      <c r="CX8" s="303" t="s">
        <v>264</v>
      </c>
      <c r="CY8" s="304" t="s">
        <v>264</v>
      </c>
      <c r="CZ8" s="304" t="s">
        <v>264</v>
      </c>
      <c r="DA8" s="757" t="s">
        <v>264</v>
      </c>
      <c r="DB8" s="758" t="s">
        <v>264</v>
      </c>
      <c r="DC8" s="759" t="s">
        <v>264</v>
      </c>
      <c r="DD8" s="303" t="s">
        <v>264</v>
      </c>
      <c r="DE8" s="304" t="s">
        <v>264</v>
      </c>
      <c r="DF8" s="305" t="s">
        <v>264</v>
      </c>
      <c r="DG8" s="92" t="s">
        <v>264</v>
      </c>
      <c r="DH8" s="93" t="s">
        <v>264</v>
      </c>
      <c r="DI8" s="735" t="s">
        <v>264</v>
      </c>
      <c r="DK8" s="303" t="s">
        <v>233</v>
      </c>
      <c r="DL8" s="303" t="s">
        <v>264</v>
      </c>
      <c r="DM8" s="304" t="s">
        <v>264</v>
      </c>
      <c r="DN8" s="304" t="s">
        <v>264</v>
      </c>
      <c r="DO8" s="303" t="s">
        <v>264</v>
      </c>
      <c r="DP8" s="304" t="s">
        <v>264</v>
      </c>
      <c r="DQ8" s="304" t="s">
        <v>264</v>
      </c>
      <c r="DR8" s="554" t="s">
        <v>264</v>
      </c>
      <c r="DS8" s="555" t="s">
        <v>264</v>
      </c>
      <c r="DT8" s="556" t="s">
        <v>264</v>
      </c>
      <c r="DU8" s="303" t="s">
        <v>264</v>
      </c>
      <c r="DV8" s="304" t="s">
        <v>264</v>
      </c>
      <c r="DW8" s="305" t="s">
        <v>264</v>
      </c>
    </row>
    <row r="9" spans="1:127">
      <c r="A9" s="302" t="s">
        <v>399</v>
      </c>
      <c r="B9" s="269"/>
      <c r="C9" s="330">
        <v>0.6</v>
      </c>
      <c r="D9" s="317">
        <v>-1.23</v>
      </c>
      <c r="E9" s="246">
        <f t="shared" si="0"/>
        <v>-1.83</v>
      </c>
      <c r="F9" s="318">
        <v>2</v>
      </c>
      <c r="G9" s="319">
        <v>0.06</v>
      </c>
      <c r="H9" s="319">
        <f t="shared" si="1"/>
        <v>-0.54</v>
      </c>
      <c r="I9" s="320">
        <v>1</v>
      </c>
      <c r="K9" s="303">
        <v>-0.28999999999999998</v>
      </c>
      <c r="L9" s="317">
        <v>-0.95</v>
      </c>
      <c r="M9" s="246">
        <f t="shared" si="2"/>
        <v>-0.65999999999999992</v>
      </c>
      <c r="N9" s="246">
        <v>2</v>
      </c>
      <c r="O9" s="317">
        <v>-0.02</v>
      </c>
      <c r="P9" s="246">
        <f t="shared" si="3"/>
        <v>0.26999999999999996</v>
      </c>
      <c r="Q9" s="318">
        <v>1</v>
      </c>
      <c r="R9" s="334">
        <v>-1.05</v>
      </c>
      <c r="S9" s="322">
        <f t="shared" si="4"/>
        <v>-0.76</v>
      </c>
      <c r="T9" s="323">
        <v>3</v>
      </c>
      <c r="V9" s="317" t="s">
        <v>395</v>
      </c>
      <c r="W9" s="317" t="s">
        <v>264</v>
      </c>
      <c r="X9" s="246" t="s">
        <v>264</v>
      </c>
      <c r="Y9" s="246" t="s">
        <v>264</v>
      </c>
      <c r="Z9" s="317" t="s">
        <v>264</v>
      </c>
      <c r="AA9" s="246" t="s">
        <v>264</v>
      </c>
      <c r="AB9" s="246" t="s">
        <v>264</v>
      </c>
      <c r="AC9" s="317" t="s">
        <v>264</v>
      </c>
      <c r="AD9" s="246" t="s">
        <v>264</v>
      </c>
      <c r="AE9" s="318" t="s">
        <v>264</v>
      </c>
      <c r="AF9" s="335" t="s">
        <v>264</v>
      </c>
      <c r="AG9" s="325" t="s">
        <v>264</v>
      </c>
      <c r="AH9" s="326" t="s">
        <v>264</v>
      </c>
      <c r="AJ9" s="317" t="s">
        <v>395</v>
      </c>
      <c r="AK9" s="317" t="s">
        <v>264</v>
      </c>
      <c r="AL9" s="246" t="s">
        <v>264</v>
      </c>
      <c r="AM9" s="246" t="s">
        <v>264</v>
      </c>
      <c r="AN9" s="317" t="s">
        <v>264</v>
      </c>
      <c r="AO9" s="246" t="s">
        <v>264</v>
      </c>
      <c r="AP9" s="246" t="s">
        <v>264</v>
      </c>
      <c r="AQ9" s="317" t="s">
        <v>264</v>
      </c>
      <c r="AR9" s="246" t="s">
        <v>264</v>
      </c>
      <c r="AS9" s="318" t="s">
        <v>264</v>
      </c>
      <c r="AT9" s="336" t="s">
        <v>264</v>
      </c>
      <c r="AU9" s="328" t="s">
        <v>264</v>
      </c>
      <c r="AV9" s="329" t="s">
        <v>264</v>
      </c>
      <c r="AX9" s="317" t="s">
        <v>395</v>
      </c>
      <c r="AY9" s="317" t="s">
        <v>264</v>
      </c>
      <c r="AZ9" s="246" t="s">
        <v>264</v>
      </c>
      <c r="BA9" s="246" t="s">
        <v>264</v>
      </c>
      <c r="BB9" s="317" t="s">
        <v>264</v>
      </c>
      <c r="BC9" s="246" t="s">
        <v>264</v>
      </c>
      <c r="BD9" s="246" t="s">
        <v>264</v>
      </c>
      <c r="BE9" s="317" t="s">
        <v>264</v>
      </c>
      <c r="BF9" s="246" t="s">
        <v>264</v>
      </c>
      <c r="BG9" s="318" t="s">
        <v>264</v>
      </c>
      <c r="BH9" s="317" t="s">
        <v>264</v>
      </c>
      <c r="BI9" s="246" t="s">
        <v>264</v>
      </c>
      <c r="BJ9" s="318" t="s">
        <v>264</v>
      </c>
      <c r="BK9" s="437" t="s">
        <v>264</v>
      </c>
      <c r="BL9" s="438" t="s">
        <v>264</v>
      </c>
      <c r="BM9" s="439" t="s">
        <v>264</v>
      </c>
      <c r="BO9" s="317" t="s">
        <v>233</v>
      </c>
      <c r="BP9" s="317" t="s">
        <v>264</v>
      </c>
      <c r="BQ9" s="246" t="s">
        <v>264</v>
      </c>
      <c r="BR9" s="246" t="s">
        <v>264</v>
      </c>
      <c r="BS9" s="317" t="s">
        <v>264</v>
      </c>
      <c r="BT9" s="246" t="s">
        <v>264</v>
      </c>
      <c r="BU9" s="246" t="s">
        <v>264</v>
      </c>
      <c r="BV9" s="479" t="s">
        <v>264</v>
      </c>
      <c r="BW9" s="480" t="s">
        <v>264</v>
      </c>
      <c r="BX9" s="481" t="s">
        <v>264</v>
      </c>
      <c r="BY9" s="317" t="s">
        <v>264</v>
      </c>
      <c r="BZ9" s="246" t="s">
        <v>264</v>
      </c>
      <c r="CA9" s="318" t="s">
        <v>264</v>
      </c>
      <c r="CB9" s="479" t="s">
        <v>264</v>
      </c>
      <c r="CC9" s="480" t="s">
        <v>264</v>
      </c>
      <c r="CD9" s="481" t="s">
        <v>264</v>
      </c>
      <c r="CF9" s="317" t="s">
        <v>233</v>
      </c>
      <c r="CG9" s="437" t="s">
        <v>264</v>
      </c>
      <c r="CH9" s="438" t="s">
        <v>264</v>
      </c>
      <c r="CI9" s="438" t="s">
        <v>264</v>
      </c>
      <c r="CJ9" s="317" t="s">
        <v>264</v>
      </c>
      <c r="CK9" s="246" t="s">
        <v>264</v>
      </c>
      <c r="CL9" s="246" t="s">
        <v>264</v>
      </c>
      <c r="CM9" s="53" t="s">
        <v>264</v>
      </c>
      <c r="CN9" s="42" t="s">
        <v>264</v>
      </c>
      <c r="CO9" s="736" t="s">
        <v>264</v>
      </c>
      <c r="CP9" s="317" t="s">
        <v>264</v>
      </c>
      <c r="CQ9" s="246" t="s">
        <v>264</v>
      </c>
      <c r="CR9" s="318" t="s">
        <v>264</v>
      </c>
      <c r="CT9" s="317" t="s">
        <v>233</v>
      </c>
      <c r="CU9" s="317" t="s">
        <v>264</v>
      </c>
      <c r="CV9" s="246" t="s">
        <v>264</v>
      </c>
      <c r="CW9" s="246" t="s">
        <v>264</v>
      </c>
      <c r="CX9" s="317" t="s">
        <v>264</v>
      </c>
      <c r="CY9" s="246" t="s">
        <v>264</v>
      </c>
      <c r="CZ9" s="246" t="s">
        <v>264</v>
      </c>
      <c r="DA9" s="760" t="s">
        <v>264</v>
      </c>
      <c r="DB9" s="761" t="s">
        <v>264</v>
      </c>
      <c r="DC9" s="762" t="s">
        <v>264</v>
      </c>
      <c r="DD9" s="317" t="s">
        <v>264</v>
      </c>
      <c r="DE9" s="246" t="s">
        <v>264</v>
      </c>
      <c r="DF9" s="318" t="s">
        <v>264</v>
      </c>
      <c r="DG9" s="53" t="s">
        <v>264</v>
      </c>
      <c r="DH9" s="42" t="s">
        <v>264</v>
      </c>
      <c r="DI9" s="736" t="s">
        <v>264</v>
      </c>
      <c r="DK9" s="317" t="s">
        <v>233</v>
      </c>
      <c r="DL9" s="317" t="s">
        <v>264</v>
      </c>
      <c r="DM9" s="246" t="s">
        <v>264</v>
      </c>
      <c r="DN9" s="246" t="s">
        <v>264</v>
      </c>
      <c r="DO9" s="317" t="s">
        <v>264</v>
      </c>
      <c r="DP9" s="246" t="s">
        <v>264</v>
      </c>
      <c r="DQ9" s="246" t="s">
        <v>264</v>
      </c>
      <c r="DR9" s="557" t="s">
        <v>264</v>
      </c>
      <c r="DS9" s="558" t="s">
        <v>264</v>
      </c>
      <c r="DT9" s="559" t="s">
        <v>264</v>
      </c>
      <c r="DU9" s="317" t="s">
        <v>264</v>
      </c>
      <c r="DV9" s="246" t="s">
        <v>264</v>
      </c>
      <c r="DW9" s="318" t="s">
        <v>264</v>
      </c>
    </row>
    <row r="10" spans="1:127">
      <c r="A10" s="302" t="s">
        <v>400</v>
      </c>
      <c r="B10" s="269"/>
      <c r="C10" s="303">
        <v>1.03</v>
      </c>
      <c r="D10" s="303">
        <v>-1.69</v>
      </c>
      <c r="E10" s="304">
        <f t="shared" si="0"/>
        <v>-2.7199999999999998</v>
      </c>
      <c r="F10" s="305">
        <v>2</v>
      </c>
      <c r="G10" s="306">
        <v>-0.43</v>
      </c>
      <c r="H10" s="306">
        <f t="shared" si="1"/>
        <v>-1.46</v>
      </c>
      <c r="I10" s="307">
        <v>1</v>
      </c>
      <c r="K10" s="303">
        <v>1.54</v>
      </c>
      <c r="L10" s="303">
        <v>0.48</v>
      </c>
      <c r="M10" s="304">
        <f t="shared" si="2"/>
        <v>-1.06</v>
      </c>
      <c r="N10" s="304">
        <v>3</v>
      </c>
      <c r="O10" s="303">
        <v>1.27</v>
      </c>
      <c r="P10" s="304">
        <f t="shared" si="3"/>
        <v>-0.27</v>
      </c>
      <c r="Q10" s="305">
        <v>1</v>
      </c>
      <c r="R10" s="308">
        <v>0.53</v>
      </c>
      <c r="S10" s="331">
        <f t="shared" si="4"/>
        <v>-1.01</v>
      </c>
      <c r="T10" s="310">
        <v>2</v>
      </c>
      <c r="V10" s="303" t="s">
        <v>395</v>
      </c>
      <c r="W10" s="303" t="s">
        <v>264</v>
      </c>
      <c r="X10" s="304" t="s">
        <v>264</v>
      </c>
      <c r="Y10" s="304" t="s">
        <v>264</v>
      </c>
      <c r="Z10" s="303" t="s">
        <v>264</v>
      </c>
      <c r="AA10" s="304" t="s">
        <v>264</v>
      </c>
      <c r="AB10" s="304" t="s">
        <v>264</v>
      </c>
      <c r="AC10" s="303" t="s">
        <v>264</v>
      </c>
      <c r="AD10" s="304" t="s">
        <v>264</v>
      </c>
      <c r="AE10" s="305" t="s">
        <v>264</v>
      </c>
      <c r="AF10" s="311" t="s">
        <v>264</v>
      </c>
      <c r="AG10" s="332" t="s">
        <v>264</v>
      </c>
      <c r="AH10" s="313" t="s">
        <v>264</v>
      </c>
      <c r="AJ10" s="303" t="s">
        <v>395</v>
      </c>
      <c r="AK10" s="303" t="s">
        <v>264</v>
      </c>
      <c r="AL10" s="304" t="s">
        <v>264</v>
      </c>
      <c r="AM10" s="304" t="s">
        <v>264</v>
      </c>
      <c r="AN10" s="303" t="s">
        <v>264</v>
      </c>
      <c r="AO10" s="304" t="s">
        <v>264</v>
      </c>
      <c r="AP10" s="304" t="s">
        <v>264</v>
      </c>
      <c r="AQ10" s="303" t="s">
        <v>264</v>
      </c>
      <c r="AR10" s="304" t="s">
        <v>264</v>
      </c>
      <c r="AS10" s="305" t="s">
        <v>264</v>
      </c>
      <c r="AT10" s="314" t="s">
        <v>264</v>
      </c>
      <c r="AU10" s="333" t="s">
        <v>264</v>
      </c>
      <c r="AV10" s="316" t="s">
        <v>264</v>
      </c>
      <c r="AX10" s="303" t="s">
        <v>395</v>
      </c>
      <c r="AY10" s="303" t="s">
        <v>264</v>
      </c>
      <c r="AZ10" s="304" t="s">
        <v>264</v>
      </c>
      <c r="BA10" s="304" t="s">
        <v>264</v>
      </c>
      <c r="BB10" s="303" t="s">
        <v>264</v>
      </c>
      <c r="BC10" s="304" t="s">
        <v>264</v>
      </c>
      <c r="BD10" s="304" t="s">
        <v>264</v>
      </c>
      <c r="BE10" s="303" t="s">
        <v>264</v>
      </c>
      <c r="BF10" s="304" t="s">
        <v>264</v>
      </c>
      <c r="BG10" s="305" t="s">
        <v>264</v>
      </c>
      <c r="BH10" s="303" t="s">
        <v>264</v>
      </c>
      <c r="BI10" s="304" t="s">
        <v>264</v>
      </c>
      <c r="BJ10" s="305" t="s">
        <v>264</v>
      </c>
      <c r="BK10" s="434" t="s">
        <v>264</v>
      </c>
      <c r="BL10" s="435" t="s">
        <v>264</v>
      </c>
      <c r="BM10" s="436" t="s">
        <v>264</v>
      </c>
      <c r="BO10" s="303" t="s">
        <v>233</v>
      </c>
      <c r="BP10" s="303" t="s">
        <v>264</v>
      </c>
      <c r="BQ10" s="304" t="s">
        <v>264</v>
      </c>
      <c r="BR10" s="304" t="s">
        <v>264</v>
      </c>
      <c r="BS10" s="303" t="s">
        <v>264</v>
      </c>
      <c r="BT10" s="304" t="s">
        <v>264</v>
      </c>
      <c r="BU10" s="304" t="s">
        <v>264</v>
      </c>
      <c r="BV10" s="476" t="s">
        <v>264</v>
      </c>
      <c r="BW10" s="477" t="s">
        <v>264</v>
      </c>
      <c r="BX10" s="478" t="s">
        <v>264</v>
      </c>
      <c r="BY10" s="303" t="s">
        <v>264</v>
      </c>
      <c r="BZ10" s="304" t="s">
        <v>264</v>
      </c>
      <c r="CA10" s="305" t="s">
        <v>264</v>
      </c>
      <c r="CB10" s="476" t="s">
        <v>264</v>
      </c>
      <c r="CC10" s="477" t="s">
        <v>264</v>
      </c>
      <c r="CD10" s="478" t="s">
        <v>264</v>
      </c>
      <c r="CF10" s="303" t="s">
        <v>233</v>
      </c>
      <c r="CG10" s="434" t="s">
        <v>264</v>
      </c>
      <c r="CH10" s="435" t="s">
        <v>264</v>
      </c>
      <c r="CI10" s="435" t="s">
        <v>264</v>
      </c>
      <c r="CJ10" s="303" t="s">
        <v>264</v>
      </c>
      <c r="CK10" s="304" t="s">
        <v>264</v>
      </c>
      <c r="CL10" s="304" t="s">
        <v>264</v>
      </c>
      <c r="CM10" s="92" t="s">
        <v>264</v>
      </c>
      <c r="CN10" s="93" t="s">
        <v>264</v>
      </c>
      <c r="CO10" s="735" t="s">
        <v>264</v>
      </c>
      <c r="CP10" s="303" t="s">
        <v>264</v>
      </c>
      <c r="CQ10" s="304" t="s">
        <v>264</v>
      </c>
      <c r="CR10" s="305" t="s">
        <v>264</v>
      </c>
      <c r="CT10" s="303" t="s">
        <v>233</v>
      </c>
      <c r="CU10" s="303" t="s">
        <v>264</v>
      </c>
      <c r="CV10" s="304" t="s">
        <v>264</v>
      </c>
      <c r="CW10" s="304" t="s">
        <v>264</v>
      </c>
      <c r="CX10" s="303" t="s">
        <v>264</v>
      </c>
      <c r="CY10" s="304" t="s">
        <v>264</v>
      </c>
      <c r="CZ10" s="304" t="s">
        <v>264</v>
      </c>
      <c r="DA10" s="757" t="s">
        <v>264</v>
      </c>
      <c r="DB10" s="758" t="s">
        <v>264</v>
      </c>
      <c r="DC10" s="759" t="s">
        <v>264</v>
      </c>
      <c r="DD10" s="303" t="s">
        <v>264</v>
      </c>
      <c r="DE10" s="304" t="s">
        <v>264</v>
      </c>
      <c r="DF10" s="305" t="s">
        <v>264</v>
      </c>
      <c r="DG10" s="92" t="s">
        <v>264</v>
      </c>
      <c r="DH10" s="93" t="s">
        <v>264</v>
      </c>
      <c r="DI10" s="735" t="s">
        <v>264</v>
      </c>
      <c r="DK10" s="303" t="s">
        <v>233</v>
      </c>
      <c r="DL10" s="303" t="s">
        <v>264</v>
      </c>
      <c r="DM10" s="304" t="s">
        <v>264</v>
      </c>
      <c r="DN10" s="304" t="s">
        <v>264</v>
      </c>
      <c r="DO10" s="303" t="s">
        <v>264</v>
      </c>
      <c r="DP10" s="304" t="s">
        <v>264</v>
      </c>
      <c r="DQ10" s="304" t="s">
        <v>264</v>
      </c>
      <c r="DR10" s="554" t="s">
        <v>264</v>
      </c>
      <c r="DS10" s="555" t="s">
        <v>264</v>
      </c>
      <c r="DT10" s="556" t="s">
        <v>264</v>
      </c>
      <c r="DU10" s="303" t="s">
        <v>264</v>
      </c>
      <c r="DV10" s="304" t="s">
        <v>264</v>
      </c>
      <c r="DW10" s="305" t="s">
        <v>264</v>
      </c>
    </row>
    <row r="11" spans="1:127">
      <c r="A11" s="302" t="s">
        <v>401</v>
      </c>
      <c r="B11" s="269"/>
      <c r="C11" s="330">
        <v>10.6</v>
      </c>
      <c r="D11" s="337">
        <v>8.1999999999999993</v>
      </c>
      <c r="E11" s="246">
        <f t="shared" si="0"/>
        <v>-2.4000000000000004</v>
      </c>
      <c r="F11" s="318">
        <v>2</v>
      </c>
      <c r="G11" s="319">
        <v>9.2100000000000009</v>
      </c>
      <c r="H11" s="319">
        <f t="shared" si="1"/>
        <v>-1.3899999999999988</v>
      </c>
      <c r="I11" s="320">
        <v>1</v>
      </c>
      <c r="K11" s="303">
        <v>7.23</v>
      </c>
      <c r="L11" s="317">
        <v>6.63</v>
      </c>
      <c r="M11" s="338">
        <f t="shared" si="2"/>
        <v>-0.60000000000000053</v>
      </c>
      <c r="N11" s="246">
        <v>2</v>
      </c>
      <c r="O11" s="317">
        <v>8.14</v>
      </c>
      <c r="P11" s="246">
        <f t="shared" si="3"/>
        <v>0.91000000000000014</v>
      </c>
      <c r="Q11" s="318">
        <v>1</v>
      </c>
      <c r="R11" s="334">
        <v>6.49</v>
      </c>
      <c r="S11" s="322">
        <f t="shared" si="4"/>
        <v>-0.74000000000000021</v>
      </c>
      <c r="T11" s="323">
        <v>3</v>
      </c>
      <c r="V11" s="317" t="s">
        <v>395</v>
      </c>
      <c r="W11" s="317" t="s">
        <v>264</v>
      </c>
      <c r="X11" s="338" t="s">
        <v>264</v>
      </c>
      <c r="Y11" s="246" t="s">
        <v>264</v>
      </c>
      <c r="Z11" s="317" t="s">
        <v>264</v>
      </c>
      <c r="AA11" s="338" t="s">
        <v>264</v>
      </c>
      <c r="AB11" s="246" t="s">
        <v>264</v>
      </c>
      <c r="AC11" s="317" t="s">
        <v>264</v>
      </c>
      <c r="AD11" s="246" t="s">
        <v>264</v>
      </c>
      <c r="AE11" s="318" t="s">
        <v>264</v>
      </c>
      <c r="AF11" s="335" t="s">
        <v>264</v>
      </c>
      <c r="AG11" s="325" t="s">
        <v>264</v>
      </c>
      <c r="AH11" s="326" t="s">
        <v>264</v>
      </c>
      <c r="AJ11" s="317" t="s">
        <v>395</v>
      </c>
      <c r="AK11" s="317" t="s">
        <v>264</v>
      </c>
      <c r="AL11" s="338" t="s">
        <v>264</v>
      </c>
      <c r="AM11" s="246" t="s">
        <v>264</v>
      </c>
      <c r="AN11" s="317" t="s">
        <v>264</v>
      </c>
      <c r="AO11" s="338" t="s">
        <v>264</v>
      </c>
      <c r="AP11" s="246" t="s">
        <v>264</v>
      </c>
      <c r="AQ11" s="317" t="s">
        <v>264</v>
      </c>
      <c r="AR11" s="246" t="s">
        <v>264</v>
      </c>
      <c r="AS11" s="318" t="s">
        <v>264</v>
      </c>
      <c r="AT11" s="336" t="s">
        <v>264</v>
      </c>
      <c r="AU11" s="328" t="s">
        <v>264</v>
      </c>
      <c r="AV11" s="329" t="s">
        <v>264</v>
      </c>
      <c r="AX11" s="317" t="s">
        <v>395</v>
      </c>
      <c r="AY11" s="317" t="s">
        <v>264</v>
      </c>
      <c r="AZ11" s="338" t="s">
        <v>264</v>
      </c>
      <c r="BA11" s="246" t="s">
        <v>264</v>
      </c>
      <c r="BB11" s="317" t="s">
        <v>264</v>
      </c>
      <c r="BC11" s="338" t="s">
        <v>264</v>
      </c>
      <c r="BD11" s="246" t="s">
        <v>264</v>
      </c>
      <c r="BE11" s="317" t="s">
        <v>264</v>
      </c>
      <c r="BF11" s="246" t="s">
        <v>264</v>
      </c>
      <c r="BG11" s="318" t="s">
        <v>264</v>
      </c>
      <c r="BH11" s="317" t="s">
        <v>264</v>
      </c>
      <c r="BI11" s="246" t="s">
        <v>264</v>
      </c>
      <c r="BJ11" s="318" t="s">
        <v>264</v>
      </c>
      <c r="BK11" s="437" t="s">
        <v>264</v>
      </c>
      <c r="BL11" s="438" t="s">
        <v>264</v>
      </c>
      <c r="BM11" s="439" t="s">
        <v>264</v>
      </c>
      <c r="BO11" s="317" t="s">
        <v>233</v>
      </c>
      <c r="BP11" s="317" t="s">
        <v>264</v>
      </c>
      <c r="BQ11" s="338" t="s">
        <v>264</v>
      </c>
      <c r="BR11" s="246" t="s">
        <v>264</v>
      </c>
      <c r="BS11" s="317" t="s">
        <v>264</v>
      </c>
      <c r="BT11" s="338" t="s">
        <v>264</v>
      </c>
      <c r="BU11" s="246" t="s">
        <v>264</v>
      </c>
      <c r="BV11" s="479" t="s">
        <v>264</v>
      </c>
      <c r="BW11" s="480" t="s">
        <v>264</v>
      </c>
      <c r="BX11" s="481" t="s">
        <v>264</v>
      </c>
      <c r="BY11" s="317" t="s">
        <v>264</v>
      </c>
      <c r="BZ11" s="246" t="s">
        <v>264</v>
      </c>
      <c r="CA11" s="318" t="s">
        <v>264</v>
      </c>
      <c r="CB11" s="479" t="s">
        <v>264</v>
      </c>
      <c r="CC11" s="480" t="s">
        <v>264</v>
      </c>
      <c r="CD11" s="481" t="s">
        <v>264</v>
      </c>
      <c r="CF11" s="317" t="s">
        <v>233</v>
      </c>
      <c r="CG11" s="437" t="s">
        <v>264</v>
      </c>
      <c r="CH11" s="745" t="s">
        <v>264</v>
      </c>
      <c r="CI11" s="438" t="s">
        <v>264</v>
      </c>
      <c r="CJ11" s="317" t="s">
        <v>264</v>
      </c>
      <c r="CK11" s="338" t="s">
        <v>264</v>
      </c>
      <c r="CL11" s="246" t="s">
        <v>264</v>
      </c>
      <c r="CM11" s="53" t="s">
        <v>264</v>
      </c>
      <c r="CN11" s="42" t="s">
        <v>264</v>
      </c>
      <c r="CO11" s="736" t="s">
        <v>264</v>
      </c>
      <c r="CP11" s="317" t="s">
        <v>264</v>
      </c>
      <c r="CQ11" s="246" t="s">
        <v>264</v>
      </c>
      <c r="CR11" s="318" t="s">
        <v>264</v>
      </c>
      <c r="CT11" s="317" t="s">
        <v>233</v>
      </c>
      <c r="CU11" s="317" t="s">
        <v>264</v>
      </c>
      <c r="CV11" s="338" t="s">
        <v>264</v>
      </c>
      <c r="CW11" s="246" t="s">
        <v>264</v>
      </c>
      <c r="CX11" s="317" t="s">
        <v>264</v>
      </c>
      <c r="CY11" s="338" t="s">
        <v>264</v>
      </c>
      <c r="CZ11" s="246" t="s">
        <v>264</v>
      </c>
      <c r="DA11" s="760" t="s">
        <v>264</v>
      </c>
      <c r="DB11" s="761" t="s">
        <v>264</v>
      </c>
      <c r="DC11" s="762" t="s">
        <v>264</v>
      </c>
      <c r="DD11" s="317" t="s">
        <v>264</v>
      </c>
      <c r="DE11" s="246" t="s">
        <v>264</v>
      </c>
      <c r="DF11" s="318" t="s">
        <v>264</v>
      </c>
      <c r="DG11" s="53" t="s">
        <v>264</v>
      </c>
      <c r="DH11" s="42" t="s">
        <v>264</v>
      </c>
      <c r="DI11" s="736" t="s">
        <v>264</v>
      </c>
      <c r="DK11" s="317" t="s">
        <v>233</v>
      </c>
      <c r="DL11" s="317" t="s">
        <v>264</v>
      </c>
      <c r="DM11" s="338" t="s">
        <v>264</v>
      </c>
      <c r="DN11" s="246" t="s">
        <v>264</v>
      </c>
      <c r="DO11" s="317" t="s">
        <v>264</v>
      </c>
      <c r="DP11" s="338" t="s">
        <v>264</v>
      </c>
      <c r="DQ11" s="246" t="s">
        <v>264</v>
      </c>
      <c r="DR11" s="557" t="s">
        <v>264</v>
      </c>
      <c r="DS11" s="558" t="s">
        <v>264</v>
      </c>
      <c r="DT11" s="559" t="s">
        <v>264</v>
      </c>
      <c r="DU11" s="317" t="s">
        <v>264</v>
      </c>
      <c r="DV11" s="246" t="s">
        <v>264</v>
      </c>
      <c r="DW11" s="318" t="s">
        <v>264</v>
      </c>
    </row>
    <row r="12" spans="1:127">
      <c r="A12" s="302" t="s">
        <v>402</v>
      </c>
      <c r="B12" s="269"/>
      <c r="C12" s="303">
        <v>10.49</v>
      </c>
      <c r="D12" s="303">
        <v>7.23</v>
      </c>
      <c r="E12" s="304">
        <f t="shared" si="0"/>
        <v>-3.26</v>
      </c>
      <c r="F12" s="305">
        <v>2</v>
      </c>
      <c r="G12" s="306">
        <v>8.75</v>
      </c>
      <c r="H12" s="306">
        <f t="shared" si="1"/>
        <v>-1.7400000000000002</v>
      </c>
      <c r="I12" s="307">
        <v>1</v>
      </c>
      <c r="K12" s="303">
        <v>8.68</v>
      </c>
      <c r="L12" s="303">
        <v>8.14</v>
      </c>
      <c r="M12" s="304">
        <f t="shared" si="2"/>
        <v>-0.53999999999999915</v>
      </c>
      <c r="N12" s="304">
        <v>2</v>
      </c>
      <c r="O12" s="303">
        <v>9.7799999999999994</v>
      </c>
      <c r="P12" s="339">
        <f t="shared" si="3"/>
        <v>1.0999999999999996</v>
      </c>
      <c r="Q12" s="305">
        <v>1</v>
      </c>
      <c r="R12" s="308">
        <v>8.1199999999999992</v>
      </c>
      <c r="S12" s="331">
        <f t="shared" si="4"/>
        <v>-0.5600000000000005</v>
      </c>
      <c r="T12" s="310">
        <v>3</v>
      </c>
      <c r="V12" s="303" t="s">
        <v>395</v>
      </c>
      <c r="W12" s="303" t="s">
        <v>264</v>
      </c>
      <c r="X12" s="304" t="s">
        <v>264</v>
      </c>
      <c r="Y12" s="304" t="s">
        <v>264</v>
      </c>
      <c r="Z12" s="303" t="s">
        <v>264</v>
      </c>
      <c r="AA12" s="304" t="s">
        <v>264</v>
      </c>
      <c r="AB12" s="304" t="s">
        <v>264</v>
      </c>
      <c r="AC12" s="303" t="s">
        <v>264</v>
      </c>
      <c r="AD12" s="339" t="s">
        <v>264</v>
      </c>
      <c r="AE12" s="305" t="s">
        <v>264</v>
      </c>
      <c r="AF12" s="311" t="s">
        <v>264</v>
      </c>
      <c r="AG12" s="332" t="s">
        <v>264</v>
      </c>
      <c r="AH12" s="313" t="s">
        <v>264</v>
      </c>
      <c r="AJ12" s="303" t="s">
        <v>395</v>
      </c>
      <c r="AK12" s="303" t="s">
        <v>264</v>
      </c>
      <c r="AL12" s="304" t="s">
        <v>264</v>
      </c>
      <c r="AM12" s="304" t="s">
        <v>264</v>
      </c>
      <c r="AN12" s="303" t="s">
        <v>264</v>
      </c>
      <c r="AO12" s="304" t="s">
        <v>264</v>
      </c>
      <c r="AP12" s="304" t="s">
        <v>264</v>
      </c>
      <c r="AQ12" s="303" t="s">
        <v>264</v>
      </c>
      <c r="AR12" s="339" t="s">
        <v>264</v>
      </c>
      <c r="AS12" s="305" t="s">
        <v>264</v>
      </c>
      <c r="AT12" s="314" t="s">
        <v>264</v>
      </c>
      <c r="AU12" s="333" t="s">
        <v>264</v>
      </c>
      <c r="AV12" s="316" t="s">
        <v>264</v>
      </c>
      <c r="AX12" s="303" t="s">
        <v>395</v>
      </c>
      <c r="AY12" s="303" t="s">
        <v>264</v>
      </c>
      <c r="AZ12" s="304" t="s">
        <v>264</v>
      </c>
      <c r="BA12" s="304" t="s">
        <v>264</v>
      </c>
      <c r="BB12" s="303" t="s">
        <v>264</v>
      </c>
      <c r="BC12" s="304" t="s">
        <v>264</v>
      </c>
      <c r="BD12" s="304" t="s">
        <v>264</v>
      </c>
      <c r="BE12" s="303" t="s">
        <v>264</v>
      </c>
      <c r="BF12" s="339" t="s">
        <v>264</v>
      </c>
      <c r="BG12" s="305" t="s">
        <v>264</v>
      </c>
      <c r="BH12" s="303" t="s">
        <v>264</v>
      </c>
      <c r="BI12" s="339" t="s">
        <v>264</v>
      </c>
      <c r="BJ12" s="305" t="s">
        <v>264</v>
      </c>
      <c r="BK12" s="434" t="s">
        <v>264</v>
      </c>
      <c r="BL12" s="440" t="s">
        <v>264</v>
      </c>
      <c r="BM12" s="436" t="s">
        <v>264</v>
      </c>
      <c r="BO12" s="303" t="s">
        <v>233</v>
      </c>
      <c r="BP12" s="303" t="s">
        <v>264</v>
      </c>
      <c r="BQ12" s="304" t="s">
        <v>264</v>
      </c>
      <c r="BR12" s="304" t="s">
        <v>264</v>
      </c>
      <c r="BS12" s="303" t="s">
        <v>264</v>
      </c>
      <c r="BT12" s="304" t="s">
        <v>264</v>
      </c>
      <c r="BU12" s="304" t="s">
        <v>264</v>
      </c>
      <c r="BV12" s="476" t="s">
        <v>264</v>
      </c>
      <c r="BW12" s="482" t="s">
        <v>264</v>
      </c>
      <c r="BX12" s="478" t="s">
        <v>264</v>
      </c>
      <c r="BY12" s="303" t="s">
        <v>264</v>
      </c>
      <c r="BZ12" s="339" t="s">
        <v>264</v>
      </c>
      <c r="CA12" s="305" t="s">
        <v>264</v>
      </c>
      <c r="CB12" s="476" t="s">
        <v>264</v>
      </c>
      <c r="CC12" s="482" t="s">
        <v>264</v>
      </c>
      <c r="CD12" s="478" t="s">
        <v>264</v>
      </c>
      <c r="CF12" s="303" t="s">
        <v>233</v>
      </c>
      <c r="CG12" s="434" t="s">
        <v>264</v>
      </c>
      <c r="CH12" s="435" t="s">
        <v>264</v>
      </c>
      <c r="CI12" s="435" t="s">
        <v>264</v>
      </c>
      <c r="CJ12" s="303" t="s">
        <v>264</v>
      </c>
      <c r="CK12" s="304" t="s">
        <v>264</v>
      </c>
      <c r="CL12" s="304" t="s">
        <v>264</v>
      </c>
      <c r="CM12" s="92" t="s">
        <v>264</v>
      </c>
      <c r="CN12" s="737" t="s">
        <v>264</v>
      </c>
      <c r="CO12" s="735" t="s">
        <v>264</v>
      </c>
      <c r="CP12" s="303" t="s">
        <v>264</v>
      </c>
      <c r="CQ12" s="339" t="s">
        <v>264</v>
      </c>
      <c r="CR12" s="305" t="s">
        <v>264</v>
      </c>
      <c r="CT12" s="303" t="s">
        <v>233</v>
      </c>
      <c r="CU12" s="303" t="s">
        <v>264</v>
      </c>
      <c r="CV12" s="304" t="s">
        <v>264</v>
      </c>
      <c r="CW12" s="304" t="s">
        <v>264</v>
      </c>
      <c r="CX12" s="303" t="s">
        <v>264</v>
      </c>
      <c r="CY12" s="304" t="s">
        <v>264</v>
      </c>
      <c r="CZ12" s="304" t="s">
        <v>264</v>
      </c>
      <c r="DA12" s="757" t="s">
        <v>264</v>
      </c>
      <c r="DB12" s="763" t="s">
        <v>264</v>
      </c>
      <c r="DC12" s="759" t="s">
        <v>264</v>
      </c>
      <c r="DD12" s="303" t="s">
        <v>264</v>
      </c>
      <c r="DE12" s="339" t="s">
        <v>264</v>
      </c>
      <c r="DF12" s="305" t="s">
        <v>264</v>
      </c>
      <c r="DG12" s="92" t="s">
        <v>264</v>
      </c>
      <c r="DH12" s="737" t="s">
        <v>264</v>
      </c>
      <c r="DI12" s="735" t="s">
        <v>264</v>
      </c>
      <c r="DK12" s="303" t="s">
        <v>233</v>
      </c>
      <c r="DL12" s="303" t="s">
        <v>264</v>
      </c>
      <c r="DM12" s="304" t="s">
        <v>264</v>
      </c>
      <c r="DN12" s="304" t="s">
        <v>264</v>
      </c>
      <c r="DO12" s="303" t="s">
        <v>264</v>
      </c>
      <c r="DP12" s="304" t="s">
        <v>264</v>
      </c>
      <c r="DQ12" s="304" t="s">
        <v>264</v>
      </c>
      <c r="DR12" s="554" t="s">
        <v>264</v>
      </c>
      <c r="DS12" s="560" t="s">
        <v>264</v>
      </c>
      <c r="DT12" s="556" t="s">
        <v>264</v>
      </c>
      <c r="DU12" s="303" t="s">
        <v>264</v>
      </c>
      <c r="DV12" s="339" t="s">
        <v>264</v>
      </c>
      <c r="DW12" s="305" t="s">
        <v>264</v>
      </c>
    </row>
    <row r="13" spans="1:127">
      <c r="A13" s="302" t="s">
        <v>403</v>
      </c>
      <c r="B13" s="269"/>
      <c r="C13" s="303">
        <v>10.44</v>
      </c>
      <c r="D13" s="303">
        <v>7.29</v>
      </c>
      <c r="E13" s="304">
        <f t="shared" si="0"/>
        <v>-3.1499999999999995</v>
      </c>
      <c r="F13" s="305">
        <v>2</v>
      </c>
      <c r="G13" s="306">
        <v>8.4700000000000006</v>
      </c>
      <c r="H13" s="306">
        <f t="shared" si="1"/>
        <v>-1.9699999999999989</v>
      </c>
      <c r="I13" s="307">
        <v>1</v>
      </c>
      <c r="K13" s="303">
        <v>4.78</v>
      </c>
      <c r="L13" s="317">
        <v>4.1100000000000003</v>
      </c>
      <c r="M13" s="246">
        <f t="shared" si="2"/>
        <v>-0.66999999999999993</v>
      </c>
      <c r="N13" s="246">
        <v>2</v>
      </c>
      <c r="O13" s="317">
        <v>4.92</v>
      </c>
      <c r="P13" s="246">
        <f t="shared" si="3"/>
        <v>0.13999999999999968</v>
      </c>
      <c r="Q13" s="318">
        <v>1</v>
      </c>
      <c r="R13" s="334">
        <v>3.89</v>
      </c>
      <c r="S13" s="322">
        <f t="shared" si="4"/>
        <v>-0.89000000000000012</v>
      </c>
      <c r="T13" s="323">
        <v>3</v>
      </c>
      <c r="V13" s="317" t="s">
        <v>395</v>
      </c>
      <c r="W13" s="317" t="s">
        <v>264</v>
      </c>
      <c r="X13" s="246" t="s">
        <v>264</v>
      </c>
      <c r="Y13" s="246" t="s">
        <v>264</v>
      </c>
      <c r="Z13" s="317" t="s">
        <v>264</v>
      </c>
      <c r="AA13" s="246" t="s">
        <v>264</v>
      </c>
      <c r="AB13" s="246" t="s">
        <v>264</v>
      </c>
      <c r="AC13" s="317" t="s">
        <v>264</v>
      </c>
      <c r="AD13" s="246" t="s">
        <v>264</v>
      </c>
      <c r="AE13" s="318" t="s">
        <v>264</v>
      </c>
      <c r="AF13" s="335" t="s">
        <v>264</v>
      </c>
      <c r="AG13" s="325" t="s">
        <v>264</v>
      </c>
      <c r="AH13" s="326" t="s">
        <v>264</v>
      </c>
      <c r="AJ13" s="317" t="s">
        <v>395</v>
      </c>
      <c r="AK13" s="317" t="s">
        <v>264</v>
      </c>
      <c r="AL13" s="246" t="s">
        <v>264</v>
      </c>
      <c r="AM13" s="246" t="s">
        <v>264</v>
      </c>
      <c r="AN13" s="317" t="s">
        <v>264</v>
      </c>
      <c r="AO13" s="246" t="s">
        <v>264</v>
      </c>
      <c r="AP13" s="246" t="s">
        <v>264</v>
      </c>
      <c r="AQ13" s="317" t="s">
        <v>264</v>
      </c>
      <c r="AR13" s="246" t="s">
        <v>264</v>
      </c>
      <c r="AS13" s="318" t="s">
        <v>264</v>
      </c>
      <c r="AT13" s="336" t="s">
        <v>264</v>
      </c>
      <c r="AU13" s="328" t="s">
        <v>264</v>
      </c>
      <c r="AV13" s="329" t="s">
        <v>264</v>
      </c>
      <c r="AX13" s="317" t="s">
        <v>395</v>
      </c>
      <c r="AY13" s="317" t="s">
        <v>264</v>
      </c>
      <c r="AZ13" s="246" t="s">
        <v>264</v>
      </c>
      <c r="BA13" s="246" t="s">
        <v>264</v>
      </c>
      <c r="BB13" s="317" t="s">
        <v>264</v>
      </c>
      <c r="BC13" s="246" t="s">
        <v>264</v>
      </c>
      <c r="BD13" s="246" t="s">
        <v>264</v>
      </c>
      <c r="BE13" s="317" t="s">
        <v>264</v>
      </c>
      <c r="BF13" s="246" t="s">
        <v>264</v>
      </c>
      <c r="BG13" s="318" t="s">
        <v>264</v>
      </c>
      <c r="BH13" s="317" t="s">
        <v>264</v>
      </c>
      <c r="BI13" s="246" t="s">
        <v>264</v>
      </c>
      <c r="BJ13" s="318" t="s">
        <v>264</v>
      </c>
      <c r="BK13" s="437" t="s">
        <v>264</v>
      </c>
      <c r="BL13" s="438" t="s">
        <v>264</v>
      </c>
      <c r="BM13" s="439" t="s">
        <v>264</v>
      </c>
      <c r="BO13" s="317" t="s">
        <v>233</v>
      </c>
      <c r="BP13" s="317" t="s">
        <v>264</v>
      </c>
      <c r="BQ13" s="246" t="s">
        <v>264</v>
      </c>
      <c r="BR13" s="246" t="s">
        <v>264</v>
      </c>
      <c r="BS13" s="317" t="s">
        <v>264</v>
      </c>
      <c r="BT13" s="246" t="s">
        <v>264</v>
      </c>
      <c r="BU13" s="246" t="s">
        <v>264</v>
      </c>
      <c r="BV13" s="479" t="s">
        <v>264</v>
      </c>
      <c r="BW13" s="480" t="s">
        <v>264</v>
      </c>
      <c r="BX13" s="481" t="s">
        <v>264</v>
      </c>
      <c r="BY13" s="317" t="s">
        <v>264</v>
      </c>
      <c r="BZ13" s="246" t="s">
        <v>264</v>
      </c>
      <c r="CA13" s="318" t="s">
        <v>264</v>
      </c>
      <c r="CB13" s="479" t="s">
        <v>264</v>
      </c>
      <c r="CC13" s="480" t="s">
        <v>264</v>
      </c>
      <c r="CD13" s="481" t="s">
        <v>264</v>
      </c>
      <c r="CF13" s="317" t="s">
        <v>233</v>
      </c>
      <c r="CG13" s="437" t="s">
        <v>264</v>
      </c>
      <c r="CH13" s="438" t="s">
        <v>264</v>
      </c>
      <c r="CI13" s="438" t="s">
        <v>264</v>
      </c>
      <c r="CJ13" s="317" t="s">
        <v>264</v>
      </c>
      <c r="CK13" s="246" t="s">
        <v>264</v>
      </c>
      <c r="CL13" s="246" t="s">
        <v>264</v>
      </c>
      <c r="CM13" s="53" t="s">
        <v>264</v>
      </c>
      <c r="CN13" s="42" t="s">
        <v>264</v>
      </c>
      <c r="CO13" s="736" t="s">
        <v>264</v>
      </c>
      <c r="CP13" s="317" t="s">
        <v>264</v>
      </c>
      <c r="CQ13" s="246" t="s">
        <v>264</v>
      </c>
      <c r="CR13" s="318" t="s">
        <v>264</v>
      </c>
      <c r="CT13" s="317" t="s">
        <v>233</v>
      </c>
      <c r="CU13" s="317" t="s">
        <v>264</v>
      </c>
      <c r="CV13" s="246" t="s">
        <v>264</v>
      </c>
      <c r="CW13" s="246" t="s">
        <v>264</v>
      </c>
      <c r="CX13" s="317" t="s">
        <v>264</v>
      </c>
      <c r="CY13" s="246" t="s">
        <v>264</v>
      </c>
      <c r="CZ13" s="246" t="s">
        <v>264</v>
      </c>
      <c r="DA13" s="760" t="s">
        <v>264</v>
      </c>
      <c r="DB13" s="761" t="s">
        <v>264</v>
      </c>
      <c r="DC13" s="762" t="s">
        <v>264</v>
      </c>
      <c r="DD13" s="317" t="s">
        <v>264</v>
      </c>
      <c r="DE13" s="246" t="s">
        <v>264</v>
      </c>
      <c r="DF13" s="318" t="s">
        <v>264</v>
      </c>
      <c r="DG13" s="53" t="s">
        <v>264</v>
      </c>
      <c r="DH13" s="42" t="s">
        <v>264</v>
      </c>
      <c r="DI13" s="736" t="s">
        <v>264</v>
      </c>
      <c r="DK13" s="317" t="s">
        <v>233</v>
      </c>
      <c r="DL13" s="317" t="s">
        <v>264</v>
      </c>
      <c r="DM13" s="246" t="s">
        <v>264</v>
      </c>
      <c r="DN13" s="246" t="s">
        <v>264</v>
      </c>
      <c r="DO13" s="317" t="s">
        <v>264</v>
      </c>
      <c r="DP13" s="246" t="s">
        <v>264</v>
      </c>
      <c r="DQ13" s="246" t="s">
        <v>264</v>
      </c>
      <c r="DR13" s="557" t="s">
        <v>264</v>
      </c>
      <c r="DS13" s="558" t="s">
        <v>264</v>
      </c>
      <c r="DT13" s="559" t="s">
        <v>264</v>
      </c>
      <c r="DU13" s="317" t="s">
        <v>264</v>
      </c>
      <c r="DV13" s="246" t="s">
        <v>264</v>
      </c>
      <c r="DW13" s="318" t="s">
        <v>264</v>
      </c>
    </row>
    <row r="14" spans="1:127">
      <c r="A14" s="302" t="s">
        <v>404</v>
      </c>
      <c r="B14" s="269"/>
      <c r="C14" s="303">
        <v>14.43</v>
      </c>
      <c r="D14" s="337">
        <v>10.62</v>
      </c>
      <c r="E14" s="246">
        <f t="shared" si="0"/>
        <v>-3.8100000000000005</v>
      </c>
      <c r="F14" s="318">
        <v>2</v>
      </c>
      <c r="G14" s="340">
        <v>11.5</v>
      </c>
      <c r="H14" s="319">
        <f t="shared" si="1"/>
        <v>-2.9299999999999997</v>
      </c>
      <c r="I14" s="320">
        <v>1</v>
      </c>
      <c r="K14" s="303">
        <v>8.86</v>
      </c>
      <c r="L14" s="303">
        <v>7.74</v>
      </c>
      <c r="M14" s="304">
        <f t="shared" si="2"/>
        <v>-1.1199999999999992</v>
      </c>
      <c r="N14" s="304">
        <v>3</v>
      </c>
      <c r="O14" s="303">
        <v>8.91</v>
      </c>
      <c r="P14" s="304">
        <f t="shared" si="3"/>
        <v>5.0000000000000711E-2</v>
      </c>
      <c r="Q14" s="305">
        <v>1</v>
      </c>
      <c r="R14" s="308">
        <v>8.01</v>
      </c>
      <c r="S14" s="331">
        <f t="shared" si="4"/>
        <v>-0.84999999999999964</v>
      </c>
      <c r="T14" s="310">
        <v>2</v>
      </c>
      <c r="V14" s="303" t="s">
        <v>395</v>
      </c>
      <c r="W14" s="303" t="s">
        <v>264</v>
      </c>
      <c r="X14" s="304" t="s">
        <v>264</v>
      </c>
      <c r="Y14" s="304" t="s">
        <v>264</v>
      </c>
      <c r="Z14" s="303" t="s">
        <v>264</v>
      </c>
      <c r="AA14" s="304" t="s">
        <v>264</v>
      </c>
      <c r="AB14" s="304" t="s">
        <v>264</v>
      </c>
      <c r="AC14" s="303" t="s">
        <v>264</v>
      </c>
      <c r="AD14" s="304" t="s">
        <v>264</v>
      </c>
      <c r="AE14" s="305" t="s">
        <v>264</v>
      </c>
      <c r="AF14" s="311" t="s">
        <v>264</v>
      </c>
      <c r="AG14" s="332" t="s">
        <v>264</v>
      </c>
      <c r="AH14" s="313" t="s">
        <v>264</v>
      </c>
      <c r="AJ14" s="303" t="s">
        <v>395</v>
      </c>
      <c r="AK14" s="303" t="s">
        <v>264</v>
      </c>
      <c r="AL14" s="304" t="s">
        <v>264</v>
      </c>
      <c r="AM14" s="304" t="s">
        <v>264</v>
      </c>
      <c r="AN14" s="303" t="s">
        <v>264</v>
      </c>
      <c r="AO14" s="304" t="s">
        <v>264</v>
      </c>
      <c r="AP14" s="304" t="s">
        <v>264</v>
      </c>
      <c r="AQ14" s="303" t="s">
        <v>264</v>
      </c>
      <c r="AR14" s="304" t="s">
        <v>264</v>
      </c>
      <c r="AS14" s="305" t="s">
        <v>264</v>
      </c>
      <c r="AT14" s="314" t="s">
        <v>264</v>
      </c>
      <c r="AU14" s="333" t="s">
        <v>264</v>
      </c>
      <c r="AV14" s="316" t="s">
        <v>264</v>
      </c>
      <c r="AX14" s="303" t="s">
        <v>395</v>
      </c>
      <c r="AY14" s="303" t="s">
        <v>264</v>
      </c>
      <c r="AZ14" s="304" t="s">
        <v>264</v>
      </c>
      <c r="BA14" s="304" t="s">
        <v>264</v>
      </c>
      <c r="BB14" s="303" t="s">
        <v>264</v>
      </c>
      <c r="BC14" s="304" t="s">
        <v>264</v>
      </c>
      <c r="BD14" s="304" t="s">
        <v>264</v>
      </c>
      <c r="BE14" s="303" t="s">
        <v>264</v>
      </c>
      <c r="BF14" s="304" t="s">
        <v>264</v>
      </c>
      <c r="BG14" s="305" t="s">
        <v>264</v>
      </c>
      <c r="BH14" s="303" t="s">
        <v>264</v>
      </c>
      <c r="BI14" s="304" t="s">
        <v>264</v>
      </c>
      <c r="BJ14" s="305" t="s">
        <v>264</v>
      </c>
      <c r="BK14" s="434" t="s">
        <v>264</v>
      </c>
      <c r="BL14" s="435" t="s">
        <v>264</v>
      </c>
      <c r="BM14" s="436" t="s">
        <v>264</v>
      </c>
      <c r="BO14" s="303" t="s">
        <v>233</v>
      </c>
      <c r="BP14" s="303" t="s">
        <v>264</v>
      </c>
      <c r="BQ14" s="304" t="s">
        <v>264</v>
      </c>
      <c r="BR14" s="304" t="s">
        <v>264</v>
      </c>
      <c r="BS14" s="303" t="s">
        <v>264</v>
      </c>
      <c r="BT14" s="304" t="s">
        <v>264</v>
      </c>
      <c r="BU14" s="304" t="s">
        <v>264</v>
      </c>
      <c r="BV14" s="476" t="s">
        <v>264</v>
      </c>
      <c r="BW14" s="477" t="s">
        <v>264</v>
      </c>
      <c r="BX14" s="478" t="s">
        <v>264</v>
      </c>
      <c r="BY14" s="303" t="s">
        <v>264</v>
      </c>
      <c r="BZ14" s="304" t="s">
        <v>264</v>
      </c>
      <c r="CA14" s="305" t="s">
        <v>264</v>
      </c>
      <c r="CB14" s="476" t="s">
        <v>264</v>
      </c>
      <c r="CC14" s="477" t="s">
        <v>264</v>
      </c>
      <c r="CD14" s="478" t="s">
        <v>264</v>
      </c>
      <c r="CF14" s="303" t="s">
        <v>233</v>
      </c>
      <c r="CG14" s="434" t="s">
        <v>264</v>
      </c>
      <c r="CH14" s="435" t="s">
        <v>264</v>
      </c>
      <c r="CI14" s="435" t="s">
        <v>264</v>
      </c>
      <c r="CJ14" s="303" t="s">
        <v>264</v>
      </c>
      <c r="CK14" s="304" t="s">
        <v>264</v>
      </c>
      <c r="CL14" s="304" t="s">
        <v>264</v>
      </c>
      <c r="CM14" s="92" t="s">
        <v>264</v>
      </c>
      <c r="CN14" s="93" t="s">
        <v>264</v>
      </c>
      <c r="CO14" s="735" t="s">
        <v>264</v>
      </c>
      <c r="CP14" s="303" t="s">
        <v>264</v>
      </c>
      <c r="CQ14" s="304" t="s">
        <v>264</v>
      </c>
      <c r="CR14" s="305" t="s">
        <v>264</v>
      </c>
      <c r="CT14" s="303" t="s">
        <v>233</v>
      </c>
      <c r="CU14" s="303" t="s">
        <v>264</v>
      </c>
      <c r="CV14" s="304" t="s">
        <v>264</v>
      </c>
      <c r="CW14" s="304" t="s">
        <v>264</v>
      </c>
      <c r="CX14" s="303" t="s">
        <v>264</v>
      </c>
      <c r="CY14" s="304" t="s">
        <v>264</v>
      </c>
      <c r="CZ14" s="304" t="s">
        <v>264</v>
      </c>
      <c r="DA14" s="757" t="s">
        <v>264</v>
      </c>
      <c r="DB14" s="758" t="s">
        <v>264</v>
      </c>
      <c r="DC14" s="759" t="s">
        <v>264</v>
      </c>
      <c r="DD14" s="303" t="s">
        <v>264</v>
      </c>
      <c r="DE14" s="304" t="s">
        <v>264</v>
      </c>
      <c r="DF14" s="305" t="s">
        <v>264</v>
      </c>
      <c r="DG14" s="92" t="s">
        <v>264</v>
      </c>
      <c r="DH14" s="93" t="s">
        <v>264</v>
      </c>
      <c r="DI14" s="735" t="s">
        <v>264</v>
      </c>
      <c r="DK14" s="303" t="s">
        <v>233</v>
      </c>
      <c r="DL14" s="303" t="s">
        <v>264</v>
      </c>
      <c r="DM14" s="304" t="s">
        <v>264</v>
      </c>
      <c r="DN14" s="304" t="s">
        <v>264</v>
      </c>
      <c r="DO14" s="303" t="s">
        <v>264</v>
      </c>
      <c r="DP14" s="304" t="s">
        <v>264</v>
      </c>
      <c r="DQ14" s="304" t="s">
        <v>264</v>
      </c>
      <c r="DR14" s="554" t="s">
        <v>264</v>
      </c>
      <c r="DS14" s="555" t="s">
        <v>264</v>
      </c>
      <c r="DT14" s="556" t="s">
        <v>264</v>
      </c>
      <c r="DU14" s="303" t="s">
        <v>264</v>
      </c>
      <c r="DV14" s="304" t="s">
        <v>264</v>
      </c>
      <c r="DW14" s="305" t="s">
        <v>264</v>
      </c>
    </row>
    <row r="15" spans="1:127">
      <c r="A15" s="302" t="s">
        <v>405</v>
      </c>
      <c r="B15" s="269"/>
      <c r="C15" s="303">
        <v>20.170000000000002</v>
      </c>
      <c r="D15" s="303">
        <v>15.88</v>
      </c>
      <c r="E15" s="304">
        <f t="shared" si="0"/>
        <v>-4.2900000000000009</v>
      </c>
      <c r="F15" s="305">
        <v>2</v>
      </c>
      <c r="G15" s="306">
        <v>17.04</v>
      </c>
      <c r="H15" s="306">
        <f t="shared" si="1"/>
        <v>-3.1300000000000026</v>
      </c>
      <c r="I15" s="307">
        <v>1</v>
      </c>
      <c r="K15" s="303">
        <v>9.89</v>
      </c>
      <c r="L15" s="317">
        <v>9.0399999999999991</v>
      </c>
      <c r="M15" s="246">
        <f t="shared" si="2"/>
        <v>-0.85000000000000142</v>
      </c>
      <c r="N15" s="246">
        <v>2</v>
      </c>
      <c r="O15" s="317">
        <v>10.16</v>
      </c>
      <c r="P15" s="246">
        <f t="shared" si="3"/>
        <v>0.26999999999999957</v>
      </c>
      <c r="Q15" s="318">
        <v>1</v>
      </c>
      <c r="R15" s="334">
        <v>8.83</v>
      </c>
      <c r="S15" s="322">
        <f t="shared" si="4"/>
        <v>-1.0600000000000005</v>
      </c>
      <c r="T15" s="323">
        <v>3</v>
      </c>
      <c r="V15" s="317" t="s">
        <v>395</v>
      </c>
      <c r="W15" s="317" t="s">
        <v>264</v>
      </c>
      <c r="X15" s="246" t="s">
        <v>264</v>
      </c>
      <c r="Y15" s="246" t="s">
        <v>264</v>
      </c>
      <c r="Z15" s="317" t="s">
        <v>264</v>
      </c>
      <c r="AA15" s="246" t="s">
        <v>264</v>
      </c>
      <c r="AB15" s="246" t="s">
        <v>264</v>
      </c>
      <c r="AC15" s="317" t="s">
        <v>264</v>
      </c>
      <c r="AD15" s="246" t="s">
        <v>264</v>
      </c>
      <c r="AE15" s="318" t="s">
        <v>264</v>
      </c>
      <c r="AF15" s="335" t="s">
        <v>264</v>
      </c>
      <c r="AG15" s="325" t="s">
        <v>264</v>
      </c>
      <c r="AH15" s="326" t="s">
        <v>264</v>
      </c>
      <c r="AJ15" s="317" t="s">
        <v>395</v>
      </c>
      <c r="AK15" s="317" t="s">
        <v>264</v>
      </c>
      <c r="AL15" s="246" t="s">
        <v>264</v>
      </c>
      <c r="AM15" s="246" t="s">
        <v>264</v>
      </c>
      <c r="AN15" s="317" t="s">
        <v>264</v>
      </c>
      <c r="AO15" s="246" t="s">
        <v>264</v>
      </c>
      <c r="AP15" s="246" t="s">
        <v>264</v>
      </c>
      <c r="AQ15" s="317" t="s">
        <v>264</v>
      </c>
      <c r="AR15" s="246" t="s">
        <v>264</v>
      </c>
      <c r="AS15" s="318" t="s">
        <v>264</v>
      </c>
      <c r="AT15" s="336" t="s">
        <v>264</v>
      </c>
      <c r="AU15" s="328" t="s">
        <v>264</v>
      </c>
      <c r="AV15" s="329" t="s">
        <v>264</v>
      </c>
      <c r="AX15" s="317" t="s">
        <v>395</v>
      </c>
      <c r="AY15" s="317" t="s">
        <v>264</v>
      </c>
      <c r="AZ15" s="246" t="s">
        <v>264</v>
      </c>
      <c r="BA15" s="246" t="s">
        <v>264</v>
      </c>
      <c r="BB15" s="317" t="s">
        <v>264</v>
      </c>
      <c r="BC15" s="246" t="s">
        <v>264</v>
      </c>
      <c r="BD15" s="246" t="s">
        <v>264</v>
      </c>
      <c r="BE15" s="317" t="s">
        <v>264</v>
      </c>
      <c r="BF15" s="246" t="s">
        <v>264</v>
      </c>
      <c r="BG15" s="318" t="s">
        <v>264</v>
      </c>
      <c r="BH15" s="317" t="s">
        <v>264</v>
      </c>
      <c r="BI15" s="246" t="s">
        <v>264</v>
      </c>
      <c r="BJ15" s="318" t="s">
        <v>264</v>
      </c>
      <c r="BK15" s="437" t="s">
        <v>264</v>
      </c>
      <c r="BL15" s="438" t="s">
        <v>264</v>
      </c>
      <c r="BM15" s="439" t="s">
        <v>264</v>
      </c>
      <c r="BO15" s="317" t="s">
        <v>233</v>
      </c>
      <c r="BP15" s="317" t="s">
        <v>264</v>
      </c>
      <c r="BQ15" s="246" t="s">
        <v>264</v>
      </c>
      <c r="BR15" s="246" t="s">
        <v>264</v>
      </c>
      <c r="BS15" s="317" t="s">
        <v>264</v>
      </c>
      <c r="BT15" s="246" t="s">
        <v>264</v>
      </c>
      <c r="BU15" s="246" t="s">
        <v>264</v>
      </c>
      <c r="BV15" s="479" t="s">
        <v>264</v>
      </c>
      <c r="BW15" s="480" t="s">
        <v>264</v>
      </c>
      <c r="BX15" s="481" t="s">
        <v>264</v>
      </c>
      <c r="BY15" s="317" t="s">
        <v>264</v>
      </c>
      <c r="BZ15" s="246" t="s">
        <v>264</v>
      </c>
      <c r="CA15" s="318" t="s">
        <v>264</v>
      </c>
      <c r="CB15" s="479" t="s">
        <v>264</v>
      </c>
      <c r="CC15" s="480" t="s">
        <v>264</v>
      </c>
      <c r="CD15" s="481" t="s">
        <v>264</v>
      </c>
      <c r="CF15" s="317" t="s">
        <v>233</v>
      </c>
      <c r="CG15" s="437" t="s">
        <v>264</v>
      </c>
      <c r="CH15" s="438" t="s">
        <v>264</v>
      </c>
      <c r="CI15" s="438" t="s">
        <v>264</v>
      </c>
      <c r="CJ15" s="317" t="s">
        <v>264</v>
      </c>
      <c r="CK15" s="246" t="s">
        <v>264</v>
      </c>
      <c r="CL15" s="246" t="s">
        <v>264</v>
      </c>
      <c r="CM15" s="53" t="s">
        <v>264</v>
      </c>
      <c r="CN15" s="42" t="s">
        <v>264</v>
      </c>
      <c r="CO15" s="736" t="s">
        <v>264</v>
      </c>
      <c r="CP15" s="317" t="s">
        <v>264</v>
      </c>
      <c r="CQ15" s="246" t="s">
        <v>264</v>
      </c>
      <c r="CR15" s="318" t="s">
        <v>264</v>
      </c>
      <c r="CT15" s="317" t="s">
        <v>233</v>
      </c>
      <c r="CU15" s="317" t="s">
        <v>264</v>
      </c>
      <c r="CV15" s="246" t="s">
        <v>264</v>
      </c>
      <c r="CW15" s="246" t="s">
        <v>264</v>
      </c>
      <c r="CX15" s="317" t="s">
        <v>264</v>
      </c>
      <c r="CY15" s="246" t="s">
        <v>264</v>
      </c>
      <c r="CZ15" s="246" t="s">
        <v>264</v>
      </c>
      <c r="DA15" s="760" t="s">
        <v>264</v>
      </c>
      <c r="DB15" s="761" t="s">
        <v>264</v>
      </c>
      <c r="DC15" s="762" t="s">
        <v>264</v>
      </c>
      <c r="DD15" s="317" t="s">
        <v>264</v>
      </c>
      <c r="DE15" s="246" t="s">
        <v>264</v>
      </c>
      <c r="DF15" s="318" t="s">
        <v>264</v>
      </c>
      <c r="DG15" s="53" t="s">
        <v>264</v>
      </c>
      <c r="DH15" s="42" t="s">
        <v>264</v>
      </c>
      <c r="DI15" s="736" t="s">
        <v>264</v>
      </c>
      <c r="DK15" s="317" t="s">
        <v>233</v>
      </c>
      <c r="DL15" s="317" t="s">
        <v>264</v>
      </c>
      <c r="DM15" s="246" t="s">
        <v>264</v>
      </c>
      <c r="DN15" s="246" t="s">
        <v>264</v>
      </c>
      <c r="DO15" s="317" t="s">
        <v>264</v>
      </c>
      <c r="DP15" s="246" t="s">
        <v>264</v>
      </c>
      <c r="DQ15" s="246" t="s">
        <v>264</v>
      </c>
      <c r="DR15" s="557" t="s">
        <v>264</v>
      </c>
      <c r="DS15" s="558" t="s">
        <v>264</v>
      </c>
      <c r="DT15" s="559" t="s">
        <v>264</v>
      </c>
      <c r="DU15" s="317" t="s">
        <v>264</v>
      </c>
      <c r="DV15" s="246" t="s">
        <v>264</v>
      </c>
      <c r="DW15" s="318" t="s">
        <v>264</v>
      </c>
    </row>
    <row r="16" spans="1:127">
      <c r="A16" s="302" t="s">
        <v>406</v>
      </c>
      <c r="B16" s="269"/>
      <c r="C16" s="303">
        <v>17.03</v>
      </c>
      <c r="D16" s="303">
        <v>13.32</v>
      </c>
      <c r="E16" s="304">
        <f t="shared" si="0"/>
        <v>-3.7100000000000009</v>
      </c>
      <c r="F16" s="305">
        <v>2</v>
      </c>
      <c r="G16" s="306">
        <v>13.81</v>
      </c>
      <c r="H16" s="306">
        <f t="shared" si="1"/>
        <v>-3.2200000000000006</v>
      </c>
      <c r="I16" s="307">
        <v>1</v>
      </c>
      <c r="K16" s="303">
        <v>9.57</v>
      </c>
      <c r="L16" s="303">
        <v>8.9700000000000006</v>
      </c>
      <c r="M16" s="339">
        <f t="shared" si="2"/>
        <v>-0.59999999999999964</v>
      </c>
      <c r="N16" s="304">
        <v>2</v>
      </c>
      <c r="O16" s="303">
        <v>9.68</v>
      </c>
      <c r="P16" s="304">
        <f t="shared" si="3"/>
        <v>0.10999999999999943</v>
      </c>
      <c r="Q16" s="305">
        <v>1</v>
      </c>
      <c r="R16" s="308">
        <v>8.49</v>
      </c>
      <c r="S16" s="331">
        <f t="shared" si="4"/>
        <v>-1.08</v>
      </c>
      <c r="T16" s="310">
        <v>3</v>
      </c>
      <c r="V16" s="303" t="s">
        <v>395</v>
      </c>
      <c r="W16" s="303" t="s">
        <v>264</v>
      </c>
      <c r="X16" s="339" t="s">
        <v>264</v>
      </c>
      <c r="Y16" s="304" t="s">
        <v>264</v>
      </c>
      <c r="Z16" s="303" t="s">
        <v>264</v>
      </c>
      <c r="AA16" s="339" t="s">
        <v>264</v>
      </c>
      <c r="AB16" s="304" t="s">
        <v>264</v>
      </c>
      <c r="AC16" s="303" t="s">
        <v>264</v>
      </c>
      <c r="AD16" s="304" t="s">
        <v>264</v>
      </c>
      <c r="AE16" s="305" t="s">
        <v>264</v>
      </c>
      <c r="AF16" s="311" t="s">
        <v>264</v>
      </c>
      <c r="AG16" s="332" t="s">
        <v>264</v>
      </c>
      <c r="AH16" s="313" t="s">
        <v>264</v>
      </c>
      <c r="AJ16" s="303" t="s">
        <v>395</v>
      </c>
      <c r="AK16" s="303" t="s">
        <v>264</v>
      </c>
      <c r="AL16" s="339" t="s">
        <v>264</v>
      </c>
      <c r="AM16" s="304" t="s">
        <v>264</v>
      </c>
      <c r="AN16" s="303" t="s">
        <v>264</v>
      </c>
      <c r="AO16" s="339" t="s">
        <v>264</v>
      </c>
      <c r="AP16" s="304" t="s">
        <v>264</v>
      </c>
      <c r="AQ16" s="303" t="s">
        <v>264</v>
      </c>
      <c r="AR16" s="304" t="s">
        <v>264</v>
      </c>
      <c r="AS16" s="305" t="s">
        <v>264</v>
      </c>
      <c r="AT16" s="314" t="s">
        <v>264</v>
      </c>
      <c r="AU16" s="333" t="s">
        <v>264</v>
      </c>
      <c r="AV16" s="316" t="s">
        <v>264</v>
      </c>
      <c r="AX16" s="303" t="s">
        <v>395</v>
      </c>
      <c r="AY16" s="303" t="s">
        <v>264</v>
      </c>
      <c r="AZ16" s="339" t="s">
        <v>264</v>
      </c>
      <c r="BA16" s="304" t="s">
        <v>264</v>
      </c>
      <c r="BB16" s="303" t="s">
        <v>264</v>
      </c>
      <c r="BC16" s="339" t="s">
        <v>264</v>
      </c>
      <c r="BD16" s="304" t="s">
        <v>264</v>
      </c>
      <c r="BE16" s="303" t="s">
        <v>264</v>
      </c>
      <c r="BF16" s="304" t="s">
        <v>264</v>
      </c>
      <c r="BG16" s="305" t="s">
        <v>264</v>
      </c>
      <c r="BH16" s="303" t="s">
        <v>264</v>
      </c>
      <c r="BI16" s="304" t="s">
        <v>264</v>
      </c>
      <c r="BJ16" s="305" t="s">
        <v>264</v>
      </c>
      <c r="BK16" s="434" t="s">
        <v>264</v>
      </c>
      <c r="BL16" s="435" t="s">
        <v>264</v>
      </c>
      <c r="BM16" s="436" t="s">
        <v>264</v>
      </c>
      <c r="BO16" s="303" t="s">
        <v>233</v>
      </c>
      <c r="BP16" s="303" t="s">
        <v>264</v>
      </c>
      <c r="BQ16" s="339" t="s">
        <v>264</v>
      </c>
      <c r="BR16" s="304" t="s">
        <v>264</v>
      </c>
      <c r="BS16" s="303" t="s">
        <v>264</v>
      </c>
      <c r="BT16" s="339" t="s">
        <v>264</v>
      </c>
      <c r="BU16" s="304" t="s">
        <v>264</v>
      </c>
      <c r="BV16" s="476" t="s">
        <v>264</v>
      </c>
      <c r="BW16" s="477" t="s">
        <v>264</v>
      </c>
      <c r="BX16" s="478" t="s">
        <v>264</v>
      </c>
      <c r="BY16" s="303" t="s">
        <v>264</v>
      </c>
      <c r="BZ16" s="304" t="s">
        <v>264</v>
      </c>
      <c r="CA16" s="305" t="s">
        <v>264</v>
      </c>
      <c r="CB16" s="476" t="s">
        <v>264</v>
      </c>
      <c r="CC16" s="477" t="s">
        <v>264</v>
      </c>
      <c r="CD16" s="478" t="s">
        <v>264</v>
      </c>
      <c r="CF16" s="303" t="s">
        <v>233</v>
      </c>
      <c r="CG16" s="434" t="s">
        <v>264</v>
      </c>
      <c r="CH16" s="440" t="s">
        <v>264</v>
      </c>
      <c r="CI16" s="435" t="s">
        <v>264</v>
      </c>
      <c r="CJ16" s="303" t="s">
        <v>264</v>
      </c>
      <c r="CK16" s="339" t="s">
        <v>264</v>
      </c>
      <c r="CL16" s="304" t="s">
        <v>264</v>
      </c>
      <c r="CM16" s="92" t="s">
        <v>264</v>
      </c>
      <c r="CN16" s="93" t="s">
        <v>264</v>
      </c>
      <c r="CO16" s="735" t="s">
        <v>264</v>
      </c>
      <c r="CP16" s="303" t="s">
        <v>264</v>
      </c>
      <c r="CQ16" s="304" t="s">
        <v>264</v>
      </c>
      <c r="CR16" s="305" t="s">
        <v>264</v>
      </c>
      <c r="CT16" s="303" t="s">
        <v>233</v>
      </c>
      <c r="CU16" s="303" t="s">
        <v>264</v>
      </c>
      <c r="CV16" s="339" t="s">
        <v>264</v>
      </c>
      <c r="CW16" s="304" t="s">
        <v>264</v>
      </c>
      <c r="CX16" s="303" t="s">
        <v>264</v>
      </c>
      <c r="CY16" s="339" t="s">
        <v>264</v>
      </c>
      <c r="CZ16" s="304" t="s">
        <v>264</v>
      </c>
      <c r="DA16" s="757" t="s">
        <v>264</v>
      </c>
      <c r="DB16" s="758" t="s">
        <v>264</v>
      </c>
      <c r="DC16" s="759" t="s">
        <v>264</v>
      </c>
      <c r="DD16" s="303" t="s">
        <v>264</v>
      </c>
      <c r="DE16" s="304" t="s">
        <v>264</v>
      </c>
      <c r="DF16" s="305" t="s">
        <v>264</v>
      </c>
      <c r="DG16" s="92" t="s">
        <v>264</v>
      </c>
      <c r="DH16" s="93" t="s">
        <v>264</v>
      </c>
      <c r="DI16" s="735" t="s">
        <v>264</v>
      </c>
      <c r="DK16" s="303" t="s">
        <v>233</v>
      </c>
      <c r="DL16" s="303" t="s">
        <v>264</v>
      </c>
      <c r="DM16" s="339" t="s">
        <v>264</v>
      </c>
      <c r="DN16" s="304" t="s">
        <v>264</v>
      </c>
      <c r="DO16" s="303" t="s">
        <v>264</v>
      </c>
      <c r="DP16" s="339" t="s">
        <v>264</v>
      </c>
      <c r="DQ16" s="304" t="s">
        <v>264</v>
      </c>
      <c r="DR16" s="554" t="s">
        <v>264</v>
      </c>
      <c r="DS16" s="555" t="s">
        <v>264</v>
      </c>
      <c r="DT16" s="556" t="s">
        <v>264</v>
      </c>
      <c r="DU16" s="303" t="s">
        <v>264</v>
      </c>
      <c r="DV16" s="304" t="s">
        <v>264</v>
      </c>
      <c r="DW16" s="305" t="s">
        <v>264</v>
      </c>
    </row>
    <row r="17" spans="1:127">
      <c r="A17" s="302" t="s">
        <v>407</v>
      </c>
      <c r="B17" s="269"/>
      <c r="C17" s="303">
        <v>15.86</v>
      </c>
      <c r="D17" s="341">
        <v>12.48</v>
      </c>
      <c r="E17" s="342">
        <f t="shared" si="0"/>
        <v>-3.379999999999999</v>
      </c>
      <c r="F17" s="343">
        <v>2</v>
      </c>
      <c r="G17" s="306">
        <v>12.63</v>
      </c>
      <c r="H17" s="306">
        <f t="shared" si="1"/>
        <v>-3.2299999999999986</v>
      </c>
      <c r="I17" s="307">
        <v>1</v>
      </c>
      <c r="K17" s="303">
        <v>10.56</v>
      </c>
      <c r="L17" s="303">
        <v>10.16</v>
      </c>
      <c r="M17" s="304">
        <f t="shared" si="2"/>
        <v>-0.40000000000000036</v>
      </c>
      <c r="N17" s="304">
        <v>2</v>
      </c>
      <c r="O17" s="303">
        <v>13.06</v>
      </c>
      <c r="P17" s="304">
        <f t="shared" si="3"/>
        <v>2.5</v>
      </c>
      <c r="Q17" s="305">
        <v>1</v>
      </c>
      <c r="R17" s="308">
        <v>9.3699999999999992</v>
      </c>
      <c r="S17" s="309">
        <f t="shared" si="4"/>
        <v>-1.1900000000000013</v>
      </c>
      <c r="T17" s="310">
        <v>3</v>
      </c>
      <c r="V17" s="303" t="s">
        <v>395</v>
      </c>
      <c r="W17" s="303" t="s">
        <v>264</v>
      </c>
      <c r="X17" s="304" t="s">
        <v>264</v>
      </c>
      <c r="Y17" s="304" t="s">
        <v>264</v>
      </c>
      <c r="Z17" s="303" t="s">
        <v>264</v>
      </c>
      <c r="AA17" s="304" t="s">
        <v>264</v>
      </c>
      <c r="AB17" s="304" t="s">
        <v>264</v>
      </c>
      <c r="AC17" s="303" t="s">
        <v>264</v>
      </c>
      <c r="AD17" s="304" t="s">
        <v>264</v>
      </c>
      <c r="AE17" s="305" t="s">
        <v>264</v>
      </c>
      <c r="AF17" s="311" t="s">
        <v>264</v>
      </c>
      <c r="AG17" s="312" t="s">
        <v>264</v>
      </c>
      <c r="AH17" s="313" t="s">
        <v>264</v>
      </c>
      <c r="AJ17" s="303" t="s">
        <v>395</v>
      </c>
      <c r="AK17" s="303" t="s">
        <v>264</v>
      </c>
      <c r="AL17" s="304" t="s">
        <v>264</v>
      </c>
      <c r="AM17" s="304" t="s">
        <v>264</v>
      </c>
      <c r="AN17" s="303" t="s">
        <v>264</v>
      </c>
      <c r="AO17" s="304" t="s">
        <v>264</v>
      </c>
      <c r="AP17" s="304" t="s">
        <v>264</v>
      </c>
      <c r="AQ17" s="303" t="s">
        <v>264</v>
      </c>
      <c r="AR17" s="304" t="s">
        <v>264</v>
      </c>
      <c r="AS17" s="305" t="s">
        <v>264</v>
      </c>
      <c r="AT17" s="314" t="s">
        <v>264</v>
      </c>
      <c r="AU17" s="315" t="s">
        <v>264</v>
      </c>
      <c r="AV17" s="316" t="s">
        <v>264</v>
      </c>
      <c r="AX17" s="303" t="s">
        <v>395</v>
      </c>
      <c r="AY17" s="303" t="s">
        <v>264</v>
      </c>
      <c r="AZ17" s="304" t="s">
        <v>264</v>
      </c>
      <c r="BA17" s="304" t="s">
        <v>264</v>
      </c>
      <c r="BB17" s="303" t="s">
        <v>264</v>
      </c>
      <c r="BC17" s="304" t="s">
        <v>264</v>
      </c>
      <c r="BD17" s="304" t="s">
        <v>264</v>
      </c>
      <c r="BE17" s="303" t="s">
        <v>264</v>
      </c>
      <c r="BF17" s="304" t="s">
        <v>264</v>
      </c>
      <c r="BG17" s="305" t="s">
        <v>264</v>
      </c>
      <c r="BH17" s="303" t="s">
        <v>264</v>
      </c>
      <c r="BI17" s="304" t="s">
        <v>264</v>
      </c>
      <c r="BJ17" s="305" t="s">
        <v>264</v>
      </c>
      <c r="BK17" s="434" t="s">
        <v>264</v>
      </c>
      <c r="BL17" s="435" t="s">
        <v>264</v>
      </c>
      <c r="BM17" s="436" t="s">
        <v>264</v>
      </c>
      <c r="BO17" s="303" t="s">
        <v>233</v>
      </c>
      <c r="BP17" s="303" t="s">
        <v>264</v>
      </c>
      <c r="BQ17" s="304" t="s">
        <v>264</v>
      </c>
      <c r="BR17" s="304" t="s">
        <v>264</v>
      </c>
      <c r="BS17" s="303" t="s">
        <v>264</v>
      </c>
      <c r="BT17" s="304" t="s">
        <v>264</v>
      </c>
      <c r="BU17" s="304" t="s">
        <v>264</v>
      </c>
      <c r="BV17" s="476" t="s">
        <v>264</v>
      </c>
      <c r="BW17" s="477" t="s">
        <v>264</v>
      </c>
      <c r="BX17" s="478" t="s">
        <v>264</v>
      </c>
      <c r="BY17" s="303" t="s">
        <v>264</v>
      </c>
      <c r="BZ17" s="304" t="s">
        <v>264</v>
      </c>
      <c r="CA17" s="305" t="s">
        <v>264</v>
      </c>
      <c r="CB17" s="476" t="s">
        <v>264</v>
      </c>
      <c r="CC17" s="477" t="s">
        <v>264</v>
      </c>
      <c r="CD17" s="478" t="s">
        <v>264</v>
      </c>
      <c r="CF17" s="303" t="s">
        <v>233</v>
      </c>
      <c r="CG17" s="434" t="s">
        <v>264</v>
      </c>
      <c r="CH17" s="435" t="s">
        <v>264</v>
      </c>
      <c r="CI17" s="435" t="s">
        <v>264</v>
      </c>
      <c r="CJ17" s="303" t="s">
        <v>264</v>
      </c>
      <c r="CK17" s="304" t="s">
        <v>264</v>
      </c>
      <c r="CL17" s="304" t="s">
        <v>264</v>
      </c>
      <c r="CM17" s="92" t="s">
        <v>264</v>
      </c>
      <c r="CN17" s="93" t="s">
        <v>264</v>
      </c>
      <c r="CO17" s="735" t="s">
        <v>264</v>
      </c>
      <c r="CP17" s="303" t="s">
        <v>264</v>
      </c>
      <c r="CQ17" s="304" t="s">
        <v>264</v>
      </c>
      <c r="CR17" s="305" t="s">
        <v>264</v>
      </c>
      <c r="CT17" s="303" t="s">
        <v>233</v>
      </c>
      <c r="CU17" s="303" t="s">
        <v>264</v>
      </c>
      <c r="CV17" s="304" t="s">
        <v>264</v>
      </c>
      <c r="CW17" s="304" t="s">
        <v>264</v>
      </c>
      <c r="CX17" s="303" t="s">
        <v>264</v>
      </c>
      <c r="CY17" s="304" t="s">
        <v>264</v>
      </c>
      <c r="CZ17" s="304" t="s">
        <v>264</v>
      </c>
      <c r="DA17" s="757" t="s">
        <v>264</v>
      </c>
      <c r="DB17" s="758" t="s">
        <v>264</v>
      </c>
      <c r="DC17" s="759" t="s">
        <v>264</v>
      </c>
      <c r="DD17" s="303" t="s">
        <v>264</v>
      </c>
      <c r="DE17" s="304" t="s">
        <v>264</v>
      </c>
      <c r="DF17" s="305" t="s">
        <v>264</v>
      </c>
      <c r="DG17" s="92" t="s">
        <v>264</v>
      </c>
      <c r="DH17" s="93" t="s">
        <v>264</v>
      </c>
      <c r="DI17" s="735" t="s">
        <v>264</v>
      </c>
      <c r="DK17" s="303" t="s">
        <v>233</v>
      </c>
      <c r="DL17" s="303" t="s">
        <v>264</v>
      </c>
      <c r="DM17" s="304" t="s">
        <v>264</v>
      </c>
      <c r="DN17" s="304" t="s">
        <v>264</v>
      </c>
      <c r="DO17" s="303" t="s">
        <v>264</v>
      </c>
      <c r="DP17" s="304" t="s">
        <v>264</v>
      </c>
      <c r="DQ17" s="304" t="s">
        <v>264</v>
      </c>
      <c r="DR17" s="554" t="s">
        <v>264</v>
      </c>
      <c r="DS17" s="555" t="s">
        <v>264</v>
      </c>
      <c r="DT17" s="556" t="s">
        <v>264</v>
      </c>
      <c r="DU17" s="303" t="s">
        <v>264</v>
      </c>
      <c r="DV17" s="304" t="s">
        <v>264</v>
      </c>
      <c r="DW17" s="305" t="s">
        <v>264</v>
      </c>
    </row>
    <row r="18" spans="1:127">
      <c r="A18" s="302" t="s">
        <v>408</v>
      </c>
      <c r="B18" s="269"/>
      <c r="C18" s="303">
        <v>9.27</v>
      </c>
      <c r="D18" s="303">
        <v>6.09</v>
      </c>
      <c r="E18" s="342">
        <f t="shared" si="0"/>
        <v>-3.1799999999999997</v>
      </c>
      <c r="F18" s="343">
        <v>1</v>
      </c>
      <c r="G18" s="344">
        <v>5.7</v>
      </c>
      <c r="H18" s="344">
        <f t="shared" si="1"/>
        <v>-3.5699999999999994</v>
      </c>
      <c r="I18" s="345">
        <v>2</v>
      </c>
      <c r="K18" s="303">
        <v>7.59</v>
      </c>
      <c r="L18" s="303">
        <v>7.43</v>
      </c>
      <c r="M18" s="304">
        <f t="shared" si="2"/>
        <v>-0.16000000000000014</v>
      </c>
      <c r="N18" s="304">
        <v>2</v>
      </c>
      <c r="O18" s="303">
        <v>10.6</v>
      </c>
      <c r="P18" s="304">
        <f t="shared" si="3"/>
        <v>3.01</v>
      </c>
      <c r="Q18" s="305">
        <v>1</v>
      </c>
      <c r="R18" s="308">
        <v>6.92</v>
      </c>
      <c r="S18" s="309">
        <f t="shared" si="4"/>
        <v>-0.66999999999999993</v>
      </c>
      <c r="T18" s="310">
        <v>3</v>
      </c>
      <c r="V18" s="303" t="s">
        <v>395</v>
      </c>
      <c r="W18" s="303" t="s">
        <v>264</v>
      </c>
      <c r="X18" s="304" t="s">
        <v>264</v>
      </c>
      <c r="Y18" s="304" t="s">
        <v>264</v>
      </c>
      <c r="Z18" s="303" t="s">
        <v>264</v>
      </c>
      <c r="AA18" s="304" t="s">
        <v>264</v>
      </c>
      <c r="AB18" s="304" t="s">
        <v>264</v>
      </c>
      <c r="AC18" s="303" t="s">
        <v>264</v>
      </c>
      <c r="AD18" s="304" t="s">
        <v>264</v>
      </c>
      <c r="AE18" s="305" t="s">
        <v>264</v>
      </c>
      <c r="AF18" s="311" t="s">
        <v>264</v>
      </c>
      <c r="AG18" s="312" t="s">
        <v>264</v>
      </c>
      <c r="AH18" s="313" t="s">
        <v>264</v>
      </c>
      <c r="AJ18" s="303" t="s">
        <v>395</v>
      </c>
      <c r="AK18" s="303" t="s">
        <v>264</v>
      </c>
      <c r="AL18" s="304" t="s">
        <v>264</v>
      </c>
      <c r="AM18" s="304" t="s">
        <v>264</v>
      </c>
      <c r="AN18" s="303" t="s">
        <v>264</v>
      </c>
      <c r="AO18" s="304" t="s">
        <v>264</v>
      </c>
      <c r="AP18" s="304" t="s">
        <v>264</v>
      </c>
      <c r="AQ18" s="303" t="s">
        <v>264</v>
      </c>
      <c r="AR18" s="304" t="s">
        <v>264</v>
      </c>
      <c r="AS18" s="305" t="s">
        <v>264</v>
      </c>
      <c r="AT18" s="314" t="s">
        <v>264</v>
      </c>
      <c r="AU18" s="315" t="s">
        <v>264</v>
      </c>
      <c r="AV18" s="316" t="s">
        <v>264</v>
      </c>
      <c r="AX18" s="303" t="s">
        <v>395</v>
      </c>
      <c r="AY18" s="303" t="s">
        <v>264</v>
      </c>
      <c r="AZ18" s="304" t="s">
        <v>264</v>
      </c>
      <c r="BA18" s="304" t="s">
        <v>264</v>
      </c>
      <c r="BB18" s="303" t="s">
        <v>264</v>
      </c>
      <c r="BC18" s="304" t="s">
        <v>264</v>
      </c>
      <c r="BD18" s="304" t="s">
        <v>264</v>
      </c>
      <c r="BE18" s="303" t="s">
        <v>264</v>
      </c>
      <c r="BF18" s="304" t="s">
        <v>264</v>
      </c>
      <c r="BG18" s="305" t="s">
        <v>264</v>
      </c>
      <c r="BH18" s="303" t="s">
        <v>264</v>
      </c>
      <c r="BI18" s="304" t="s">
        <v>264</v>
      </c>
      <c r="BJ18" s="305" t="s">
        <v>264</v>
      </c>
      <c r="BK18" s="434" t="s">
        <v>264</v>
      </c>
      <c r="BL18" s="435" t="s">
        <v>264</v>
      </c>
      <c r="BM18" s="436" t="s">
        <v>264</v>
      </c>
      <c r="BO18" s="303" t="s">
        <v>233</v>
      </c>
      <c r="BP18" s="303" t="s">
        <v>264</v>
      </c>
      <c r="BQ18" s="304" t="s">
        <v>264</v>
      </c>
      <c r="BR18" s="304" t="s">
        <v>264</v>
      </c>
      <c r="BS18" s="303" t="s">
        <v>264</v>
      </c>
      <c r="BT18" s="304" t="s">
        <v>264</v>
      </c>
      <c r="BU18" s="304" t="s">
        <v>264</v>
      </c>
      <c r="BV18" s="476" t="s">
        <v>264</v>
      </c>
      <c r="BW18" s="477" t="s">
        <v>264</v>
      </c>
      <c r="BX18" s="478" t="s">
        <v>264</v>
      </c>
      <c r="BY18" s="303" t="s">
        <v>264</v>
      </c>
      <c r="BZ18" s="304" t="s">
        <v>264</v>
      </c>
      <c r="CA18" s="305" t="s">
        <v>264</v>
      </c>
      <c r="CB18" s="476" t="s">
        <v>264</v>
      </c>
      <c r="CC18" s="477" t="s">
        <v>264</v>
      </c>
      <c r="CD18" s="478" t="s">
        <v>264</v>
      </c>
      <c r="CF18" s="303" t="s">
        <v>233</v>
      </c>
      <c r="CG18" s="434" t="s">
        <v>264</v>
      </c>
      <c r="CH18" s="435" t="s">
        <v>264</v>
      </c>
      <c r="CI18" s="435" t="s">
        <v>264</v>
      </c>
      <c r="CJ18" s="303" t="s">
        <v>264</v>
      </c>
      <c r="CK18" s="304" t="s">
        <v>264</v>
      </c>
      <c r="CL18" s="304" t="s">
        <v>264</v>
      </c>
      <c r="CM18" s="92" t="s">
        <v>264</v>
      </c>
      <c r="CN18" s="93" t="s">
        <v>264</v>
      </c>
      <c r="CO18" s="735" t="s">
        <v>264</v>
      </c>
      <c r="CP18" s="303" t="s">
        <v>264</v>
      </c>
      <c r="CQ18" s="304" t="s">
        <v>264</v>
      </c>
      <c r="CR18" s="305" t="s">
        <v>264</v>
      </c>
      <c r="CT18" s="303" t="s">
        <v>233</v>
      </c>
      <c r="CU18" s="303" t="s">
        <v>264</v>
      </c>
      <c r="CV18" s="304" t="s">
        <v>264</v>
      </c>
      <c r="CW18" s="304" t="s">
        <v>264</v>
      </c>
      <c r="CX18" s="303" t="s">
        <v>264</v>
      </c>
      <c r="CY18" s="304" t="s">
        <v>264</v>
      </c>
      <c r="CZ18" s="304" t="s">
        <v>264</v>
      </c>
      <c r="DA18" s="757" t="s">
        <v>264</v>
      </c>
      <c r="DB18" s="758" t="s">
        <v>264</v>
      </c>
      <c r="DC18" s="759" t="s">
        <v>264</v>
      </c>
      <c r="DD18" s="303" t="s">
        <v>264</v>
      </c>
      <c r="DE18" s="304" t="s">
        <v>264</v>
      </c>
      <c r="DF18" s="305" t="s">
        <v>264</v>
      </c>
      <c r="DG18" s="92" t="s">
        <v>264</v>
      </c>
      <c r="DH18" s="93" t="s">
        <v>264</v>
      </c>
      <c r="DI18" s="735" t="s">
        <v>264</v>
      </c>
      <c r="DK18" s="303" t="s">
        <v>233</v>
      </c>
      <c r="DL18" s="303" t="s">
        <v>264</v>
      </c>
      <c r="DM18" s="304" t="s">
        <v>264</v>
      </c>
      <c r="DN18" s="304" t="s">
        <v>264</v>
      </c>
      <c r="DO18" s="303" t="s">
        <v>264</v>
      </c>
      <c r="DP18" s="304" t="s">
        <v>264</v>
      </c>
      <c r="DQ18" s="304" t="s">
        <v>264</v>
      </c>
      <c r="DR18" s="554" t="s">
        <v>264</v>
      </c>
      <c r="DS18" s="555" t="s">
        <v>264</v>
      </c>
      <c r="DT18" s="556" t="s">
        <v>264</v>
      </c>
      <c r="DU18" s="303" t="s">
        <v>264</v>
      </c>
      <c r="DV18" s="304" t="s">
        <v>264</v>
      </c>
      <c r="DW18" s="305" t="s">
        <v>264</v>
      </c>
    </row>
    <row r="19" spans="1:127">
      <c r="A19" s="302" t="s">
        <v>409</v>
      </c>
      <c r="B19" s="269"/>
      <c r="C19" s="303">
        <v>6.28</v>
      </c>
      <c r="D19" s="346">
        <v>2.56</v>
      </c>
      <c r="E19" s="342">
        <f t="shared" si="0"/>
        <v>-3.72</v>
      </c>
      <c r="F19" s="343">
        <v>1</v>
      </c>
      <c r="G19" s="347">
        <v>2.46</v>
      </c>
      <c r="H19" s="306">
        <f t="shared" si="1"/>
        <v>-3.8200000000000003</v>
      </c>
      <c r="I19" s="307">
        <v>2</v>
      </c>
      <c r="K19" s="303">
        <v>1.52</v>
      </c>
      <c r="L19" s="303">
        <v>1.25</v>
      </c>
      <c r="M19" s="342">
        <f t="shared" si="2"/>
        <v>-0.27</v>
      </c>
      <c r="N19" s="342">
        <v>2</v>
      </c>
      <c r="O19" s="341">
        <v>3.8</v>
      </c>
      <c r="P19" s="342">
        <f t="shared" si="3"/>
        <v>2.2799999999999998</v>
      </c>
      <c r="Q19" s="305">
        <v>1</v>
      </c>
      <c r="R19" s="308">
        <v>0.33</v>
      </c>
      <c r="S19" s="309">
        <f t="shared" si="4"/>
        <v>-1.19</v>
      </c>
      <c r="T19" s="310">
        <v>3</v>
      </c>
      <c r="V19" s="303" t="s">
        <v>395</v>
      </c>
      <c r="W19" s="303" t="s">
        <v>264</v>
      </c>
      <c r="X19" s="342" t="s">
        <v>264</v>
      </c>
      <c r="Y19" s="342" t="s">
        <v>264</v>
      </c>
      <c r="Z19" s="303" t="s">
        <v>264</v>
      </c>
      <c r="AA19" s="342" t="s">
        <v>264</v>
      </c>
      <c r="AB19" s="342" t="s">
        <v>264</v>
      </c>
      <c r="AC19" s="341" t="s">
        <v>264</v>
      </c>
      <c r="AD19" s="342" t="s">
        <v>264</v>
      </c>
      <c r="AE19" s="305" t="s">
        <v>264</v>
      </c>
      <c r="AF19" s="311" t="s">
        <v>264</v>
      </c>
      <c r="AG19" s="312" t="s">
        <v>264</v>
      </c>
      <c r="AH19" s="313" t="s">
        <v>264</v>
      </c>
      <c r="AJ19" s="303" t="s">
        <v>395</v>
      </c>
      <c r="AK19" s="303" t="s">
        <v>264</v>
      </c>
      <c r="AL19" s="342" t="s">
        <v>264</v>
      </c>
      <c r="AM19" s="342" t="s">
        <v>264</v>
      </c>
      <c r="AN19" s="303" t="s">
        <v>264</v>
      </c>
      <c r="AO19" s="342" t="s">
        <v>264</v>
      </c>
      <c r="AP19" s="342" t="s">
        <v>264</v>
      </c>
      <c r="AQ19" s="341" t="s">
        <v>264</v>
      </c>
      <c r="AR19" s="342" t="s">
        <v>264</v>
      </c>
      <c r="AS19" s="305" t="s">
        <v>264</v>
      </c>
      <c r="AT19" s="314" t="s">
        <v>264</v>
      </c>
      <c r="AU19" s="315" t="s">
        <v>264</v>
      </c>
      <c r="AV19" s="316" t="s">
        <v>264</v>
      </c>
      <c r="AX19" s="303" t="s">
        <v>395</v>
      </c>
      <c r="AY19" s="303" t="s">
        <v>264</v>
      </c>
      <c r="AZ19" s="342" t="s">
        <v>264</v>
      </c>
      <c r="BA19" s="342" t="s">
        <v>264</v>
      </c>
      <c r="BB19" s="303" t="s">
        <v>264</v>
      </c>
      <c r="BC19" s="342" t="s">
        <v>264</v>
      </c>
      <c r="BD19" s="342" t="s">
        <v>264</v>
      </c>
      <c r="BE19" s="341" t="s">
        <v>264</v>
      </c>
      <c r="BF19" s="342" t="s">
        <v>264</v>
      </c>
      <c r="BG19" s="305" t="s">
        <v>264</v>
      </c>
      <c r="BH19" s="341" t="s">
        <v>264</v>
      </c>
      <c r="BI19" s="342" t="s">
        <v>264</v>
      </c>
      <c r="BJ19" s="305" t="s">
        <v>264</v>
      </c>
      <c r="BK19" s="441" t="s">
        <v>264</v>
      </c>
      <c r="BL19" s="442" t="s">
        <v>264</v>
      </c>
      <c r="BM19" s="436" t="s">
        <v>264</v>
      </c>
      <c r="BO19" s="303" t="s">
        <v>233</v>
      </c>
      <c r="BP19" s="303" t="s">
        <v>264</v>
      </c>
      <c r="BQ19" s="342" t="s">
        <v>264</v>
      </c>
      <c r="BR19" s="342" t="s">
        <v>264</v>
      </c>
      <c r="BS19" s="303" t="s">
        <v>264</v>
      </c>
      <c r="BT19" s="342" t="s">
        <v>264</v>
      </c>
      <c r="BU19" s="342" t="s">
        <v>264</v>
      </c>
      <c r="BV19" s="483" t="s">
        <v>264</v>
      </c>
      <c r="BW19" s="484" t="s">
        <v>264</v>
      </c>
      <c r="BX19" s="478" t="s">
        <v>264</v>
      </c>
      <c r="BY19" s="341" t="s">
        <v>264</v>
      </c>
      <c r="BZ19" s="342" t="s">
        <v>264</v>
      </c>
      <c r="CA19" s="305" t="s">
        <v>264</v>
      </c>
      <c r="CB19" s="483" t="s">
        <v>264</v>
      </c>
      <c r="CC19" s="484" t="s">
        <v>264</v>
      </c>
      <c r="CD19" s="478" t="s">
        <v>264</v>
      </c>
      <c r="CF19" s="303" t="s">
        <v>233</v>
      </c>
      <c r="CG19" s="434" t="s">
        <v>264</v>
      </c>
      <c r="CH19" s="442" t="s">
        <v>264</v>
      </c>
      <c r="CI19" s="442" t="s">
        <v>264</v>
      </c>
      <c r="CJ19" s="303" t="s">
        <v>264</v>
      </c>
      <c r="CK19" s="342" t="s">
        <v>264</v>
      </c>
      <c r="CL19" s="342" t="s">
        <v>264</v>
      </c>
      <c r="CM19" s="738" t="s">
        <v>264</v>
      </c>
      <c r="CN19" s="739" t="s">
        <v>264</v>
      </c>
      <c r="CO19" s="735" t="s">
        <v>264</v>
      </c>
      <c r="CP19" s="341" t="s">
        <v>264</v>
      </c>
      <c r="CQ19" s="342" t="s">
        <v>264</v>
      </c>
      <c r="CR19" s="305" t="s">
        <v>264</v>
      </c>
      <c r="CT19" s="303" t="s">
        <v>233</v>
      </c>
      <c r="CU19" s="303" t="s">
        <v>264</v>
      </c>
      <c r="CV19" s="342" t="s">
        <v>264</v>
      </c>
      <c r="CW19" s="342" t="s">
        <v>264</v>
      </c>
      <c r="CX19" s="303" t="s">
        <v>264</v>
      </c>
      <c r="CY19" s="342" t="s">
        <v>264</v>
      </c>
      <c r="CZ19" s="342" t="s">
        <v>264</v>
      </c>
      <c r="DA19" s="764" t="s">
        <v>264</v>
      </c>
      <c r="DB19" s="765" t="s">
        <v>264</v>
      </c>
      <c r="DC19" s="759" t="s">
        <v>264</v>
      </c>
      <c r="DD19" s="341" t="s">
        <v>264</v>
      </c>
      <c r="DE19" s="342" t="s">
        <v>264</v>
      </c>
      <c r="DF19" s="305" t="s">
        <v>264</v>
      </c>
      <c r="DG19" s="738" t="s">
        <v>264</v>
      </c>
      <c r="DH19" s="739" t="s">
        <v>264</v>
      </c>
      <c r="DI19" s="735" t="s">
        <v>264</v>
      </c>
      <c r="DK19" s="303" t="s">
        <v>233</v>
      </c>
      <c r="DL19" s="303" t="s">
        <v>264</v>
      </c>
      <c r="DM19" s="342" t="s">
        <v>264</v>
      </c>
      <c r="DN19" s="342" t="s">
        <v>264</v>
      </c>
      <c r="DO19" s="303" t="s">
        <v>264</v>
      </c>
      <c r="DP19" s="342" t="s">
        <v>264</v>
      </c>
      <c r="DQ19" s="342" t="s">
        <v>264</v>
      </c>
      <c r="DR19" s="561" t="s">
        <v>264</v>
      </c>
      <c r="DS19" s="562" t="s">
        <v>264</v>
      </c>
      <c r="DT19" s="556" t="s">
        <v>264</v>
      </c>
      <c r="DU19" s="341" t="s">
        <v>264</v>
      </c>
      <c r="DV19" s="342" t="s">
        <v>264</v>
      </c>
      <c r="DW19" s="305" t="s">
        <v>264</v>
      </c>
    </row>
    <row r="20" spans="1:127">
      <c r="A20" s="348" t="s">
        <v>410</v>
      </c>
      <c r="B20" s="269"/>
      <c r="C20" s="303">
        <v>9.3800000000000008</v>
      </c>
      <c r="D20" s="303">
        <v>5.9</v>
      </c>
      <c r="E20" s="304">
        <f t="shared" si="0"/>
        <v>-3.4800000000000004</v>
      </c>
      <c r="F20" s="305">
        <v>1</v>
      </c>
      <c r="G20" s="347">
        <v>5.78</v>
      </c>
      <c r="H20" s="306">
        <f t="shared" si="1"/>
        <v>-3.6000000000000005</v>
      </c>
      <c r="I20" s="307">
        <v>2</v>
      </c>
      <c r="K20" s="303">
        <v>1.54</v>
      </c>
      <c r="L20" s="317">
        <v>1.4</v>
      </c>
      <c r="M20" s="342">
        <f t="shared" si="2"/>
        <v>-0.14000000000000012</v>
      </c>
      <c r="N20" s="343">
        <v>2</v>
      </c>
      <c r="O20" s="303">
        <v>4.16</v>
      </c>
      <c r="P20" s="304">
        <f t="shared" si="3"/>
        <v>2.62</v>
      </c>
      <c r="Q20" s="305">
        <v>1</v>
      </c>
      <c r="R20" s="334">
        <v>0.92</v>
      </c>
      <c r="S20" s="309">
        <f t="shared" si="4"/>
        <v>-0.62</v>
      </c>
      <c r="T20" s="323">
        <v>3</v>
      </c>
      <c r="V20" s="317" t="s">
        <v>395</v>
      </c>
      <c r="W20" s="317" t="s">
        <v>264</v>
      </c>
      <c r="X20" s="342" t="s">
        <v>264</v>
      </c>
      <c r="Y20" s="343" t="s">
        <v>264</v>
      </c>
      <c r="Z20" s="317" t="s">
        <v>264</v>
      </c>
      <c r="AA20" s="342" t="s">
        <v>264</v>
      </c>
      <c r="AB20" s="343" t="s">
        <v>264</v>
      </c>
      <c r="AC20" s="303" t="s">
        <v>264</v>
      </c>
      <c r="AD20" s="304" t="s">
        <v>264</v>
      </c>
      <c r="AE20" s="305" t="s">
        <v>264</v>
      </c>
      <c r="AF20" s="335" t="s">
        <v>264</v>
      </c>
      <c r="AG20" s="312" t="s">
        <v>264</v>
      </c>
      <c r="AH20" s="326" t="s">
        <v>264</v>
      </c>
      <c r="AJ20" s="317" t="s">
        <v>395</v>
      </c>
      <c r="AK20" s="317" t="s">
        <v>264</v>
      </c>
      <c r="AL20" s="342" t="s">
        <v>264</v>
      </c>
      <c r="AM20" s="343" t="s">
        <v>264</v>
      </c>
      <c r="AN20" s="317" t="s">
        <v>264</v>
      </c>
      <c r="AO20" s="342" t="s">
        <v>264</v>
      </c>
      <c r="AP20" s="343" t="s">
        <v>264</v>
      </c>
      <c r="AQ20" s="303" t="s">
        <v>264</v>
      </c>
      <c r="AR20" s="304" t="s">
        <v>264</v>
      </c>
      <c r="AS20" s="305" t="s">
        <v>264</v>
      </c>
      <c r="AT20" s="336" t="s">
        <v>264</v>
      </c>
      <c r="AU20" s="315" t="s">
        <v>264</v>
      </c>
      <c r="AV20" s="329" t="s">
        <v>264</v>
      </c>
      <c r="AX20" s="317" t="s">
        <v>395</v>
      </c>
      <c r="AY20" s="317" t="s">
        <v>264</v>
      </c>
      <c r="AZ20" s="342" t="s">
        <v>264</v>
      </c>
      <c r="BA20" s="343" t="s">
        <v>264</v>
      </c>
      <c r="BB20" s="317" t="s">
        <v>264</v>
      </c>
      <c r="BC20" s="342" t="s">
        <v>264</v>
      </c>
      <c r="BD20" s="343" t="s">
        <v>264</v>
      </c>
      <c r="BE20" s="303" t="s">
        <v>264</v>
      </c>
      <c r="BF20" s="304" t="s">
        <v>264</v>
      </c>
      <c r="BG20" s="305" t="s">
        <v>264</v>
      </c>
      <c r="BH20" s="303" t="s">
        <v>264</v>
      </c>
      <c r="BI20" s="304" t="s">
        <v>264</v>
      </c>
      <c r="BJ20" s="305" t="s">
        <v>264</v>
      </c>
      <c r="BK20" s="434" t="s">
        <v>264</v>
      </c>
      <c r="BL20" s="435" t="s">
        <v>264</v>
      </c>
      <c r="BM20" s="436" t="s">
        <v>264</v>
      </c>
      <c r="BO20" s="317" t="s">
        <v>233</v>
      </c>
      <c r="BP20" s="317" t="s">
        <v>264</v>
      </c>
      <c r="BQ20" s="342" t="s">
        <v>264</v>
      </c>
      <c r="BR20" s="343" t="s">
        <v>264</v>
      </c>
      <c r="BS20" s="317" t="s">
        <v>264</v>
      </c>
      <c r="BT20" s="342" t="s">
        <v>264</v>
      </c>
      <c r="BU20" s="343" t="s">
        <v>264</v>
      </c>
      <c r="BV20" s="476" t="s">
        <v>264</v>
      </c>
      <c r="BW20" s="477" t="s">
        <v>264</v>
      </c>
      <c r="BX20" s="478" t="s">
        <v>264</v>
      </c>
      <c r="BY20" s="303" t="s">
        <v>264</v>
      </c>
      <c r="BZ20" s="304" t="s">
        <v>264</v>
      </c>
      <c r="CA20" s="305" t="s">
        <v>264</v>
      </c>
      <c r="CB20" s="476" t="s">
        <v>264</v>
      </c>
      <c r="CC20" s="477" t="s">
        <v>264</v>
      </c>
      <c r="CD20" s="478" t="s">
        <v>264</v>
      </c>
      <c r="CF20" s="317" t="s">
        <v>233</v>
      </c>
      <c r="CG20" s="437" t="s">
        <v>264</v>
      </c>
      <c r="CH20" s="442" t="s">
        <v>264</v>
      </c>
      <c r="CI20" s="746" t="s">
        <v>264</v>
      </c>
      <c r="CJ20" s="317" t="s">
        <v>264</v>
      </c>
      <c r="CK20" s="342" t="s">
        <v>264</v>
      </c>
      <c r="CL20" s="343" t="s">
        <v>264</v>
      </c>
      <c r="CM20" s="92" t="s">
        <v>264</v>
      </c>
      <c r="CN20" s="93" t="s">
        <v>264</v>
      </c>
      <c r="CO20" s="735" t="s">
        <v>264</v>
      </c>
      <c r="CP20" s="303" t="s">
        <v>264</v>
      </c>
      <c r="CQ20" s="304" t="s">
        <v>264</v>
      </c>
      <c r="CR20" s="305" t="s">
        <v>264</v>
      </c>
      <c r="CT20" s="317" t="s">
        <v>233</v>
      </c>
      <c r="CU20" s="317" t="s">
        <v>264</v>
      </c>
      <c r="CV20" s="342" t="s">
        <v>264</v>
      </c>
      <c r="CW20" s="343" t="s">
        <v>264</v>
      </c>
      <c r="CX20" s="317" t="s">
        <v>264</v>
      </c>
      <c r="CY20" s="342" t="s">
        <v>264</v>
      </c>
      <c r="CZ20" s="343" t="s">
        <v>264</v>
      </c>
      <c r="DA20" s="757" t="s">
        <v>264</v>
      </c>
      <c r="DB20" s="758" t="s">
        <v>264</v>
      </c>
      <c r="DC20" s="759" t="s">
        <v>264</v>
      </c>
      <c r="DD20" s="303" t="s">
        <v>264</v>
      </c>
      <c r="DE20" s="304" t="s">
        <v>264</v>
      </c>
      <c r="DF20" s="305" t="s">
        <v>264</v>
      </c>
      <c r="DG20" s="92" t="s">
        <v>264</v>
      </c>
      <c r="DH20" s="93" t="s">
        <v>264</v>
      </c>
      <c r="DI20" s="735" t="s">
        <v>264</v>
      </c>
      <c r="DK20" s="317" t="s">
        <v>233</v>
      </c>
      <c r="DL20" s="317" t="s">
        <v>264</v>
      </c>
      <c r="DM20" s="342" t="s">
        <v>264</v>
      </c>
      <c r="DN20" s="343" t="s">
        <v>264</v>
      </c>
      <c r="DO20" s="317" t="s">
        <v>264</v>
      </c>
      <c r="DP20" s="342" t="s">
        <v>264</v>
      </c>
      <c r="DQ20" s="343" t="s">
        <v>264</v>
      </c>
      <c r="DR20" s="554" t="s">
        <v>264</v>
      </c>
      <c r="DS20" s="555" t="s">
        <v>264</v>
      </c>
      <c r="DT20" s="556" t="s">
        <v>264</v>
      </c>
      <c r="DU20" s="303" t="s">
        <v>264</v>
      </c>
      <c r="DV20" s="304" t="s">
        <v>264</v>
      </c>
      <c r="DW20" s="305" t="s">
        <v>264</v>
      </c>
    </row>
    <row r="21" spans="1:127">
      <c r="A21" s="302" t="s">
        <v>411</v>
      </c>
      <c r="B21" s="269"/>
      <c r="C21" s="303">
        <v>9.9700000000000006</v>
      </c>
      <c r="D21" s="303">
        <v>6</v>
      </c>
      <c r="E21" s="304">
        <f t="shared" si="0"/>
        <v>-3.9700000000000006</v>
      </c>
      <c r="F21" s="343">
        <v>1</v>
      </c>
      <c r="G21" s="319">
        <v>5.86</v>
      </c>
      <c r="H21" s="306">
        <f t="shared" si="1"/>
        <v>-4.1100000000000003</v>
      </c>
      <c r="I21" s="320">
        <v>2</v>
      </c>
      <c r="K21" s="303">
        <v>3.58</v>
      </c>
      <c r="L21" s="341">
        <v>3.26</v>
      </c>
      <c r="M21" s="342">
        <f t="shared" si="2"/>
        <v>-0.32000000000000028</v>
      </c>
      <c r="N21" s="343">
        <v>3</v>
      </c>
      <c r="O21" s="317">
        <v>4.28</v>
      </c>
      <c r="P21" s="304">
        <f t="shared" si="3"/>
        <v>0.70000000000000018</v>
      </c>
      <c r="Q21" s="318">
        <v>1</v>
      </c>
      <c r="R21" s="308">
        <v>3.28</v>
      </c>
      <c r="S21" s="349">
        <f t="shared" si="4"/>
        <v>-0.30000000000000027</v>
      </c>
      <c r="T21" s="350">
        <v>2</v>
      </c>
      <c r="V21" s="341" t="s">
        <v>395</v>
      </c>
      <c r="W21" s="341" t="s">
        <v>264</v>
      </c>
      <c r="X21" s="342" t="s">
        <v>264</v>
      </c>
      <c r="Y21" s="343" t="s">
        <v>264</v>
      </c>
      <c r="Z21" s="341" t="s">
        <v>264</v>
      </c>
      <c r="AA21" s="342" t="s">
        <v>264</v>
      </c>
      <c r="AB21" s="343" t="s">
        <v>264</v>
      </c>
      <c r="AC21" s="317" t="s">
        <v>264</v>
      </c>
      <c r="AD21" s="304" t="s">
        <v>264</v>
      </c>
      <c r="AE21" s="318" t="s">
        <v>264</v>
      </c>
      <c r="AF21" s="311" t="s">
        <v>264</v>
      </c>
      <c r="AG21" s="351" t="s">
        <v>264</v>
      </c>
      <c r="AH21" s="352" t="s">
        <v>264</v>
      </c>
      <c r="AJ21" s="341" t="s">
        <v>395</v>
      </c>
      <c r="AK21" s="341" t="s">
        <v>264</v>
      </c>
      <c r="AL21" s="342" t="s">
        <v>264</v>
      </c>
      <c r="AM21" s="343" t="s">
        <v>264</v>
      </c>
      <c r="AN21" s="341" t="s">
        <v>264</v>
      </c>
      <c r="AO21" s="342" t="s">
        <v>264</v>
      </c>
      <c r="AP21" s="343" t="s">
        <v>264</v>
      </c>
      <c r="AQ21" s="317" t="s">
        <v>264</v>
      </c>
      <c r="AR21" s="304" t="s">
        <v>264</v>
      </c>
      <c r="AS21" s="318" t="s">
        <v>264</v>
      </c>
      <c r="AT21" s="314" t="s">
        <v>264</v>
      </c>
      <c r="AU21" s="353" t="s">
        <v>264</v>
      </c>
      <c r="AV21" s="354" t="s">
        <v>264</v>
      </c>
      <c r="AX21" s="341" t="s">
        <v>395</v>
      </c>
      <c r="AY21" s="341" t="s">
        <v>264</v>
      </c>
      <c r="AZ21" s="342" t="s">
        <v>264</v>
      </c>
      <c r="BA21" s="343" t="s">
        <v>264</v>
      </c>
      <c r="BB21" s="341" t="s">
        <v>264</v>
      </c>
      <c r="BC21" s="342" t="s">
        <v>264</v>
      </c>
      <c r="BD21" s="343" t="s">
        <v>264</v>
      </c>
      <c r="BE21" s="317" t="s">
        <v>264</v>
      </c>
      <c r="BF21" s="304" t="s">
        <v>264</v>
      </c>
      <c r="BG21" s="318" t="s">
        <v>264</v>
      </c>
      <c r="BH21" s="317" t="s">
        <v>264</v>
      </c>
      <c r="BI21" s="304" t="s">
        <v>264</v>
      </c>
      <c r="BJ21" s="318" t="s">
        <v>264</v>
      </c>
      <c r="BK21" s="437" t="s">
        <v>264</v>
      </c>
      <c r="BL21" s="435" t="s">
        <v>264</v>
      </c>
      <c r="BM21" s="439" t="s">
        <v>264</v>
      </c>
      <c r="BO21" s="341" t="s">
        <v>233</v>
      </c>
      <c r="BP21" s="341" t="s">
        <v>264</v>
      </c>
      <c r="BQ21" s="342" t="s">
        <v>264</v>
      </c>
      <c r="BR21" s="343" t="s">
        <v>264</v>
      </c>
      <c r="BS21" s="341" t="s">
        <v>264</v>
      </c>
      <c r="BT21" s="342" t="s">
        <v>264</v>
      </c>
      <c r="BU21" s="343" t="s">
        <v>264</v>
      </c>
      <c r="BV21" s="479" t="s">
        <v>264</v>
      </c>
      <c r="BW21" s="477" t="s">
        <v>264</v>
      </c>
      <c r="BX21" s="481" t="s">
        <v>264</v>
      </c>
      <c r="BY21" s="317" t="s">
        <v>264</v>
      </c>
      <c r="BZ21" s="304" t="s">
        <v>264</v>
      </c>
      <c r="CA21" s="318" t="s">
        <v>264</v>
      </c>
      <c r="CB21" s="479" t="s">
        <v>264</v>
      </c>
      <c r="CC21" s="477" t="s">
        <v>264</v>
      </c>
      <c r="CD21" s="481" t="s">
        <v>264</v>
      </c>
      <c r="CF21" s="341" t="s">
        <v>233</v>
      </c>
      <c r="CG21" s="441" t="s">
        <v>264</v>
      </c>
      <c r="CH21" s="442" t="s">
        <v>264</v>
      </c>
      <c r="CI21" s="746" t="s">
        <v>264</v>
      </c>
      <c r="CJ21" s="341" t="s">
        <v>264</v>
      </c>
      <c r="CK21" s="342" t="s">
        <v>264</v>
      </c>
      <c r="CL21" s="343" t="s">
        <v>264</v>
      </c>
      <c r="CM21" s="53" t="s">
        <v>264</v>
      </c>
      <c r="CN21" s="93" t="s">
        <v>264</v>
      </c>
      <c r="CO21" s="736" t="s">
        <v>264</v>
      </c>
      <c r="CP21" s="317" t="s">
        <v>264</v>
      </c>
      <c r="CQ21" s="304" t="s">
        <v>264</v>
      </c>
      <c r="CR21" s="318" t="s">
        <v>264</v>
      </c>
      <c r="CT21" s="341" t="s">
        <v>233</v>
      </c>
      <c r="CU21" s="341" t="s">
        <v>264</v>
      </c>
      <c r="CV21" s="342" t="s">
        <v>264</v>
      </c>
      <c r="CW21" s="343" t="s">
        <v>264</v>
      </c>
      <c r="CX21" s="341" t="s">
        <v>264</v>
      </c>
      <c r="CY21" s="342" t="s">
        <v>264</v>
      </c>
      <c r="CZ21" s="343" t="s">
        <v>264</v>
      </c>
      <c r="DA21" s="760" t="s">
        <v>264</v>
      </c>
      <c r="DB21" s="758" t="s">
        <v>264</v>
      </c>
      <c r="DC21" s="762" t="s">
        <v>264</v>
      </c>
      <c r="DD21" s="317" t="s">
        <v>264</v>
      </c>
      <c r="DE21" s="304" t="s">
        <v>264</v>
      </c>
      <c r="DF21" s="318" t="s">
        <v>264</v>
      </c>
      <c r="DG21" s="53" t="s">
        <v>264</v>
      </c>
      <c r="DH21" s="93" t="s">
        <v>264</v>
      </c>
      <c r="DI21" s="736" t="s">
        <v>264</v>
      </c>
      <c r="DK21" s="341" t="s">
        <v>233</v>
      </c>
      <c r="DL21" s="341" t="s">
        <v>264</v>
      </c>
      <c r="DM21" s="342" t="s">
        <v>264</v>
      </c>
      <c r="DN21" s="343" t="s">
        <v>264</v>
      </c>
      <c r="DO21" s="341" t="s">
        <v>264</v>
      </c>
      <c r="DP21" s="342" t="s">
        <v>264</v>
      </c>
      <c r="DQ21" s="343" t="s">
        <v>264</v>
      </c>
      <c r="DR21" s="557" t="s">
        <v>264</v>
      </c>
      <c r="DS21" s="555" t="s">
        <v>264</v>
      </c>
      <c r="DT21" s="559" t="s">
        <v>264</v>
      </c>
      <c r="DU21" s="317" t="s">
        <v>264</v>
      </c>
      <c r="DV21" s="304" t="s">
        <v>264</v>
      </c>
      <c r="DW21" s="318" t="s">
        <v>264</v>
      </c>
    </row>
    <row r="22" spans="1:127">
      <c r="A22" s="302" t="s">
        <v>412</v>
      </c>
      <c r="B22" s="269"/>
      <c r="C22" s="303">
        <v>13.39</v>
      </c>
      <c r="D22" s="303">
        <v>9.9499999999999993</v>
      </c>
      <c r="E22" s="304">
        <f t="shared" si="0"/>
        <v>-3.4400000000000013</v>
      </c>
      <c r="F22" s="305">
        <v>1</v>
      </c>
      <c r="G22" s="347">
        <v>8.92</v>
      </c>
      <c r="H22" s="306">
        <f t="shared" si="1"/>
        <v>-4.4700000000000006</v>
      </c>
      <c r="I22" s="307">
        <v>2</v>
      </c>
      <c r="J22" s="355"/>
      <c r="K22" s="303">
        <v>4.6900000000000004</v>
      </c>
      <c r="L22" s="341">
        <v>5.04</v>
      </c>
      <c r="M22" s="342">
        <f t="shared" si="2"/>
        <v>0.34999999999999964</v>
      </c>
      <c r="N22" s="343">
        <v>2</v>
      </c>
      <c r="O22" s="303">
        <v>8.2100000000000009</v>
      </c>
      <c r="P22" s="304">
        <f t="shared" si="3"/>
        <v>3.5200000000000005</v>
      </c>
      <c r="Q22" s="305">
        <v>1</v>
      </c>
      <c r="R22" s="308">
        <v>4.2699999999999996</v>
      </c>
      <c r="S22" s="309">
        <f t="shared" si="4"/>
        <v>-0.42000000000000082</v>
      </c>
      <c r="T22" s="350">
        <v>3</v>
      </c>
      <c r="V22" s="341" t="s">
        <v>395</v>
      </c>
      <c r="W22" s="341" t="s">
        <v>264</v>
      </c>
      <c r="X22" s="342" t="s">
        <v>264</v>
      </c>
      <c r="Y22" s="343" t="s">
        <v>264</v>
      </c>
      <c r="Z22" s="341" t="s">
        <v>264</v>
      </c>
      <c r="AA22" s="342" t="s">
        <v>264</v>
      </c>
      <c r="AB22" s="343" t="s">
        <v>264</v>
      </c>
      <c r="AC22" s="303" t="s">
        <v>264</v>
      </c>
      <c r="AD22" s="304" t="s">
        <v>264</v>
      </c>
      <c r="AE22" s="305" t="s">
        <v>264</v>
      </c>
      <c r="AF22" s="311" t="s">
        <v>264</v>
      </c>
      <c r="AG22" s="312" t="s">
        <v>264</v>
      </c>
      <c r="AH22" s="352" t="s">
        <v>264</v>
      </c>
      <c r="AJ22" s="303" t="s">
        <v>395</v>
      </c>
      <c r="AK22" s="303" t="s">
        <v>264</v>
      </c>
      <c r="AL22" s="304" t="s">
        <v>264</v>
      </c>
      <c r="AM22" s="304" t="s">
        <v>264</v>
      </c>
      <c r="AN22" s="303" t="s">
        <v>264</v>
      </c>
      <c r="AO22" s="304" t="s">
        <v>264</v>
      </c>
      <c r="AP22" s="304" t="s">
        <v>264</v>
      </c>
      <c r="AQ22" s="303" t="s">
        <v>264</v>
      </c>
      <c r="AR22" s="304" t="s">
        <v>264</v>
      </c>
      <c r="AS22" s="305" t="s">
        <v>264</v>
      </c>
      <c r="AT22" s="314" t="s">
        <v>264</v>
      </c>
      <c r="AU22" s="315" t="s">
        <v>264</v>
      </c>
      <c r="AV22" s="316" t="s">
        <v>264</v>
      </c>
      <c r="AX22" s="303" t="s">
        <v>395</v>
      </c>
      <c r="AY22" s="303" t="s">
        <v>264</v>
      </c>
      <c r="AZ22" s="304" t="s">
        <v>264</v>
      </c>
      <c r="BA22" s="304" t="s">
        <v>264</v>
      </c>
      <c r="BB22" s="303" t="s">
        <v>264</v>
      </c>
      <c r="BC22" s="304" t="s">
        <v>264</v>
      </c>
      <c r="BD22" s="304" t="s">
        <v>264</v>
      </c>
      <c r="BE22" s="303" t="s">
        <v>264</v>
      </c>
      <c r="BF22" s="304" t="s">
        <v>264</v>
      </c>
      <c r="BG22" s="305" t="s">
        <v>264</v>
      </c>
      <c r="BH22" s="303" t="s">
        <v>264</v>
      </c>
      <c r="BI22" s="304" t="s">
        <v>264</v>
      </c>
      <c r="BJ22" s="305" t="s">
        <v>264</v>
      </c>
      <c r="BK22" s="434" t="s">
        <v>264</v>
      </c>
      <c r="BL22" s="435" t="s">
        <v>264</v>
      </c>
      <c r="BM22" s="436" t="s">
        <v>264</v>
      </c>
      <c r="BO22" s="303" t="s">
        <v>233</v>
      </c>
      <c r="BP22" s="303" t="s">
        <v>264</v>
      </c>
      <c r="BQ22" s="304" t="s">
        <v>264</v>
      </c>
      <c r="BR22" s="304" t="s">
        <v>264</v>
      </c>
      <c r="BS22" s="303" t="s">
        <v>264</v>
      </c>
      <c r="BT22" s="304" t="s">
        <v>264</v>
      </c>
      <c r="BU22" s="304" t="s">
        <v>264</v>
      </c>
      <c r="BV22" s="476" t="s">
        <v>264</v>
      </c>
      <c r="BW22" s="477" t="s">
        <v>264</v>
      </c>
      <c r="BX22" s="478" t="s">
        <v>264</v>
      </c>
      <c r="BY22" s="303" t="s">
        <v>264</v>
      </c>
      <c r="BZ22" s="304" t="s">
        <v>264</v>
      </c>
      <c r="CA22" s="305" t="s">
        <v>264</v>
      </c>
      <c r="CB22" s="476" t="s">
        <v>264</v>
      </c>
      <c r="CC22" s="477" t="s">
        <v>264</v>
      </c>
      <c r="CD22" s="478" t="s">
        <v>264</v>
      </c>
      <c r="CF22" s="303" t="s">
        <v>233</v>
      </c>
      <c r="CG22" s="434" t="s">
        <v>264</v>
      </c>
      <c r="CH22" s="435" t="s">
        <v>264</v>
      </c>
      <c r="CI22" s="435" t="s">
        <v>264</v>
      </c>
      <c r="CJ22" s="303" t="s">
        <v>264</v>
      </c>
      <c r="CK22" s="304" t="s">
        <v>264</v>
      </c>
      <c r="CL22" s="304" t="s">
        <v>264</v>
      </c>
      <c r="CM22" s="92" t="s">
        <v>264</v>
      </c>
      <c r="CN22" s="93" t="s">
        <v>264</v>
      </c>
      <c r="CO22" s="735" t="s">
        <v>264</v>
      </c>
      <c r="CP22" s="303" t="s">
        <v>264</v>
      </c>
      <c r="CQ22" s="304" t="s">
        <v>264</v>
      </c>
      <c r="CR22" s="305" t="s">
        <v>264</v>
      </c>
      <c r="CT22" s="303" t="s">
        <v>233</v>
      </c>
      <c r="CU22" s="303" t="s">
        <v>264</v>
      </c>
      <c r="CV22" s="304" t="s">
        <v>264</v>
      </c>
      <c r="CW22" s="304" t="s">
        <v>264</v>
      </c>
      <c r="CX22" s="303" t="s">
        <v>264</v>
      </c>
      <c r="CY22" s="304" t="s">
        <v>264</v>
      </c>
      <c r="CZ22" s="304" t="s">
        <v>264</v>
      </c>
      <c r="DA22" s="757" t="s">
        <v>264</v>
      </c>
      <c r="DB22" s="758" t="s">
        <v>264</v>
      </c>
      <c r="DC22" s="759" t="s">
        <v>264</v>
      </c>
      <c r="DD22" s="303" t="s">
        <v>264</v>
      </c>
      <c r="DE22" s="304" t="s">
        <v>264</v>
      </c>
      <c r="DF22" s="305" t="s">
        <v>264</v>
      </c>
      <c r="DG22" s="92" t="s">
        <v>264</v>
      </c>
      <c r="DH22" s="93" t="s">
        <v>264</v>
      </c>
      <c r="DI22" s="735" t="s">
        <v>264</v>
      </c>
      <c r="DK22" s="303" t="s">
        <v>233</v>
      </c>
      <c r="DL22" s="303" t="s">
        <v>264</v>
      </c>
      <c r="DM22" s="304" t="s">
        <v>264</v>
      </c>
      <c r="DN22" s="304" t="s">
        <v>264</v>
      </c>
      <c r="DO22" s="303" t="s">
        <v>264</v>
      </c>
      <c r="DP22" s="304" t="s">
        <v>264</v>
      </c>
      <c r="DQ22" s="304" t="s">
        <v>264</v>
      </c>
      <c r="DR22" s="554" t="s">
        <v>264</v>
      </c>
      <c r="DS22" s="555" t="s">
        <v>264</v>
      </c>
      <c r="DT22" s="556" t="s">
        <v>264</v>
      </c>
      <c r="DU22" s="303" t="s">
        <v>264</v>
      </c>
      <c r="DV22" s="304" t="s">
        <v>264</v>
      </c>
      <c r="DW22" s="305" t="s">
        <v>264</v>
      </c>
    </row>
    <row r="23" spans="1:127">
      <c r="A23" s="302" t="s">
        <v>413</v>
      </c>
      <c r="B23" s="269"/>
      <c r="C23" s="303">
        <v>11.64</v>
      </c>
      <c r="D23" s="303">
        <v>8.56</v>
      </c>
      <c r="E23" s="304">
        <f t="shared" si="0"/>
        <v>-3.08</v>
      </c>
      <c r="F23" s="318">
        <v>1</v>
      </c>
      <c r="G23" s="319">
        <v>7.18</v>
      </c>
      <c r="H23" s="306">
        <f t="shared" si="1"/>
        <v>-4.4600000000000009</v>
      </c>
      <c r="I23" s="320">
        <v>2</v>
      </c>
      <c r="J23" s="355"/>
      <c r="K23" s="303">
        <v>6.14</v>
      </c>
      <c r="L23" s="341">
        <v>6.07</v>
      </c>
      <c r="M23" s="342">
        <f t="shared" si="2"/>
        <v>-6.9999999999999396E-2</v>
      </c>
      <c r="N23" s="343">
        <v>2</v>
      </c>
      <c r="O23" s="303">
        <v>7.81</v>
      </c>
      <c r="P23" s="304">
        <f t="shared" si="3"/>
        <v>1.67</v>
      </c>
      <c r="Q23" s="305">
        <v>1</v>
      </c>
      <c r="R23" s="334">
        <v>5.99</v>
      </c>
      <c r="S23" s="349">
        <f t="shared" si="4"/>
        <v>-0.14999999999999947</v>
      </c>
      <c r="T23" s="350">
        <v>3</v>
      </c>
      <c r="V23" s="341"/>
      <c r="W23" s="341"/>
      <c r="X23" s="342"/>
      <c r="Y23" s="343"/>
      <c r="Z23" s="341"/>
      <c r="AA23" s="342"/>
      <c r="AB23" s="343"/>
      <c r="AC23" s="303"/>
      <c r="AD23" s="304"/>
      <c r="AE23" s="305"/>
      <c r="AF23" s="311"/>
      <c r="AG23" s="312"/>
      <c r="AH23" s="313"/>
      <c r="AJ23" s="303" t="s">
        <v>395</v>
      </c>
      <c r="AK23" s="303" t="s">
        <v>264</v>
      </c>
      <c r="AL23" s="304" t="s">
        <v>264</v>
      </c>
      <c r="AM23" s="304" t="s">
        <v>264</v>
      </c>
      <c r="AN23" s="303" t="s">
        <v>264</v>
      </c>
      <c r="AO23" s="304" t="s">
        <v>264</v>
      </c>
      <c r="AP23" s="304" t="s">
        <v>264</v>
      </c>
      <c r="AQ23" s="303" t="s">
        <v>264</v>
      </c>
      <c r="AR23" s="304" t="s">
        <v>264</v>
      </c>
      <c r="AS23" s="305" t="s">
        <v>264</v>
      </c>
      <c r="AT23" s="314" t="s">
        <v>264</v>
      </c>
      <c r="AU23" s="315" t="s">
        <v>264</v>
      </c>
      <c r="AV23" s="316" t="s">
        <v>264</v>
      </c>
      <c r="AX23" s="303" t="s">
        <v>395</v>
      </c>
      <c r="AY23" s="303" t="s">
        <v>264</v>
      </c>
      <c r="AZ23" s="304" t="s">
        <v>264</v>
      </c>
      <c r="BA23" s="304" t="s">
        <v>264</v>
      </c>
      <c r="BB23" s="303" t="s">
        <v>264</v>
      </c>
      <c r="BC23" s="304" t="s">
        <v>264</v>
      </c>
      <c r="BD23" s="304" t="s">
        <v>264</v>
      </c>
      <c r="BE23" s="303" t="s">
        <v>264</v>
      </c>
      <c r="BF23" s="304" t="s">
        <v>264</v>
      </c>
      <c r="BG23" s="305" t="s">
        <v>264</v>
      </c>
      <c r="BH23" s="303" t="s">
        <v>264</v>
      </c>
      <c r="BI23" s="304" t="s">
        <v>264</v>
      </c>
      <c r="BJ23" s="305" t="s">
        <v>264</v>
      </c>
      <c r="BK23" s="434" t="s">
        <v>264</v>
      </c>
      <c r="BL23" s="435" t="s">
        <v>264</v>
      </c>
      <c r="BM23" s="436" t="s">
        <v>264</v>
      </c>
      <c r="BO23" s="303" t="s">
        <v>233</v>
      </c>
      <c r="BP23" s="303" t="s">
        <v>264</v>
      </c>
      <c r="BQ23" s="304" t="s">
        <v>264</v>
      </c>
      <c r="BR23" s="304" t="s">
        <v>264</v>
      </c>
      <c r="BS23" s="303" t="s">
        <v>264</v>
      </c>
      <c r="BT23" s="304" t="s">
        <v>264</v>
      </c>
      <c r="BU23" s="304" t="s">
        <v>264</v>
      </c>
      <c r="BV23" s="476" t="s">
        <v>264</v>
      </c>
      <c r="BW23" s="477" t="s">
        <v>264</v>
      </c>
      <c r="BX23" s="478" t="s">
        <v>264</v>
      </c>
      <c r="BY23" s="303" t="s">
        <v>264</v>
      </c>
      <c r="BZ23" s="304" t="s">
        <v>264</v>
      </c>
      <c r="CA23" s="305" t="s">
        <v>264</v>
      </c>
      <c r="CB23" s="476" t="s">
        <v>264</v>
      </c>
      <c r="CC23" s="477" t="s">
        <v>264</v>
      </c>
      <c r="CD23" s="478" t="s">
        <v>264</v>
      </c>
      <c r="CF23" s="303" t="s">
        <v>233</v>
      </c>
      <c r="CG23" s="434" t="s">
        <v>264</v>
      </c>
      <c r="CH23" s="435" t="s">
        <v>264</v>
      </c>
      <c r="CI23" s="435" t="s">
        <v>264</v>
      </c>
      <c r="CJ23" s="303" t="s">
        <v>264</v>
      </c>
      <c r="CK23" s="304" t="s">
        <v>264</v>
      </c>
      <c r="CL23" s="304" t="s">
        <v>264</v>
      </c>
      <c r="CM23" s="92" t="s">
        <v>264</v>
      </c>
      <c r="CN23" s="93" t="s">
        <v>264</v>
      </c>
      <c r="CO23" s="735" t="s">
        <v>264</v>
      </c>
      <c r="CP23" s="303" t="s">
        <v>264</v>
      </c>
      <c r="CQ23" s="304" t="s">
        <v>264</v>
      </c>
      <c r="CR23" s="305" t="s">
        <v>264</v>
      </c>
      <c r="CT23" s="303" t="s">
        <v>233</v>
      </c>
      <c r="CU23" s="303" t="s">
        <v>264</v>
      </c>
      <c r="CV23" s="304" t="s">
        <v>264</v>
      </c>
      <c r="CW23" s="304" t="s">
        <v>264</v>
      </c>
      <c r="CX23" s="303" t="s">
        <v>264</v>
      </c>
      <c r="CY23" s="304" t="s">
        <v>264</v>
      </c>
      <c r="CZ23" s="304" t="s">
        <v>264</v>
      </c>
      <c r="DA23" s="757" t="s">
        <v>264</v>
      </c>
      <c r="DB23" s="758" t="s">
        <v>264</v>
      </c>
      <c r="DC23" s="759" t="s">
        <v>264</v>
      </c>
      <c r="DD23" s="303" t="s">
        <v>264</v>
      </c>
      <c r="DE23" s="304" t="s">
        <v>264</v>
      </c>
      <c r="DF23" s="305" t="s">
        <v>264</v>
      </c>
      <c r="DG23" s="92" t="s">
        <v>264</v>
      </c>
      <c r="DH23" s="93" t="s">
        <v>264</v>
      </c>
      <c r="DI23" s="735" t="s">
        <v>264</v>
      </c>
      <c r="DK23" s="303" t="s">
        <v>233</v>
      </c>
      <c r="DL23" s="303" t="s">
        <v>264</v>
      </c>
      <c r="DM23" s="304" t="s">
        <v>264</v>
      </c>
      <c r="DN23" s="304" t="s">
        <v>264</v>
      </c>
      <c r="DO23" s="303" t="s">
        <v>264</v>
      </c>
      <c r="DP23" s="304" t="s">
        <v>264</v>
      </c>
      <c r="DQ23" s="304" t="s">
        <v>264</v>
      </c>
      <c r="DR23" s="554" t="s">
        <v>264</v>
      </c>
      <c r="DS23" s="555" t="s">
        <v>264</v>
      </c>
      <c r="DT23" s="556" t="s">
        <v>264</v>
      </c>
      <c r="DU23" s="303" t="s">
        <v>264</v>
      </c>
      <c r="DV23" s="304" t="s">
        <v>264</v>
      </c>
      <c r="DW23" s="305" t="s">
        <v>264</v>
      </c>
    </row>
    <row r="24" spans="1:127">
      <c r="A24" s="302" t="s">
        <v>414</v>
      </c>
      <c r="B24" s="269"/>
      <c r="C24" s="303">
        <v>12.85</v>
      </c>
      <c r="D24" s="303">
        <v>10.48</v>
      </c>
      <c r="E24" s="304">
        <f t="shared" si="0"/>
        <v>-2.3699999999999992</v>
      </c>
      <c r="F24" s="305">
        <v>1</v>
      </c>
      <c r="G24" s="356">
        <v>8.14</v>
      </c>
      <c r="H24" s="306">
        <f t="shared" si="1"/>
        <v>-4.7099999999999991</v>
      </c>
      <c r="I24" s="345">
        <v>2</v>
      </c>
      <c r="J24" s="355"/>
      <c r="K24" s="303">
        <v>7.06</v>
      </c>
      <c r="L24" s="303">
        <v>7.24</v>
      </c>
      <c r="M24" s="342">
        <f t="shared" si="2"/>
        <v>0.1800000000000006</v>
      </c>
      <c r="N24" s="343">
        <v>2</v>
      </c>
      <c r="O24" s="303">
        <v>11.16</v>
      </c>
      <c r="P24" s="304">
        <f t="shared" si="3"/>
        <v>4.1000000000000005</v>
      </c>
      <c r="Q24" s="305">
        <v>1</v>
      </c>
      <c r="R24" s="357">
        <v>6.97</v>
      </c>
      <c r="S24" s="309">
        <f t="shared" si="4"/>
        <v>-8.9999999999999858E-2</v>
      </c>
      <c r="T24" s="350">
        <v>3</v>
      </c>
      <c r="V24" s="341">
        <v>1.4</v>
      </c>
      <c r="W24" s="341">
        <v>1.39</v>
      </c>
      <c r="X24" s="342">
        <f>W24-V24</f>
        <v>-1.0000000000000009E-2</v>
      </c>
      <c r="Y24" s="343">
        <v>4</v>
      </c>
      <c r="Z24" s="341">
        <v>1.42</v>
      </c>
      <c r="AA24" s="342">
        <f>Z24-V24</f>
        <v>2.0000000000000018E-2</v>
      </c>
      <c r="AB24" s="343">
        <v>3</v>
      </c>
      <c r="AC24" s="303">
        <v>1.43</v>
      </c>
      <c r="AD24" s="304">
        <f>AC24-V24</f>
        <v>3.0000000000000027E-2</v>
      </c>
      <c r="AE24" s="305">
        <v>2</v>
      </c>
      <c r="AF24" s="311">
        <v>1.61</v>
      </c>
      <c r="AG24" s="312">
        <f>AF24-V24</f>
        <v>0.21000000000000019</v>
      </c>
      <c r="AH24" s="313">
        <v>1</v>
      </c>
      <c r="AJ24" s="303" t="s">
        <v>395</v>
      </c>
      <c r="AK24" s="303" t="s">
        <v>264</v>
      </c>
      <c r="AL24" s="342" t="s">
        <v>264</v>
      </c>
      <c r="AM24" s="342" t="s">
        <v>264</v>
      </c>
      <c r="AN24" s="303" t="s">
        <v>264</v>
      </c>
      <c r="AO24" s="342" t="s">
        <v>264</v>
      </c>
      <c r="AP24" s="342" t="s">
        <v>264</v>
      </c>
      <c r="AQ24" s="341" t="s">
        <v>264</v>
      </c>
      <c r="AR24" s="342" t="s">
        <v>264</v>
      </c>
      <c r="AS24" s="305" t="s">
        <v>264</v>
      </c>
      <c r="AT24" s="314" t="s">
        <v>264</v>
      </c>
      <c r="AU24" s="315" t="s">
        <v>264</v>
      </c>
      <c r="AV24" s="316" t="s">
        <v>264</v>
      </c>
      <c r="AX24" s="303" t="s">
        <v>395</v>
      </c>
      <c r="AY24" s="303" t="s">
        <v>264</v>
      </c>
      <c r="AZ24" s="342" t="s">
        <v>264</v>
      </c>
      <c r="BA24" s="342" t="s">
        <v>264</v>
      </c>
      <c r="BB24" s="303" t="s">
        <v>264</v>
      </c>
      <c r="BC24" s="342" t="s">
        <v>264</v>
      </c>
      <c r="BD24" s="342" t="s">
        <v>264</v>
      </c>
      <c r="BE24" s="341" t="s">
        <v>264</v>
      </c>
      <c r="BF24" s="342" t="s">
        <v>264</v>
      </c>
      <c r="BG24" s="305" t="s">
        <v>264</v>
      </c>
      <c r="BH24" s="341" t="s">
        <v>264</v>
      </c>
      <c r="BI24" s="342" t="s">
        <v>264</v>
      </c>
      <c r="BJ24" s="305" t="s">
        <v>264</v>
      </c>
      <c r="BK24" s="441" t="s">
        <v>264</v>
      </c>
      <c r="BL24" s="442" t="s">
        <v>264</v>
      </c>
      <c r="BM24" s="436" t="s">
        <v>264</v>
      </c>
      <c r="BO24" s="303" t="s">
        <v>233</v>
      </c>
      <c r="BP24" s="303" t="s">
        <v>264</v>
      </c>
      <c r="BQ24" s="342" t="s">
        <v>264</v>
      </c>
      <c r="BR24" s="342" t="s">
        <v>264</v>
      </c>
      <c r="BS24" s="303" t="s">
        <v>264</v>
      </c>
      <c r="BT24" s="342" t="s">
        <v>264</v>
      </c>
      <c r="BU24" s="342" t="s">
        <v>264</v>
      </c>
      <c r="BV24" s="483" t="s">
        <v>264</v>
      </c>
      <c r="BW24" s="484" t="s">
        <v>264</v>
      </c>
      <c r="BX24" s="478" t="s">
        <v>264</v>
      </c>
      <c r="BY24" s="341" t="s">
        <v>264</v>
      </c>
      <c r="BZ24" s="342" t="s">
        <v>264</v>
      </c>
      <c r="CA24" s="305" t="s">
        <v>264</v>
      </c>
      <c r="CB24" s="483" t="s">
        <v>264</v>
      </c>
      <c r="CC24" s="484" t="s">
        <v>264</v>
      </c>
      <c r="CD24" s="478" t="s">
        <v>264</v>
      </c>
      <c r="CF24" s="303" t="s">
        <v>233</v>
      </c>
      <c r="CG24" s="434" t="s">
        <v>264</v>
      </c>
      <c r="CH24" s="442" t="s">
        <v>264</v>
      </c>
      <c r="CI24" s="442" t="s">
        <v>264</v>
      </c>
      <c r="CJ24" s="303" t="s">
        <v>264</v>
      </c>
      <c r="CK24" s="342" t="s">
        <v>264</v>
      </c>
      <c r="CL24" s="342" t="s">
        <v>264</v>
      </c>
      <c r="CM24" s="738" t="s">
        <v>264</v>
      </c>
      <c r="CN24" s="739" t="s">
        <v>264</v>
      </c>
      <c r="CO24" s="735" t="s">
        <v>264</v>
      </c>
      <c r="CP24" s="341" t="s">
        <v>264</v>
      </c>
      <c r="CQ24" s="342" t="s">
        <v>264</v>
      </c>
      <c r="CR24" s="305" t="s">
        <v>264</v>
      </c>
      <c r="CT24" s="303" t="s">
        <v>233</v>
      </c>
      <c r="CU24" s="303" t="s">
        <v>264</v>
      </c>
      <c r="CV24" s="342" t="s">
        <v>264</v>
      </c>
      <c r="CW24" s="342" t="s">
        <v>264</v>
      </c>
      <c r="CX24" s="303" t="s">
        <v>264</v>
      </c>
      <c r="CY24" s="342" t="s">
        <v>264</v>
      </c>
      <c r="CZ24" s="342" t="s">
        <v>264</v>
      </c>
      <c r="DA24" s="764" t="s">
        <v>264</v>
      </c>
      <c r="DB24" s="765" t="s">
        <v>264</v>
      </c>
      <c r="DC24" s="759" t="s">
        <v>264</v>
      </c>
      <c r="DD24" s="341" t="s">
        <v>264</v>
      </c>
      <c r="DE24" s="342" t="s">
        <v>264</v>
      </c>
      <c r="DF24" s="305" t="s">
        <v>264</v>
      </c>
      <c r="DG24" s="738" t="s">
        <v>264</v>
      </c>
      <c r="DH24" s="739" t="s">
        <v>264</v>
      </c>
      <c r="DI24" s="735" t="s">
        <v>264</v>
      </c>
      <c r="DK24" s="303" t="s">
        <v>233</v>
      </c>
      <c r="DL24" s="303" t="s">
        <v>264</v>
      </c>
      <c r="DM24" s="342" t="s">
        <v>264</v>
      </c>
      <c r="DN24" s="342" t="s">
        <v>264</v>
      </c>
      <c r="DO24" s="303" t="s">
        <v>264</v>
      </c>
      <c r="DP24" s="342" t="s">
        <v>264</v>
      </c>
      <c r="DQ24" s="342" t="s">
        <v>264</v>
      </c>
      <c r="DR24" s="561" t="s">
        <v>264</v>
      </c>
      <c r="DS24" s="562" t="s">
        <v>264</v>
      </c>
      <c r="DT24" s="556" t="s">
        <v>264</v>
      </c>
      <c r="DU24" s="341" t="s">
        <v>264</v>
      </c>
      <c r="DV24" s="342" t="s">
        <v>264</v>
      </c>
      <c r="DW24" s="305" t="s">
        <v>264</v>
      </c>
    </row>
    <row r="25" spans="1:127">
      <c r="A25" s="302" t="s">
        <v>415</v>
      </c>
      <c r="B25" s="269"/>
      <c r="C25" s="303">
        <v>13.82</v>
      </c>
      <c r="D25" s="303">
        <v>12.42</v>
      </c>
      <c r="E25" s="304">
        <f t="shared" si="0"/>
        <v>-1.4000000000000004</v>
      </c>
      <c r="F25" s="305">
        <v>1</v>
      </c>
      <c r="G25" s="356">
        <v>9.43</v>
      </c>
      <c r="H25" s="306">
        <f t="shared" si="1"/>
        <v>-4.3900000000000006</v>
      </c>
      <c r="I25" s="345">
        <v>2</v>
      </c>
      <c r="J25" s="355"/>
      <c r="K25" s="303">
        <v>9.4600000000000009</v>
      </c>
      <c r="L25" s="317">
        <v>9.1</v>
      </c>
      <c r="M25" s="342">
        <f t="shared" si="2"/>
        <v>-0.36000000000000121</v>
      </c>
      <c r="N25" s="305">
        <v>2</v>
      </c>
      <c r="O25" s="303">
        <v>13.15</v>
      </c>
      <c r="P25" s="304">
        <f t="shared" si="3"/>
        <v>3.6899999999999995</v>
      </c>
      <c r="Q25" s="305">
        <v>1</v>
      </c>
      <c r="R25" s="357">
        <v>9.8000000000000007</v>
      </c>
      <c r="S25" s="309">
        <f t="shared" si="4"/>
        <v>0.33999999999999986</v>
      </c>
      <c r="T25" s="350">
        <v>3</v>
      </c>
      <c r="V25" s="341">
        <v>3.06</v>
      </c>
      <c r="W25" s="341">
        <v>3.2</v>
      </c>
      <c r="X25" s="358">
        <f t="shared" ref="X25:X83" si="5">W25-V25</f>
        <v>0.14000000000000012</v>
      </c>
      <c r="Y25" s="343">
        <v>4</v>
      </c>
      <c r="Z25" s="341">
        <v>3.22</v>
      </c>
      <c r="AA25" s="359">
        <f>Z25-V25</f>
        <v>0.16000000000000014</v>
      </c>
      <c r="AB25" s="343">
        <v>2</v>
      </c>
      <c r="AC25" s="303">
        <v>3.22</v>
      </c>
      <c r="AD25" s="339">
        <f t="shared" ref="AD25:AD83" si="6">AC25-V25</f>
        <v>0.16000000000000014</v>
      </c>
      <c r="AE25" s="305">
        <v>2</v>
      </c>
      <c r="AF25" s="360">
        <v>3.36</v>
      </c>
      <c r="AG25" s="361">
        <f t="shared" ref="AG25:AG83" si="7">AF25-V25</f>
        <v>0.29999999999999982</v>
      </c>
      <c r="AH25" s="362">
        <v>1</v>
      </c>
      <c r="AJ25" s="317" t="s">
        <v>395</v>
      </c>
      <c r="AK25" s="317" t="s">
        <v>264</v>
      </c>
      <c r="AL25" s="342" t="s">
        <v>264</v>
      </c>
      <c r="AM25" s="343" t="s">
        <v>264</v>
      </c>
      <c r="AN25" s="317" t="s">
        <v>264</v>
      </c>
      <c r="AO25" s="342" t="s">
        <v>264</v>
      </c>
      <c r="AP25" s="343" t="s">
        <v>264</v>
      </c>
      <c r="AQ25" s="303" t="s">
        <v>264</v>
      </c>
      <c r="AR25" s="304" t="s">
        <v>264</v>
      </c>
      <c r="AS25" s="305" t="s">
        <v>264</v>
      </c>
      <c r="AT25" s="336" t="s">
        <v>264</v>
      </c>
      <c r="AU25" s="315" t="s">
        <v>264</v>
      </c>
      <c r="AV25" s="329" t="s">
        <v>264</v>
      </c>
      <c r="AX25" s="317" t="s">
        <v>395</v>
      </c>
      <c r="AY25" s="317" t="s">
        <v>264</v>
      </c>
      <c r="AZ25" s="342" t="s">
        <v>264</v>
      </c>
      <c r="BA25" s="343" t="s">
        <v>264</v>
      </c>
      <c r="BB25" s="317" t="s">
        <v>264</v>
      </c>
      <c r="BC25" s="342" t="s">
        <v>264</v>
      </c>
      <c r="BD25" s="343" t="s">
        <v>264</v>
      </c>
      <c r="BE25" s="303" t="s">
        <v>264</v>
      </c>
      <c r="BF25" s="304" t="s">
        <v>264</v>
      </c>
      <c r="BG25" s="305" t="s">
        <v>264</v>
      </c>
      <c r="BH25" s="303" t="s">
        <v>264</v>
      </c>
      <c r="BI25" s="304" t="s">
        <v>264</v>
      </c>
      <c r="BJ25" s="305" t="s">
        <v>264</v>
      </c>
      <c r="BK25" s="434" t="s">
        <v>264</v>
      </c>
      <c r="BL25" s="435" t="s">
        <v>264</v>
      </c>
      <c r="BM25" s="436" t="s">
        <v>264</v>
      </c>
      <c r="BO25" s="317" t="s">
        <v>233</v>
      </c>
      <c r="BP25" s="317" t="s">
        <v>264</v>
      </c>
      <c r="BQ25" s="342" t="s">
        <v>264</v>
      </c>
      <c r="BR25" s="343" t="s">
        <v>264</v>
      </c>
      <c r="BS25" s="317" t="s">
        <v>264</v>
      </c>
      <c r="BT25" s="342" t="s">
        <v>264</v>
      </c>
      <c r="BU25" s="343" t="s">
        <v>264</v>
      </c>
      <c r="BV25" s="476" t="s">
        <v>264</v>
      </c>
      <c r="BW25" s="477" t="s">
        <v>264</v>
      </c>
      <c r="BX25" s="478" t="s">
        <v>264</v>
      </c>
      <c r="BY25" s="303" t="s">
        <v>264</v>
      </c>
      <c r="BZ25" s="304" t="s">
        <v>264</v>
      </c>
      <c r="CA25" s="305" t="s">
        <v>264</v>
      </c>
      <c r="CB25" s="476" t="s">
        <v>264</v>
      </c>
      <c r="CC25" s="477" t="s">
        <v>264</v>
      </c>
      <c r="CD25" s="478" t="s">
        <v>264</v>
      </c>
      <c r="CF25" s="317" t="s">
        <v>233</v>
      </c>
      <c r="CG25" s="437" t="s">
        <v>264</v>
      </c>
      <c r="CH25" s="442" t="s">
        <v>264</v>
      </c>
      <c r="CI25" s="746" t="s">
        <v>264</v>
      </c>
      <c r="CJ25" s="317" t="s">
        <v>264</v>
      </c>
      <c r="CK25" s="342" t="s">
        <v>264</v>
      </c>
      <c r="CL25" s="343" t="s">
        <v>264</v>
      </c>
      <c r="CM25" s="92" t="s">
        <v>264</v>
      </c>
      <c r="CN25" s="93" t="s">
        <v>264</v>
      </c>
      <c r="CO25" s="735" t="s">
        <v>264</v>
      </c>
      <c r="CP25" s="303" t="s">
        <v>264</v>
      </c>
      <c r="CQ25" s="304" t="s">
        <v>264</v>
      </c>
      <c r="CR25" s="305" t="s">
        <v>264</v>
      </c>
      <c r="CT25" s="317" t="s">
        <v>233</v>
      </c>
      <c r="CU25" s="317" t="s">
        <v>264</v>
      </c>
      <c r="CV25" s="342" t="s">
        <v>264</v>
      </c>
      <c r="CW25" s="343" t="s">
        <v>264</v>
      </c>
      <c r="CX25" s="317" t="s">
        <v>264</v>
      </c>
      <c r="CY25" s="342" t="s">
        <v>264</v>
      </c>
      <c r="CZ25" s="343" t="s">
        <v>264</v>
      </c>
      <c r="DA25" s="757" t="s">
        <v>264</v>
      </c>
      <c r="DB25" s="758" t="s">
        <v>264</v>
      </c>
      <c r="DC25" s="759" t="s">
        <v>264</v>
      </c>
      <c r="DD25" s="303" t="s">
        <v>264</v>
      </c>
      <c r="DE25" s="304" t="s">
        <v>264</v>
      </c>
      <c r="DF25" s="305" t="s">
        <v>264</v>
      </c>
      <c r="DG25" s="92" t="s">
        <v>264</v>
      </c>
      <c r="DH25" s="93" t="s">
        <v>264</v>
      </c>
      <c r="DI25" s="735" t="s">
        <v>264</v>
      </c>
      <c r="DK25" s="317" t="s">
        <v>233</v>
      </c>
      <c r="DL25" s="317" t="s">
        <v>264</v>
      </c>
      <c r="DM25" s="342" t="s">
        <v>264</v>
      </c>
      <c r="DN25" s="343" t="s">
        <v>264</v>
      </c>
      <c r="DO25" s="317" t="s">
        <v>264</v>
      </c>
      <c r="DP25" s="342" t="s">
        <v>264</v>
      </c>
      <c r="DQ25" s="343" t="s">
        <v>264</v>
      </c>
      <c r="DR25" s="554" t="s">
        <v>264</v>
      </c>
      <c r="DS25" s="555" t="s">
        <v>264</v>
      </c>
      <c r="DT25" s="556" t="s">
        <v>264</v>
      </c>
      <c r="DU25" s="303" t="s">
        <v>264</v>
      </c>
      <c r="DV25" s="304" t="s">
        <v>264</v>
      </c>
      <c r="DW25" s="305" t="s">
        <v>264</v>
      </c>
    </row>
    <row r="26" spans="1:127">
      <c r="A26" s="302" t="s">
        <v>416</v>
      </c>
      <c r="B26" s="269"/>
      <c r="C26" s="303">
        <v>14.67</v>
      </c>
      <c r="D26" s="303">
        <v>13.65</v>
      </c>
      <c r="E26" s="304">
        <f t="shared" si="0"/>
        <v>-1.0199999999999996</v>
      </c>
      <c r="F26" s="318">
        <v>1</v>
      </c>
      <c r="G26" s="356">
        <v>10.62</v>
      </c>
      <c r="H26" s="306">
        <f t="shared" si="1"/>
        <v>-4.0500000000000007</v>
      </c>
      <c r="I26" s="345">
        <v>2</v>
      </c>
      <c r="J26" s="355"/>
      <c r="K26" s="303">
        <v>9.57</v>
      </c>
      <c r="L26" s="341">
        <v>10.14</v>
      </c>
      <c r="M26" s="342">
        <f t="shared" si="2"/>
        <v>0.57000000000000028</v>
      </c>
      <c r="N26" s="343">
        <v>2</v>
      </c>
      <c r="O26" s="317">
        <v>14.63</v>
      </c>
      <c r="P26" s="304">
        <f t="shared" si="3"/>
        <v>5.0600000000000005</v>
      </c>
      <c r="Q26" s="305">
        <v>1</v>
      </c>
      <c r="R26" s="357">
        <v>9.35</v>
      </c>
      <c r="S26" s="349">
        <f t="shared" si="4"/>
        <v>-0.22000000000000064</v>
      </c>
      <c r="T26" s="350">
        <v>3</v>
      </c>
      <c r="V26" s="341">
        <v>3.64</v>
      </c>
      <c r="W26" s="341">
        <v>3.8</v>
      </c>
      <c r="X26" s="358">
        <f t="shared" si="5"/>
        <v>0.1599999999999997</v>
      </c>
      <c r="Y26" s="343">
        <v>4</v>
      </c>
      <c r="Z26" s="341">
        <v>3.89</v>
      </c>
      <c r="AA26" s="359">
        <f>Z26-V26</f>
        <v>0.25</v>
      </c>
      <c r="AB26" s="343">
        <v>2</v>
      </c>
      <c r="AC26" s="317">
        <v>3.81</v>
      </c>
      <c r="AD26" s="339">
        <f t="shared" si="6"/>
        <v>0.16999999999999993</v>
      </c>
      <c r="AE26" s="305">
        <v>3</v>
      </c>
      <c r="AF26" s="335">
        <v>3.96</v>
      </c>
      <c r="AG26" s="363">
        <f t="shared" si="7"/>
        <v>0.31999999999999984</v>
      </c>
      <c r="AH26" s="326">
        <v>1</v>
      </c>
      <c r="AJ26" s="341" t="s">
        <v>395</v>
      </c>
      <c r="AK26" s="341" t="s">
        <v>264</v>
      </c>
      <c r="AL26" s="342" t="s">
        <v>264</v>
      </c>
      <c r="AM26" s="343" t="s">
        <v>264</v>
      </c>
      <c r="AN26" s="341" t="s">
        <v>264</v>
      </c>
      <c r="AO26" s="342" t="s">
        <v>264</v>
      </c>
      <c r="AP26" s="343" t="s">
        <v>264</v>
      </c>
      <c r="AQ26" s="317" t="s">
        <v>264</v>
      </c>
      <c r="AR26" s="304" t="s">
        <v>264</v>
      </c>
      <c r="AS26" s="318" t="s">
        <v>264</v>
      </c>
      <c r="AT26" s="314" t="s">
        <v>264</v>
      </c>
      <c r="AU26" s="353" t="s">
        <v>264</v>
      </c>
      <c r="AV26" s="354" t="s">
        <v>264</v>
      </c>
      <c r="AX26" s="341" t="s">
        <v>395</v>
      </c>
      <c r="AY26" s="341" t="s">
        <v>264</v>
      </c>
      <c r="AZ26" s="342" t="s">
        <v>264</v>
      </c>
      <c r="BA26" s="343" t="s">
        <v>264</v>
      </c>
      <c r="BB26" s="341" t="s">
        <v>264</v>
      </c>
      <c r="BC26" s="342" t="s">
        <v>264</v>
      </c>
      <c r="BD26" s="343" t="s">
        <v>264</v>
      </c>
      <c r="BE26" s="317" t="s">
        <v>264</v>
      </c>
      <c r="BF26" s="304" t="s">
        <v>264</v>
      </c>
      <c r="BG26" s="318" t="s">
        <v>264</v>
      </c>
      <c r="BH26" s="317" t="s">
        <v>264</v>
      </c>
      <c r="BI26" s="304" t="s">
        <v>264</v>
      </c>
      <c r="BJ26" s="318" t="s">
        <v>264</v>
      </c>
      <c r="BK26" s="437" t="s">
        <v>264</v>
      </c>
      <c r="BL26" s="435" t="s">
        <v>264</v>
      </c>
      <c r="BM26" s="439" t="s">
        <v>264</v>
      </c>
      <c r="BO26" s="341" t="s">
        <v>233</v>
      </c>
      <c r="BP26" s="341" t="s">
        <v>264</v>
      </c>
      <c r="BQ26" s="342" t="s">
        <v>264</v>
      </c>
      <c r="BR26" s="343" t="s">
        <v>264</v>
      </c>
      <c r="BS26" s="341" t="s">
        <v>264</v>
      </c>
      <c r="BT26" s="342" t="s">
        <v>264</v>
      </c>
      <c r="BU26" s="343" t="s">
        <v>264</v>
      </c>
      <c r="BV26" s="479" t="s">
        <v>264</v>
      </c>
      <c r="BW26" s="477" t="s">
        <v>264</v>
      </c>
      <c r="BX26" s="481" t="s">
        <v>264</v>
      </c>
      <c r="BY26" s="317" t="s">
        <v>264</v>
      </c>
      <c r="BZ26" s="304" t="s">
        <v>264</v>
      </c>
      <c r="CA26" s="318" t="s">
        <v>264</v>
      </c>
      <c r="CB26" s="479" t="s">
        <v>264</v>
      </c>
      <c r="CC26" s="477" t="s">
        <v>264</v>
      </c>
      <c r="CD26" s="481" t="s">
        <v>264</v>
      </c>
      <c r="CF26" s="341" t="s">
        <v>233</v>
      </c>
      <c r="CG26" s="441" t="s">
        <v>264</v>
      </c>
      <c r="CH26" s="442" t="s">
        <v>264</v>
      </c>
      <c r="CI26" s="746" t="s">
        <v>264</v>
      </c>
      <c r="CJ26" s="341" t="s">
        <v>264</v>
      </c>
      <c r="CK26" s="342" t="s">
        <v>264</v>
      </c>
      <c r="CL26" s="343" t="s">
        <v>264</v>
      </c>
      <c r="CM26" s="53" t="s">
        <v>264</v>
      </c>
      <c r="CN26" s="93" t="s">
        <v>264</v>
      </c>
      <c r="CO26" s="736" t="s">
        <v>264</v>
      </c>
      <c r="CP26" s="317" t="s">
        <v>264</v>
      </c>
      <c r="CQ26" s="304" t="s">
        <v>264</v>
      </c>
      <c r="CR26" s="318" t="s">
        <v>264</v>
      </c>
      <c r="CT26" s="341" t="s">
        <v>233</v>
      </c>
      <c r="CU26" s="341" t="s">
        <v>264</v>
      </c>
      <c r="CV26" s="342" t="s">
        <v>264</v>
      </c>
      <c r="CW26" s="343" t="s">
        <v>264</v>
      </c>
      <c r="CX26" s="341" t="s">
        <v>264</v>
      </c>
      <c r="CY26" s="342" t="s">
        <v>264</v>
      </c>
      <c r="CZ26" s="343" t="s">
        <v>264</v>
      </c>
      <c r="DA26" s="760" t="s">
        <v>264</v>
      </c>
      <c r="DB26" s="758" t="s">
        <v>264</v>
      </c>
      <c r="DC26" s="762" t="s">
        <v>264</v>
      </c>
      <c r="DD26" s="317" t="s">
        <v>264</v>
      </c>
      <c r="DE26" s="304" t="s">
        <v>264</v>
      </c>
      <c r="DF26" s="318" t="s">
        <v>264</v>
      </c>
      <c r="DG26" s="53" t="s">
        <v>264</v>
      </c>
      <c r="DH26" s="93" t="s">
        <v>264</v>
      </c>
      <c r="DI26" s="736" t="s">
        <v>264</v>
      </c>
      <c r="DK26" s="341" t="s">
        <v>233</v>
      </c>
      <c r="DL26" s="341" t="s">
        <v>264</v>
      </c>
      <c r="DM26" s="342" t="s">
        <v>264</v>
      </c>
      <c r="DN26" s="343" t="s">
        <v>264</v>
      </c>
      <c r="DO26" s="341" t="s">
        <v>264</v>
      </c>
      <c r="DP26" s="342" t="s">
        <v>264</v>
      </c>
      <c r="DQ26" s="343" t="s">
        <v>264</v>
      </c>
      <c r="DR26" s="557" t="s">
        <v>264</v>
      </c>
      <c r="DS26" s="555" t="s">
        <v>264</v>
      </c>
      <c r="DT26" s="559" t="s">
        <v>264</v>
      </c>
      <c r="DU26" s="317" t="s">
        <v>264</v>
      </c>
      <c r="DV26" s="304" t="s">
        <v>264</v>
      </c>
      <c r="DW26" s="318" t="s">
        <v>264</v>
      </c>
    </row>
    <row r="27" spans="1:127">
      <c r="A27" s="302" t="s">
        <v>417</v>
      </c>
      <c r="C27" s="303">
        <v>16.75</v>
      </c>
      <c r="D27" s="303">
        <v>15.8</v>
      </c>
      <c r="E27" s="304">
        <f t="shared" si="0"/>
        <v>-0.94999999999999929</v>
      </c>
      <c r="F27" s="305">
        <v>1</v>
      </c>
      <c r="G27" s="356">
        <v>12.34</v>
      </c>
      <c r="H27" s="306">
        <f t="shared" si="1"/>
        <v>-4.41</v>
      </c>
      <c r="I27" s="345">
        <v>2</v>
      </c>
      <c r="J27" s="355"/>
      <c r="K27" s="303">
        <v>11.48</v>
      </c>
      <c r="L27" s="341">
        <v>11.71</v>
      </c>
      <c r="M27" s="342">
        <f t="shared" si="2"/>
        <v>0.23000000000000043</v>
      </c>
      <c r="N27" s="343">
        <v>2</v>
      </c>
      <c r="O27" s="303">
        <v>14.32</v>
      </c>
      <c r="P27" s="304">
        <f t="shared" si="3"/>
        <v>2.84</v>
      </c>
      <c r="Q27" s="364">
        <v>1</v>
      </c>
      <c r="R27" s="357">
        <v>10.6</v>
      </c>
      <c r="S27" s="309">
        <f t="shared" si="4"/>
        <v>-0.88000000000000078</v>
      </c>
      <c r="T27" s="310">
        <v>3</v>
      </c>
      <c r="V27" s="341">
        <v>6.72</v>
      </c>
      <c r="W27" s="341">
        <v>6.93</v>
      </c>
      <c r="X27" s="358">
        <f t="shared" si="5"/>
        <v>0.20999999999999996</v>
      </c>
      <c r="Y27" s="343">
        <v>4</v>
      </c>
      <c r="Z27" s="341">
        <v>7.04</v>
      </c>
      <c r="AA27" s="359">
        <f t="shared" ref="AA27:AA83" si="8">Z27-V27</f>
        <v>0.32000000000000028</v>
      </c>
      <c r="AB27" s="343">
        <v>2</v>
      </c>
      <c r="AC27" s="303">
        <v>7</v>
      </c>
      <c r="AD27" s="339">
        <f t="shared" si="6"/>
        <v>0.28000000000000025</v>
      </c>
      <c r="AE27" s="364">
        <v>3</v>
      </c>
      <c r="AF27" s="365">
        <v>7.05</v>
      </c>
      <c r="AG27" s="366">
        <f t="shared" si="7"/>
        <v>0.33000000000000007</v>
      </c>
      <c r="AH27" s="313">
        <v>1</v>
      </c>
      <c r="AJ27" s="303" t="s">
        <v>395</v>
      </c>
      <c r="AK27" s="303" t="s">
        <v>264</v>
      </c>
      <c r="AL27" s="304" t="s">
        <v>264</v>
      </c>
      <c r="AM27" s="304" t="s">
        <v>264</v>
      </c>
      <c r="AN27" s="303" t="s">
        <v>264</v>
      </c>
      <c r="AO27" s="304" t="s">
        <v>264</v>
      </c>
      <c r="AP27" s="304" t="s">
        <v>264</v>
      </c>
      <c r="AQ27" s="303" t="s">
        <v>264</v>
      </c>
      <c r="AR27" s="304" t="s">
        <v>264</v>
      </c>
      <c r="AS27" s="305" t="s">
        <v>264</v>
      </c>
      <c r="AT27" s="314" t="s">
        <v>264</v>
      </c>
      <c r="AU27" s="315" t="s">
        <v>264</v>
      </c>
      <c r="AV27" s="316" t="s">
        <v>264</v>
      </c>
      <c r="AX27" s="303" t="s">
        <v>395</v>
      </c>
      <c r="AY27" s="303" t="s">
        <v>264</v>
      </c>
      <c r="AZ27" s="304" t="s">
        <v>264</v>
      </c>
      <c r="BA27" s="304" t="s">
        <v>264</v>
      </c>
      <c r="BB27" s="303" t="s">
        <v>264</v>
      </c>
      <c r="BC27" s="304" t="s">
        <v>264</v>
      </c>
      <c r="BD27" s="304" t="s">
        <v>264</v>
      </c>
      <c r="BE27" s="303" t="s">
        <v>264</v>
      </c>
      <c r="BF27" s="304" t="s">
        <v>264</v>
      </c>
      <c r="BG27" s="305" t="s">
        <v>264</v>
      </c>
      <c r="BH27" s="303" t="s">
        <v>264</v>
      </c>
      <c r="BI27" s="304" t="s">
        <v>264</v>
      </c>
      <c r="BJ27" s="305" t="s">
        <v>264</v>
      </c>
      <c r="BK27" s="434" t="s">
        <v>264</v>
      </c>
      <c r="BL27" s="435" t="s">
        <v>264</v>
      </c>
      <c r="BM27" s="436" t="s">
        <v>264</v>
      </c>
      <c r="BO27" s="303" t="s">
        <v>233</v>
      </c>
      <c r="BP27" s="303" t="s">
        <v>264</v>
      </c>
      <c r="BQ27" s="304" t="s">
        <v>264</v>
      </c>
      <c r="BR27" s="304" t="s">
        <v>264</v>
      </c>
      <c r="BS27" s="303" t="s">
        <v>264</v>
      </c>
      <c r="BT27" s="304" t="s">
        <v>264</v>
      </c>
      <c r="BU27" s="304" t="s">
        <v>264</v>
      </c>
      <c r="BV27" s="476" t="s">
        <v>264</v>
      </c>
      <c r="BW27" s="477" t="s">
        <v>264</v>
      </c>
      <c r="BX27" s="478" t="s">
        <v>264</v>
      </c>
      <c r="BY27" s="303" t="s">
        <v>264</v>
      </c>
      <c r="BZ27" s="304" t="s">
        <v>264</v>
      </c>
      <c r="CA27" s="305" t="s">
        <v>264</v>
      </c>
      <c r="CB27" s="476" t="s">
        <v>264</v>
      </c>
      <c r="CC27" s="477" t="s">
        <v>264</v>
      </c>
      <c r="CD27" s="478" t="s">
        <v>264</v>
      </c>
      <c r="CF27" s="303" t="s">
        <v>233</v>
      </c>
      <c r="CG27" s="434" t="s">
        <v>264</v>
      </c>
      <c r="CH27" s="435" t="s">
        <v>264</v>
      </c>
      <c r="CI27" s="435" t="s">
        <v>264</v>
      </c>
      <c r="CJ27" s="303" t="s">
        <v>264</v>
      </c>
      <c r="CK27" s="304" t="s">
        <v>264</v>
      </c>
      <c r="CL27" s="304" t="s">
        <v>264</v>
      </c>
      <c r="CM27" s="92" t="s">
        <v>264</v>
      </c>
      <c r="CN27" s="93" t="s">
        <v>264</v>
      </c>
      <c r="CO27" s="735" t="s">
        <v>264</v>
      </c>
      <c r="CP27" s="303" t="s">
        <v>264</v>
      </c>
      <c r="CQ27" s="304" t="s">
        <v>264</v>
      </c>
      <c r="CR27" s="305" t="s">
        <v>264</v>
      </c>
      <c r="CT27" s="303" t="s">
        <v>233</v>
      </c>
      <c r="CU27" s="303" t="s">
        <v>264</v>
      </c>
      <c r="CV27" s="304" t="s">
        <v>264</v>
      </c>
      <c r="CW27" s="304" t="s">
        <v>264</v>
      </c>
      <c r="CX27" s="303" t="s">
        <v>264</v>
      </c>
      <c r="CY27" s="304" t="s">
        <v>264</v>
      </c>
      <c r="CZ27" s="304" t="s">
        <v>264</v>
      </c>
      <c r="DA27" s="757" t="s">
        <v>264</v>
      </c>
      <c r="DB27" s="758" t="s">
        <v>264</v>
      </c>
      <c r="DC27" s="759" t="s">
        <v>264</v>
      </c>
      <c r="DD27" s="303" t="s">
        <v>264</v>
      </c>
      <c r="DE27" s="304" t="s">
        <v>264</v>
      </c>
      <c r="DF27" s="305" t="s">
        <v>264</v>
      </c>
      <c r="DG27" s="92" t="s">
        <v>264</v>
      </c>
      <c r="DH27" s="93" t="s">
        <v>264</v>
      </c>
      <c r="DI27" s="735" t="s">
        <v>264</v>
      </c>
      <c r="DK27" s="303" t="s">
        <v>233</v>
      </c>
      <c r="DL27" s="303" t="s">
        <v>264</v>
      </c>
      <c r="DM27" s="304" t="s">
        <v>264</v>
      </c>
      <c r="DN27" s="304" t="s">
        <v>264</v>
      </c>
      <c r="DO27" s="303" t="s">
        <v>264</v>
      </c>
      <c r="DP27" s="304" t="s">
        <v>264</v>
      </c>
      <c r="DQ27" s="304" t="s">
        <v>264</v>
      </c>
      <c r="DR27" s="554" t="s">
        <v>264</v>
      </c>
      <c r="DS27" s="555" t="s">
        <v>264</v>
      </c>
      <c r="DT27" s="556" t="s">
        <v>264</v>
      </c>
      <c r="DU27" s="303" t="s">
        <v>264</v>
      </c>
      <c r="DV27" s="304" t="s">
        <v>264</v>
      </c>
      <c r="DW27" s="305" t="s">
        <v>264</v>
      </c>
    </row>
    <row r="28" spans="1:127">
      <c r="A28" s="302" t="s">
        <v>418</v>
      </c>
      <c r="C28" s="303">
        <v>16.899999999999999</v>
      </c>
      <c r="D28" s="303">
        <v>17.29</v>
      </c>
      <c r="E28" s="304">
        <f t="shared" si="0"/>
        <v>0.39000000000000057</v>
      </c>
      <c r="F28" s="318">
        <v>1</v>
      </c>
      <c r="G28" s="347">
        <v>13.11</v>
      </c>
      <c r="H28" s="306">
        <f t="shared" si="1"/>
        <v>-3.7899999999999991</v>
      </c>
      <c r="I28" s="345">
        <v>2</v>
      </c>
      <c r="J28" s="355"/>
      <c r="K28" s="303">
        <v>12.69</v>
      </c>
      <c r="L28" s="341">
        <v>13.09</v>
      </c>
      <c r="M28" s="342">
        <f t="shared" si="2"/>
        <v>0.40000000000000036</v>
      </c>
      <c r="N28" s="343">
        <v>2</v>
      </c>
      <c r="O28" s="303">
        <v>18.100000000000001</v>
      </c>
      <c r="P28" s="304">
        <f t="shared" si="3"/>
        <v>5.4100000000000019</v>
      </c>
      <c r="Q28" s="318">
        <v>1</v>
      </c>
      <c r="R28" s="357">
        <v>12.06</v>
      </c>
      <c r="S28" s="309">
        <f t="shared" si="4"/>
        <v>-0.62999999999999901</v>
      </c>
      <c r="T28" s="310">
        <v>3</v>
      </c>
      <c r="V28" s="341">
        <v>6.72</v>
      </c>
      <c r="W28" s="341">
        <v>6.9</v>
      </c>
      <c r="X28" s="358">
        <f t="shared" si="5"/>
        <v>0.1800000000000006</v>
      </c>
      <c r="Y28" s="343">
        <v>4</v>
      </c>
      <c r="Z28" s="341">
        <v>7.05</v>
      </c>
      <c r="AA28" s="359">
        <f t="shared" si="8"/>
        <v>0.33000000000000007</v>
      </c>
      <c r="AB28" s="343">
        <v>3</v>
      </c>
      <c r="AC28" s="303">
        <v>7.04</v>
      </c>
      <c r="AD28" s="339">
        <f t="shared" si="6"/>
        <v>0.32000000000000028</v>
      </c>
      <c r="AE28" s="318">
        <v>2</v>
      </c>
      <c r="AF28" s="365">
        <v>7.09</v>
      </c>
      <c r="AG28" s="366">
        <f t="shared" si="7"/>
        <v>0.37000000000000011</v>
      </c>
      <c r="AH28" s="313">
        <v>1</v>
      </c>
      <c r="AJ28" s="341">
        <v>0.1</v>
      </c>
      <c r="AK28" s="341">
        <v>0.42</v>
      </c>
      <c r="AL28" s="358">
        <f t="shared" ref="AL28:AL83" si="9">AK28-AJ28</f>
        <v>0.31999999999999995</v>
      </c>
      <c r="AM28" s="343">
        <v>2</v>
      </c>
      <c r="AN28" s="341">
        <v>0.05</v>
      </c>
      <c r="AO28" s="359">
        <f t="shared" ref="AO28:AO83" si="10">AN28-AJ28</f>
        <v>-0.05</v>
      </c>
      <c r="AP28" s="343">
        <v>4</v>
      </c>
      <c r="AQ28" s="303">
        <v>0.31</v>
      </c>
      <c r="AR28" s="339">
        <f t="shared" ref="AR28:AR83" si="11">AQ28-AJ28</f>
        <v>0.21</v>
      </c>
      <c r="AS28" s="318">
        <v>3</v>
      </c>
      <c r="AT28" s="367">
        <v>0.46</v>
      </c>
      <c r="AU28" s="368">
        <f t="shared" ref="AU28:AU83" si="12">AT28-AJ28</f>
        <v>0.36</v>
      </c>
      <c r="AV28" s="316">
        <v>1</v>
      </c>
      <c r="AX28" s="303" t="s">
        <v>395</v>
      </c>
      <c r="AY28" s="303" t="s">
        <v>264</v>
      </c>
      <c r="AZ28" s="304" t="s">
        <v>264</v>
      </c>
      <c r="BA28" s="304" t="s">
        <v>264</v>
      </c>
      <c r="BB28" s="303" t="s">
        <v>264</v>
      </c>
      <c r="BC28" s="304" t="s">
        <v>264</v>
      </c>
      <c r="BD28" s="304" t="s">
        <v>264</v>
      </c>
      <c r="BE28" s="303" t="s">
        <v>264</v>
      </c>
      <c r="BF28" s="304" t="s">
        <v>264</v>
      </c>
      <c r="BG28" s="305" t="s">
        <v>264</v>
      </c>
      <c r="BH28" s="303" t="s">
        <v>264</v>
      </c>
      <c r="BI28" s="304" t="s">
        <v>264</v>
      </c>
      <c r="BJ28" s="305" t="s">
        <v>264</v>
      </c>
      <c r="BK28" s="434" t="s">
        <v>264</v>
      </c>
      <c r="BL28" s="435" t="s">
        <v>264</v>
      </c>
      <c r="BM28" s="436" t="s">
        <v>264</v>
      </c>
      <c r="BO28" s="303" t="s">
        <v>233</v>
      </c>
      <c r="BP28" s="303" t="s">
        <v>264</v>
      </c>
      <c r="BQ28" s="304" t="s">
        <v>264</v>
      </c>
      <c r="BR28" s="304" t="s">
        <v>264</v>
      </c>
      <c r="BS28" s="303" t="s">
        <v>264</v>
      </c>
      <c r="BT28" s="304" t="s">
        <v>264</v>
      </c>
      <c r="BU28" s="304" t="s">
        <v>264</v>
      </c>
      <c r="BV28" s="476" t="s">
        <v>264</v>
      </c>
      <c r="BW28" s="477" t="s">
        <v>264</v>
      </c>
      <c r="BX28" s="478" t="s">
        <v>264</v>
      </c>
      <c r="BY28" s="303" t="s">
        <v>264</v>
      </c>
      <c r="BZ28" s="304" t="s">
        <v>264</v>
      </c>
      <c r="CA28" s="305" t="s">
        <v>264</v>
      </c>
      <c r="CB28" s="476" t="s">
        <v>264</v>
      </c>
      <c r="CC28" s="477" t="s">
        <v>264</v>
      </c>
      <c r="CD28" s="478" t="s">
        <v>264</v>
      </c>
      <c r="CF28" s="303" t="s">
        <v>233</v>
      </c>
      <c r="CG28" s="434" t="s">
        <v>264</v>
      </c>
      <c r="CH28" s="435" t="s">
        <v>264</v>
      </c>
      <c r="CI28" s="435" t="s">
        <v>264</v>
      </c>
      <c r="CJ28" s="303" t="s">
        <v>264</v>
      </c>
      <c r="CK28" s="304" t="s">
        <v>264</v>
      </c>
      <c r="CL28" s="304" t="s">
        <v>264</v>
      </c>
      <c r="CM28" s="92" t="s">
        <v>264</v>
      </c>
      <c r="CN28" s="93" t="s">
        <v>264</v>
      </c>
      <c r="CO28" s="735" t="s">
        <v>264</v>
      </c>
      <c r="CP28" s="303" t="s">
        <v>264</v>
      </c>
      <c r="CQ28" s="304" t="s">
        <v>264</v>
      </c>
      <c r="CR28" s="305" t="s">
        <v>264</v>
      </c>
      <c r="CT28" s="303" t="s">
        <v>233</v>
      </c>
      <c r="CU28" s="303" t="s">
        <v>264</v>
      </c>
      <c r="CV28" s="304" t="s">
        <v>264</v>
      </c>
      <c r="CW28" s="304" t="s">
        <v>264</v>
      </c>
      <c r="CX28" s="303" t="s">
        <v>264</v>
      </c>
      <c r="CY28" s="304" t="s">
        <v>264</v>
      </c>
      <c r="CZ28" s="304" t="s">
        <v>264</v>
      </c>
      <c r="DA28" s="757" t="s">
        <v>264</v>
      </c>
      <c r="DB28" s="758" t="s">
        <v>264</v>
      </c>
      <c r="DC28" s="759" t="s">
        <v>264</v>
      </c>
      <c r="DD28" s="303" t="s">
        <v>264</v>
      </c>
      <c r="DE28" s="304" t="s">
        <v>264</v>
      </c>
      <c r="DF28" s="305" t="s">
        <v>264</v>
      </c>
      <c r="DG28" s="92" t="s">
        <v>264</v>
      </c>
      <c r="DH28" s="93" t="s">
        <v>264</v>
      </c>
      <c r="DI28" s="735" t="s">
        <v>264</v>
      </c>
      <c r="DK28" s="303" t="s">
        <v>233</v>
      </c>
      <c r="DL28" s="303" t="s">
        <v>264</v>
      </c>
      <c r="DM28" s="304" t="s">
        <v>264</v>
      </c>
      <c r="DN28" s="304" t="s">
        <v>264</v>
      </c>
      <c r="DO28" s="303" t="s">
        <v>264</v>
      </c>
      <c r="DP28" s="304" t="s">
        <v>264</v>
      </c>
      <c r="DQ28" s="304" t="s">
        <v>264</v>
      </c>
      <c r="DR28" s="554" t="s">
        <v>264</v>
      </c>
      <c r="DS28" s="555" t="s">
        <v>264</v>
      </c>
      <c r="DT28" s="556" t="s">
        <v>264</v>
      </c>
      <c r="DU28" s="303" t="s">
        <v>264</v>
      </c>
      <c r="DV28" s="304" t="s">
        <v>264</v>
      </c>
      <c r="DW28" s="305" t="s">
        <v>264</v>
      </c>
    </row>
    <row r="29" spans="1:127">
      <c r="A29" s="302" t="s">
        <v>419</v>
      </c>
      <c r="C29" s="303">
        <v>16.52</v>
      </c>
      <c r="D29" s="303">
        <v>16.55</v>
      </c>
      <c r="E29" s="304">
        <f t="shared" si="0"/>
        <v>3.0000000000001137E-2</v>
      </c>
      <c r="F29" s="305">
        <v>1</v>
      </c>
      <c r="G29" s="356">
        <v>12.44</v>
      </c>
      <c r="H29" s="306">
        <f t="shared" si="1"/>
        <v>-4.08</v>
      </c>
      <c r="I29" s="345">
        <v>2</v>
      </c>
      <c r="J29" s="355"/>
      <c r="K29" s="303">
        <v>11.86</v>
      </c>
      <c r="L29" s="341">
        <v>12.72</v>
      </c>
      <c r="M29" s="342">
        <f t="shared" si="2"/>
        <v>0.86000000000000121</v>
      </c>
      <c r="N29" s="343">
        <v>2</v>
      </c>
      <c r="O29" s="317">
        <v>17.14</v>
      </c>
      <c r="P29" s="304">
        <f t="shared" si="3"/>
        <v>5.2800000000000011</v>
      </c>
      <c r="Q29" s="305">
        <v>1</v>
      </c>
      <c r="R29" s="357">
        <v>10.91</v>
      </c>
      <c r="S29" s="349">
        <f t="shared" si="4"/>
        <v>-0.94999999999999929</v>
      </c>
      <c r="T29" s="310">
        <v>3</v>
      </c>
      <c r="V29" s="341">
        <v>9.5399999999999991</v>
      </c>
      <c r="W29" s="341">
        <v>9.7799999999999994</v>
      </c>
      <c r="X29" s="358">
        <f t="shared" si="5"/>
        <v>0.24000000000000021</v>
      </c>
      <c r="Y29" s="343">
        <v>4</v>
      </c>
      <c r="Z29" s="341">
        <v>10</v>
      </c>
      <c r="AA29" s="359">
        <f t="shared" si="8"/>
        <v>0.46000000000000085</v>
      </c>
      <c r="AB29" s="343">
        <v>1</v>
      </c>
      <c r="AC29" s="317">
        <v>9.92</v>
      </c>
      <c r="AD29" s="339">
        <f t="shared" si="6"/>
        <v>0.38000000000000078</v>
      </c>
      <c r="AE29" s="305">
        <v>3</v>
      </c>
      <c r="AF29" s="365">
        <v>9.9700000000000006</v>
      </c>
      <c r="AG29" s="363">
        <f t="shared" si="7"/>
        <v>0.43000000000000149</v>
      </c>
      <c r="AH29" s="313">
        <v>2</v>
      </c>
      <c r="AJ29" s="341">
        <v>0.19</v>
      </c>
      <c r="AK29" s="341">
        <v>0.1</v>
      </c>
      <c r="AL29" s="358">
        <f t="shared" si="9"/>
        <v>-0.09</v>
      </c>
      <c r="AM29" s="343">
        <v>4</v>
      </c>
      <c r="AN29" s="341">
        <v>0.26</v>
      </c>
      <c r="AO29" s="359">
        <f t="shared" si="10"/>
        <v>7.0000000000000007E-2</v>
      </c>
      <c r="AP29" s="343">
        <v>3</v>
      </c>
      <c r="AQ29" s="317">
        <v>0.45</v>
      </c>
      <c r="AR29" s="339">
        <f t="shared" si="11"/>
        <v>0.26</v>
      </c>
      <c r="AS29" s="305">
        <v>2</v>
      </c>
      <c r="AT29" s="367">
        <v>0.59</v>
      </c>
      <c r="AU29" s="369">
        <f t="shared" si="12"/>
        <v>0.39999999999999997</v>
      </c>
      <c r="AV29" s="316">
        <v>1</v>
      </c>
      <c r="AX29" s="303" t="s">
        <v>395</v>
      </c>
      <c r="AY29" s="303" t="s">
        <v>264</v>
      </c>
      <c r="AZ29" s="304" t="s">
        <v>264</v>
      </c>
      <c r="BA29" s="304" t="s">
        <v>264</v>
      </c>
      <c r="BB29" s="303" t="s">
        <v>264</v>
      </c>
      <c r="BC29" s="304" t="s">
        <v>264</v>
      </c>
      <c r="BD29" s="304" t="s">
        <v>264</v>
      </c>
      <c r="BE29" s="303" t="s">
        <v>264</v>
      </c>
      <c r="BF29" s="304" t="s">
        <v>264</v>
      </c>
      <c r="BG29" s="305" t="s">
        <v>264</v>
      </c>
      <c r="BH29" s="303" t="s">
        <v>264</v>
      </c>
      <c r="BI29" s="304" t="s">
        <v>264</v>
      </c>
      <c r="BJ29" s="305" t="s">
        <v>264</v>
      </c>
      <c r="BK29" s="434" t="s">
        <v>264</v>
      </c>
      <c r="BL29" s="435" t="s">
        <v>264</v>
      </c>
      <c r="BM29" s="436" t="s">
        <v>264</v>
      </c>
      <c r="BO29" s="303" t="s">
        <v>233</v>
      </c>
      <c r="BP29" s="303" t="s">
        <v>264</v>
      </c>
      <c r="BQ29" s="304" t="s">
        <v>264</v>
      </c>
      <c r="BR29" s="304" t="s">
        <v>264</v>
      </c>
      <c r="BS29" s="303" t="s">
        <v>264</v>
      </c>
      <c r="BT29" s="304" t="s">
        <v>264</v>
      </c>
      <c r="BU29" s="304" t="s">
        <v>264</v>
      </c>
      <c r="BV29" s="476" t="s">
        <v>264</v>
      </c>
      <c r="BW29" s="477" t="s">
        <v>264</v>
      </c>
      <c r="BX29" s="478" t="s">
        <v>264</v>
      </c>
      <c r="BY29" s="303" t="s">
        <v>264</v>
      </c>
      <c r="BZ29" s="304" t="s">
        <v>264</v>
      </c>
      <c r="CA29" s="305" t="s">
        <v>264</v>
      </c>
      <c r="CB29" s="476" t="s">
        <v>264</v>
      </c>
      <c r="CC29" s="477" t="s">
        <v>264</v>
      </c>
      <c r="CD29" s="478" t="s">
        <v>264</v>
      </c>
      <c r="CF29" s="303" t="s">
        <v>233</v>
      </c>
      <c r="CG29" s="434" t="s">
        <v>264</v>
      </c>
      <c r="CH29" s="435" t="s">
        <v>264</v>
      </c>
      <c r="CI29" s="435" t="s">
        <v>264</v>
      </c>
      <c r="CJ29" s="303" t="s">
        <v>264</v>
      </c>
      <c r="CK29" s="304" t="s">
        <v>264</v>
      </c>
      <c r="CL29" s="304" t="s">
        <v>264</v>
      </c>
      <c r="CM29" s="92" t="s">
        <v>264</v>
      </c>
      <c r="CN29" s="93" t="s">
        <v>264</v>
      </c>
      <c r="CO29" s="735" t="s">
        <v>264</v>
      </c>
      <c r="CP29" s="303" t="s">
        <v>264</v>
      </c>
      <c r="CQ29" s="304" t="s">
        <v>264</v>
      </c>
      <c r="CR29" s="305" t="s">
        <v>264</v>
      </c>
      <c r="CT29" s="303" t="s">
        <v>233</v>
      </c>
      <c r="CU29" s="303" t="s">
        <v>264</v>
      </c>
      <c r="CV29" s="304" t="s">
        <v>264</v>
      </c>
      <c r="CW29" s="304" t="s">
        <v>264</v>
      </c>
      <c r="CX29" s="303" t="s">
        <v>264</v>
      </c>
      <c r="CY29" s="304" t="s">
        <v>264</v>
      </c>
      <c r="CZ29" s="304" t="s">
        <v>264</v>
      </c>
      <c r="DA29" s="757" t="s">
        <v>264</v>
      </c>
      <c r="DB29" s="758" t="s">
        <v>264</v>
      </c>
      <c r="DC29" s="759" t="s">
        <v>264</v>
      </c>
      <c r="DD29" s="303" t="s">
        <v>264</v>
      </c>
      <c r="DE29" s="304" t="s">
        <v>264</v>
      </c>
      <c r="DF29" s="305" t="s">
        <v>264</v>
      </c>
      <c r="DG29" s="92" t="s">
        <v>264</v>
      </c>
      <c r="DH29" s="93" t="s">
        <v>264</v>
      </c>
      <c r="DI29" s="735" t="s">
        <v>264</v>
      </c>
      <c r="DK29" s="303" t="s">
        <v>233</v>
      </c>
      <c r="DL29" s="303" t="s">
        <v>264</v>
      </c>
      <c r="DM29" s="304" t="s">
        <v>264</v>
      </c>
      <c r="DN29" s="304" t="s">
        <v>264</v>
      </c>
      <c r="DO29" s="303" t="s">
        <v>264</v>
      </c>
      <c r="DP29" s="304" t="s">
        <v>264</v>
      </c>
      <c r="DQ29" s="304" t="s">
        <v>264</v>
      </c>
      <c r="DR29" s="554" t="s">
        <v>264</v>
      </c>
      <c r="DS29" s="555" t="s">
        <v>264</v>
      </c>
      <c r="DT29" s="556" t="s">
        <v>264</v>
      </c>
      <c r="DU29" s="303" t="s">
        <v>264</v>
      </c>
      <c r="DV29" s="304" t="s">
        <v>264</v>
      </c>
      <c r="DW29" s="305" t="s">
        <v>264</v>
      </c>
    </row>
    <row r="30" spans="1:127">
      <c r="A30" s="302" t="s">
        <v>420</v>
      </c>
      <c r="C30" s="303">
        <v>15.95</v>
      </c>
      <c r="D30" s="303">
        <v>17.350000000000001</v>
      </c>
      <c r="E30" s="304">
        <f t="shared" si="0"/>
        <v>1.4000000000000021</v>
      </c>
      <c r="F30" s="318">
        <v>1</v>
      </c>
      <c r="G30" s="347">
        <v>12.56</v>
      </c>
      <c r="H30" s="306">
        <f t="shared" si="1"/>
        <v>-3.3899999999999988</v>
      </c>
      <c r="I30" s="345">
        <v>2</v>
      </c>
      <c r="J30" s="355"/>
      <c r="K30" s="303">
        <v>10.65</v>
      </c>
      <c r="L30" s="341">
        <v>11.41</v>
      </c>
      <c r="M30" s="342">
        <f t="shared" si="2"/>
        <v>0.75999999999999979</v>
      </c>
      <c r="N30" s="343">
        <v>2</v>
      </c>
      <c r="O30" s="303">
        <v>14.66</v>
      </c>
      <c r="P30" s="304">
        <f t="shared" si="3"/>
        <v>4.01</v>
      </c>
      <c r="Q30" s="318">
        <v>1</v>
      </c>
      <c r="R30" s="357">
        <v>9.1300000000000008</v>
      </c>
      <c r="S30" s="370">
        <f t="shared" si="4"/>
        <v>-1.5199999999999996</v>
      </c>
      <c r="T30" s="323">
        <v>3</v>
      </c>
      <c r="V30" s="341">
        <v>11.23</v>
      </c>
      <c r="W30" s="341">
        <v>11.4</v>
      </c>
      <c r="X30" s="358">
        <f t="shared" si="5"/>
        <v>0.16999999999999993</v>
      </c>
      <c r="Y30" s="343">
        <v>4</v>
      </c>
      <c r="Z30" s="341">
        <v>11.69</v>
      </c>
      <c r="AA30" s="359">
        <f t="shared" si="8"/>
        <v>0.45999999999999908</v>
      </c>
      <c r="AB30" s="343">
        <v>1</v>
      </c>
      <c r="AC30" s="303">
        <v>11.64</v>
      </c>
      <c r="AD30" s="339">
        <f t="shared" si="6"/>
        <v>0.41000000000000014</v>
      </c>
      <c r="AE30" s="318">
        <v>3</v>
      </c>
      <c r="AF30" s="365">
        <v>11.67</v>
      </c>
      <c r="AG30" s="371">
        <f t="shared" si="7"/>
        <v>0.4399999999999995</v>
      </c>
      <c r="AH30" s="326">
        <v>2</v>
      </c>
      <c r="AJ30" s="341">
        <v>0.27</v>
      </c>
      <c r="AK30" s="341">
        <v>0.26</v>
      </c>
      <c r="AL30" s="358">
        <f t="shared" si="9"/>
        <v>-1.0000000000000009E-2</v>
      </c>
      <c r="AM30" s="343">
        <v>4</v>
      </c>
      <c r="AN30" s="341">
        <v>0.62</v>
      </c>
      <c r="AO30" s="359">
        <f t="shared" si="10"/>
        <v>0.35</v>
      </c>
      <c r="AP30" s="343">
        <v>2</v>
      </c>
      <c r="AQ30" s="303">
        <v>0.73</v>
      </c>
      <c r="AR30" s="339">
        <f t="shared" si="11"/>
        <v>0.45999999999999996</v>
      </c>
      <c r="AS30" s="318">
        <v>1</v>
      </c>
      <c r="AT30" s="367">
        <v>0.54</v>
      </c>
      <c r="AU30" s="372">
        <f t="shared" si="12"/>
        <v>0.27</v>
      </c>
      <c r="AV30" s="329">
        <v>3</v>
      </c>
      <c r="AX30" s="303" t="s">
        <v>395</v>
      </c>
      <c r="AY30" s="303" t="s">
        <v>264</v>
      </c>
      <c r="AZ30" s="304" t="s">
        <v>264</v>
      </c>
      <c r="BA30" s="304" t="s">
        <v>264</v>
      </c>
      <c r="BB30" s="303" t="s">
        <v>264</v>
      </c>
      <c r="BC30" s="304" t="s">
        <v>264</v>
      </c>
      <c r="BD30" s="304" t="s">
        <v>264</v>
      </c>
      <c r="BE30" s="303" t="s">
        <v>264</v>
      </c>
      <c r="BF30" s="304" t="s">
        <v>264</v>
      </c>
      <c r="BG30" s="305" t="s">
        <v>264</v>
      </c>
      <c r="BH30" s="303" t="s">
        <v>264</v>
      </c>
      <c r="BI30" s="304" t="s">
        <v>264</v>
      </c>
      <c r="BJ30" s="305" t="s">
        <v>264</v>
      </c>
      <c r="BK30" s="434" t="s">
        <v>264</v>
      </c>
      <c r="BL30" s="435" t="s">
        <v>264</v>
      </c>
      <c r="BM30" s="436" t="s">
        <v>264</v>
      </c>
      <c r="BO30" s="303" t="s">
        <v>233</v>
      </c>
      <c r="BP30" s="303" t="s">
        <v>264</v>
      </c>
      <c r="BQ30" s="304" t="s">
        <v>264</v>
      </c>
      <c r="BR30" s="304" t="s">
        <v>264</v>
      </c>
      <c r="BS30" s="303" t="s">
        <v>264</v>
      </c>
      <c r="BT30" s="304" t="s">
        <v>264</v>
      </c>
      <c r="BU30" s="304" t="s">
        <v>264</v>
      </c>
      <c r="BV30" s="476" t="s">
        <v>264</v>
      </c>
      <c r="BW30" s="477" t="s">
        <v>264</v>
      </c>
      <c r="BX30" s="478" t="s">
        <v>264</v>
      </c>
      <c r="BY30" s="303" t="s">
        <v>264</v>
      </c>
      <c r="BZ30" s="304" t="s">
        <v>264</v>
      </c>
      <c r="CA30" s="305" t="s">
        <v>264</v>
      </c>
      <c r="CB30" s="476" t="s">
        <v>264</v>
      </c>
      <c r="CC30" s="477" t="s">
        <v>264</v>
      </c>
      <c r="CD30" s="478" t="s">
        <v>264</v>
      </c>
      <c r="CF30" s="303" t="s">
        <v>233</v>
      </c>
      <c r="CG30" s="434" t="s">
        <v>264</v>
      </c>
      <c r="CH30" s="435" t="s">
        <v>264</v>
      </c>
      <c r="CI30" s="435" t="s">
        <v>264</v>
      </c>
      <c r="CJ30" s="303" t="s">
        <v>264</v>
      </c>
      <c r="CK30" s="304" t="s">
        <v>264</v>
      </c>
      <c r="CL30" s="304" t="s">
        <v>264</v>
      </c>
      <c r="CM30" s="92" t="s">
        <v>264</v>
      </c>
      <c r="CN30" s="93" t="s">
        <v>264</v>
      </c>
      <c r="CO30" s="735" t="s">
        <v>264</v>
      </c>
      <c r="CP30" s="303" t="s">
        <v>264</v>
      </c>
      <c r="CQ30" s="304" t="s">
        <v>264</v>
      </c>
      <c r="CR30" s="305" t="s">
        <v>264</v>
      </c>
      <c r="CT30" s="303" t="s">
        <v>233</v>
      </c>
      <c r="CU30" s="303" t="s">
        <v>264</v>
      </c>
      <c r="CV30" s="304" t="s">
        <v>264</v>
      </c>
      <c r="CW30" s="304" t="s">
        <v>264</v>
      </c>
      <c r="CX30" s="303" t="s">
        <v>264</v>
      </c>
      <c r="CY30" s="304" t="s">
        <v>264</v>
      </c>
      <c r="CZ30" s="304" t="s">
        <v>264</v>
      </c>
      <c r="DA30" s="757" t="s">
        <v>264</v>
      </c>
      <c r="DB30" s="758" t="s">
        <v>264</v>
      </c>
      <c r="DC30" s="759" t="s">
        <v>264</v>
      </c>
      <c r="DD30" s="303" t="s">
        <v>264</v>
      </c>
      <c r="DE30" s="304" t="s">
        <v>264</v>
      </c>
      <c r="DF30" s="305" t="s">
        <v>264</v>
      </c>
      <c r="DG30" s="92" t="s">
        <v>264</v>
      </c>
      <c r="DH30" s="93" t="s">
        <v>264</v>
      </c>
      <c r="DI30" s="735" t="s">
        <v>264</v>
      </c>
      <c r="DK30" s="303" t="s">
        <v>233</v>
      </c>
      <c r="DL30" s="303" t="s">
        <v>264</v>
      </c>
      <c r="DM30" s="304" t="s">
        <v>264</v>
      </c>
      <c r="DN30" s="304" t="s">
        <v>264</v>
      </c>
      <c r="DO30" s="303" t="s">
        <v>264</v>
      </c>
      <c r="DP30" s="304" t="s">
        <v>264</v>
      </c>
      <c r="DQ30" s="304" t="s">
        <v>264</v>
      </c>
      <c r="DR30" s="554" t="s">
        <v>264</v>
      </c>
      <c r="DS30" s="555" t="s">
        <v>264</v>
      </c>
      <c r="DT30" s="556" t="s">
        <v>264</v>
      </c>
      <c r="DU30" s="303" t="s">
        <v>264</v>
      </c>
      <c r="DV30" s="304" t="s">
        <v>264</v>
      </c>
      <c r="DW30" s="305" t="s">
        <v>264</v>
      </c>
    </row>
    <row r="31" spans="1:127">
      <c r="A31" s="302" t="s">
        <v>421</v>
      </c>
      <c r="C31" s="303">
        <v>19.18</v>
      </c>
      <c r="D31" s="303">
        <v>20.75</v>
      </c>
      <c r="E31" s="304">
        <f t="shared" si="0"/>
        <v>1.5700000000000003</v>
      </c>
      <c r="F31" s="305">
        <v>1</v>
      </c>
      <c r="G31" s="356">
        <v>15.94</v>
      </c>
      <c r="H31" s="306">
        <f t="shared" si="1"/>
        <v>-3.24</v>
      </c>
      <c r="I31" s="345">
        <v>2</v>
      </c>
      <c r="J31" s="355"/>
      <c r="K31" s="303">
        <v>13.2</v>
      </c>
      <c r="L31" s="341">
        <v>13.81</v>
      </c>
      <c r="M31" s="342">
        <f t="shared" si="2"/>
        <v>0.61000000000000121</v>
      </c>
      <c r="N31" s="343">
        <v>2</v>
      </c>
      <c r="O31" s="303">
        <v>16.600000000000001</v>
      </c>
      <c r="P31" s="304">
        <f t="shared" si="3"/>
        <v>3.4000000000000021</v>
      </c>
      <c r="Q31" s="305">
        <v>1</v>
      </c>
      <c r="R31" s="357">
        <v>11.24</v>
      </c>
      <c r="S31" s="309">
        <f t="shared" si="4"/>
        <v>-1.9599999999999991</v>
      </c>
      <c r="T31" s="350">
        <v>3</v>
      </c>
      <c r="V31" s="341">
        <v>13.22</v>
      </c>
      <c r="W31" s="341">
        <v>13.44</v>
      </c>
      <c r="X31" s="358">
        <f t="shared" si="5"/>
        <v>0.21999999999999886</v>
      </c>
      <c r="Y31" s="343">
        <v>4</v>
      </c>
      <c r="Z31" s="341">
        <v>13.55</v>
      </c>
      <c r="AA31" s="359">
        <f t="shared" si="8"/>
        <v>0.33000000000000007</v>
      </c>
      <c r="AB31" s="343">
        <v>3</v>
      </c>
      <c r="AC31" s="303">
        <v>13.66</v>
      </c>
      <c r="AD31" s="339">
        <f t="shared" si="6"/>
        <v>0.4399999999999995</v>
      </c>
      <c r="AE31" s="305">
        <v>2</v>
      </c>
      <c r="AF31" s="365">
        <v>13.67</v>
      </c>
      <c r="AG31" s="366">
        <f t="shared" si="7"/>
        <v>0.44999999999999929</v>
      </c>
      <c r="AH31" s="352">
        <v>1</v>
      </c>
      <c r="AJ31" s="341">
        <v>0.37</v>
      </c>
      <c r="AK31" s="341">
        <v>0.05</v>
      </c>
      <c r="AL31" s="358">
        <f t="shared" si="9"/>
        <v>-0.32</v>
      </c>
      <c r="AM31" s="343">
        <v>4</v>
      </c>
      <c r="AN31" s="341">
        <v>0.84</v>
      </c>
      <c r="AO31" s="359">
        <f t="shared" si="10"/>
        <v>0.47</v>
      </c>
      <c r="AP31" s="343">
        <v>2</v>
      </c>
      <c r="AQ31" s="303">
        <v>0.94</v>
      </c>
      <c r="AR31" s="339">
        <f t="shared" si="11"/>
        <v>0.56999999999999995</v>
      </c>
      <c r="AS31" s="305">
        <v>1</v>
      </c>
      <c r="AT31" s="367">
        <v>0.26</v>
      </c>
      <c r="AU31" s="368">
        <f t="shared" si="12"/>
        <v>-0.10999999999999999</v>
      </c>
      <c r="AV31" s="354">
        <v>3</v>
      </c>
      <c r="AX31" s="303" t="s">
        <v>395</v>
      </c>
      <c r="AY31" s="303" t="s">
        <v>264</v>
      </c>
      <c r="AZ31" s="304" t="s">
        <v>264</v>
      </c>
      <c r="BA31" s="304" t="s">
        <v>264</v>
      </c>
      <c r="BB31" s="303" t="s">
        <v>264</v>
      </c>
      <c r="BC31" s="304" t="s">
        <v>264</v>
      </c>
      <c r="BD31" s="304" t="s">
        <v>264</v>
      </c>
      <c r="BE31" s="303" t="s">
        <v>264</v>
      </c>
      <c r="BF31" s="304" t="s">
        <v>264</v>
      </c>
      <c r="BG31" s="305" t="s">
        <v>264</v>
      </c>
      <c r="BH31" s="303" t="s">
        <v>264</v>
      </c>
      <c r="BI31" s="304" t="s">
        <v>264</v>
      </c>
      <c r="BJ31" s="305" t="s">
        <v>264</v>
      </c>
      <c r="BK31" s="434" t="s">
        <v>264</v>
      </c>
      <c r="BL31" s="435" t="s">
        <v>264</v>
      </c>
      <c r="BM31" s="436" t="s">
        <v>264</v>
      </c>
      <c r="BO31" s="303" t="s">
        <v>233</v>
      </c>
      <c r="BP31" s="303" t="s">
        <v>264</v>
      </c>
      <c r="BQ31" s="304" t="s">
        <v>264</v>
      </c>
      <c r="BR31" s="304" t="s">
        <v>264</v>
      </c>
      <c r="BS31" s="303" t="s">
        <v>264</v>
      </c>
      <c r="BT31" s="304" t="s">
        <v>264</v>
      </c>
      <c r="BU31" s="304" t="s">
        <v>264</v>
      </c>
      <c r="BV31" s="476" t="s">
        <v>264</v>
      </c>
      <c r="BW31" s="477" t="s">
        <v>264</v>
      </c>
      <c r="BX31" s="478" t="s">
        <v>264</v>
      </c>
      <c r="BY31" s="303" t="s">
        <v>264</v>
      </c>
      <c r="BZ31" s="304" t="s">
        <v>264</v>
      </c>
      <c r="CA31" s="305" t="s">
        <v>264</v>
      </c>
      <c r="CB31" s="476" t="s">
        <v>264</v>
      </c>
      <c r="CC31" s="477" t="s">
        <v>264</v>
      </c>
      <c r="CD31" s="478" t="s">
        <v>264</v>
      </c>
      <c r="CF31" s="303" t="s">
        <v>233</v>
      </c>
      <c r="CG31" s="434" t="s">
        <v>264</v>
      </c>
      <c r="CH31" s="435" t="s">
        <v>264</v>
      </c>
      <c r="CI31" s="435" t="s">
        <v>264</v>
      </c>
      <c r="CJ31" s="303" t="s">
        <v>264</v>
      </c>
      <c r="CK31" s="304" t="s">
        <v>264</v>
      </c>
      <c r="CL31" s="304" t="s">
        <v>264</v>
      </c>
      <c r="CM31" s="92" t="s">
        <v>264</v>
      </c>
      <c r="CN31" s="93" t="s">
        <v>264</v>
      </c>
      <c r="CO31" s="735" t="s">
        <v>264</v>
      </c>
      <c r="CP31" s="303" t="s">
        <v>264</v>
      </c>
      <c r="CQ31" s="304" t="s">
        <v>264</v>
      </c>
      <c r="CR31" s="305" t="s">
        <v>264</v>
      </c>
      <c r="CT31" s="303" t="s">
        <v>233</v>
      </c>
      <c r="CU31" s="303" t="s">
        <v>264</v>
      </c>
      <c r="CV31" s="304" t="s">
        <v>264</v>
      </c>
      <c r="CW31" s="304" t="s">
        <v>264</v>
      </c>
      <c r="CX31" s="303" t="s">
        <v>264</v>
      </c>
      <c r="CY31" s="304" t="s">
        <v>264</v>
      </c>
      <c r="CZ31" s="304" t="s">
        <v>264</v>
      </c>
      <c r="DA31" s="757" t="s">
        <v>264</v>
      </c>
      <c r="DB31" s="758" t="s">
        <v>264</v>
      </c>
      <c r="DC31" s="759" t="s">
        <v>264</v>
      </c>
      <c r="DD31" s="303" t="s">
        <v>264</v>
      </c>
      <c r="DE31" s="304" t="s">
        <v>264</v>
      </c>
      <c r="DF31" s="305" t="s">
        <v>264</v>
      </c>
      <c r="DG31" s="92" t="s">
        <v>264</v>
      </c>
      <c r="DH31" s="93" t="s">
        <v>264</v>
      </c>
      <c r="DI31" s="735" t="s">
        <v>264</v>
      </c>
      <c r="DK31" s="303" t="s">
        <v>233</v>
      </c>
      <c r="DL31" s="303" t="s">
        <v>264</v>
      </c>
      <c r="DM31" s="304" t="s">
        <v>264</v>
      </c>
      <c r="DN31" s="304" t="s">
        <v>264</v>
      </c>
      <c r="DO31" s="303" t="s">
        <v>264</v>
      </c>
      <c r="DP31" s="304" t="s">
        <v>264</v>
      </c>
      <c r="DQ31" s="304" t="s">
        <v>264</v>
      </c>
      <c r="DR31" s="554" t="s">
        <v>264</v>
      </c>
      <c r="DS31" s="555" t="s">
        <v>264</v>
      </c>
      <c r="DT31" s="556" t="s">
        <v>264</v>
      </c>
      <c r="DU31" s="303" t="s">
        <v>264</v>
      </c>
      <c r="DV31" s="304" t="s">
        <v>264</v>
      </c>
      <c r="DW31" s="305" t="s">
        <v>264</v>
      </c>
    </row>
    <row r="32" spans="1:127">
      <c r="A32" s="302" t="s">
        <v>422</v>
      </c>
      <c r="C32" s="303">
        <v>20.71</v>
      </c>
      <c r="D32" s="303">
        <v>22.4</v>
      </c>
      <c r="E32" s="304">
        <f t="shared" si="0"/>
        <v>1.6899999999999977</v>
      </c>
      <c r="F32" s="318">
        <v>1</v>
      </c>
      <c r="G32" s="347">
        <v>17.93</v>
      </c>
      <c r="H32" s="306">
        <f t="shared" si="1"/>
        <v>-2.7800000000000011</v>
      </c>
      <c r="I32" s="345">
        <v>2</v>
      </c>
      <c r="J32" s="355"/>
      <c r="K32" s="303">
        <v>11.61</v>
      </c>
      <c r="L32" s="341">
        <v>14.67</v>
      </c>
      <c r="M32" s="342">
        <f t="shared" si="2"/>
        <v>3.0600000000000005</v>
      </c>
      <c r="N32" s="343">
        <v>2</v>
      </c>
      <c r="O32" s="303">
        <v>17.77</v>
      </c>
      <c r="P32" s="304">
        <f t="shared" si="3"/>
        <v>6.16</v>
      </c>
      <c r="Q32" s="364">
        <v>1</v>
      </c>
      <c r="R32" s="357">
        <v>11.65</v>
      </c>
      <c r="S32" s="309">
        <f t="shared" si="4"/>
        <v>4.0000000000000924E-2</v>
      </c>
      <c r="T32" s="310">
        <v>3</v>
      </c>
      <c r="V32" s="341">
        <v>15.56</v>
      </c>
      <c r="W32" s="341">
        <v>15.7</v>
      </c>
      <c r="X32" s="358">
        <f t="shared" si="5"/>
        <v>0.13999999999999879</v>
      </c>
      <c r="Y32" s="343">
        <v>4</v>
      </c>
      <c r="Z32" s="341">
        <v>15.87</v>
      </c>
      <c r="AA32" s="359">
        <f t="shared" si="8"/>
        <v>0.30999999999999872</v>
      </c>
      <c r="AB32" s="343">
        <v>3</v>
      </c>
      <c r="AC32" s="317">
        <v>15.99</v>
      </c>
      <c r="AD32" s="339">
        <f t="shared" si="6"/>
        <v>0.42999999999999972</v>
      </c>
      <c r="AE32" s="305">
        <v>1</v>
      </c>
      <c r="AF32" s="365">
        <v>15.98</v>
      </c>
      <c r="AG32" s="363">
        <f t="shared" si="7"/>
        <v>0.41999999999999993</v>
      </c>
      <c r="AH32" s="313">
        <v>2</v>
      </c>
      <c r="AJ32" s="341">
        <v>0.48</v>
      </c>
      <c r="AK32" s="341">
        <v>0.31</v>
      </c>
      <c r="AL32" s="358">
        <f t="shared" si="9"/>
        <v>-0.16999999999999998</v>
      </c>
      <c r="AM32" s="343">
        <v>4</v>
      </c>
      <c r="AN32" s="341">
        <v>1.04</v>
      </c>
      <c r="AO32" s="359">
        <f t="shared" si="10"/>
        <v>0.56000000000000005</v>
      </c>
      <c r="AP32" s="343">
        <v>2</v>
      </c>
      <c r="AQ32" s="303">
        <v>1.24</v>
      </c>
      <c r="AR32" s="339">
        <f t="shared" si="11"/>
        <v>0.76</v>
      </c>
      <c r="AS32" s="318">
        <v>1</v>
      </c>
      <c r="AT32" s="367">
        <v>0.46</v>
      </c>
      <c r="AU32" s="368">
        <f t="shared" si="12"/>
        <v>-1.9999999999999962E-2</v>
      </c>
      <c r="AV32" s="316">
        <v>3</v>
      </c>
      <c r="AX32" s="303" t="s">
        <v>395</v>
      </c>
      <c r="AY32" s="303" t="s">
        <v>264</v>
      </c>
      <c r="AZ32" s="304" t="s">
        <v>264</v>
      </c>
      <c r="BA32" s="304" t="s">
        <v>264</v>
      </c>
      <c r="BB32" s="303" t="s">
        <v>264</v>
      </c>
      <c r="BC32" s="304" t="s">
        <v>264</v>
      </c>
      <c r="BD32" s="304" t="s">
        <v>264</v>
      </c>
      <c r="BE32" s="303" t="s">
        <v>264</v>
      </c>
      <c r="BF32" s="304" t="s">
        <v>264</v>
      </c>
      <c r="BG32" s="305" t="s">
        <v>264</v>
      </c>
      <c r="BH32" s="303" t="s">
        <v>264</v>
      </c>
      <c r="BI32" s="304" t="s">
        <v>264</v>
      </c>
      <c r="BJ32" s="305" t="s">
        <v>264</v>
      </c>
      <c r="BK32" s="434" t="s">
        <v>264</v>
      </c>
      <c r="BL32" s="435" t="s">
        <v>264</v>
      </c>
      <c r="BM32" s="436" t="s">
        <v>264</v>
      </c>
      <c r="BO32" s="303" t="s">
        <v>233</v>
      </c>
      <c r="BP32" s="303" t="s">
        <v>264</v>
      </c>
      <c r="BQ32" s="304" t="s">
        <v>264</v>
      </c>
      <c r="BR32" s="304" t="s">
        <v>264</v>
      </c>
      <c r="BS32" s="303" t="s">
        <v>264</v>
      </c>
      <c r="BT32" s="304" t="s">
        <v>264</v>
      </c>
      <c r="BU32" s="304" t="s">
        <v>264</v>
      </c>
      <c r="BV32" s="476" t="s">
        <v>264</v>
      </c>
      <c r="BW32" s="477" t="s">
        <v>264</v>
      </c>
      <c r="BX32" s="478" t="s">
        <v>264</v>
      </c>
      <c r="BY32" s="303" t="s">
        <v>264</v>
      </c>
      <c r="BZ32" s="304" t="s">
        <v>264</v>
      </c>
      <c r="CA32" s="305" t="s">
        <v>264</v>
      </c>
      <c r="CB32" s="476" t="s">
        <v>264</v>
      </c>
      <c r="CC32" s="477" t="s">
        <v>264</v>
      </c>
      <c r="CD32" s="478" t="s">
        <v>264</v>
      </c>
      <c r="CF32" s="303" t="s">
        <v>233</v>
      </c>
      <c r="CG32" s="434" t="s">
        <v>264</v>
      </c>
      <c r="CH32" s="435" t="s">
        <v>264</v>
      </c>
      <c r="CI32" s="435" t="s">
        <v>264</v>
      </c>
      <c r="CJ32" s="303" t="s">
        <v>264</v>
      </c>
      <c r="CK32" s="304" t="s">
        <v>264</v>
      </c>
      <c r="CL32" s="304" t="s">
        <v>264</v>
      </c>
      <c r="CM32" s="92" t="s">
        <v>264</v>
      </c>
      <c r="CN32" s="93" t="s">
        <v>264</v>
      </c>
      <c r="CO32" s="735" t="s">
        <v>264</v>
      </c>
      <c r="CP32" s="303" t="s">
        <v>264</v>
      </c>
      <c r="CQ32" s="304" t="s">
        <v>264</v>
      </c>
      <c r="CR32" s="305" t="s">
        <v>264</v>
      </c>
      <c r="CT32" s="303" t="s">
        <v>233</v>
      </c>
      <c r="CU32" s="303" t="s">
        <v>264</v>
      </c>
      <c r="CV32" s="304" t="s">
        <v>264</v>
      </c>
      <c r="CW32" s="304" t="s">
        <v>264</v>
      </c>
      <c r="CX32" s="303" t="s">
        <v>264</v>
      </c>
      <c r="CY32" s="304" t="s">
        <v>264</v>
      </c>
      <c r="CZ32" s="304" t="s">
        <v>264</v>
      </c>
      <c r="DA32" s="757" t="s">
        <v>264</v>
      </c>
      <c r="DB32" s="758" t="s">
        <v>264</v>
      </c>
      <c r="DC32" s="759" t="s">
        <v>264</v>
      </c>
      <c r="DD32" s="303" t="s">
        <v>264</v>
      </c>
      <c r="DE32" s="304" t="s">
        <v>264</v>
      </c>
      <c r="DF32" s="305" t="s">
        <v>264</v>
      </c>
      <c r="DG32" s="92" t="s">
        <v>264</v>
      </c>
      <c r="DH32" s="93" t="s">
        <v>264</v>
      </c>
      <c r="DI32" s="735" t="s">
        <v>264</v>
      </c>
      <c r="DK32" s="303" t="s">
        <v>233</v>
      </c>
      <c r="DL32" s="303" t="s">
        <v>264</v>
      </c>
      <c r="DM32" s="304" t="s">
        <v>264</v>
      </c>
      <c r="DN32" s="304" t="s">
        <v>264</v>
      </c>
      <c r="DO32" s="303" t="s">
        <v>264</v>
      </c>
      <c r="DP32" s="304" t="s">
        <v>264</v>
      </c>
      <c r="DQ32" s="304" t="s">
        <v>264</v>
      </c>
      <c r="DR32" s="554" t="s">
        <v>264</v>
      </c>
      <c r="DS32" s="555" t="s">
        <v>264</v>
      </c>
      <c r="DT32" s="556" t="s">
        <v>264</v>
      </c>
      <c r="DU32" s="303" t="s">
        <v>264</v>
      </c>
      <c r="DV32" s="304" t="s">
        <v>264</v>
      </c>
      <c r="DW32" s="305" t="s">
        <v>264</v>
      </c>
    </row>
    <row r="33" spans="1:127">
      <c r="A33" s="348" t="s">
        <v>423</v>
      </c>
      <c r="C33" s="303">
        <v>21.03</v>
      </c>
      <c r="D33" s="303">
        <v>21.75</v>
      </c>
      <c r="E33" s="304">
        <f t="shared" si="0"/>
        <v>0.71999999999999886</v>
      </c>
      <c r="F33" s="318">
        <v>1</v>
      </c>
      <c r="G33" s="356">
        <v>18.3</v>
      </c>
      <c r="H33" s="306">
        <f t="shared" si="1"/>
        <v>-2.7300000000000004</v>
      </c>
      <c r="I33" s="345">
        <v>2</v>
      </c>
      <c r="J33" s="355"/>
      <c r="K33" s="303">
        <v>18.79</v>
      </c>
      <c r="L33" s="341">
        <v>17.84</v>
      </c>
      <c r="M33" s="342">
        <f t="shared" si="2"/>
        <v>-0.94999999999999929</v>
      </c>
      <c r="N33" s="343">
        <v>2</v>
      </c>
      <c r="O33" s="303">
        <v>22.5</v>
      </c>
      <c r="P33" s="304">
        <f t="shared" si="3"/>
        <v>3.7100000000000009</v>
      </c>
      <c r="Q33" s="318">
        <v>1</v>
      </c>
      <c r="R33" s="357">
        <v>15.65</v>
      </c>
      <c r="S33" s="309">
        <f t="shared" si="4"/>
        <v>-3.1399999999999988</v>
      </c>
      <c r="T33" s="310">
        <v>3</v>
      </c>
      <c r="V33" s="341">
        <v>21.92</v>
      </c>
      <c r="W33" s="341">
        <v>21.71</v>
      </c>
      <c r="X33" s="358">
        <f t="shared" si="5"/>
        <v>-0.21000000000000085</v>
      </c>
      <c r="Y33" s="343">
        <v>4</v>
      </c>
      <c r="Z33" s="341">
        <v>21.95</v>
      </c>
      <c r="AA33" s="359">
        <f t="shared" si="8"/>
        <v>2.9999999999997584E-2</v>
      </c>
      <c r="AB33" s="343">
        <v>3</v>
      </c>
      <c r="AC33" s="303">
        <v>22</v>
      </c>
      <c r="AD33" s="339">
        <f t="shared" si="6"/>
        <v>7.9999999999998295E-2</v>
      </c>
      <c r="AE33" s="318">
        <v>2</v>
      </c>
      <c r="AF33" s="365">
        <v>22.03</v>
      </c>
      <c r="AG33" s="371">
        <f t="shared" si="7"/>
        <v>0.10999999999999943</v>
      </c>
      <c r="AH33" s="326">
        <v>1</v>
      </c>
      <c r="AJ33" s="341">
        <v>0.72</v>
      </c>
      <c r="AK33" s="341">
        <v>-0.37</v>
      </c>
      <c r="AL33" s="358">
        <f t="shared" si="9"/>
        <v>-1.0899999999999999</v>
      </c>
      <c r="AM33" s="343">
        <v>4</v>
      </c>
      <c r="AN33" s="341">
        <v>1.39</v>
      </c>
      <c r="AO33" s="359">
        <f t="shared" si="10"/>
        <v>0.66999999999999993</v>
      </c>
      <c r="AP33" s="343">
        <v>1</v>
      </c>
      <c r="AQ33" s="317">
        <v>1.25</v>
      </c>
      <c r="AR33" s="339">
        <f t="shared" si="11"/>
        <v>0.53</v>
      </c>
      <c r="AS33" s="305">
        <v>2</v>
      </c>
      <c r="AT33" s="367">
        <v>0.62</v>
      </c>
      <c r="AU33" s="368">
        <f t="shared" si="12"/>
        <v>-9.9999999999999978E-2</v>
      </c>
      <c r="AV33" s="316">
        <v>3</v>
      </c>
      <c r="AX33" s="303" t="s">
        <v>395</v>
      </c>
      <c r="AY33" s="303" t="s">
        <v>264</v>
      </c>
      <c r="AZ33" s="304" t="s">
        <v>264</v>
      </c>
      <c r="BA33" s="304" t="s">
        <v>264</v>
      </c>
      <c r="BB33" s="303" t="s">
        <v>264</v>
      </c>
      <c r="BC33" s="304" t="s">
        <v>264</v>
      </c>
      <c r="BD33" s="304" t="s">
        <v>264</v>
      </c>
      <c r="BE33" s="303" t="s">
        <v>264</v>
      </c>
      <c r="BF33" s="304" t="s">
        <v>264</v>
      </c>
      <c r="BG33" s="305" t="s">
        <v>264</v>
      </c>
      <c r="BH33" s="303" t="s">
        <v>264</v>
      </c>
      <c r="BI33" s="304" t="s">
        <v>264</v>
      </c>
      <c r="BJ33" s="305" t="s">
        <v>264</v>
      </c>
      <c r="BK33" s="434" t="s">
        <v>264</v>
      </c>
      <c r="BL33" s="435" t="s">
        <v>264</v>
      </c>
      <c r="BM33" s="436" t="s">
        <v>264</v>
      </c>
      <c r="BO33" s="303" t="s">
        <v>233</v>
      </c>
      <c r="BP33" s="303" t="s">
        <v>264</v>
      </c>
      <c r="BQ33" s="304" t="s">
        <v>264</v>
      </c>
      <c r="BR33" s="304" t="s">
        <v>264</v>
      </c>
      <c r="BS33" s="303" t="s">
        <v>264</v>
      </c>
      <c r="BT33" s="304" t="s">
        <v>264</v>
      </c>
      <c r="BU33" s="304" t="s">
        <v>264</v>
      </c>
      <c r="BV33" s="476" t="s">
        <v>264</v>
      </c>
      <c r="BW33" s="477" t="s">
        <v>264</v>
      </c>
      <c r="BX33" s="478" t="s">
        <v>264</v>
      </c>
      <c r="BY33" s="303" t="s">
        <v>264</v>
      </c>
      <c r="BZ33" s="304" t="s">
        <v>264</v>
      </c>
      <c r="CA33" s="305" t="s">
        <v>264</v>
      </c>
      <c r="CB33" s="476" t="s">
        <v>264</v>
      </c>
      <c r="CC33" s="477" t="s">
        <v>264</v>
      </c>
      <c r="CD33" s="478" t="s">
        <v>264</v>
      </c>
      <c r="CF33" s="303" t="s">
        <v>233</v>
      </c>
      <c r="CG33" s="434" t="s">
        <v>264</v>
      </c>
      <c r="CH33" s="435" t="s">
        <v>264</v>
      </c>
      <c r="CI33" s="435" t="s">
        <v>264</v>
      </c>
      <c r="CJ33" s="303" t="s">
        <v>264</v>
      </c>
      <c r="CK33" s="304" t="s">
        <v>264</v>
      </c>
      <c r="CL33" s="304" t="s">
        <v>264</v>
      </c>
      <c r="CM33" s="92" t="s">
        <v>264</v>
      </c>
      <c r="CN33" s="93" t="s">
        <v>264</v>
      </c>
      <c r="CO33" s="735" t="s">
        <v>264</v>
      </c>
      <c r="CP33" s="303" t="s">
        <v>264</v>
      </c>
      <c r="CQ33" s="304" t="s">
        <v>264</v>
      </c>
      <c r="CR33" s="305" t="s">
        <v>264</v>
      </c>
      <c r="CT33" s="303" t="s">
        <v>233</v>
      </c>
      <c r="CU33" s="303" t="s">
        <v>264</v>
      </c>
      <c r="CV33" s="304" t="s">
        <v>264</v>
      </c>
      <c r="CW33" s="304" t="s">
        <v>264</v>
      </c>
      <c r="CX33" s="303" t="s">
        <v>264</v>
      </c>
      <c r="CY33" s="304" t="s">
        <v>264</v>
      </c>
      <c r="CZ33" s="304" t="s">
        <v>264</v>
      </c>
      <c r="DA33" s="757" t="s">
        <v>264</v>
      </c>
      <c r="DB33" s="758" t="s">
        <v>264</v>
      </c>
      <c r="DC33" s="759" t="s">
        <v>264</v>
      </c>
      <c r="DD33" s="303" t="s">
        <v>264</v>
      </c>
      <c r="DE33" s="304" t="s">
        <v>264</v>
      </c>
      <c r="DF33" s="305" t="s">
        <v>264</v>
      </c>
      <c r="DG33" s="92" t="s">
        <v>264</v>
      </c>
      <c r="DH33" s="93" t="s">
        <v>264</v>
      </c>
      <c r="DI33" s="735" t="s">
        <v>264</v>
      </c>
      <c r="DK33" s="303" t="s">
        <v>233</v>
      </c>
      <c r="DL33" s="303" t="s">
        <v>264</v>
      </c>
      <c r="DM33" s="304" t="s">
        <v>264</v>
      </c>
      <c r="DN33" s="304" t="s">
        <v>264</v>
      </c>
      <c r="DO33" s="303" t="s">
        <v>264</v>
      </c>
      <c r="DP33" s="304" t="s">
        <v>264</v>
      </c>
      <c r="DQ33" s="304" t="s">
        <v>264</v>
      </c>
      <c r="DR33" s="554" t="s">
        <v>264</v>
      </c>
      <c r="DS33" s="555" t="s">
        <v>264</v>
      </c>
      <c r="DT33" s="556" t="s">
        <v>264</v>
      </c>
      <c r="DU33" s="303" t="s">
        <v>264</v>
      </c>
      <c r="DV33" s="304" t="s">
        <v>264</v>
      </c>
      <c r="DW33" s="305" t="s">
        <v>264</v>
      </c>
    </row>
    <row r="34" spans="1:127">
      <c r="A34" s="302" t="s">
        <v>424</v>
      </c>
      <c r="C34" s="303">
        <v>12.61</v>
      </c>
      <c r="D34" s="303">
        <v>16.93</v>
      </c>
      <c r="E34" s="304">
        <f t="shared" si="0"/>
        <v>4.32</v>
      </c>
      <c r="F34" s="318">
        <v>1</v>
      </c>
      <c r="G34" s="347">
        <v>10.57</v>
      </c>
      <c r="H34" s="306">
        <f t="shared" si="1"/>
        <v>-2.0399999999999991</v>
      </c>
      <c r="I34" s="345">
        <v>2</v>
      </c>
      <c r="J34" s="355"/>
      <c r="K34" s="303">
        <v>16.79</v>
      </c>
      <c r="L34" s="341">
        <v>15.75</v>
      </c>
      <c r="M34" s="342">
        <f t="shared" si="2"/>
        <v>-1.0399999999999991</v>
      </c>
      <c r="N34" s="343">
        <v>2</v>
      </c>
      <c r="O34" s="317">
        <v>20.399999999999999</v>
      </c>
      <c r="P34" s="304">
        <f t="shared" si="3"/>
        <v>3.6099999999999994</v>
      </c>
      <c r="Q34" s="305">
        <v>1</v>
      </c>
      <c r="R34" s="357">
        <v>13.54</v>
      </c>
      <c r="S34" s="309">
        <f t="shared" si="4"/>
        <v>-3.25</v>
      </c>
      <c r="T34" s="310">
        <v>3</v>
      </c>
      <c r="V34" s="341">
        <v>15.75</v>
      </c>
      <c r="W34" s="341">
        <v>15.81</v>
      </c>
      <c r="X34" s="358">
        <f t="shared" si="5"/>
        <v>6.0000000000000497E-2</v>
      </c>
      <c r="Y34" s="343">
        <v>4</v>
      </c>
      <c r="Z34" s="341">
        <v>16.14</v>
      </c>
      <c r="AA34" s="359">
        <f t="shared" si="8"/>
        <v>0.39000000000000057</v>
      </c>
      <c r="AB34" s="343">
        <v>3</v>
      </c>
      <c r="AC34" s="303">
        <v>16.23</v>
      </c>
      <c r="AD34" s="339">
        <f t="shared" si="6"/>
        <v>0.48000000000000043</v>
      </c>
      <c r="AE34" s="305">
        <v>1</v>
      </c>
      <c r="AF34" s="365">
        <v>16.18</v>
      </c>
      <c r="AG34" s="366">
        <f t="shared" si="7"/>
        <v>0.42999999999999972</v>
      </c>
      <c r="AH34" s="352">
        <v>2</v>
      </c>
      <c r="AJ34" s="341">
        <v>0.3</v>
      </c>
      <c r="AK34" s="341">
        <v>-0.81</v>
      </c>
      <c r="AL34" s="358">
        <f t="shared" si="9"/>
        <v>-1.1100000000000001</v>
      </c>
      <c r="AM34" s="343">
        <v>4</v>
      </c>
      <c r="AN34" s="341">
        <v>1.35</v>
      </c>
      <c r="AO34" s="359">
        <f t="shared" si="10"/>
        <v>1.05</v>
      </c>
      <c r="AP34" s="343">
        <v>1</v>
      </c>
      <c r="AQ34" s="303">
        <v>1</v>
      </c>
      <c r="AR34" s="339">
        <f t="shared" si="11"/>
        <v>0.7</v>
      </c>
      <c r="AS34" s="318">
        <v>2</v>
      </c>
      <c r="AT34" s="367">
        <v>-0.13</v>
      </c>
      <c r="AU34" s="368">
        <f t="shared" si="12"/>
        <v>-0.43</v>
      </c>
      <c r="AV34" s="329">
        <v>3</v>
      </c>
      <c r="AX34" s="303" t="s">
        <v>395</v>
      </c>
      <c r="AY34" s="303" t="s">
        <v>264</v>
      </c>
      <c r="AZ34" s="304" t="s">
        <v>264</v>
      </c>
      <c r="BA34" s="304" t="s">
        <v>264</v>
      </c>
      <c r="BB34" s="303" t="s">
        <v>264</v>
      </c>
      <c r="BC34" s="304" t="s">
        <v>264</v>
      </c>
      <c r="BD34" s="304" t="s">
        <v>264</v>
      </c>
      <c r="BE34" s="303" t="s">
        <v>264</v>
      </c>
      <c r="BF34" s="304" t="s">
        <v>264</v>
      </c>
      <c r="BG34" s="305" t="s">
        <v>264</v>
      </c>
      <c r="BH34" s="303" t="s">
        <v>264</v>
      </c>
      <c r="BI34" s="304" t="s">
        <v>264</v>
      </c>
      <c r="BJ34" s="305" t="s">
        <v>264</v>
      </c>
      <c r="BK34" s="434" t="s">
        <v>264</v>
      </c>
      <c r="BL34" s="435" t="s">
        <v>264</v>
      </c>
      <c r="BM34" s="436" t="s">
        <v>264</v>
      </c>
      <c r="BO34" s="303" t="s">
        <v>233</v>
      </c>
      <c r="BP34" s="303" t="s">
        <v>264</v>
      </c>
      <c r="BQ34" s="304" t="s">
        <v>264</v>
      </c>
      <c r="BR34" s="304" t="s">
        <v>264</v>
      </c>
      <c r="BS34" s="303" t="s">
        <v>264</v>
      </c>
      <c r="BT34" s="304" t="s">
        <v>264</v>
      </c>
      <c r="BU34" s="304" t="s">
        <v>264</v>
      </c>
      <c r="BV34" s="476" t="s">
        <v>264</v>
      </c>
      <c r="BW34" s="477" t="s">
        <v>264</v>
      </c>
      <c r="BX34" s="478" t="s">
        <v>264</v>
      </c>
      <c r="BY34" s="303" t="s">
        <v>264</v>
      </c>
      <c r="BZ34" s="304" t="s">
        <v>264</v>
      </c>
      <c r="CA34" s="305" t="s">
        <v>264</v>
      </c>
      <c r="CB34" s="476" t="s">
        <v>264</v>
      </c>
      <c r="CC34" s="477" t="s">
        <v>264</v>
      </c>
      <c r="CD34" s="478" t="s">
        <v>264</v>
      </c>
      <c r="CF34" s="303" t="s">
        <v>233</v>
      </c>
      <c r="CG34" s="434" t="s">
        <v>264</v>
      </c>
      <c r="CH34" s="435" t="s">
        <v>264</v>
      </c>
      <c r="CI34" s="435" t="s">
        <v>264</v>
      </c>
      <c r="CJ34" s="303" t="s">
        <v>264</v>
      </c>
      <c r="CK34" s="304" t="s">
        <v>264</v>
      </c>
      <c r="CL34" s="304" t="s">
        <v>264</v>
      </c>
      <c r="CM34" s="92" t="s">
        <v>264</v>
      </c>
      <c r="CN34" s="93" t="s">
        <v>264</v>
      </c>
      <c r="CO34" s="735" t="s">
        <v>264</v>
      </c>
      <c r="CP34" s="303" t="s">
        <v>264</v>
      </c>
      <c r="CQ34" s="304" t="s">
        <v>264</v>
      </c>
      <c r="CR34" s="305" t="s">
        <v>264</v>
      </c>
      <c r="CT34" s="303" t="s">
        <v>233</v>
      </c>
      <c r="CU34" s="303" t="s">
        <v>264</v>
      </c>
      <c r="CV34" s="304" t="s">
        <v>264</v>
      </c>
      <c r="CW34" s="304" t="s">
        <v>264</v>
      </c>
      <c r="CX34" s="303" t="s">
        <v>264</v>
      </c>
      <c r="CY34" s="304" t="s">
        <v>264</v>
      </c>
      <c r="CZ34" s="304" t="s">
        <v>264</v>
      </c>
      <c r="DA34" s="757" t="s">
        <v>264</v>
      </c>
      <c r="DB34" s="758" t="s">
        <v>264</v>
      </c>
      <c r="DC34" s="759" t="s">
        <v>264</v>
      </c>
      <c r="DD34" s="303" t="s">
        <v>264</v>
      </c>
      <c r="DE34" s="304" t="s">
        <v>264</v>
      </c>
      <c r="DF34" s="305" t="s">
        <v>264</v>
      </c>
      <c r="DG34" s="92" t="s">
        <v>264</v>
      </c>
      <c r="DH34" s="93" t="s">
        <v>264</v>
      </c>
      <c r="DI34" s="735" t="s">
        <v>264</v>
      </c>
      <c r="DK34" s="303" t="s">
        <v>233</v>
      </c>
      <c r="DL34" s="303" t="s">
        <v>264</v>
      </c>
      <c r="DM34" s="304" t="s">
        <v>264</v>
      </c>
      <c r="DN34" s="304" t="s">
        <v>264</v>
      </c>
      <c r="DO34" s="303" t="s">
        <v>264</v>
      </c>
      <c r="DP34" s="304" t="s">
        <v>264</v>
      </c>
      <c r="DQ34" s="304" t="s">
        <v>264</v>
      </c>
      <c r="DR34" s="554" t="s">
        <v>264</v>
      </c>
      <c r="DS34" s="555" t="s">
        <v>264</v>
      </c>
      <c r="DT34" s="556" t="s">
        <v>264</v>
      </c>
      <c r="DU34" s="303" t="s">
        <v>264</v>
      </c>
      <c r="DV34" s="304" t="s">
        <v>264</v>
      </c>
      <c r="DW34" s="305" t="s">
        <v>264</v>
      </c>
    </row>
    <row r="35" spans="1:127">
      <c r="A35" s="302" t="s">
        <v>425</v>
      </c>
      <c r="C35" s="303">
        <v>15.24</v>
      </c>
      <c r="D35" s="303">
        <v>20.440000000000001</v>
      </c>
      <c r="E35" s="304">
        <f t="shared" si="0"/>
        <v>5.2000000000000011</v>
      </c>
      <c r="F35" s="305">
        <v>1</v>
      </c>
      <c r="G35" s="356">
        <v>12.54</v>
      </c>
      <c r="H35" s="306">
        <f t="shared" si="1"/>
        <v>-2.7000000000000011</v>
      </c>
      <c r="I35" s="345">
        <v>2</v>
      </c>
      <c r="J35" s="355"/>
      <c r="K35" s="303">
        <v>16.93</v>
      </c>
      <c r="L35" s="341">
        <v>17.239999999999998</v>
      </c>
      <c r="M35" s="342">
        <f t="shared" si="2"/>
        <v>0.30999999999999872</v>
      </c>
      <c r="N35" s="343">
        <v>2</v>
      </c>
      <c r="O35" s="303">
        <v>21.99</v>
      </c>
      <c r="P35" s="304">
        <f t="shared" si="3"/>
        <v>5.0599999999999987</v>
      </c>
      <c r="Q35" s="318">
        <v>1</v>
      </c>
      <c r="R35" s="357">
        <v>14.94</v>
      </c>
      <c r="S35" s="309">
        <f t="shared" si="4"/>
        <v>-1.9900000000000002</v>
      </c>
      <c r="T35" s="323">
        <v>3</v>
      </c>
      <c r="V35" s="341">
        <v>13.55</v>
      </c>
      <c r="W35" s="341">
        <v>13.76</v>
      </c>
      <c r="X35" s="358">
        <f t="shared" si="5"/>
        <v>0.20999999999999908</v>
      </c>
      <c r="Y35" s="343">
        <v>4</v>
      </c>
      <c r="Z35" s="341">
        <v>13.96</v>
      </c>
      <c r="AA35" s="359">
        <f t="shared" si="8"/>
        <v>0.41000000000000014</v>
      </c>
      <c r="AB35" s="343">
        <v>3</v>
      </c>
      <c r="AC35" s="317">
        <v>14.12</v>
      </c>
      <c r="AD35" s="339">
        <f t="shared" si="6"/>
        <v>0.56999999999999851</v>
      </c>
      <c r="AE35" s="305">
        <v>1</v>
      </c>
      <c r="AF35" s="365">
        <v>14.11</v>
      </c>
      <c r="AG35" s="363">
        <f t="shared" si="7"/>
        <v>0.55999999999999872</v>
      </c>
      <c r="AH35" s="313">
        <v>2</v>
      </c>
      <c r="AJ35" s="341">
        <v>0.86</v>
      </c>
      <c r="AK35" s="341">
        <v>-1.59</v>
      </c>
      <c r="AL35" s="358">
        <f t="shared" si="9"/>
        <v>-2.4500000000000002</v>
      </c>
      <c r="AM35" s="343">
        <v>4</v>
      </c>
      <c r="AN35" s="341">
        <v>1.77</v>
      </c>
      <c r="AO35" s="359">
        <f t="shared" si="10"/>
        <v>0.91</v>
      </c>
      <c r="AP35" s="343">
        <v>1</v>
      </c>
      <c r="AQ35" s="303">
        <v>1.1399999999999999</v>
      </c>
      <c r="AR35" s="339">
        <f t="shared" si="11"/>
        <v>0.27999999999999992</v>
      </c>
      <c r="AS35" s="305">
        <v>2</v>
      </c>
      <c r="AT35" s="367">
        <v>0.28999999999999998</v>
      </c>
      <c r="AU35" s="368">
        <f t="shared" si="12"/>
        <v>-0.57000000000000006</v>
      </c>
      <c r="AV35" s="354">
        <v>3</v>
      </c>
      <c r="AX35" s="303" t="s">
        <v>395</v>
      </c>
      <c r="AY35" s="303" t="s">
        <v>264</v>
      </c>
      <c r="AZ35" s="304" t="s">
        <v>264</v>
      </c>
      <c r="BA35" s="304" t="s">
        <v>264</v>
      </c>
      <c r="BB35" s="303" t="s">
        <v>264</v>
      </c>
      <c r="BC35" s="304" t="s">
        <v>264</v>
      </c>
      <c r="BD35" s="304" t="s">
        <v>264</v>
      </c>
      <c r="BE35" s="303" t="s">
        <v>264</v>
      </c>
      <c r="BF35" s="304" t="s">
        <v>264</v>
      </c>
      <c r="BG35" s="305" t="s">
        <v>264</v>
      </c>
      <c r="BH35" s="303" t="s">
        <v>264</v>
      </c>
      <c r="BI35" s="304" t="s">
        <v>264</v>
      </c>
      <c r="BJ35" s="305" t="s">
        <v>264</v>
      </c>
      <c r="BK35" s="434" t="s">
        <v>264</v>
      </c>
      <c r="BL35" s="435" t="s">
        <v>264</v>
      </c>
      <c r="BM35" s="436" t="s">
        <v>264</v>
      </c>
      <c r="BO35" s="303" t="s">
        <v>233</v>
      </c>
      <c r="BP35" s="303" t="s">
        <v>264</v>
      </c>
      <c r="BQ35" s="304" t="s">
        <v>264</v>
      </c>
      <c r="BR35" s="304" t="s">
        <v>264</v>
      </c>
      <c r="BS35" s="303" t="s">
        <v>264</v>
      </c>
      <c r="BT35" s="304" t="s">
        <v>264</v>
      </c>
      <c r="BU35" s="304" t="s">
        <v>264</v>
      </c>
      <c r="BV35" s="476" t="s">
        <v>264</v>
      </c>
      <c r="BW35" s="477" t="s">
        <v>264</v>
      </c>
      <c r="BX35" s="478" t="s">
        <v>264</v>
      </c>
      <c r="BY35" s="303" t="s">
        <v>264</v>
      </c>
      <c r="BZ35" s="304" t="s">
        <v>264</v>
      </c>
      <c r="CA35" s="305" t="s">
        <v>264</v>
      </c>
      <c r="CB35" s="476" t="s">
        <v>264</v>
      </c>
      <c r="CC35" s="477" t="s">
        <v>264</v>
      </c>
      <c r="CD35" s="478" t="s">
        <v>264</v>
      </c>
      <c r="CF35" s="303" t="s">
        <v>233</v>
      </c>
      <c r="CG35" s="434" t="s">
        <v>264</v>
      </c>
      <c r="CH35" s="435" t="s">
        <v>264</v>
      </c>
      <c r="CI35" s="435" t="s">
        <v>264</v>
      </c>
      <c r="CJ35" s="303" t="s">
        <v>264</v>
      </c>
      <c r="CK35" s="304" t="s">
        <v>264</v>
      </c>
      <c r="CL35" s="304" t="s">
        <v>264</v>
      </c>
      <c r="CM35" s="92" t="s">
        <v>264</v>
      </c>
      <c r="CN35" s="93" t="s">
        <v>264</v>
      </c>
      <c r="CO35" s="735" t="s">
        <v>264</v>
      </c>
      <c r="CP35" s="303" t="s">
        <v>264</v>
      </c>
      <c r="CQ35" s="304" t="s">
        <v>264</v>
      </c>
      <c r="CR35" s="305" t="s">
        <v>264</v>
      </c>
      <c r="CT35" s="303" t="s">
        <v>233</v>
      </c>
      <c r="CU35" s="303" t="s">
        <v>264</v>
      </c>
      <c r="CV35" s="304" t="s">
        <v>264</v>
      </c>
      <c r="CW35" s="304" t="s">
        <v>264</v>
      </c>
      <c r="CX35" s="303" t="s">
        <v>264</v>
      </c>
      <c r="CY35" s="304" t="s">
        <v>264</v>
      </c>
      <c r="CZ35" s="304" t="s">
        <v>264</v>
      </c>
      <c r="DA35" s="757" t="s">
        <v>264</v>
      </c>
      <c r="DB35" s="758" t="s">
        <v>264</v>
      </c>
      <c r="DC35" s="759" t="s">
        <v>264</v>
      </c>
      <c r="DD35" s="303" t="s">
        <v>264</v>
      </c>
      <c r="DE35" s="304" t="s">
        <v>264</v>
      </c>
      <c r="DF35" s="305" t="s">
        <v>264</v>
      </c>
      <c r="DG35" s="92" t="s">
        <v>264</v>
      </c>
      <c r="DH35" s="93" t="s">
        <v>264</v>
      </c>
      <c r="DI35" s="735" t="s">
        <v>264</v>
      </c>
      <c r="DK35" s="303" t="s">
        <v>233</v>
      </c>
      <c r="DL35" s="303" t="s">
        <v>264</v>
      </c>
      <c r="DM35" s="304" t="s">
        <v>264</v>
      </c>
      <c r="DN35" s="304" t="s">
        <v>264</v>
      </c>
      <c r="DO35" s="303" t="s">
        <v>264</v>
      </c>
      <c r="DP35" s="304" t="s">
        <v>264</v>
      </c>
      <c r="DQ35" s="304" t="s">
        <v>264</v>
      </c>
      <c r="DR35" s="554" t="s">
        <v>264</v>
      </c>
      <c r="DS35" s="555" t="s">
        <v>264</v>
      </c>
      <c r="DT35" s="556" t="s">
        <v>264</v>
      </c>
      <c r="DU35" s="303" t="s">
        <v>264</v>
      </c>
      <c r="DV35" s="304" t="s">
        <v>264</v>
      </c>
      <c r="DW35" s="305" t="s">
        <v>264</v>
      </c>
    </row>
    <row r="36" spans="1:127">
      <c r="A36" s="302" t="s">
        <v>426</v>
      </c>
      <c r="C36" s="303">
        <v>17.5</v>
      </c>
      <c r="D36" s="303">
        <v>22.68</v>
      </c>
      <c r="E36" s="304">
        <f t="shared" si="0"/>
        <v>5.18</v>
      </c>
      <c r="F36" s="318">
        <v>1</v>
      </c>
      <c r="G36" s="347">
        <v>14.41</v>
      </c>
      <c r="H36" s="306">
        <f t="shared" si="1"/>
        <v>-3.09</v>
      </c>
      <c r="I36" s="345">
        <v>2</v>
      </c>
      <c r="J36" s="355"/>
      <c r="K36" s="303">
        <v>14.61</v>
      </c>
      <c r="L36" s="303">
        <v>15.21</v>
      </c>
      <c r="M36" s="342">
        <f t="shared" si="2"/>
        <v>0.60000000000000142</v>
      </c>
      <c r="N36" s="343">
        <v>2</v>
      </c>
      <c r="O36" s="341">
        <v>19.440000000000001</v>
      </c>
      <c r="P36" s="304">
        <f t="shared" si="3"/>
        <v>4.8300000000000018</v>
      </c>
      <c r="Q36" s="305">
        <v>1</v>
      </c>
      <c r="R36" s="357">
        <v>11.75</v>
      </c>
      <c r="S36" s="309">
        <f t="shared" si="4"/>
        <v>-2.8599999999999994</v>
      </c>
      <c r="T36" s="350">
        <v>3</v>
      </c>
      <c r="V36" s="341">
        <v>15.53</v>
      </c>
      <c r="W36" s="341">
        <v>15.84</v>
      </c>
      <c r="X36" s="358">
        <f t="shared" si="5"/>
        <v>0.3100000000000005</v>
      </c>
      <c r="Y36" s="343">
        <v>4</v>
      </c>
      <c r="Z36" s="341">
        <v>16.05</v>
      </c>
      <c r="AA36" s="359">
        <f t="shared" si="8"/>
        <v>0.52000000000000135</v>
      </c>
      <c r="AB36" s="343">
        <v>3</v>
      </c>
      <c r="AC36" s="303">
        <v>16.149999999999999</v>
      </c>
      <c r="AD36" s="339">
        <f t="shared" si="6"/>
        <v>0.61999999999999922</v>
      </c>
      <c r="AE36" s="318">
        <v>1</v>
      </c>
      <c r="AF36" s="365">
        <v>16.13</v>
      </c>
      <c r="AG36" s="371">
        <f t="shared" si="7"/>
        <v>0.59999999999999964</v>
      </c>
      <c r="AH36" s="313">
        <v>2</v>
      </c>
      <c r="AJ36" s="341">
        <v>1</v>
      </c>
      <c r="AK36" s="341">
        <v>-2.59</v>
      </c>
      <c r="AL36" s="358">
        <f t="shared" si="9"/>
        <v>-3.59</v>
      </c>
      <c r="AM36" s="343">
        <v>4</v>
      </c>
      <c r="AN36" s="341">
        <v>1.4</v>
      </c>
      <c r="AO36" s="359">
        <f t="shared" si="10"/>
        <v>0.39999999999999991</v>
      </c>
      <c r="AP36" s="343">
        <v>1</v>
      </c>
      <c r="AQ36" s="303">
        <v>1.04</v>
      </c>
      <c r="AR36" s="339">
        <f t="shared" si="11"/>
        <v>4.0000000000000036E-2</v>
      </c>
      <c r="AS36" s="318">
        <v>2</v>
      </c>
      <c r="AT36" s="367">
        <v>0.2</v>
      </c>
      <c r="AU36" s="368">
        <f t="shared" si="12"/>
        <v>-0.8</v>
      </c>
      <c r="AV36" s="316">
        <v>3</v>
      </c>
      <c r="AX36" s="303" t="s">
        <v>395</v>
      </c>
      <c r="AY36" s="303" t="s">
        <v>264</v>
      </c>
      <c r="AZ36" s="304" t="s">
        <v>264</v>
      </c>
      <c r="BA36" s="304" t="s">
        <v>264</v>
      </c>
      <c r="BB36" s="303" t="s">
        <v>264</v>
      </c>
      <c r="BC36" s="304" t="s">
        <v>264</v>
      </c>
      <c r="BD36" s="304" t="s">
        <v>264</v>
      </c>
      <c r="BE36" s="303" t="s">
        <v>264</v>
      </c>
      <c r="BF36" s="304" t="s">
        <v>264</v>
      </c>
      <c r="BG36" s="305" t="s">
        <v>264</v>
      </c>
      <c r="BH36" s="303" t="s">
        <v>264</v>
      </c>
      <c r="BI36" s="304" t="s">
        <v>264</v>
      </c>
      <c r="BJ36" s="305" t="s">
        <v>264</v>
      </c>
      <c r="BK36" s="434" t="s">
        <v>264</v>
      </c>
      <c r="BL36" s="435" t="s">
        <v>264</v>
      </c>
      <c r="BM36" s="436" t="s">
        <v>264</v>
      </c>
      <c r="BO36" s="303" t="s">
        <v>233</v>
      </c>
      <c r="BP36" s="303" t="s">
        <v>264</v>
      </c>
      <c r="BQ36" s="304" t="s">
        <v>264</v>
      </c>
      <c r="BR36" s="304" t="s">
        <v>264</v>
      </c>
      <c r="BS36" s="303" t="s">
        <v>264</v>
      </c>
      <c r="BT36" s="304" t="s">
        <v>264</v>
      </c>
      <c r="BU36" s="304" t="s">
        <v>264</v>
      </c>
      <c r="BV36" s="476" t="s">
        <v>264</v>
      </c>
      <c r="BW36" s="477" t="s">
        <v>264</v>
      </c>
      <c r="BX36" s="478" t="s">
        <v>264</v>
      </c>
      <c r="BY36" s="303" t="s">
        <v>264</v>
      </c>
      <c r="BZ36" s="304" t="s">
        <v>264</v>
      </c>
      <c r="CA36" s="305" t="s">
        <v>264</v>
      </c>
      <c r="CB36" s="476" t="s">
        <v>264</v>
      </c>
      <c r="CC36" s="477" t="s">
        <v>264</v>
      </c>
      <c r="CD36" s="478" t="s">
        <v>264</v>
      </c>
      <c r="CF36" s="303" t="s">
        <v>233</v>
      </c>
      <c r="CG36" s="434" t="s">
        <v>264</v>
      </c>
      <c r="CH36" s="435" t="s">
        <v>264</v>
      </c>
      <c r="CI36" s="435" t="s">
        <v>264</v>
      </c>
      <c r="CJ36" s="303" t="s">
        <v>264</v>
      </c>
      <c r="CK36" s="304" t="s">
        <v>264</v>
      </c>
      <c r="CL36" s="304" t="s">
        <v>264</v>
      </c>
      <c r="CM36" s="92" t="s">
        <v>264</v>
      </c>
      <c r="CN36" s="93" t="s">
        <v>264</v>
      </c>
      <c r="CO36" s="735" t="s">
        <v>264</v>
      </c>
      <c r="CP36" s="303" t="s">
        <v>264</v>
      </c>
      <c r="CQ36" s="304" t="s">
        <v>264</v>
      </c>
      <c r="CR36" s="305" t="s">
        <v>264</v>
      </c>
      <c r="CT36" s="303" t="s">
        <v>233</v>
      </c>
      <c r="CU36" s="303" t="s">
        <v>264</v>
      </c>
      <c r="CV36" s="304" t="s">
        <v>264</v>
      </c>
      <c r="CW36" s="304" t="s">
        <v>264</v>
      </c>
      <c r="CX36" s="303" t="s">
        <v>264</v>
      </c>
      <c r="CY36" s="304" t="s">
        <v>264</v>
      </c>
      <c r="CZ36" s="304" t="s">
        <v>264</v>
      </c>
      <c r="DA36" s="757" t="s">
        <v>264</v>
      </c>
      <c r="DB36" s="758" t="s">
        <v>264</v>
      </c>
      <c r="DC36" s="759" t="s">
        <v>264</v>
      </c>
      <c r="DD36" s="303" t="s">
        <v>264</v>
      </c>
      <c r="DE36" s="304" t="s">
        <v>264</v>
      </c>
      <c r="DF36" s="305" t="s">
        <v>264</v>
      </c>
      <c r="DG36" s="92" t="s">
        <v>264</v>
      </c>
      <c r="DH36" s="93" t="s">
        <v>264</v>
      </c>
      <c r="DI36" s="735" t="s">
        <v>264</v>
      </c>
      <c r="DK36" s="303" t="s">
        <v>233</v>
      </c>
      <c r="DL36" s="303" t="s">
        <v>264</v>
      </c>
      <c r="DM36" s="304" t="s">
        <v>264</v>
      </c>
      <c r="DN36" s="304" t="s">
        <v>264</v>
      </c>
      <c r="DO36" s="303" t="s">
        <v>264</v>
      </c>
      <c r="DP36" s="304" t="s">
        <v>264</v>
      </c>
      <c r="DQ36" s="304" t="s">
        <v>264</v>
      </c>
      <c r="DR36" s="554" t="s">
        <v>264</v>
      </c>
      <c r="DS36" s="555" t="s">
        <v>264</v>
      </c>
      <c r="DT36" s="556" t="s">
        <v>264</v>
      </c>
      <c r="DU36" s="303" t="s">
        <v>264</v>
      </c>
      <c r="DV36" s="304" t="s">
        <v>264</v>
      </c>
      <c r="DW36" s="305" t="s">
        <v>264</v>
      </c>
    </row>
    <row r="37" spans="1:127">
      <c r="A37" s="302" t="s">
        <v>427</v>
      </c>
      <c r="C37" s="303">
        <v>19.440000000000001</v>
      </c>
      <c r="D37" s="303">
        <v>23.19</v>
      </c>
      <c r="E37" s="304">
        <f t="shared" si="0"/>
        <v>3.75</v>
      </c>
      <c r="F37" s="305">
        <v>1</v>
      </c>
      <c r="G37" s="356">
        <v>14.94</v>
      </c>
      <c r="H37" s="306">
        <f t="shared" si="1"/>
        <v>-4.5000000000000018</v>
      </c>
      <c r="I37" s="345">
        <v>2</v>
      </c>
      <c r="J37" s="355"/>
      <c r="K37" s="303">
        <v>12.2</v>
      </c>
      <c r="L37" s="303">
        <v>12.51</v>
      </c>
      <c r="M37" s="342">
        <f t="shared" si="2"/>
        <v>0.3100000000000005</v>
      </c>
      <c r="N37" s="343">
        <v>2</v>
      </c>
      <c r="O37" s="303">
        <v>16.02</v>
      </c>
      <c r="P37" s="304">
        <f t="shared" si="3"/>
        <v>3.8200000000000003</v>
      </c>
      <c r="Q37" s="305">
        <v>1</v>
      </c>
      <c r="R37" s="357">
        <v>8.3800000000000008</v>
      </c>
      <c r="S37" s="309">
        <f t="shared" si="4"/>
        <v>-3.8199999999999985</v>
      </c>
      <c r="T37" s="350">
        <v>3</v>
      </c>
      <c r="V37" s="341">
        <v>13.86</v>
      </c>
      <c r="W37" s="341">
        <v>14.27</v>
      </c>
      <c r="X37" s="358">
        <f t="shared" si="5"/>
        <v>0.41000000000000014</v>
      </c>
      <c r="Y37" s="343">
        <v>4</v>
      </c>
      <c r="Z37" s="341">
        <v>14.47</v>
      </c>
      <c r="AA37" s="359">
        <f t="shared" si="8"/>
        <v>0.61000000000000121</v>
      </c>
      <c r="AB37" s="343">
        <v>3</v>
      </c>
      <c r="AC37" s="303">
        <v>14.58</v>
      </c>
      <c r="AD37" s="339">
        <f t="shared" si="6"/>
        <v>0.72000000000000064</v>
      </c>
      <c r="AE37" s="318">
        <v>1</v>
      </c>
      <c r="AF37" s="365">
        <v>14.55</v>
      </c>
      <c r="AG37" s="371">
        <f t="shared" si="7"/>
        <v>0.69000000000000128</v>
      </c>
      <c r="AH37" s="326">
        <v>2</v>
      </c>
      <c r="AJ37" s="341">
        <v>1.1599999999999999</v>
      </c>
      <c r="AK37" s="341">
        <v>-2.78</v>
      </c>
      <c r="AL37" s="358">
        <f t="shared" si="9"/>
        <v>-3.9399999999999995</v>
      </c>
      <c r="AM37" s="343">
        <v>4</v>
      </c>
      <c r="AN37" s="341">
        <v>1.47</v>
      </c>
      <c r="AO37" s="359">
        <f t="shared" si="10"/>
        <v>0.31000000000000005</v>
      </c>
      <c r="AP37" s="343">
        <v>1</v>
      </c>
      <c r="AQ37" s="317">
        <v>1.33</v>
      </c>
      <c r="AR37" s="339">
        <f t="shared" si="11"/>
        <v>0.17000000000000015</v>
      </c>
      <c r="AS37" s="305">
        <v>2</v>
      </c>
      <c r="AT37" s="367">
        <v>-0.17</v>
      </c>
      <c r="AU37" s="368">
        <f t="shared" si="12"/>
        <v>-1.3299999999999998</v>
      </c>
      <c r="AV37" s="316">
        <v>3</v>
      </c>
      <c r="AX37" s="303" t="s">
        <v>395</v>
      </c>
      <c r="AY37" s="303" t="s">
        <v>264</v>
      </c>
      <c r="AZ37" s="304" t="s">
        <v>264</v>
      </c>
      <c r="BA37" s="304" t="s">
        <v>264</v>
      </c>
      <c r="BB37" s="303" t="s">
        <v>264</v>
      </c>
      <c r="BC37" s="304" t="s">
        <v>264</v>
      </c>
      <c r="BD37" s="304" t="s">
        <v>264</v>
      </c>
      <c r="BE37" s="303" t="s">
        <v>264</v>
      </c>
      <c r="BF37" s="304" t="s">
        <v>264</v>
      </c>
      <c r="BG37" s="305" t="s">
        <v>264</v>
      </c>
      <c r="BH37" s="303" t="s">
        <v>264</v>
      </c>
      <c r="BI37" s="304" t="s">
        <v>264</v>
      </c>
      <c r="BJ37" s="305" t="s">
        <v>264</v>
      </c>
      <c r="BK37" s="434" t="s">
        <v>264</v>
      </c>
      <c r="BL37" s="435" t="s">
        <v>264</v>
      </c>
      <c r="BM37" s="436" t="s">
        <v>264</v>
      </c>
      <c r="BO37" s="303" t="s">
        <v>233</v>
      </c>
      <c r="BP37" s="303" t="s">
        <v>264</v>
      </c>
      <c r="BQ37" s="304" t="s">
        <v>264</v>
      </c>
      <c r="BR37" s="304" t="s">
        <v>264</v>
      </c>
      <c r="BS37" s="303" t="s">
        <v>264</v>
      </c>
      <c r="BT37" s="304" t="s">
        <v>264</v>
      </c>
      <c r="BU37" s="304" t="s">
        <v>264</v>
      </c>
      <c r="BV37" s="476" t="s">
        <v>264</v>
      </c>
      <c r="BW37" s="477" t="s">
        <v>264</v>
      </c>
      <c r="BX37" s="478" t="s">
        <v>264</v>
      </c>
      <c r="BY37" s="303" t="s">
        <v>264</v>
      </c>
      <c r="BZ37" s="304" t="s">
        <v>264</v>
      </c>
      <c r="CA37" s="305" t="s">
        <v>264</v>
      </c>
      <c r="CB37" s="476" t="s">
        <v>264</v>
      </c>
      <c r="CC37" s="477" t="s">
        <v>264</v>
      </c>
      <c r="CD37" s="478" t="s">
        <v>264</v>
      </c>
      <c r="CF37" s="303" t="s">
        <v>233</v>
      </c>
      <c r="CG37" s="434" t="s">
        <v>264</v>
      </c>
      <c r="CH37" s="435" t="s">
        <v>264</v>
      </c>
      <c r="CI37" s="435" t="s">
        <v>264</v>
      </c>
      <c r="CJ37" s="303" t="s">
        <v>264</v>
      </c>
      <c r="CK37" s="304" t="s">
        <v>264</v>
      </c>
      <c r="CL37" s="304" t="s">
        <v>264</v>
      </c>
      <c r="CM37" s="92" t="s">
        <v>264</v>
      </c>
      <c r="CN37" s="93" t="s">
        <v>264</v>
      </c>
      <c r="CO37" s="735" t="s">
        <v>264</v>
      </c>
      <c r="CP37" s="303" t="s">
        <v>264</v>
      </c>
      <c r="CQ37" s="304" t="s">
        <v>264</v>
      </c>
      <c r="CR37" s="305" t="s">
        <v>264</v>
      </c>
      <c r="CT37" s="303" t="s">
        <v>233</v>
      </c>
      <c r="CU37" s="303" t="s">
        <v>264</v>
      </c>
      <c r="CV37" s="304" t="s">
        <v>264</v>
      </c>
      <c r="CW37" s="304" t="s">
        <v>264</v>
      </c>
      <c r="CX37" s="303" t="s">
        <v>264</v>
      </c>
      <c r="CY37" s="304" t="s">
        <v>264</v>
      </c>
      <c r="CZ37" s="304" t="s">
        <v>264</v>
      </c>
      <c r="DA37" s="757" t="s">
        <v>264</v>
      </c>
      <c r="DB37" s="758" t="s">
        <v>264</v>
      </c>
      <c r="DC37" s="759" t="s">
        <v>264</v>
      </c>
      <c r="DD37" s="303" t="s">
        <v>264</v>
      </c>
      <c r="DE37" s="304" t="s">
        <v>264</v>
      </c>
      <c r="DF37" s="305" t="s">
        <v>264</v>
      </c>
      <c r="DG37" s="92" t="s">
        <v>264</v>
      </c>
      <c r="DH37" s="93" t="s">
        <v>264</v>
      </c>
      <c r="DI37" s="735" t="s">
        <v>264</v>
      </c>
      <c r="DK37" s="303" t="s">
        <v>233</v>
      </c>
      <c r="DL37" s="303" t="s">
        <v>264</v>
      </c>
      <c r="DM37" s="304" t="s">
        <v>264</v>
      </c>
      <c r="DN37" s="304" t="s">
        <v>264</v>
      </c>
      <c r="DO37" s="303" t="s">
        <v>264</v>
      </c>
      <c r="DP37" s="304" t="s">
        <v>264</v>
      </c>
      <c r="DQ37" s="304" t="s">
        <v>264</v>
      </c>
      <c r="DR37" s="554" t="s">
        <v>264</v>
      </c>
      <c r="DS37" s="555" t="s">
        <v>264</v>
      </c>
      <c r="DT37" s="556" t="s">
        <v>264</v>
      </c>
      <c r="DU37" s="303" t="s">
        <v>264</v>
      </c>
      <c r="DV37" s="304" t="s">
        <v>264</v>
      </c>
      <c r="DW37" s="305" t="s">
        <v>264</v>
      </c>
    </row>
    <row r="38" spans="1:127">
      <c r="A38" s="302" t="s">
        <v>428</v>
      </c>
      <c r="C38" s="303">
        <v>21.14</v>
      </c>
      <c r="D38" s="303">
        <v>24.75</v>
      </c>
      <c r="E38" s="304">
        <f t="shared" si="0"/>
        <v>3.6099999999999994</v>
      </c>
      <c r="F38" s="305">
        <v>1</v>
      </c>
      <c r="G38" s="356">
        <v>16.68</v>
      </c>
      <c r="H38" s="306">
        <f t="shared" si="1"/>
        <v>-4.4600000000000009</v>
      </c>
      <c r="I38" s="345">
        <v>2</v>
      </c>
      <c r="J38" s="355"/>
      <c r="K38" s="303">
        <v>10.76</v>
      </c>
      <c r="L38" s="341">
        <v>10.75</v>
      </c>
      <c r="M38" s="342">
        <f t="shared" si="2"/>
        <v>-9.9999999999997868E-3</v>
      </c>
      <c r="N38" s="343">
        <v>2</v>
      </c>
      <c r="O38" s="303">
        <v>14.69</v>
      </c>
      <c r="P38" s="304">
        <f t="shared" si="3"/>
        <v>3.9299999999999997</v>
      </c>
      <c r="Q38" s="318">
        <v>1</v>
      </c>
      <c r="R38" s="357">
        <v>6.53</v>
      </c>
      <c r="S38" s="309">
        <f t="shared" si="4"/>
        <v>-4.2299999999999995</v>
      </c>
      <c r="T38" s="310">
        <v>3</v>
      </c>
      <c r="V38" s="341">
        <v>12.77</v>
      </c>
      <c r="W38" s="341">
        <v>13.19</v>
      </c>
      <c r="X38" s="358">
        <f t="shared" si="5"/>
        <v>0.41999999999999993</v>
      </c>
      <c r="Y38" s="343">
        <v>4</v>
      </c>
      <c r="Z38" s="341">
        <v>13.29</v>
      </c>
      <c r="AA38" s="359">
        <f t="shared" si="8"/>
        <v>0.51999999999999957</v>
      </c>
      <c r="AB38" s="343">
        <v>3</v>
      </c>
      <c r="AC38" s="317">
        <v>13.54</v>
      </c>
      <c r="AD38" s="339">
        <f t="shared" si="6"/>
        <v>0.76999999999999957</v>
      </c>
      <c r="AE38" s="305">
        <v>1</v>
      </c>
      <c r="AF38" s="365">
        <v>13.47</v>
      </c>
      <c r="AG38" s="371">
        <f t="shared" si="7"/>
        <v>0.70000000000000107</v>
      </c>
      <c r="AH38" s="313">
        <v>2</v>
      </c>
      <c r="AJ38" s="341">
        <v>1.31</v>
      </c>
      <c r="AK38" s="341">
        <v>-3.69</v>
      </c>
      <c r="AL38" s="358">
        <f t="shared" si="9"/>
        <v>-5</v>
      </c>
      <c r="AM38" s="343">
        <v>4</v>
      </c>
      <c r="AN38" s="341">
        <v>1.66</v>
      </c>
      <c r="AO38" s="359">
        <f t="shared" si="10"/>
        <v>0.34999999999999987</v>
      </c>
      <c r="AP38" s="343">
        <v>1</v>
      </c>
      <c r="AQ38" s="303">
        <v>1.4</v>
      </c>
      <c r="AR38" s="339">
        <f t="shared" si="11"/>
        <v>8.9999999999999858E-2</v>
      </c>
      <c r="AS38" s="318">
        <v>2</v>
      </c>
      <c r="AT38" s="367">
        <v>-0.33</v>
      </c>
      <c r="AU38" s="368">
        <f t="shared" si="12"/>
        <v>-1.6400000000000001</v>
      </c>
      <c r="AV38" s="329">
        <v>3</v>
      </c>
      <c r="AX38" s="303" t="s">
        <v>395</v>
      </c>
      <c r="AY38" s="303" t="s">
        <v>264</v>
      </c>
      <c r="AZ38" s="304" t="s">
        <v>264</v>
      </c>
      <c r="BA38" s="304" t="s">
        <v>264</v>
      </c>
      <c r="BB38" s="303" t="s">
        <v>264</v>
      </c>
      <c r="BC38" s="304" t="s">
        <v>264</v>
      </c>
      <c r="BD38" s="304" t="s">
        <v>264</v>
      </c>
      <c r="BE38" s="303" t="s">
        <v>264</v>
      </c>
      <c r="BF38" s="304" t="s">
        <v>264</v>
      </c>
      <c r="BG38" s="305" t="s">
        <v>264</v>
      </c>
      <c r="BH38" s="303" t="s">
        <v>264</v>
      </c>
      <c r="BI38" s="304" t="s">
        <v>264</v>
      </c>
      <c r="BJ38" s="305" t="s">
        <v>264</v>
      </c>
      <c r="BK38" s="434" t="s">
        <v>264</v>
      </c>
      <c r="BL38" s="435" t="s">
        <v>264</v>
      </c>
      <c r="BM38" s="436" t="s">
        <v>264</v>
      </c>
      <c r="BO38" s="303" t="s">
        <v>233</v>
      </c>
      <c r="BP38" s="303" t="s">
        <v>264</v>
      </c>
      <c r="BQ38" s="304" t="s">
        <v>264</v>
      </c>
      <c r="BR38" s="304" t="s">
        <v>264</v>
      </c>
      <c r="BS38" s="303" t="s">
        <v>264</v>
      </c>
      <c r="BT38" s="304" t="s">
        <v>264</v>
      </c>
      <c r="BU38" s="304" t="s">
        <v>264</v>
      </c>
      <c r="BV38" s="476" t="s">
        <v>264</v>
      </c>
      <c r="BW38" s="477" t="s">
        <v>264</v>
      </c>
      <c r="BX38" s="478" t="s">
        <v>264</v>
      </c>
      <c r="BY38" s="303" t="s">
        <v>264</v>
      </c>
      <c r="BZ38" s="304" t="s">
        <v>264</v>
      </c>
      <c r="CA38" s="305" t="s">
        <v>264</v>
      </c>
      <c r="CB38" s="476" t="s">
        <v>264</v>
      </c>
      <c r="CC38" s="477" t="s">
        <v>264</v>
      </c>
      <c r="CD38" s="478" t="s">
        <v>264</v>
      </c>
      <c r="CF38" s="303" t="s">
        <v>233</v>
      </c>
      <c r="CG38" s="434" t="s">
        <v>264</v>
      </c>
      <c r="CH38" s="435" t="s">
        <v>264</v>
      </c>
      <c r="CI38" s="435" t="s">
        <v>264</v>
      </c>
      <c r="CJ38" s="303" t="s">
        <v>264</v>
      </c>
      <c r="CK38" s="304" t="s">
        <v>264</v>
      </c>
      <c r="CL38" s="304" t="s">
        <v>264</v>
      </c>
      <c r="CM38" s="92" t="s">
        <v>264</v>
      </c>
      <c r="CN38" s="93" t="s">
        <v>264</v>
      </c>
      <c r="CO38" s="735" t="s">
        <v>264</v>
      </c>
      <c r="CP38" s="303" t="s">
        <v>264</v>
      </c>
      <c r="CQ38" s="304" t="s">
        <v>264</v>
      </c>
      <c r="CR38" s="305" t="s">
        <v>264</v>
      </c>
      <c r="CT38" s="303" t="s">
        <v>233</v>
      </c>
      <c r="CU38" s="303" t="s">
        <v>264</v>
      </c>
      <c r="CV38" s="304" t="s">
        <v>264</v>
      </c>
      <c r="CW38" s="304" t="s">
        <v>264</v>
      </c>
      <c r="CX38" s="303" t="s">
        <v>264</v>
      </c>
      <c r="CY38" s="304" t="s">
        <v>264</v>
      </c>
      <c r="CZ38" s="304" t="s">
        <v>264</v>
      </c>
      <c r="DA38" s="757" t="s">
        <v>264</v>
      </c>
      <c r="DB38" s="758" t="s">
        <v>264</v>
      </c>
      <c r="DC38" s="759" t="s">
        <v>264</v>
      </c>
      <c r="DD38" s="303" t="s">
        <v>264</v>
      </c>
      <c r="DE38" s="304" t="s">
        <v>264</v>
      </c>
      <c r="DF38" s="305" t="s">
        <v>264</v>
      </c>
      <c r="DG38" s="92" t="s">
        <v>264</v>
      </c>
      <c r="DH38" s="93" t="s">
        <v>264</v>
      </c>
      <c r="DI38" s="735" t="s">
        <v>264</v>
      </c>
      <c r="DK38" s="303">
        <v>0.13</v>
      </c>
      <c r="DL38" s="303">
        <v>-0.06</v>
      </c>
      <c r="DM38" s="358" t="e">
        <f t="shared" ref="DM38:DM78" si="13">DL38-$CF38</f>
        <v>#VALUE!</v>
      </c>
      <c r="DN38" s="304">
        <v>2</v>
      </c>
      <c r="DO38" s="303">
        <v>0.11</v>
      </c>
      <c r="DP38" s="358" t="e">
        <f t="shared" ref="DP38:DP78" si="14">DO38-$CF38</f>
        <v>#VALUE!</v>
      </c>
      <c r="DQ38" s="304">
        <v>1</v>
      </c>
      <c r="DR38" s="554">
        <v>-0.11</v>
      </c>
      <c r="DS38" s="560" t="e">
        <f t="shared" ref="DS38:DS78" si="15">DR38-$CF38</f>
        <v>#VALUE!</v>
      </c>
      <c r="DT38" s="556">
        <v>3</v>
      </c>
      <c r="DU38" s="303">
        <v>-0.53</v>
      </c>
      <c r="DV38" s="358" t="e">
        <f t="shared" ref="DV38:DV78" si="16">DU38-$CF38</f>
        <v>#VALUE!</v>
      </c>
      <c r="DW38" s="305">
        <v>4</v>
      </c>
    </row>
    <row r="39" spans="1:127">
      <c r="A39" s="302" t="s">
        <v>429</v>
      </c>
      <c r="C39" s="303">
        <v>21.14</v>
      </c>
      <c r="D39" s="303">
        <v>24.37</v>
      </c>
      <c r="E39" s="304">
        <f t="shared" si="0"/>
        <v>3.2300000000000004</v>
      </c>
      <c r="F39" s="305">
        <v>1</v>
      </c>
      <c r="G39" s="356">
        <v>16.62</v>
      </c>
      <c r="H39" s="306">
        <f t="shared" si="1"/>
        <v>-4.5199999999999996</v>
      </c>
      <c r="I39" s="345">
        <v>2</v>
      </c>
      <c r="J39" s="355"/>
      <c r="K39" s="303">
        <v>10.76</v>
      </c>
      <c r="L39" s="341">
        <v>10.29</v>
      </c>
      <c r="M39" s="342">
        <f t="shared" si="2"/>
        <v>-0.47000000000000064</v>
      </c>
      <c r="N39" s="343">
        <v>2</v>
      </c>
      <c r="O39" s="317">
        <v>12.04</v>
      </c>
      <c r="P39" s="304">
        <f t="shared" si="3"/>
        <v>1.2799999999999994</v>
      </c>
      <c r="Q39" s="305">
        <v>1</v>
      </c>
      <c r="R39" s="357">
        <v>6.52</v>
      </c>
      <c r="S39" s="309">
        <f t="shared" si="4"/>
        <v>-4.24</v>
      </c>
      <c r="T39" s="310">
        <v>3</v>
      </c>
      <c r="V39" s="341">
        <v>12.77</v>
      </c>
      <c r="W39" s="341">
        <v>13.19</v>
      </c>
      <c r="X39" s="358">
        <f t="shared" si="5"/>
        <v>0.41999999999999993</v>
      </c>
      <c r="Y39" s="343">
        <v>4</v>
      </c>
      <c r="Z39" s="341">
        <v>13.29</v>
      </c>
      <c r="AA39" s="359">
        <f t="shared" si="8"/>
        <v>0.51999999999999957</v>
      </c>
      <c r="AB39" s="343">
        <v>3</v>
      </c>
      <c r="AC39" s="303">
        <v>13.54</v>
      </c>
      <c r="AD39" s="339">
        <f t="shared" si="6"/>
        <v>0.76999999999999957</v>
      </c>
      <c r="AE39" s="318">
        <v>1</v>
      </c>
      <c r="AF39" s="365">
        <v>13.47</v>
      </c>
      <c r="AG39" s="371">
        <f t="shared" si="7"/>
        <v>0.70000000000000107</v>
      </c>
      <c r="AH39" s="326">
        <v>2</v>
      </c>
      <c r="AJ39" s="341">
        <v>1.31</v>
      </c>
      <c r="AK39" s="341">
        <v>-3.47</v>
      </c>
      <c r="AL39" s="358">
        <f t="shared" si="9"/>
        <v>-4.78</v>
      </c>
      <c r="AM39" s="343">
        <v>4</v>
      </c>
      <c r="AN39" s="341">
        <v>1.55</v>
      </c>
      <c r="AO39" s="359">
        <f t="shared" si="10"/>
        <v>0.24</v>
      </c>
      <c r="AP39" s="343">
        <v>1</v>
      </c>
      <c r="AQ39" s="303">
        <v>1.4</v>
      </c>
      <c r="AR39" s="339">
        <f t="shared" si="11"/>
        <v>8.9999999999999858E-2</v>
      </c>
      <c r="AS39" s="305">
        <v>2</v>
      </c>
      <c r="AT39" s="367">
        <v>-0.34</v>
      </c>
      <c r="AU39" s="368">
        <f t="shared" si="12"/>
        <v>-1.6500000000000001</v>
      </c>
      <c r="AV39" s="354">
        <v>3</v>
      </c>
      <c r="AX39" s="303" t="s">
        <v>395</v>
      </c>
      <c r="AY39" s="303" t="s">
        <v>264</v>
      </c>
      <c r="AZ39" s="304" t="s">
        <v>264</v>
      </c>
      <c r="BA39" s="304" t="s">
        <v>264</v>
      </c>
      <c r="BB39" s="303" t="s">
        <v>264</v>
      </c>
      <c r="BC39" s="304" t="s">
        <v>264</v>
      </c>
      <c r="BD39" s="304" t="s">
        <v>264</v>
      </c>
      <c r="BE39" s="303" t="s">
        <v>264</v>
      </c>
      <c r="BF39" s="304" t="s">
        <v>264</v>
      </c>
      <c r="BG39" s="305" t="s">
        <v>264</v>
      </c>
      <c r="BH39" s="303" t="s">
        <v>264</v>
      </c>
      <c r="BI39" s="304" t="s">
        <v>264</v>
      </c>
      <c r="BJ39" s="305" t="s">
        <v>264</v>
      </c>
      <c r="BK39" s="434" t="s">
        <v>264</v>
      </c>
      <c r="BL39" s="435" t="s">
        <v>264</v>
      </c>
      <c r="BM39" s="436" t="s">
        <v>264</v>
      </c>
      <c r="BO39" s="303" t="s">
        <v>233</v>
      </c>
      <c r="BP39" s="303" t="s">
        <v>264</v>
      </c>
      <c r="BQ39" s="304" t="s">
        <v>264</v>
      </c>
      <c r="BR39" s="304" t="s">
        <v>264</v>
      </c>
      <c r="BS39" s="303" t="s">
        <v>264</v>
      </c>
      <c r="BT39" s="304" t="s">
        <v>264</v>
      </c>
      <c r="BU39" s="304" t="s">
        <v>264</v>
      </c>
      <c r="BV39" s="476" t="s">
        <v>264</v>
      </c>
      <c r="BW39" s="477" t="s">
        <v>264</v>
      </c>
      <c r="BX39" s="478" t="s">
        <v>264</v>
      </c>
      <c r="BY39" s="303" t="s">
        <v>264</v>
      </c>
      <c r="BZ39" s="304" t="s">
        <v>264</v>
      </c>
      <c r="CA39" s="305" t="s">
        <v>264</v>
      </c>
      <c r="CB39" s="476" t="s">
        <v>264</v>
      </c>
      <c r="CC39" s="477" t="s">
        <v>264</v>
      </c>
      <c r="CD39" s="478" t="s">
        <v>264</v>
      </c>
      <c r="CF39" s="303" t="s">
        <v>233</v>
      </c>
      <c r="CG39" s="434" t="s">
        <v>264</v>
      </c>
      <c r="CH39" s="435" t="s">
        <v>264</v>
      </c>
      <c r="CI39" s="435" t="s">
        <v>264</v>
      </c>
      <c r="CJ39" s="303" t="s">
        <v>264</v>
      </c>
      <c r="CK39" s="304" t="s">
        <v>264</v>
      </c>
      <c r="CL39" s="304" t="s">
        <v>264</v>
      </c>
      <c r="CM39" s="92" t="s">
        <v>264</v>
      </c>
      <c r="CN39" s="93" t="s">
        <v>264</v>
      </c>
      <c r="CO39" s="735" t="s">
        <v>264</v>
      </c>
      <c r="CP39" s="303" t="s">
        <v>264</v>
      </c>
      <c r="CQ39" s="304" t="s">
        <v>264</v>
      </c>
      <c r="CR39" s="305" t="s">
        <v>264</v>
      </c>
      <c r="CT39" s="303" t="s">
        <v>233</v>
      </c>
      <c r="CU39" s="303" t="s">
        <v>264</v>
      </c>
      <c r="CV39" s="304" t="s">
        <v>264</v>
      </c>
      <c r="CW39" s="304" t="s">
        <v>264</v>
      </c>
      <c r="CX39" s="303" t="s">
        <v>264</v>
      </c>
      <c r="CY39" s="304" t="s">
        <v>264</v>
      </c>
      <c r="CZ39" s="304" t="s">
        <v>264</v>
      </c>
      <c r="DA39" s="757" t="s">
        <v>264</v>
      </c>
      <c r="DB39" s="758" t="s">
        <v>264</v>
      </c>
      <c r="DC39" s="759" t="s">
        <v>264</v>
      </c>
      <c r="DD39" s="303" t="s">
        <v>264</v>
      </c>
      <c r="DE39" s="304" t="s">
        <v>264</v>
      </c>
      <c r="DF39" s="305" t="s">
        <v>264</v>
      </c>
      <c r="DG39" s="92" t="s">
        <v>264</v>
      </c>
      <c r="DH39" s="93" t="s">
        <v>264</v>
      </c>
      <c r="DI39" s="735" t="s">
        <v>264</v>
      </c>
      <c r="DK39" s="303">
        <v>0.3</v>
      </c>
      <c r="DL39" s="303">
        <v>0.34</v>
      </c>
      <c r="DM39" s="358" t="e">
        <f t="shared" si="13"/>
        <v>#VALUE!</v>
      </c>
      <c r="DN39" s="304">
        <v>3</v>
      </c>
      <c r="DO39" s="303">
        <v>0.56999999999999995</v>
      </c>
      <c r="DP39" s="358" t="e">
        <f t="shared" si="14"/>
        <v>#VALUE!</v>
      </c>
      <c r="DQ39" s="304">
        <v>1</v>
      </c>
      <c r="DR39" s="554">
        <v>0.31</v>
      </c>
      <c r="DS39" s="560" t="e">
        <f t="shared" si="15"/>
        <v>#VALUE!</v>
      </c>
      <c r="DT39" s="556">
        <v>4</v>
      </c>
      <c r="DU39" s="303">
        <v>0.45</v>
      </c>
      <c r="DV39" s="358" t="e">
        <f t="shared" si="16"/>
        <v>#VALUE!</v>
      </c>
      <c r="DW39" s="305">
        <v>2</v>
      </c>
    </row>
    <row r="40" spans="1:127">
      <c r="A40" s="302" t="s">
        <v>430</v>
      </c>
      <c r="C40" s="303">
        <v>23.32</v>
      </c>
      <c r="D40" s="303">
        <v>27.51</v>
      </c>
      <c r="E40" s="304">
        <f t="shared" si="0"/>
        <v>4.1900000000000013</v>
      </c>
      <c r="F40" s="305">
        <v>1</v>
      </c>
      <c r="G40" s="356">
        <v>18.149999999999999</v>
      </c>
      <c r="H40" s="306">
        <f t="shared" si="1"/>
        <v>-5.1700000000000017</v>
      </c>
      <c r="I40" s="345">
        <v>2</v>
      </c>
      <c r="J40" s="355"/>
      <c r="K40" s="303">
        <v>10.7</v>
      </c>
      <c r="L40" s="341">
        <v>10.039999999999999</v>
      </c>
      <c r="M40" s="342">
        <f t="shared" si="2"/>
        <v>-0.66000000000000014</v>
      </c>
      <c r="N40" s="343">
        <v>2</v>
      </c>
      <c r="O40" s="303">
        <v>10.49</v>
      </c>
      <c r="P40" s="304">
        <f t="shared" si="3"/>
        <v>-0.20999999999999908</v>
      </c>
      <c r="Q40" s="318">
        <v>1</v>
      </c>
      <c r="R40" s="357">
        <v>5.91</v>
      </c>
      <c r="S40" s="309">
        <f t="shared" si="4"/>
        <v>-4.7899999999999991</v>
      </c>
      <c r="T40" s="323">
        <v>3</v>
      </c>
      <c r="V40" s="341">
        <v>15.69</v>
      </c>
      <c r="W40" s="341">
        <v>16.05</v>
      </c>
      <c r="X40" s="358">
        <f t="shared" si="5"/>
        <v>0.36000000000000121</v>
      </c>
      <c r="Y40" s="343">
        <v>4</v>
      </c>
      <c r="Z40" s="341">
        <v>16.16</v>
      </c>
      <c r="AA40" s="359">
        <f t="shared" si="8"/>
        <v>0.47000000000000064</v>
      </c>
      <c r="AB40" s="343">
        <v>3</v>
      </c>
      <c r="AC40" s="303">
        <v>16.47</v>
      </c>
      <c r="AD40" s="339">
        <f t="shared" si="6"/>
        <v>0.77999999999999936</v>
      </c>
      <c r="AE40" s="305">
        <v>1</v>
      </c>
      <c r="AF40" s="365">
        <v>16.45</v>
      </c>
      <c r="AG40" s="371">
        <f t="shared" si="7"/>
        <v>0.75999999999999979</v>
      </c>
      <c r="AH40" s="352">
        <v>2</v>
      </c>
      <c r="AJ40" s="341">
        <v>1.65</v>
      </c>
      <c r="AK40" s="341">
        <v>-2.4700000000000002</v>
      </c>
      <c r="AL40" s="358">
        <f t="shared" si="9"/>
        <v>-4.12</v>
      </c>
      <c r="AM40" s="343">
        <v>4</v>
      </c>
      <c r="AN40" s="341">
        <v>2.06</v>
      </c>
      <c r="AO40" s="359">
        <f t="shared" si="10"/>
        <v>0.41000000000000014</v>
      </c>
      <c r="AP40" s="343">
        <v>1</v>
      </c>
      <c r="AQ40" s="303">
        <v>2.06</v>
      </c>
      <c r="AR40" s="339">
        <f t="shared" si="11"/>
        <v>0.41000000000000014</v>
      </c>
      <c r="AS40" s="318">
        <v>1</v>
      </c>
      <c r="AT40" s="367">
        <v>2.06</v>
      </c>
      <c r="AU40" s="368">
        <f t="shared" si="12"/>
        <v>0.41000000000000014</v>
      </c>
      <c r="AV40" s="316">
        <v>3</v>
      </c>
      <c r="AX40" s="303" t="s">
        <v>395</v>
      </c>
      <c r="AY40" s="303" t="s">
        <v>264</v>
      </c>
      <c r="AZ40" s="304" t="s">
        <v>264</v>
      </c>
      <c r="BA40" s="304" t="s">
        <v>264</v>
      </c>
      <c r="BB40" s="303" t="s">
        <v>264</v>
      </c>
      <c r="BC40" s="304" t="s">
        <v>264</v>
      </c>
      <c r="BD40" s="304" t="s">
        <v>264</v>
      </c>
      <c r="BE40" s="303" t="s">
        <v>264</v>
      </c>
      <c r="BF40" s="304" t="s">
        <v>264</v>
      </c>
      <c r="BG40" s="305" t="s">
        <v>264</v>
      </c>
      <c r="BH40" s="303" t="s">
        <v>264</v>
      </c>
      <c r="BI40" s="304" t="s">
        <v>264</v>
      </c>
      <c r="BJ40" s="305" t="s">
        <v>264</v>
      </c>
      <c r="BK40" s="434" t="s">
        <v>264</v>
      </c>
      <c r="BL40" s="435" t="s">
        <v>264</v>
      </c>
      <c r="BM40" s="436" t="s">
        <v>264</v>
      </c>
      <c r="BO40" s="303" t="s">
        <v>233</v>
      </c>
      <c r="BP40" s="303" t="s">
        <v>264</v>
      </c>
      <c r="BQ40" s="304" t="s">
        <v>264</v>
      </c>
      <c r="BR40" s="304" t="s">
        <v>264</v>
      </c>
      <c r="BS40" s="303" t="s">
        <v>264</v>
      </c>
      <c r="BT40" s="304" t="s">
        <v>264</v>
      </c>
      <c r="BU40" s="304" t="s">
        <v>264</v>
      </c>
      <c r="BV40" s="476" t="s">
        <v>264</v>
      </c>
      <c r="BW40" s="477" t="s">
        <v>264</v>
      </c>
      <c r="BX40" s="478" t="s">
        <v>264</v>
      </c>
      <c r="BY40" s="303" t="s">
        <v>264</v>
      </c>
      <c r="BZ40" s="304" t="s">
        <v>264</v>
      </c>
      <c r="CA40" s="305" t="s">
        <v>264</v>
      </c>
      <c r="CB40" s="476" t="s">
        <v>264</v>
      </c>
      <c r="CC40" s="477" t="s">
        <v>264</v>
      </c>
      <c r="CD40" s="478" t="s">
        <v>264</v>
      </c>
      <c r="CF40" s="303" t="s">
        <v>233</v>
      </c>
      <c r="CG40" s="434" t="s">
        <v>264</v>
      </c>
      <c r="CH40" s="435" t="s">
        <v>264</v>
      </c>
      <c r="CI40" s="435" t="s">
        <v>264</v>
      </c>
      <c r="CJ40" s="303" t="s">
        <v>264</v>
      </c>
      <c r="CK40" s="304" t="s">
        <v>264</v>
      </c>
      <c r="CL40" s="304" t="s">
        <v>264</v>
      </c>
      <c r="CM40" s="92" t="s">
        <v>264</v>
      </c>
      <c r="CN40" s="93" t="s">
        <v>264</v>
      </c>
      <c r="CO40" s="735" t="s">
        <v>264</v>
      </c>
      <c r="CP40" s="303" t="s">
        <v>264</v>
      </c>
      <c r="CQ40" s="304" t="s">
        <v>264</v>
      </c>
      <c r="CR40" s="305" t="s">
        <v>264</v>
      </c>
      <c r="CT40" s="303" t="s">
        <v>233</v>
      </c>
      <c r="CU40" s="303" t="s">
        <v>264</v>
      </c>
      <c r="CV40" s="304" t="s">
        <v>264</v>
      </c>
      <c r="CW40" s="304" t="s">
        <v>264</v>
      </c>
      <c r="CX40" s="303" t="s">
        <v>264</v>
      </c>
      <c r="CY40" s="304" t="s">
        <v>264</v>
      </c>
      <c r="CZ40" s="304" t="s">
        <v>264</v>
      </c>
      <c r="DA40" s="757" t="s">
        <v>264</v>
      </c>
      <c r="DB40" s="758" t="s">
        <v>264</v>
      </c>
      <c r="DC40" s="759" t="s">
        <v>264</v>
      </c>
      <c r="DD40" s="303" t="s">
        <v>264</v>
      </c>
      <c r="DE40" s="304" t="s">
        <v>264</v>
      </c>
      <c r="DF40" s="305" t="s">
        <v>264</v>
      </c>
      <c r="DG40" s="92" t="s">
        <v>264</v>
      </c>
      <c r="DH40" s="93" t="s">
        <v>264</v>
      </c>
      <c r="DI40" s="735" t="s">
        <v>264</v>
      </c>
      <c r="DK40" s="303">
        <v>0.47</v>
      </c>
      <c r="DL40" s="303">
        <v>0.2</v>
      </c>
      <c r="DM40" s="358" t="e">
        <f t="shared" si="13"/>
        <v>#VALUE!</v>
      </c>
      <c r="DN40" s="304">
        <v>3</v>
      </c>
      <c r="DO40" s="303">
        <v>0.65</v>
      </c>
      <c r="DP40" s="358" t="e">
        <f t="shared" si="14"/>
        <v>#VALUE!</v>
      </c>
      <c r="DQ40" s="304">
        <v>2</v>
      </c>
      <c r="DR40" s="554">
        <v>0.1</v>
      </c>
      <c r="DS40" s="560" t="e">
        <f t="shared" si="15"/>
        <v>#VALUE!</v>
      </c>
      <c r="DT40" s="556">
        <v>4</v>
      </c>
      <c r="DU40" s="303">
        <v>0.73</v>
      </c>
      <c r="DV40" s="358" t="e">
        <f t="shared" si="16"/>
        <v>#VALUE!</v>
      </c>
      <c r="DW40" s="305">
        <v>1</v>
      </c>
    </row>
    <row r="41" spans="1:127">
      <c r="A41" s="302" t="s">
        <v>431</v>
      </c>
      <c r="C41" s="303">
        <v>20.78</v>
      </c>
      <c r="D41" s="303">
        <v>25.54</v>
      </c>
      <c r="E41" s="304">
        <f t="shared" si="0"/>
        <v>4.759999999999998</v>
      </c>
      <c r="F41" s="305">
        <v>1</v>
      </c>
      <c r="G41" s="356">
        <v>16.190000000000001</v>
      </c>
      <c r="H41" s="306">
        <f t="shared" si="1"/>
        <v>-4.59</v>
      </c>
      <c r="I41" s="345">
        <v>2</v>
      </c>
      <c r="J41" s="355"/>
      <c r="K41" s="303">
        <v>10.44</v>
      </c>
      <c r="L41" s="341">
        <v>10.28</v>
      </c>
      <c r="M41" s="342">
        <f t="shared" si="2"/>
        <v>-0.16000000000000014</v>
      </c>
      <c r="N41" s="343">
        <v>2</v>
      </c>
      <c r="O41" s="303">
        <v>13.96</v>
      </c>
      <c r="P41" s="304">
        <f t="shared" si="3"/>
        <v>3.5200000000000014</v>
      </c>
      <c r="Q41" s="305">
        <v>1</v>
      </c>
      <c r="R41" s="357">
        <v>5.53</v>
      </c>
      <c r="S41" s="309">
        <f t="shared" si="4"/>
        <v>-4.9099999999999993</v>
      </c>
      <c r="T41" s="350">
        <v>3</v>
      </c>
      <c r="V41" s="341">
        <v>16.760000000000002</v>
      </c>
      <c r="W41" s="341">
        <v>17.14</v>
      </c>
      <c r="X41" s="358">
        <f t="shared" si="5"/>
        <v>0.37999999999999901</v>
      </c>
      <c r="Y41" s="343">
        <v>4</v>
      </c>
      <c r="Z41" s="341">
        <v>17.21</v>
      </c>
      <c r="AA41" s="359">
        <f t="shared" si="8"/>
        <v>0.44999999999999929</v>
      </c>
      <c r="AB41" s="343">
        <v>3</v>
      </c>
      <c r="AC41" s="317">
        <v>17.63</v>
      </c>
      <c r="AD41" s="339">
        <f t="shared" si="6"/>
        <v>0.86999999999999744</v>
      </c>
      <c r="AE41" s="305">
        <v>1</v>
      </c>
      <c r="AF41" s="365">
        <v>17.52</v>
      </c>
      <c r="AG41" s="371">
        <f t="shared" si="7"/>
        <v>0.75999999999999801</v>
      </c>
      <c r="AH41" s="313">
        <v>2</v>
      </c>
      <c r="AJ41" s="341">
        <v>1.83</v>
      </c>
      <c r="AK41" s="341">
        <v>-2.12</v>
      </c>
      <c r="AL41" s="358">
        <f t="shared" si="9"/>
        <v>-3.95</v>
      </c>
      <c r="AM41" s="343">
        <v>4</v>
      </c>
      <c r="AN41" s="341">
        <v>2.42</v>
      </c>
      <c r="AO41" s="359">
        <f t="shared" si="10"/>
        <v>0.58999999999999986</v>
      </c>
      <c r="AP41" s="305">
        <v>1</v>
      </c>
      <c r="AQ41" s="317">
        <v>2.39</v>
      </c>
      <c r="AR41" s="339">
        <f t="shared" si="11"/>
        <v>0.56000000000000005</v>
      </c>
      <c r="AS41" s="305">
        <v>2</v>
      </c>
      <c r="AT41" s="367">
        <v>0.35</v>
      </c>
      <c r="AU41" s="368">
        <f t="shared" si="12"/>
        <v>-1.48</v>
      </c>
      <c r="AV41" s="316">
        <v>3</v>
      </c>
      <c r="AX41" s="303" t="s">
        <v>395</v>
      </c>
      <c r="AY41" s="303" t="s">
        <v>264</v>
      </c>
      <c r="AZ41" s="304" t="s">
        <v>264</v>
      </c>
      <c r="BA41" s="304" t="s">
        <v>264</v>
      </c>
      <c r="BB41" s="303" t="s">
        <v>264</v>
      </c>
      <c r="BC41" s="304" t="s">
        <v>264</v>
      </c>
      <c r="BD41" s="304" t="s">
        <v>264</v>
      </c>
      <c r="BE41" s="303" t="s">
        <v>264</v>
      </c>
      <c r="BF41" s="304" t="s">
        <v>264</v>
      </c>
      <c r="BG41" s="305" t="s">
        <v>264</v>
      </c>
      <c r="BH41" s="303" t="s">
        <v>264</v>
      </c>
      <c r="BI41" s="304" t="s">
        <v>264</v>
      </c>
      <c r="BJ41" s="305" t="s">
        <v>264</v>
      </c>
      <c r="BK41" s="434" t="s">
        <v>264</v>
      </c>
      <c r="BL41" s="435" t="s">
        <v>264</v>
      </c>
      <c r="BM41" s="436" t="s">
        <v>264</v>
      </c>
      <c r="BO41" s="303" t="s">
        <v>233</v>
      </c>
      <c r="BP41" s="303" t="s">
        <v>264</v>
      </c>
      <c r="BQ41" s="304" t="s">
        <v>264</v>
      </c>
      <c r="BR41" s="304" t="s">
        <v>264</v>
      </c>
      <c r="BS41" s="303" t="s">
        <v>264</v>
      </c>
      <c r="BT41" s="304" t="s">
        <v>264</v>
      </c>
      <c r="BU41" s="304" t="s">
        <v>264</v>
      </c>
      <c r="BV41" s="476" t="s">
        <v>264</v>
      </c>
      <c r="BW41" s="477" t="s">
        <v>264</v>
      </c>
      <c r="BX41" s="478" t="s">
        <v>264</v>
      </c>
      <c r="BY41" s="303" t="s">
        <v>264</v>
      </c>
      <c r="BZ41" s="304" t="s">
        <v>264</v>
      </c>
      <c r="CA41" s="305" t="s">
        <v>264</v>
      </c>
      <c r="CB41" s="476" t="s">
        <v>264</v>
      </c>
      <c r="CC41" s="477" t="s">
        <v>264</v>
      </c>
      <c r="CD41" s="478" t="s">
        <v>264</v>
      </c>
      <c r="CF41" s="303" t="s">
        <v>233</v>
      </c>
      <c r="CG41" s="434" t="s">
        <v>264</v>
      </c>
      <c r="CH41" s="435" t="s">
        <v>264</v>
      </c>
      <c r="CI41" s="435" t="s">
        <v>264</v>
      </c>
      <c r="CJ41" s="303" t="s">
        <v>264</v>
      </c>
      <c r="CK41" s="304" t="s">
        <v>264</v>
      </c>
      <c r="CL41" s="304" t="s">
        <v>264</v>
      </c>
      <c r="CM41" s="92" t="s">
        <v>264</v>
      </c>
      <c r="CN41" s="93" t="s">
        <v>264</v>
      </c>
      <c r="CO41" s="735" t="s">
        <v>264</v>
      </c>
      <c r="CP41" s="303" t="s">
        <v>264</v>
      </c>
      <c r="CQ41" s="304" t="s">
        <v>264</v>
      </c>
      <c r="CR41" s="305" t="s">
        <v>264</v>
      </c>
      <c r="CT41" s="303" t="s">
        <v>233</v>
      </c>
      <c r="CU41" s="303" t="s">
        <v>264</v>
      </c>
      <c r="CV41" s="304" t="s">
        <v>264</v>
      </c>
      <c r="CW41" s="304" t="s">
        <v>264</v>
      </c>
      <c r="CX41" s="303" t="s">
        <v>264</v>
      </c>
      <c r="CY41" s="304" t="s">
        <v>264</v>
      </c>
      <c r="CZ41" s="304" t="s">
        <v>264</v>
      </c>
      <c r="DA41" s="757" t="s">
        <v>264</v>
      </c>
      <c r="DB41" s="758" t="s">
        <v>264</v>
      </c>
      <c r="DC41" s="759" t="s">
        <v>264</v>
      </c>
      <c r="DD41" s="303" t="s">
        <v>264</v>
      </c>
      <c r="DE41" s="304" t="s">
        <v>264</v>
      </c>
      <c r="DF41" s="305" t="s">
        <v>264</v>
      </c>
      <c r="DG41" s="92" t="s">
        <v>264</v>
      </c>
      <c r="DH41" s="93" t="s">
        <v>264</v>
      </c>
      <c r="DI41" s="735" t="s">
        <v>264</v>
      </c>
      <c r="DK41" s="303">
        <v>0.64</v>
      </c>
      <c r="DL41" s="303">
        <v>0.44</v>
      </c>
      <c r="DM41" s="358" t="e">
        <f t="shared" si="13"/>
        <v>#VALUE!</v>
      </c>
      <c r="DN41" s="304">
        <v>3</v>
      </c>
      <c r="DO41" s="303">
        <v>0.91</v>
      </c>
      <c r="DP41" s="358" t="e">
        <f t="shared" si="14"/>
        <v>#VALUE!</v>
      </c>
      <c r="DQ41" s="304">
        <v>2</v>
      </c>
      <c r="DR41" s="554">
        <v>0.34</v>
      </c>
      <c r="DS41" s="560" t="e">
        <f t="shared" si="15"/>
        <v>#VALUE!</v>
      </c>
      <c r="DT41" s="556">
        <v>4</v>
      </c>
      <c r="DU41" s="303">
        <v>1</v>
      </c>
      <c r="DV41" s="358" t="e">
        <f t="shared" si="16"/>
        <v>#VALUE!</v>
      </c>
      <c r="DW41" s="305">
        <v>1</v>
      </c>
    </row>
    <row r="42" spans="1:127">
      <c r="A42" s="302" t="s">
        <v>432</v>
      </c>
      <c r="C42" s="303">
        <v>16.3</v>
      </c>
      <c r="D42" s="303">
        <v>20.61</v>
      </c>
      <c r="E42" s="304">
        <f t="shared" si="0"/>
        <v>4.3099999999999987</v>
      </c>
      <c r="F42" s="305">
        <v>1</v>
      </c>
      <c r="G42" s="356">
        <v>10.82</v>
      </c>
      <c r="H42" s="306">
        <f t="shared" si="1"/>
        <v>-5.48</v>
      </c>
      <c r="I42" s="345">
        <v>2</v>
      </c>
      <c r="K42" s="303">
        <v>7.57</v>
      </c>
      <c r="L42" s="341">
        <v>7.16</v>
      </c>
      <c r="M42" s="342">
        <f t="shared" si="2"/>
        <v>-0.41000000000000014</v>
      </c>
      <c r="N42" s="343">
        <v>2</v>
      </c>
      <c r="O42" s="303">
        <v>9.11</v>
      </c>
      <c r="P42" s="304">
        <f t="shared" si="3"/>
        <v>1.5399999999999991</v>
      </c>
      <c r="Q42" s="305">
        <v>1</v>
      </c>
      <c r="R42" s="357">
        <v>1.47</v>
      </c>
      <c r="S42" s="309">
        <f t="shared" si="4"/>
        <v>-6.1000000000000005</v>
      </c>
      <c r="T42" s="310">
        <v>3</v>
      </c>
      <c r="V42" s="341">
        <v>8.7899999999999991</v>
      </c>
      <c r="W42" s="341">
        <v>9.19</v>
      </c>
      <c r="X42" s="358">
        <f t="shared" si="5"/>
        <v>0.40000000000000036</v>
      </c>
      <c r="Y42" s="343">
        <v>4</v>
      </c>
      <c r="Z42" s="341">
        <v>9.26</v>
      </c>
      <c r="AA42" s="359">
        <f t="shared" si="8"/>
        <v>0.47000000000000064</v>
      </c>
      <c r="AB42" s="343">
        <v>3</v>
      </c>
      <c r="AC42" s="303">
        <v>9.6300000000000008</v>
      </c>
      <c r="AD42" s="339">
        <f t="shared" si="6"/>
        <v>0.84000000000000163</v>
      </c>
      <c r="AE42" s="318">
        <v>1</v>
      </c>
      <c r="AF42" s="365">
        <v>9.52</v>
      </c>
      <c r="AG42" s="371">
        <f t="shared" si="7"/>
        <v>0.73000000000000043</v>
      </c>
      <c r="AH42" s="326">
        <v>2</v>
      </c>
      <c r="AJ42" s="341">
        <v>2.02</v>
      </c>
      <c r="AK42" s="341">
        <v>-3.84</v>
      </c>
      <c r="AL42" s="358">
        <f t="shared" si="9"/>
        <v>-5.8599999999999994</v>
      </c>
      <c r="AM42" s="343">
        <v>4</v>
      </c>
      <c r="AN42" s="341">
        <v>2.5</v>
      </c>
      <c r="AO42" s="359">
        <f t="shared" si="10"/>
        <v>0.48</v>
      </c>
      <c r="AP42" s="305">
        <v>1</v>
      </c>
      <c r="AQ42" s="303">
        <v>2.25</v>
      </c>
      <c r="AR42" s="339">
        <f t="shared" si="11"/>
        <v>0.22999999999999998</v>
      </c>
      <c r="AS42" s="305">
        <v>2</v>
      </c>
      <c r="AT42" s="367">
        <v>-0.48</v>
      </c>
      <c r="AU42" s="368">
        <f t="shared" si="12"/>
        <v>-2.5</v>
      </c>
      <c r="AV42" s="316">
        <v>3</v>
      </c>
      <c r="AX42" s="303" t="s">
        <v>395</v>
      </c>
      <c r="AY42" s="303" t="s">
        <v>264</v>
      </c>
      <c r="AZ42" s="304" t="s">
        <v>264</v>
      </c>
      <c r="BA42" s="304" t="s">
        <v>264</v>
      </c>
      <c r="BB42" s="303" t="s">
        <v>264</v>
      </c>
      <c r="BC42" s="304" t="s">
        <v>264</v>
      </c>
      <c r="BD42" s="304" t="s">
        <v>264</v>
      </c>
      <c r="BE42" s="303" t="s">
        <v>264</v>
      </c>
      <c r="BF42" s="304" t="s">
        <v>264</v>
      </c>
      <c r="BG42" s="305" t="s">
        <v>264</v>
      </c>
      <c r="BH42" s="303" t="s">
        <v>264</v>
      </c>
      <c r="BI42" s="304" t="s">
        <v>264</v>
      </c>
      <c r="BJ42" s="305" t="s">
        <v>264</v>
      </c>
      <c r="BK42" s="434" t="s">
        <v>264</v>
      </c>
      <c r="BL42" s="435" t="s">
        <v>264</v>
      </c>
      <c r="BM42" s="436" t="s">
        <v>264</v>
      </c>
      <c r="BO42" s="303" t="s">
        <v>233</v>
      </c>
      <c r="BP42" s="303" t="s">
        <v>264</v>
      </c>
      <c r="BQ42" s="304" t="s">
        <v>264</v>
      </c>
      <c r="BR42" s="304" t="s">
        <v>264</v>
      </c>
      <c r="BS42" s="303" t="s">
        <v>264</v>
      </c>
      <c r="BT42" s="304" t="s">
        <v>264</v>
      </c>
      <c r="BU42" s="304" t="s">
        <v>264</v>
      </c>
      <c r="BV42" s="476" t="s">
        <v>264</v>
      </c>
      <c r="BW42" s="477" t="s">
        <v>264</v>
      </c>
      <c r="BX42" s="478" t="s">
        <v>264</v>
      </c>
      <c r="BY42" s="303" t="s">
        <v>264</v>
      </c>
      <c r="BZ42" s="304" t="s">
        <v>264</v>
      </c>
      <c r="CA42" s="305" t="s">
        <v>264</v>
      </c>
      <c r="CB42" s="476" t="s">
        <v>264</v>
      </c>
      <c r="CC42" s="477" t="s">
        <v>264</v>
      </c>
      <c r="CD42" s="478" t="s">
        <v>264</v>
      </c>
      <c r="CF42" s="303" t="s">
        <v>233</v>
      </c>
      <c r="CG42" s="434" t="s">
        <v>264</v>
      </c>
      <c r="CH42" s="435" t="s">
        <v>264</v>
      </c>
      <c r="CI42" s="435" t="s">
        <v>264</v>
      </c>
      <c r="CJ42" s="303" t="s">
        <v>264</v>
      </c>
      <c r="CK42" s="304" t="s">
        <v>264</v>
      </c>
      <c r="CL42" s="304" t="s">
        <v>264</v>
      </c>
      <c r="CM42" s="92" t="s">
        <v>264</v>
      </c>
      <c r="CN42" s="93" t="s">
        <v>264</v>
      </c>
      <c r="CO42" s="735" t="s">
        <v>264</v>
      </c>
      <c r="CP42" s="303" t="s">
        <v>264</v>
      </c>
      <c r="CQ42" s="304" t="s">
        <v>264</v>
      </c>
      <c r="CR42" s="305" t="s">
        <v>264</v>
      </c>
      <c r="CT42" s="303" t="s">
        <v>233</v>
      </c>
      <c r="CU42" s="303" t="s">
        <v>264</v>
      </c>
      <c r="CV42" s="304" t="s">
        <v>264</v>
      </c>
      <c r="CW42" s="304" t="s">
        <v>264</v>
      </c>
      <c r="CX42" s="303" t="s">
        <v>264</v>
      </c>
      <c r="CY42" s="304" t="s">
        <v>264</v>
      </c>
      <c r="CZ42" s="304" t="s">
        <v>264</v>
      </c>
      <c r="DA42" s="757" t="s">
        <v>264</v>
      </c>
      <c r="DB42" s="758" t="s">
        <v>264</v>
      </c>
      <c r="DC42" s="759" t="s">
        <v>264</v>
      </c>
      <c r="DD42" s="303" t="s">
        <v>264</v>
      </c>
      <c r="DE42" s="304" t="s">
        <v>264</v>
      </c>
      <c r="DF42" s="305" t="s">
        <v>264</v>
      </c>
      <c r="DG42" s="92" t="s">
        <v>264</v>
      </c>
      <c r="DH42" s="93" t="s">
        <v>264</v>
      </c>
      <c r="DI42" s="735" t="s">
        <v>264</v>
      </c>
      <c r="DK42" s="303">
        <v>0.83</v>
      </c>
      <c r="DL42" s="303">
        <v>-0.06</v>
      </c>
      <c r="DM42" s="358" t="e">
        <f t="shared" si="13"/>
        <v>#VALUE!</v>
      </c>
      <c r="DN42" s="304">
        <v>3</v>
      </c>
      <c r="DO42" s="303">
        <v>0.33</v>
      </c>
      <c r="DP42" s="358" t="e">
        <f t="shared" si="14"/>
        <v>#VALUE!</v>
      </c>
      <c r="DQ42" s="304">
        <v>2</v>
      </c>
      <c r="DR42" s="554">
        <v>-0.34</v>
      </c>
      <c r="DS42" s="560" t="e">
        <f t="shared" si="15"/>
        <v>#VALUE!</v>
      </c>
      <c r="DT42" s="556">
        <v>4</v>
      </c>
      <c r="DU42" s="303">
        <v>0.73</v>
      </c>
      <c r="DV42" s="358" t="e">
        <f t="shared" si="16"/>
        <v>#VALUE!</v>
      </c>
      <c r="DW42" s="305">
        <v>1</v>
      </c>
    </row>
    <row r="43" spans="1:127">
      <c r="A43" s="302" t="s">
        <v>433</v>
      </c>
      <c r="C43" s="386">
        <v>20.62</v>
      </c>
      <c r="D43" s="303">
        <v>24.98</v>
      </c>
      <c r="E43" s="304">
        <f t="shared" si="0"/>
        <v>4.3599999999999994</v>
      </c>
      <c r="F43" s="305">
        <v>1</v>
      </c>
      <c r="G43" s="356">
        <v>14.86</v>
      </c>
      <c r="H43" s="306">
        <f t="shared" ref="H43:H52" si="17">G43-C43</f>
        <v>-5.7600000000000016</v>
      </c>
      <c r="I43" s="345">
        <v>2</v>
      </c>
      <c r="K43" s="386">
        <v>9.11</v>
      </c>
      <c r="L43" s="341">
        <v>8.39</v>
      </c>
      <c r="M43" s="342">
        <f t="shared" si="2"/>
        <v>-0.71999999999999886</v>
      </c>
      <c r="N43" s="343">
        <v>2</v>
      </c>
      <c r="O43" s="303">
        <v>9.92</v>
      </c>
      <c r="P43" s="304">
        <f t="shared" si="3"/>
        <v>0.8100000000000005</v>
      </c>
      <c r="Q43" s="305">
        <v>1</v>
      </c>
      <c r="R43" s="357">
        <v>3.24</v>
      </c>
      <c r="S43" s="309">
        <f t="shared" si="4"/>
        <v>-5.8699999999999992</v>
      </c>
      <c r="T43" s="310">
        <v>3</v>
      </c>
      <c r="V43" s="389">
        <v>9.61</v>
      </c>
      <c r="W43" s="341">
        <v>10.1</v>
      </c>
      <c r="X43" s="358">
        <f t="shared" si="5"/>
        <v>0.49000000000000021</v>
      </c>
      <c r="Y43" s="343">
        <v>4</v>
      </c>
      <c r="Z43" s="341">
        <v>10.15</v>
      </c>
      <c r="AA43" s="359">
        <f t="shared" si="8"/>
        <v>0.54000000000000092</v>
      </c>
      <c r="AB43" s="343">
        <v>3</v>
      </c>
      <c r="AC43" s="303">
        <v>10.5</v>
      </c>
      <c r="AD43" s="339">
        <f t="shared" si="6"/>
        <v>0.89000000000000057</v>
      </c>
      <c r="AE43" s="318">
        <v>1</v>
      </c>
      <c r="AF43" s="365">
        <v>10.43</v>
      </c>
      <c r="AG43" s="371">
        <f t="shared" si="7"/>
        <v>0.82000000000000028</v>
      </c>
      <c r="AH43" s="326">
        <v>2</v>
      </c>
      <c r="AJ43" s="341">
        <v>2.21</v>
      </c>
      <c r="AK43" s="341">
        <v>-3.84</v>
      </c>
      <c r="AL43" s="358">
        <f t="shared" si="9"/>
        <v>-6.05</v>
      </c>
      <c r="AM43" s="343">
        <v>4</v>
      </c>
      <c r="AN43" s="341">
        <v>2.04</v>
      </c>
      <c r="AO43" s="359">
        <f t="shared" si="10"/>
        <v>-0.16999999999999993</v>
      </c>
      <c r="AP43" s="305">
        <v>2</v>
      </c>
      <c r="AQ43" s="303">
        <v>2.16</v>
      </c>
      <c r="AR43" s="339">
        <f t="shared" si="11"/>
        <v>-4.9999999999999822E-2</v>
      </c>
      <c r="AS43" s="305">
        <v>1</v>
      </c>
      <c r="AT43" s="367">
        <v>-0.24</v>
      </c>
      <c r="AU43" s="368">
        <f t="shared" si="12"/>
        <v>-2.4500000000000002</v>
      </c>
      <c r="AV43" s="316">
        <v>3</v>
      </c>
      <c r="AX43" s="303" t="s">
        <v>395</v>
      </c>
      <c r="AY43" s="303" t="s">
        <v>264</v>
      </c>
      <c r="AZ43" s="304" t="s">
        <v>264</v>
      </c>
      <c r="BA43" s="304" t="s">
        <v>264</v>
      </c>
      <c r="BB43" s="303" t="s">
        <v>264</v>
      </c>
      <c r="BC43" s="304" t="s">
        <v>264</v>
      </c>
      <c r="BD43" s="304" t="s">
        <v>264</v>
      </c>
      <c r="BE43" s="303" t="s">
        <v>264</v>
      </c>
      <c r="BF43" s="304" t="s">
        <v>264</v>
      </c>
      <c r="BG43" s="305" t="s">
        <v>264</v>
      </c>
      <c r="BH43" s="303" t="s">
        <v>264</v>
      </c>
      <c r="BI43" s="304" t="s">
        <v>264</v>
      </c>
      <c r="BJ43" s="305" t="s">
        <v>264</v>
      </c>
      <c r="BK43" s="434" t="s">
        <v>264</v>
      </c>
      <c r="BL43" s="435" t="s">
        <v>264</v>
      </c>
      <c r="BM43" s="436" t="s">
        <v>264</v>
      </c>
      <c r="BO43" s="303" t="s">
        <v>233</v>
      </c>
      <c r="BP43" s="303" t="s">
        <v>264</v>
      </c>
      <c r="BQ43" s="304" t="s">
        <v>264</v>
      </c>
      <c r="BR43" s="304" t="s">
        <v>264</v>
      </c>
      <c r="BS43" s="303" t="s">
        <v>264</v>
      </c>
      <c r="BT43" s="304" t="s">
        <v>264</v>
      </c>
      <c r="BU43" s="304" t="s">
        <v>264</v>
      </c>
      <c r="BV43" s="476" t="s">
        <v>264</v>
      </c>
      <c r="BW43" s="477" t="s">
        <v>264</v>
      </c>
      <c r="BX43" s="478" t="s">
        <v>264</v>
      </c>
      <c r="BY43" s="303" t="s">
        <v>264</v>
      </c>
      <c r="BZ43" s="304" t="s">
        <v>264</v>
      </c>
      <c r="CA43" s="305" t="s">
        <v>264</v>
      </c>
      <c r="CB43" s="476" t="s">
        <v>264</v>
      </c>
      <c r="CC43" s="477" t="s">
        <v>264</v>
      </c>
      <c r="CD43" s="478" t="s">
        <v>264</v>
      </c>
      <c r="CF43" s="303" t="s">
        <v>233</v>
      </c>
      <c r="CG43" s="434" t="s">
        <v>264</v>
      </c>
      <c r="CH43" s="435" t="s">
        <v>264</v>
      </c>
      <c r="CI43" s="435" t="s">
        <v>264</v>
      </c>
      <c r="CJ43" s="303" t="s">
        <v>264</v>
      </c>
      <c r="CK43" s="304" t="s">
        <v>264</v>
      </c>
      <c r="CL43" s="304" t="s">
        <v>264</v>
      </c>
      <c r="CM43" s="92" t="s">
        <v>264</v>
      </c>
      <c r="CN43" s="93" t="s">
        <v>264</v>
      </c>
      <c r="CO43" s="735" t="s">
        <v>264</v>
      </c>
      <c r="CP43" s="303" t="s">
        <v>264</v>
      </c>
      <c r="CQ43" s="304" t="s">
        <v>264</v>
      </c>
      <c r="CR43" s="305" t="s">
        <v>264</v>
      </c>
      <c r="CT43" s="303" t="s">
        <v>233</v>
      </c>
      <c r="CU43" s="303" t="s">
        <v>264</v>
      </c>
      <c r="CV43" s="304" t="s">
        <v>264</v>
      </c>
      <c r="CW43" s="304" t="s">
        <v>264</v>
      </c>
      <c r="CX43" s="303" t="s">
        <v>264</v>
      </c>
      <c r="CY43" s="304" t="s">
        <v>264</v>
      </c>
      <c r="CZ43" s="304" t="s">
        <v>264</v>
      </c>
      <c r="DA43" s="757" t="s">
        <v>264</v>
      </c>
      <c r="DB43" s="758" t="s">
        <v>264</v>
      </c>
      <c r="DC43" s="759" t="s">
        <v>264</v>
      </c>
      <c r="DD43" s="303" t="s">
        <v>264</v>
      </c>
      <c r="DE43" s="304" t="s">
        <v>264</v>
      </c>
      <c r="DF43" s="305" t="s">
        <v>264</v>
      </c>
      <c r="DG43" s="92" t="s">
        <v>264</v>
      </c>
      <c r="DH43" s="93" t="s">
        <v>264</v>
      </c>
      <c r="DI43" s="735" t="s">
        <v>264</v>
      </c>
      <c r="DK43" s="303">
        <v>1.02</v>
      </c>
      <c r="DL43" s="303">
        <v>-0.28999999999999998</v>
      </c>
      <c r="DM43" s="358" t="e">
        <f t="shared" si="13"/>
        <v>#VALUE!</v>
      </c>
      <c r="DN43" s="304">
        <v>3</v>
      </c>
      <c r="DO43" s="303">
        <v>-0.34</v>
      </c>
      <c r="DP43" s="358" t="e">
        <f t="shared" si="14"/>
        <v>#VALUE!</v>
      </c>
      <c r="DQ43" s="304">
        <v>4</v>
      </c>
      <c r="DR43" s="554">
        <v>-0.11</v>
      </c>
      <c r="DS43" s="560" t="e">
        <f t="shared" si="15"/>
        <v>#VALUE!</v>
      </c>
      <c r="DT43" s="556">
        <v>2</v>
      </c>
      <c r="DU43" s="303">
        <v>0.7</v>
      </c>
      <c r="DV43" s="358" t="e">
        <f t="shared" si="16"/>
        <v>#VALUE!</v>
      </c>
      <c r="DW43" s="305">
        <v>1</v>
      </c>
    </row>
    <row r="44" spans="1:127">
      <c r="A44" s="302" t="s">
        <v>434</v>
      </c>
      <c r="C44" s="386">
        <v>13.91</v>
      </c>
      <c r="D44" s="303">
        <v>18.62</v>
      </c>
      <c r="E44" s="304">
        <f t="shared" si="0"/>
        <v>4.7100000000000009</v>
      </c>
      <c r="F44" s="305">
        <v>1</v>
      </c>
      <c r="G44" s="356">
        <v>9.16</v>
      </c>
      <c r="H44" s="306">
        <f t="shared" si="17"/>
        <v>-4.75</v>
      </c>
      <c r="I44" s="345">
        <v>2</v>
      </c>
      <c r="K44" s="386">
        <v>11.32</v>
      </c>
      <c r="L44" s="389">
        <v>10.28</v>
      </c>
      <c r="M44" s="342">
        <f t="shared" si="2"/>
        <v>-1.0400000000000009</v>
      </c>
      <c r="N44" s="343">
        <v>2</v>
      </c>
      <c r="O44" s="303">
        <v>11.68</v>
      </c>
      <c r="P44" s="304">
        <f t="shared" si="3"/>
        <v>0.35999999999999943</v>
      </c>
      <c r="Q44" s="305">
        <v>1</v>
      </c>
      <c r="R44" s="391">
        <v>4.92</v>
      </c>
      <c r="S44" s="309">
        <f t="shared" si="4"/>
        <v>-6.4</v>
      </c>
      <c r="T44" s="310">
        <v>3</v>
      </c>
      <c r="V44" s="389">
        <v>1.77</v>
      </c>
      <c r="W44" s="389">
        <v>2.2599999999999998</v>
      </c>
      <c r="X44" s="358">
        <f t="shared" si="5"/>
        <v>0.48999999999999977</v>
      </c>
      <c r="Y44" s="343">
        <v>3</v>
      </c>
      <c r="Z44" s="389">
        <v>2.2400000000000002</v>
      </c>
      <c r="AA44" s="359">
        <f t="shared" si="8"/>
        <v>0.4700000000000002</v>
      </c>
      <c r="AB44" s="343">
        <v>4</v>
      </c>
      <c r="AC44" s="390">
        <v>2.63</v>
      </c>
      <c r="AD44" s="339">
        <f t="shared" si="6"/>
        <v>0.85999999999999988</v>
      </c>
      <c r="AE44" s="305">
        <v>1</v>
      </c>
      <c r="AF44" s="365">
        <v>2.58</v>
      </c>
      <c r="AG44" s="371">
        <f t="shared" si="7"/>
        <v>0.81</v>
      </c>
      <c r="AH44" s="313">
        <v>2</v>
      </c>
      <c r="AJ44" s="341">
        <v>2.41</v>
      </c>
      <c r="AK44" s="341">
        <v>-3.53</v>
      </c>
      <c r="AL44" s="358">
        <f t="shared" si="9"/>
        <v>-5.9399999999999995</v>
      </c>
      <c r="AM44" s="343">
        <v>4</v>
      </c>
      <c r="AN44" s="341">
        <v>1.26</v>
      </c>
      <c r="AO44" s="359">
        <f t="shared" si="10"/>
        <v>-1.1500000000000001</v>
      </c>
      <c r="AP44" s="305">
        <v>2</v>
      </c>
      <c r="AQ44" s="303">
        <v>2.54</v>
      </c>
      <c r="AR44" s="339">
        <f t="shared" si="11"/>
        <v>0.12999999999999989</v>
      </c>
      <c r="AS44" s="305">
        <v>1</v>
      </c>
      <c r="AT44" s="367">
        <v>0.01</v>
      </c>
      <c r="AU44" s="368">
        <f t="shared" si="12"/>
        <v>-2.4000000000000004</v>
      </c>
      <c r="AV44" s="316">
        <v>3</v>
      </c>
      <c r="AX44" s="303" t="s">
        <v>395</v>
      </c>
      <c r="AY44" s="303" t="s">
        <v>264</v>
      </c>
      <c r="AZ44" s="304" t="s">
        <v>264</v>
      </c>
      <c r="BA44" s="304" t="s">
        <v>264</v>
      </c>
      <c r="BB44" s="303" t="s">
        <v>264</v>
      </c>
      <c r="BC44" s="304" t="s">
        <v>264</v>
      </c>
      <c r="BD44" s="304" t="s">
        <v>264</v>
      </c>
      <c r="BE44" s="303" t="s">
        <v>264</v>
      </c>
      <c r="BF44" s="304" t="s">
        <v>264</v>
      </c>
      <c r="BG44" s="305" t="s">
        <v>264</v>
      </c>
      <c r="BH44" s="303" t="s">
        <v>264</v>
      </c>
      <c r="BI44" s="304" t="s">
        <v>264</v>
      </c>
      <c r="BJ44" s="305" t="s">
        <v>264</v>
      </c>
      <c r="BK44" s="434" t="s">
        <v>264</v>
      </c>
      <c r="BL44" s="435" t="s">
        <v>264</v>
      </c>
      <c r="BM44" s="436" t="s">
        <v>264</v>
      </c>
      <c r="BO44" s="303" t="s">
        <v>233</v>
      </c>
      <c r="BP44" s="303" t="s">
        <v>264</v>
      </c>
      <c r="BQ44" s="304" t="s">
        <v>264</v>
      </c>
      <c r="BR44" s="304" t="s">
        <v>264</v>
      </c>
      <c r="BS44" s="303" t="s">
        <v>264</v>
      </c>
      <c r="BT44" s="304" t="s">
        <v>264</v>
      </c>
      <c r="BU44" s="304" t="s">
        <v>264</v>
      </c>
      <c r="BV44" s="476" t="s">
        <v>264</v>
      </c>
      <c r="BW44" s="477" t="s">
        <v>264</v>
      </c>
      <c r="BX44" s="478" t="s">
        <v>264</v>
      </c>
      <c r="BY44" s="303" t="s">
        <v>264</v>
      </c>
      <c r="BZ44" s="304" t="s">
        <v>264</v>
      </c>
      <c r="CA44" s="305" t="s">
        <v>264</v>
      </c>
      <c r="CB44" s="476" t="s">
        <v>264</v>
      </c>
      <c r="CC44" s="477" t="s">
        <v>264</v>
      </c>
      <c r="CD44" s="478" t="s">
        <v>264</v>
      </c>
      <c r="CF44" s="303" t="s">
        <v>233</v>
      </c>
      <c r="CG44" s="434" t="s">
        <v>264</v>
      </c>
      <c r="CH44" s="435" t="s">
        <v>264</v>
      </c>
      <c r="CI44" s="435" t="s">
        <v>264</v>
      </c>
      <c r="CJ44" s="303" t="s">
        <v>264</v>
      </c>
      <c r="CK44" s="304" t="s">
        <v>264</v>
      </c>
      <c r="CL44" s="304" t="s">
        <v>264</v>
      </c>
      <c r="CM44" s="92" t="s">
        <v>264</v>
      </c>
      <c r="CN44" s="93" t="s">
        <v>264</v>
      </c>
      <c r="CO44" s="735" t="s">
        <v>264</v>
      </c>
      <c r="CP44" s="303" t="s">
        <v>264</v>
      </c>
      <c r="CQ44" s="304" t="s">
        <v>264</v>
      </c>
      <c r="CR44" s="305" t="s">
        <v>264</v>
      </c>
      <c r="CT44" s="303" t="s">
        <v>233</v>
      </c>
      <c r="CU44" s="303" t="s">
        <v>264</v>
      </c>
      <c r="CV44" s="304" t="s">
        <v>264</v>
      </c>
      <c r="CW44" s="304" t="s">
        <v>264</v>
      </c>
      <c r="CX44" s="303" t="s">
        <v>264</v>
      </c>
      <c r="CY44" s="304" t="s">
        <v>264</v>
      </c>
      <c r="CZ44" s="304" t="s">
        <v>264</v>
      </c>
      <c r="DA44" s="757" t="s">
        <v>264</v>
      </c>
      <c r="DB44" s="758" t="s">
        <v>264</v>
      </c>
      <c r="DC44" s="759" t="s">
        <v>264</v>
      </c>
      <c r="DD44" s="303" t="s">
        <v>264</v>
      </c>
      <c r="DE44" s="304" t="s">
        <v>264</v>
      </c>
      <c r="DF44" s="305" t="s">
        <v>264</v>
      </c>
      <c r="DG44" s="92" t="s">
        <v>264</v>
      </c>
      <c r="DH44" s="93" t="s">
        <v>264</v>
      </c>
      <c r="DI44" s="735" t="s">
        <v>264</v>
      </c>
      <c r="DK44" s="303">
        <v>1.22</v>
      </c>
      <c r="DL44" s="303">
        <v>0.63</v>
      </c>
      <c r="DM44" s="358" t="e">
        <f t="shared" si="13"/>
        <v>#VALUE!</v>
      </c>
      <c r="DN44" s="304">
        <v>2</v>
      </c>
      <c r="DO44" s="303">
        <v>-0.54</v>
      </c>
      <c r="DP44" s="358" t="e">
        <f t="shared" si="14"/>
        <v>#VALUE!</v>
      </c>
      <c r="DQ44" s="304">
        <v>4</v>
      </c>
      <c r="DR44" s="554">
        <v>0.17</v>
      </c>
      <c r="DS44" s="560" t="e">
        <f t="shared" si="15"/>
        <v>#VALUE!</v>
      </c>
      <c r="DT44" s="556">
        <v>3</v>
      </c>
      <c r="DU44" s="303">
        <v>1.07</v>
      </c>
      <c r="DV44" s="358" t="e">
        <f t="shared" si="16"/>
        <v>#VALUE!</v>
      </c>
      <c r="DW44" s="305">
        <v>1</v>
      </c>
    </row>
    <row r="45" spans="1:127">
      <c r="A45" s="302" t="s">
        <v>447</v>
      </c>
      <c r="C45" s="386">
        <v>26.29</v>
      </c>
      <c r="D45" s="386">
        <v>31.79</v>
      </c>
      <c r="E45" s="304">
        <f t="shared" si="0"/>
        <v>5.5</v>
      </c>
      <c r="F45" s="305">
        <v>1</v>
      </c>
      <c r="G45" s="401">
        <v>21.21</v>
      </c>
      <c r="H45" s="306">
        <f t="shared" si="17"/>
        <v>-5.0799999999999983</v>
      </c>
      <c r="I45" s="345">
        <v>2</v>
      </c>
      <c r="K45" s="386">
        <v>14.11</v>
      </c>
      <c r="L45" s="386">
        <v>13.21</v>
      </c>
      <c r="M45" s="342">
        <f t="shared" si="2"/>
        <v>-0.89999999999999858</v>
      </c>
      <c r="N45" s="343">
        <v>2</v>
      </c>
      <c r="O45" s="303">
        <v>14.98</v>
      </c>
      <c r="P45" s="304">
        <f t="shared" si="3"/>
        <v>0.87000000000000099</v>
      </c>
      <c r="Q45" s="305">
        <v>1</v>
      </c>
      <c r="R45" s="397">
        <v>7.52</v>
      </c>
      <c r="S45" s="309">
        <f t="shared" si="4"/>
        <v>-6.59</v>
      </c>
      <c r="T45" s="310">
        <v>3</v>
      </c>
      <c r="U45" s="398"/>
      <c r="V45" s="386">
        <v>9.7799999999999994</v>
      </c>
      <c r="W45" s="386">
        <v>10.36</v>
      </c>
      <c r="X45" s="358">
        <f t="shared" si="5"/>
        <v>0.58000000000000007</v>
      </c>
      <c r="Y45" s="343">
        <v>4</v>
      </c>
      <c r="Z45" s="386">
        <v>10.4</v>
      </c>
      <c r="AA45" s="359">
        <f t="shared" si="8"/>
        <v>0.62000000000000099</v>
      </c>
      <c r="AB45" s="343">
        <v>3</v>
      </c>
      <c r="AC45" s="396">
        <v>10.73</v>
      </c>
      <c r="AD45" s="339">
        <f t="shared" si="6"/>
        <v>0.95000000000000107</v>
      </c>
      <c r="AE45" s="305">
        <v>1</v>
      </c>
      <c r="AF45" s="402">
        <v>10.67</v>
      </c>
      <c r="AG45" s="371">
        <f t="shared" si="7"/>
        <v>0.89000000000000057</v>
      </c>
      <c r="AH45" s="313">
        <v>2</v>
      </c>
      <c r="AI45" s="398"/>
      <c r="AJ45" s="303">
        <v>2.61</v>
      </c>
      <c r="AK45" s="303">
        <v>-0.04</v>
      </c>
      <c r="AL45" s="358">
        <f t="shared" si="9"/>
        <v>-2.65</v>
      </c>
      <c r="AM45" s="343">
        <v>4</v>
      </c>
      <c r="AN45" s="303">
        <v>2.5</v>
      </c>
      <c r="AO45" s="359">
        <f t="shared" si="10"/>
        <v>-0.10999999999999988</v>
      </c>
      <c r="AP45" s="305">
        <v>2</v>
      </c>
      <c r="AQ45" s="303">
        <v>3.7</v>
      </c>
      <c r="AR45" s="339">
        <f t="shared" si="11"/>
        <v>1.0900000000000003</v>
      </c>
      <c r="AS45" s="305">
        <v>1</v>
      </c>
      <c r="AT45" s="314">
        <v>1.19</v>
      </c>
      <c r="AU45" s="368">
        <f>AT45-AJ45</f>
        <v>-1.42</v>
      </c>
      <c r="AV45" s="316">
        <v>3</v>
      </c>
      <c r="AX45" s="303">
        <v>7.0000000000000007E-2</v>
      </c>
      <c r="AY45" s="303">
        <v>1.96</v>
      </c>
      <c r="AZ45" s="339">
        <f>AY45-AX45</f>
        <v>1.89</v>
      </c>
      <c r="BA45" s="304">
        <v>1</v>
      </c>
      <c r="BB45" s="303">
        <v>1.55</v>
      </c>
      <c r="BC45" s="359">
        <f>BB45-AX45</f>
        <v>1.48</v>
      </c>
      <c r="BD45" s="304">
        <v>3</v>
      </c>
      <c r="BE45" s="303">
        <v>0.4</v>
      </c>
      <c r="BF45" s="339">
        <f t="shared" ref="BF45:BF83" si="18">BE45-AX45</f>
        <v>0.33</v>
      </c>
      <c r="BG45" s="305">
        <v>4</v>
      </c>
      <c r="BH45" s="303">
        <v>1.73</v>
      </c>
      <c r="BI45" s="339">
        <f t="shared" ref="BI45:BI83" si="19">BH45-AX45</f>
        <v>1.66</v>
      </c>
      <c r="BJ45" s="305">
        <v>2</v>
      </c>
      <c r="BK45" s="434">
        <v>-0.01</v>
      </c>
      <c r="BL45" s="440">
        <f t="shared" ref="BL45:BL52" si="20">BK45-AX45</f>
        <v>-0.08</v>
      </c>
      <c r="BM45" s="436">
        <v>5</v>
      </c>
      <c r="BO45" s="303"/>
      <c r="BP45" s="303"/>
      <c r="BQ45" s="339"/>
      <c r="BR45" s="304"/>
      <c r="BS45" s="303"/>
      <c r="BT45" s="359"/>
      <c r="BU45" s="304"/>
      <c r="BV45" s="476"/>
      <c r="BW45" s="482"/>
      <c r="BX45" s="478"/>
      <c r="BY45" s="303"/>
      <c r="BZ45" s="339"/>
      <c r="CA45" s="305"/>
      <c r="CB45" s="476"/>
      <c r="CC45" s="482"/>
      <c r="CD45" s="478"/>
      <c r="CF45" s="303"/>
      <c r="CG45" s="434"/>
      <c r="CH45" s="440"/>
      <c r="CI45" s="435"/>
      <c r="CJ45" s="303"/>
      <c r="CK45" s="359"/>
      <c r="CL45" s="304"/>
      <c r="CM45" s="92"/>
      <c r="CN45" s="737"/>
      <c r="CO45" s="735"/>
      <c r="CP45" s="303"/>
      <c r="CQ45" s="339"/>
      <c r="CR45" s="305"/>
      <c r="CT45" s="303"/>
      <c r="CU45" s="303"/>
      <c r="CV45" s="339"/>
      <c r="CW45" s="304"/>
      <c r="CX45" s="303"/>
      <c r="CY45" s="359"/>
      <c r="CZ45" s="304"/>
      <c r="DA45" s="757"/>
      <c r="DB45" s="763"/>
      <c r="DC45" s="759"/>
      <c r="DD45" s="303"/>
      <c r="DE45" s="339"/>
      <c r="DF45" s="305"/>
      <c r="DG45" s="92"/>
      <c r="DH45" s="737"/>
      <c r="DI45" s="735"/>
      <c r="DK45" s="303">
        <v>1.45</v>
      </c>
      <c r="DL45" s="303">
        <v>2.27</v>
      </c>
      <c r="DM45" s="358">
        <f t="shared" si="13"/>
        <v>2.27</v>
      </c>
      <c r="DN45" s="304">
        <v>1</v>
      </c>
      <c r="DO45" s="303">
        <v>1.25</v>
      </c>
      <c r="DP45" s="358">
        <f t="shared" si="14"/>
        <v>1.25</v>
      </c>
      <c r="DQ45" s="304">
        <v>4</v>
      </c>
      <c r="DR45" s="554">
        <v>1.29</v>
      </c>
      <c r="DS45" s="560">
        <f t="shared" si="15"/>
        <v>1.29</v>
      </c>
      <c r="DT45" s="556">
        <v>3</v>
      </c>
      <c r="DU45" s="303">
        <v>2.13</v>
      </c>
      <c r="DV45" s="358">
        <f t="shared" si="16"/>
        <v>2.13</v>
      </c>
      <c r="DW45" s="305">
        <v>2</v>
      </c>
    </row>
    <row r="46" spans="1:127">
      <c r="A46" s="302" t="s">
        <v>448</v>
      </c>
      <c r="C46" s="386">
        <v>26.1</v>
      </c>
      <c r="D46" s="386">
        <v>32.229999999999997</v>
      </c>
      <c r="E46" s="304">
        <f t="shared" si="0"/>
        <v>6.1299999999999955</v>
      </c>
      <c r="F46" s="305">
        <v>1</v>
      </c>
      <c r="G46" s="401">
        <v>21.41</v>
      </c>
      <c r="H46" s="306">
        <f t="shared" si="17"/>
        <v>-4.6900000000000013</v>
      </c>
      <c r="I46" s="345">
        <v>2</v>
      </c>
      <c r="J46" s="355"/>
      <c r="K46" s="386">
        <v>13.66</v>
      </c>
      <c r="L46" s="389">
        <v>12.96</v>
      </c>
      <c r="M46" s="342">
        <f t="shared" si="2"/>
        <v>-0.69999999999999929</v>
      </c>
      <c r="N46" s="343">
        <v>2</v>
      </c>
      <c r="O46" s="303">
        <v>14.35</v>
      </c>
      <c r="P46" s="304">
        <f t="shared" si="3"/>
        <v>0.6899999999999995</v>
      </c>
      <c r="Q46" s="305">
        <v>1</v>
      </c>
      <c r="R46" s="391">
        <v>7.27</v>
      </c>
      <c r="S46" s="309">
        <f t="shared" si="4"/>
        <v>-6.3900000000000006</v>
      </c>
      <c r="T46" s="310">
        <v>3</v>
      </c>
      <c r="V46" s="389">
        <v>12.08</v>
      </c>
      <c r="W46" s="341">
        <v>12.65</v>
      </c>
      <c r="X46" s="358">
        <f t="shared" si="5"/>
        <v>0.57000000000000028</v>
      </c>
      <c r="Y46" s="343">
        <v>3</v>
      </c>
      <c r="Z46" s="341">
        <v>12.65</v>
      </c>
      <c r="AA46" s="359">
        <f t="shared" si="8"/>
        <v>0.57000000000000028</v>
      </c>
      <c r="AB46" s="343">
        <v>3</v>
      </c>
      <c r="AC46" s="303">
        <v>13.04</v>
      </c>
      <c r="AD46" s="339">
        <f t="shared" si="6"/>
        <v>0.95999999999999908</v>
      </c>
      <c r="AE46" s="318">
        <v>1</v>
      </c>
      <c r="AF46" s="365">
        <v>12.95</v>
      </c>
      <c r="AG46" s="371">
        <f t="shared" si="7"/>
        <v>0.86999999999999922</v>
      </c>
      <c r="AH46" s="326">
        <v>2</v>
      </c>
      <c r="AJ46" s="341">
        <v>2.8</v>
      </c>
      <c r="AK46" s="341">
        <v>1.69</v>
      </c>
      <c r="AL46" s="358">
        <f t="shared" si="9"/>
        <v>-1.1099999999999999</v>
      </c>
      <c r="AM46" s="343">
        <v>4</v>
      </c>
      <c r="AN46" s="341">
        <v>3.3</v>
      </c>
      <c r="AO46" s="359">
        <f t="shared" si="10"/>
        <v>0.5</v>
      </c>
      <c r="AP46" s="305">
        <v>2</v>
      </c>
      <c r="AQ46" s="390">
        <v>4.21</v>
      </c>
      <c r="AR46" s="339">
        <f t="shared" si="11"/>
        <v>1.4100000000000001</v>
      </c>
      <c r="AS46" s="305">
        <v>1</v>
      </c>
      <c r="AT46" s="367">
        <v>1.71</v>
      </c>
      <c r="AU46" s="368">
        <f t="shared" si="12"/>
        <v>-1.0899999999999999</v>
      </c>
      <c r="AV46" s="316">
        <v>3</v>
      </c>
      <c r="AX46" s="341">
        <v>0.27</v>
      </c>
      <c r="AY46" s="341">
        <v>4.4000000000000004</v>
      </c>
      <c r="AZ46" s="339">
        <f>AY46-AX46</f>
        <v>4.1300000000000008</v>
      </c>
      <c r="BA46" s="343">
        <v>1</v>
      </c>
      <c r="BB46" s="341">
        <v>4.1399999999999997</v>
      </c>
      <c r="BC46" s="359">
        <f t="shared" ref="BC46:BC83" si="21">BB46-AX46</f>
        <v>3.8699999999999997</v>
      </c>
      <c r="BD46" s="305">
        <v>2</v>
      </c>
      <c r="BE46" s="390">
        <v>0.9</v>
      </c>
      <c r="BF46" s="339">
        <f t="shared" si="18"/>
        <v>0.63</v>
      </c>
      <c r="BG46" s="305">
        <v>4</v>
      </c>
      <c r="BH46" s="390">
        <v>3.45</v>
      </c>
      <c r="BI46" s="339">
        <f t="shared" si="19"/>
        <v>3.18</v>
      </c>
      <c r="BJ46" s="305">
        <v>3</v>
      </c>
      <c r="BK46" s="443">
        <v>0.12</v>
      </c>
      <c r="BL46" s="440">
        <f t="shared" si="20"/>
        <v>-0.15000000000000002</v>
      </c>
      <c r="BM46" s="436">
        <v>5</v>
      </c>
      <c r="BO46" s="341"/>
      <c r="BP46" s="341"/>
      <c r="BQ46" s="339"/>
      <c r="BR46" s="343"/>
      <c r="BS46" s="341"/>
      <c r="BT46" s="359"/>
      <c r="BU46" s="305"/>
      <c r="BV46" s="485"/>
      <c r="BW46" s="482"/>
      <c r="BX46" s="478"/>
      <c r="BY46" s="390"/>
      <c r="BZ46" s="339"/>
      <c r="CA46" s="305"/>
      <c r="CB46" s="485"/>
      <c r="CC46" s="482"/>
      <c r="CD46" s="478"/>
      <c r="CF46" s="341"/>
      <c r="CG46" s="441"/>
      <c r="CH46" s="440"/>
      <c r="CI46" s="746"/>
      <c r="CJ46" s="341"/>
      <c r="CK46" s="359"/>
      <c r="CL46" s="305"/>
      <c r="CM46" s="740"/>
      <c r="CN46" s="737"/>
      <c r="CO46" s="735"/>
      <c r="CP46" s="390"/>
      <c r="CQ46" s="339"/>
      <c r="CR46" s="305"/>
      <c r="CT46" s="341"/>
      <c r="CU46" s="341"/>
      <c r="CV46" s="339"/>
      <c r="CW46" s="343"/>
      <c r="CX46" s="341"/>
      <c r="CY46" s="359"/>
      <c r="CZ46" s="305"/>
      <c r="DA46" s="766"/>
      <c r="DB46" s="763"/>
      <c r="DC46" s="759"/>
      <c r="DD46" s="390"/>
      <c r="DE46" s="339"/>
      <c r="DF46" s="305"/>
      <c r="DG46" s="740"/>
      <c r="DH46" s="737"/>
      <c r="DI46" s="735"/>
      <c r="DK46" s="341">
        <v>1.61</v>
      </c>
      <c r="DL46" s="341">
        <v>2.7</v>
      </c>
      <c r="DM46" s="358">
        <f t="shared" si="13"/>
        <v>2.7</v>
      </c>
      <c r="DN46" s="343">
        <v>1</v>
      </c>
      <c r="DO46" s="341">
        <v>2.1</v>
      </c>
      <c r="DP46" s="358">
        <f t="shared" si="14"/>
        <v>2.1</v>
      </c>
      <c r="DQ46" s="305">
        <v>3</v>
      </c>
      <c r="DR46" s="563">
        <v>1.59</v>
      </c>
      <c r="DS46" s="560">
        <f t="shared" si="15"/>
        <v>1.59</v>
      </c>
      <c r="DT46" s="556">
        <v>4</v>
      </c>
      <c r="DU46" s="390">
        <v>2.58</v>
      </c>
      <c r="DV46" s="358">
        <f t="shared" si="16"/>
        <v>2.58</v>
      </c>
      <c r="DW46" s="305">
        <v>2</v>
      </c>
    </row>
    <row r="47" spans="1:127">
      <c r="A47" s="302" t="s">
        <v>449</v>
      </c>
      <c r="C47" s="386">
        <v>30.53</v>
      </c>
      <c r="D47" s="386">
        <v>36.869999999999997</v>
      </c>
      <c r="E47" s="304">
        <f t="shared" si="0"/>
        <v>6.3399999999999963</v>
      </c>
      <c r="F47" s="305">
        <v>1</v>
      </c>
      <c r="G47" s="404">
        <v>26.15</v>
      </c>
      <c r="H47" s="306">
        <f t="shared" si="17"/>
        <v>-4.3800000000000026</v>
      </c>
      <c r="I47" s="345">
        <v>2</v>
      </c>
      <c r="J47" s="355"/>
      <c r="K47" s="386">
        <v>14.43</v>
      </c>
      <c r="L47" s="389">
        <v>13.24</v>
      </c>
      <c r="M47" s="342">
        <f t="shared" si="2"/>
        <v>-1.1899999999999995</v>
      </c>
      <c r="N47" s="343">
        <v>2</v>
      </c>
      <c r="O47" s="303">
        <v>15.13</v>
      </c>
      <c r="P47" s="304">
        <f t="shared" si="3"/>
        <v>0.70000000000000107</v>
      </c>
      <c r="Q47" s="305">
        <v>1</v>
      </c>
      <c r="R47" s="391">
        <v>7.25</v>
      </c>
      <c r="S47" s="309">
        <f t="shared" ref="S47:S52" si="22">R47-K47</f>
        <v>-7.18</v>
      </c>
      <c r="T47" s="310">
        <v>3</v>
      </c>
      <c r="V47" s="389">
        <v>12.02</v>
      </c>
      <c r="W47" s="389">
        <v>12.67</v>
      </c>
      <c r="X47" s="358">
        <f t="shared" si="5"/>
        <v>0.65000000000000036</v>
      </c>
      <c r="Y47" s="343">
        <v>3</v>
      </c>
      <c r="Z47" s="389">
        <v>12.56</v>
      </c>
      <c r="AA47" s="359">
        <f t="shared" si="8"/>
        <v>0.54000000000000092</v>
      </c>
      <c r="AB47" s="343">
        <v>4</v>
      </c>
      <c r="AC47" s="386">
        <v>13.03</v>
      </c>
      <c r="AD47" s="339">
        <f t="shared" si="6"/>
        <v>1.0099999999999998</v>
      </c>
      <c r="AE47" s="318">
        <v>1</v>
      </c>
      <c r="AF47" s="446">
        <v>12.94</v>
      </c>
      <c r="AG47" s="371">
        <f t="shared" si="7"/>
        <v>0.91999999999999993</v>
      </c>
      <c r="AH47" s="326">
        <v>2</v>
      </c>
      <c r="AJ47" s="341">
        <v>3.01</v>
      </c>
      <c r="AK47" s="389">
        <v>3.51</v>
      </c>
      <c r="AL47" s="358">
        <f t="shared" si="9"/>
        <v>0.5</v>
      </c>
      <c r="AM47" s="343">
        <v>3</v>
      </c>
      <c r="AN47" s="389">
        <v>3.68</v>
      </c>
      <c r="AO47" s="359">
        <f t="shared" si="10"/>
        <v>0.67000000000000037</v>
      </c>
      <c r="AP47" s="343">
        <v>2</v>
      </c>
      <c r="AQ47" s="386">
        <v>5.0199999999999996</v>
      </c>
      <c r="AR47" s="339">
        <f t="shared" si="11"/>
        <v>2.0099999999999998</v>
      </c>
      <c r="AS47" s="318">
        <v>1</v>
      </c>
      <c r="AT47" s="367">
        <v>2.11</v>
      </c>
      <c r="AU47" s="368">
        <f t="shared" si="12"/>
        <v>-0.89999999999999991</v>
      </c>
      <c r="AV47" s="329">
        <v>4</v>
      </c>
      <c r="AX47" s="341">
        <v>0.49</v>
      </c>
      <c r="AY47" s="389">
        <v>3.95</v>
      </c>
      <c r="AZ47" s="339">
        <f t="shared" ref="AZ47:AZ83" si="23">AY47-AX47</f>
        <v>3.46</v>
      </c>
      <c r="BA47" s="343">
        <v>3</v>
      </c>
      <c r="BB47" s="389">
        <v>5.01</v>
      </c>
      <c r="BC47" s="359">
        <f t="shared" si="21"/>
        <v>4.5199999999999996</v>
      </c>
      <c r="BD47" s="343">
        <v>2</v>
      </c>
      <c r="BE47" s="386">
        <v>1.1399999999999999</v>
      </c>
      <c r="BF47" s="339">
        <f t="shared" si="18"/>
        <v>0.64999999999999991</v>
      </c>
      <c r="BG47" s="318">
        <v>4</v>
      </c>
      <c r="BH47" s="386">
        <v>5.3</v>
      </c>
      <c r="BI47" s="339">
        <f t="shared" si="19"/>
        <v>4.8099999999999996</v>
      </c>
      <c r="BJ47" s="318">
        <v>1</v>
      </c>
      <c r="BK47" s="444">
        <v>-0.88</v>
      </c>
      <c r="BL47" s="440">
        <f t="shared" si="20"/>
        <v>-1.37</v>
      </c>
      <c r="BM47" s="436">
        <v>5</v>
      </c>
      <c r="BO47" s="341"/>
      <c r="BP47" s="389"/>
      <c r="BQ47" s="339"/>
      <c r="BR47" s="343"/>
      <c r="BS47" s="389"/>
      <c r="BT47" s="359"/>
      <c r="BU47" s="343"/>
      <c r="BV47" s="486"/>
      <c r="BW47" s="482"/>
      <c r="BX47" s="481"/>
      <c r="BY47" s="386"/>
      <c r="BZ47" s="339"/>
      <c r="CA47" s="318"/>
      <c r="CB47" s="486"/>
      <c r="CC47" s="482"/>
      <c r="CD47" s="478"/>
      <c r="CF47" s="341"/>
      <c r="CG47" s="747"/>
      <c r="CH47" s="440"/>
      <c r="CI47" s="746"/>
      <c r="CJ47" s="389"/>
      <c r="CK47" s="359"/>
      <c r="CL47" s="343"/>
      <c r="CM47" s="741"/>
      <c r="CN47" s="737"/>
      <c r="CO47" s="736"/>
      <c r="CP47" s="386"/>
      <c r="CQ47" s="339"/>
      <c r="CR47" s="318"/>
      <c r="CT47" s="341"/>
      <c r="CU47" s="389"/>
      <c r="CV47" s="339"/>
      <c r="CW47" s="343"/>
      <c r="CX47" s="389"/>
      <c r="CY47" s="359"/>
      <c r="CZ47" s="343"/>
      <c r="DA47" s="767"/>
      <c r="DB47" s="763"/>
      <c r="DC47" s="762"/>
      <c r="DD47" s="386"/>
      <c r="DE47" s="339"/>
      <c r="DF47" s="318"/>
      <c r="DG47" s="741"/>
      <c r="DH47" s="737"/>
      <c r="DI47" s="735"/>
      <c r="DK47" s="341">
        <v>1.81</v>
      </c>
      <c r="DL47" s="389">
        <v>3.56</v>
      </c>
      <c r="DM47" s="358">
        <f t="shared" si="13"/>
        <v>3.56</v>
      </c>
      <c r="DN47" s="343">
        <v>1</v>
      </c>
      <c r="DO47" s="389">
        <v>3.02</v>
      </c>
      <c r="DP47" s="358">
        <f t="shared" si="14"/>
        <v>3.02</v>
      </c>
      <c r="DQ47" s="343">
        <v>3</v>
      </c>
      <c r="DR47" s="564">
        <v>1.84</v>
      </c>
      <c r="DS47" s="560">
        <f t="shared" si="15"/>
        <v>1.84</v>
      </c>
      <c r="DT47" s="559">
        <v>4</v>
      </c>
      <c r="DU47" s="386">
        <v>3.34</v>
      </c>
      <c r="DV47" s="358">
        <f t="shared" si="16"/>
        <v>3.34</v>
      </c>
      <c r="DW47" s="318">
        <v>2</v>
      </c>
    </row>
    <row r="48" spans="1:127">
      <c r="A48" s="302" t="s">
        <v>452</v>
      </c>
      <c r="C48" s="303">
        <v>28.8</v>
      </c>
      <c r="D48" s="303">
        <v>35.979999999999997</v>
      </c>
      <c r="E48" s="304">
        <f t="shared" si="0"/>
        <v>7.1799999999999962</v>
      </c>
      <c r="F48" s="305">
        <v>1</v>
      </c>
      <c r="G48" s="356">
        <v>25.47</v>
      </c>
      <c r="H48" s="306">
        <f t="shared" si="17"/>
        <v>-3.3300000000000018</v>
      </c>
      <c r="I48" s="345">
        <v>2</v>
      </c>
      <c r="J48" s="355"/>
      <c r="K48" s="303">
        <v>13.84</v>
      </c>
      <c r="L48" s="341">
        <v>12.95</v>
      </c>
      <c r="M48" s="342">
        <f t="shared" si="2"/>
        <v>-0.89000000000000057</v>
      </c>
      <c r="N48" s="343">
        <v>2</v>
      </c>
      <c r="O48" s="303">
        <v>14.3</v>
      </c>
      <c r="P48" s="462">
        <f t="shared" si="3"/>
        <v>0.46000000000000085</v>
      </c>
      <c r="Q48" s="343">
        <v>1</v>
      </c>
      <c r="R48" s="357">
        <v>6.7</v>
      </c>
      <c r="S48" s="309">
        <f t="shared" si="22"/>
        <v>-7.14</v>
      </c>
      <c r="T48" s="310">
        <v>3</v>
      </c>
      <c r="V48" s="341">
        <v>15.62</v>
      </c>
      <c r="W48" s="341">
        <v>16.309999999999999</v>
      </c>
      <c r="X48" s="358">
        <f t="shared" si="5"/>
        <v>0.6899999999999995</v>
      </c>
      <c r="Y48" s="343">
        <v>3</v>
      </c>
      <c r="Z48" s="341">
        <v>16.28</v>
      </c>
      <c r="AA48" s="359">
        <f t="shared" si="8"/>
        <v>0.66000000000000192</v>
      </c>
      <c r="AB48" s="343">
        <v>4</v>
      </c>
      <c r="AC48" s="317">
        <v>16.57</v>
      </c>
      <c r="AD48" s="339">
        <f t="shared" si="6"/>
        <v>0.95000000000000107</v>
      </c>
      <c r="AE48" s="305">
        <v>2</v>
      </c>
      <c r="AF48" s="365">
        <v>16.59</v>
      </c>
      <c r="AG48" s="371">
        <f t="shared" si="7"/>
        <v>0.97000000000000064</v>
      </c>
      <c r="AH48" s="313">
        <v>1</v>
      </c>
      <c r="AJ48" s="341">
        <v>3.21</v>
      </c>
      <c r="AK48" s="341">
        <v>4.42</v>
      </c>
      <c r="AL48" s="358">
        <f t="shared" si="9"/>
        <v>1.21</v>
      </c>
      <c r="AM48" s="343">
        <v>3</v>
      </c>
      <c r="AN48" s="341">
        <v>3.86</v>
      </c>
      <c r="AO48" s="359">
        <f t="shared" si="10"/>
        <v>0.64999999999999991</v>
      </c>
      <c r="AP48" s="343">
        <v>2</v>
      </c>
      <c r="AQ48" s="303">
        <v>5.69</v>
      </c>
      <c r="AR48" s="339">
        <f t="shared" si="11"/>
        <v>2.4800000000000004</v>
      </c>
      <c r="AS48" s="305">
        <v>1</v>
      </c>
      <c r="AT48" s="367">
        <v>2.4700000000000002</v>
      </c>
      <c r="AU48" s="368">
        <f t="shared" si="12"/>
        <v>-0.73999999999999977</v>
      </c>
      <c r="AV48" s="354">
        <v>4</v>
      </c>
      <c r="AX48" s="341">
        <v>0.7</v>
      </c>
      <c r="AY48" s="341">
        <v>6.32</v>
      </c>
      <c r="AZ48" s="339">
        <f t="shared" si="23"/>
        <v>5.62</v>
      </c>
      <c r="BA48" s="343">
        <v>2</v>
      </c>
      <c r="BB48" s="341">
        <v>7.36</v>
      </c>
      <c r="BC48" s="359">
        <f t="shared" si="21"/>
        <v>6.66</v>
      </c>
      <c r="BD48" s="343">
        <v>1</v>
      </c>
      <c r="BE48" s="303">
        <v>4.05</v>
      </c>
      <c r="BF48" s="339">
        <f t="shared" si="18"/>
        <v>3.3499999999999996</v>
      </c>
      <c r="BG48" s="305">
        <v>4</v>
      </c>
      <c r="BH48" s="303">
        <v>5.78</v>
      </c>
      <c r="BI48" s="339">
        <f t="shared" si="19"/>
        <v>5.08</v>
      </c>
      <c r="BJ48" s="305">
        <v>3</v>
      </c>
      <c r="BK48" s="434">
        <v>-0.08</v>
      </c>
      <c r="BL48" s="440">
        <f t="shared" si="20"/>
        <v>-0.77999999999999992</v>
      </c>
      <c r="BM48" s="436">
        <v>5</v>
      </c>
      <c r="BO48" s="341"/>
      <c r="BP48" s="341"/>
      <c r="BQ48" s="339"/>
      <c r="BR48" s="343"/>
      <c r="BS48" s="341"/>
      <c r="BT48" s="359"/>
      <c r="BU48" s="343"/>
      <c r="BV48" s="476"/>
      <c r="BW48" s="482"/>
      <c r="BX48" s="478"/>
      <c r="BY48" s="303"/>
      <c r="BZ48" s="339"/>
      <c r="CA48" s="305"/>
      <c r="CB48" s="476"/>
      <c r="CC48" s="482"/>
      <c r="CD48" s="478"/>
      <c r="CF48" s="341"/>
      <c r="CG48" s="441"/>
      <c r="CH48" s="440"/>
      <c r="CI48" s="746"/>
      <c r="CJ48" s="341"/>
      <c r="CK48" s="359"/>
      <c r="CL48" s="343"/>
      <c r="CM48" s="92"/>
      <c r="CN48" s="737"/>
      <c r="CO48" s="735"/>
      <c r="CP48" s="303"/>
      <c r="CQ48" s="339"/>
      <c r="CR48" s="305"/>
      <c r="CT48" s="341"/>
      <c r="CU48" s="341"/>
      <c r="CV48" s="339"/>
      <c r="CW48" s="343"/>
      <c r="CX48" s="341"/>
      <c r="CY48" s="359"/>
      <c r="CZ48" s="343"/>
      <c r="DA48" s="757"/>
      <c r="DB48" s="763"/>
      <c r="DC48" s="759"/>
      <c r="DD48" s="303"/>
      <c r="DE48" s="339"/>
      <c r="DF48" s="305"/>
      <c r="DG48" s="92"/>
      <c r="DH48" s="737"/>
      <c r="DI48" s="735"/>
      <c r="DK48" s="341">
        <v>2.0099999999999998</v>
      </c>
      <c r="DL48" s="341">
        <v>4.29</v>
      </c>
      <c r="DM48" s="358">
        <f t="shared" si="13"/>
        <v>4.29</v>
      </c>
      <c r="DN48" s="343">
        <v>1</v>
      </c>
      <c r="DO48" s="341">
        <v>3.79</v>
      </c>
      <c r="DP48" s="358">
        <f t="shared" si="14"/>
        <v>3.79</v>
      </c>
      <c r="DQ48" s="343">
        <v>3</v>
      </c>
      <c r="DR48" s="554">
        <v>2.2799999999999998</v>
      </c>
      <c r="DS48" s="560">
        <f t="shared" si="15"/>
        <v>2.2799999999999998</v>
      </c>
      <c r="DT48" s="556">
        <v>4</v>
      </c>
      <c r="DU48" s="303">
        <v>4</v>
      </c>
      <c r="DV48" s="358">
        <f t="shared" si="16"/>
        <v>4</v>
      </c>
      <c r="DW48" s="305">
        <v>2</v>
      </c>
    </row>
    <row r="49" spans="1:127">
      <c r="A49" s="302" t="s">
        <v>465</v>
      </c>
      <c r="C49" s="386">
        <v>28.43</v>
      </c>
      <c r="D49" s="303">
        <v>37.1</v>
      </c>
      <c r="E49" s="304">
        <f t="shared" si="0"/>
        <v>8.6700000000000017</v>
      </c>
      <c r="F49" s="305">
        <v>1</v>
      </c>
      <c r="G49" s="347">
        <v>25.78</v>
      </c>
      <c r="H49" s="306">
        <f t="shared" si="17"/>
        <v>-2.6499999999999986</v>
      </c>
      <c r="I49" s="345">
        <v>2</v>
      </c>
      <c r="J49" s="355"/>
      <c r="K49" s="303">
        <v>14.37</v>
      </c>
      <c r="L49" s="303">
        <v>12.82</v>
      </c>
      <c r="M49" s="342">
        <f t="shared" si="2"/>
        <v>-1.5499999999999989</v>
      </c>
      <c r="N49" s="343">
        <v>2</v>
      </c>
      <c r="O49" s="341">
        <v>14.45</v>
      </c>
      <c r="P49" s="304">
        <f t="shared" si="3"/>
        <v>8.0000000000000071E-2</v>
      </c>
      <c r="Q49" s="343">
        <v>1</v>
      </c>
      <c r="R49" s="357">
        <v>6.39</v>
      </c>
      <c r="S49" s="309">
        <f t="shared" si="22"/>
        <v>-7.9799999999999995</v>
      </c>
      <c r="T49" s="310">
        <v>3</v>
      </c>
      <c r="V49" s="389">
        <v>7.89</v>
      </c>
      <c r="W49" s="341">
        <v>8.66</v>
      </c>
      <c r="X49" s="358">
        <f t="shared" si="5"/>
        <v>0.77000000000000046</v>
      </c>
      <c r="Y49" s="343">
        <v>3</v>
      </c>
      <c r="Z49" s="341">
        <v>8.6</v>
      </c>
      <c r="AA49" s="359">
        <f t="shared" si="8"/>
        <v>0.71</v>
      </c>
      <c r="AB49" s="343">
        <v>4</v>
      </c>
      <c r="AC49" s="303">
        <v>8.94</v>
      </c>
      <c r="AD49" s="339">
        <f t="shared" si="6"/>
        <v>1.0499999999999998</v>
      </c>
      <c r="AE49" s="305">
        <v>2</v>
      </c>
      <c r="AF49" s="365">
        <v>8.9600000000000009</v>
      </c>
      <c r="AG49" s="371">
        <f t="shared" si="7"/>
        <v>1.0700000000000012</v>
      </c>
      <c r="AH49" s="313">
        <v>1</v>
      </c>
      <c r="AJ49" s="341">
        <v>3.41</v>
      </c>
      <c r="AK49" s="341">
        <v>4.97</v>
      </c>
      <c r="AL49" s="358">
        <f t="shared" si="9"/>
        <v>1.5599999999999996</v>
      </c>
      <c r="AM49" s="343">
        <v>2</v>
      </c>
      <c r="AN49" s="341">
        <v>4.18</v>
      </c>
      <c r="AO49" s="359">
        <f t="shared" si="10"/>
        <v>0.76999999999999957</v>
      </c>
      <c r="AP49" s="343">
        <v>3</v>
      </c>
      <c r="AQ49" s="303">
        <v>6.24</v>
      </c>
      <c r="AR49" s="339">
        <f t="shared" si="11"/>
        <v>2.83</v>
      </c>
      <c r="AS49" s="318">
        <v>1</v>
      </c>
      <c r="AT49" s="367">
        <v>2.79</v>
      </c>
      <c r="AU49" s="368">
        <f t="shared" si="12"/>
        <v>-0.62000000000000011</v>
      </c>
      <c r="AV49" s="316">
        <v>4</v>
      </c>
      <c r="AX49" s="341">
        <v>0.91</v>
      </c>
      <c r="AY49" s="389">
        <v>-0.63</v>
      </c>
      <c r="AZ49" s="339">
        <f t="shared" si="23"/>
        <v>-1.54</v>
      </c>
      <c r="BA49" s="343">
        <v>4</v>
      </c>
      <c r="BB49" s="341">
        <v>4.82</v>
      </c>
      <c r="BC49" s="359">
        <f t="shared" si="21"/>
        <v>3.91</v>
      </c>
      <c r="BD49" s="343">
        <v>1</v>
      </c>
      <c r="BE49" s="303">
        <v>-0.15</v>
      </c>
      <c r="BF49" s="339">
        <f t="shared" si="18"/>
        <v>-1.06</v>
      </c>
      <c r="BG49" s="318">
        <v>3</v>
      </c>
      <c r="BH49" s="303">
        <v>4.53</v>
      </c>
      <c r="BI49" s="339">
        <f t="shared" si="19"/>
        <v>3.62</v>
      </c>
      <c r="BJ49" s="318">
        <v>2</v>
      </c>
      <c r="BK49" s="444">
        <v>-4.1900000000000004</v>
      </c>
      <c r="BL49" s="440">
        <f t="shared" si="20"/>
        <v>-5.1000000000000005</v>
      </c>
      <c r="BM49" s="436">
        <v>5</v>
      </c>
      <c r="BO49" s="341"/>
      <c r="BP49" s="389"/>
      <c r="BQ49" s="339"/>
      <c r="BR49" s="343"/>
      <c r="BS49" s="341"/>
      <c r="BT49" s="359"/>
      <c r="BU49" s="343"/>
      <c r="BV49" s="476"/>
      <c r="BW49" s="482"/>
      <c r="BX49" s="481"/>
      <c r="BY49" s="303"/>
      <c r="BZ49" s="339"/>
      <c r="CA49" s="318"/>
      <c r="CB49" s="486"/>
      <c r="CC49" s="482"/>
      <c r="CD49" s="478"/>
      <c r="CF49" s="341"/>
      <c r="CG49" s="747"/>
      <c r="CH49" s="440"/>
      <c r="CI49" s="746"/>
      <c r="CJ49" s="341"/>
      <c r="CK49" s="359"/>
      <c r="CL49" s="343"/>
      <c r="CM49" s="92"/>
      <c r="CN49" s="737"/>
      <c r="CO49" s="736"/>
      <c r="CP49" s="303"/>
      <c r="CQ49" s="339"/>
      <c r="CR49" s="318"/>
      <c r="CT49" s="341"/>
      <c r="CU49" s="389"/>
      <c r="CV49" s="339"/>
      <c r="CW49" s="343"/>
      <c r="CX49" s="341"/>
      <c r="CY49" s="359"/>
      <c r="CZ49" s="343"/>
      <c r="DA49" s="757"/>
      <c r="DB49" s="763"/>
      <c r="DC49" s="762"/>
      <c r="DD49" s="303"/>
      <c r="DE49" s="339"/>
      <c r="DF49" s="318"/>
      <c r="DG49" s="741"/>
      <c r="DH49" s="737"/>
      <c r="DI49" s="735"/>
      <c r="DK49" s="341">
        <v>2.2000000000000002</v>
      </c>
      <c r="DL49" s="389">
        <v>4.57</v>
      </c>
      <c r="DM49" s="358">
        <f t="shared" si="13"/>
        <v>4.57</v>
      </c>
      <c r="DN49" s="343">
        <v>1</v>
      </c>
      <c r="DO49" s="341">
        <v>3.98</v>
      </c>
      <c r="DP49" s="358">
        <f t="shared" si="14"/>
        <v>3.98</v>
      </c>
      <c r="DQ49" s="343">
        <v>3</v>
      </c>
      <c r="DR49" s="554">
        <v>2.61</v>
      </c>
      <c r="DS49" s="560">
        <f t="shared" si="15"/>
        <v>2.61</v>
      </c>
      <c r="DT49" s="559">
        <v>4</v>
      </c>
      <c r="DU49" s="303">
        <v>4.46</v>
      </c>
      <c r="DV49" s="358">
        <f t="shared" si="16"/>
        <v>4.46</v>
      </c>
      <c r="DW49" s="318">
        <v>2</v>
      </c>
    </row>
    <row r="50" spans="1:127">
      <c r="A50" s="302" t="s">
        <v>469</v>
      </c>
      <c r="C50" s="386">
        <v>30.44</v>
      </c>
      <c r="D50" s="386">
        <v>39.130000000000003</v>
      </c>
      <c r="E50" s="304">
        <f t="shared" si="0"/>
        <v>8.6900000000000013</v>
      </c>
      <c r="F50" s="305">
        <v>1</v>
      </c>
      <c r="G50" s="401">
        <v>28.32</v>
      </c>
      <c r="H50" s="306">
        <f t="shared" si="17"/>
        <v>-2.120000000000001</v>
      </c>
      <c r="I50" s="345">
        <v>2</v>
      </c>
      <c r="J50" s="355"/>
      <c r="K50" s="386">
        <v>18.73</v>
      </c>
      <c r="L50" s="386">
        <v>17.079999999999998</v>
      </c>
      <c r="M50" s="342">
        <f t="shared" si="2"/>
        <v>-1.6500000000000021</v>
      </c>
      <c r="N50" s="343">
        <v>2</v>
      </c>
      <c r="O50" s="386">
        <v>19.39</v>
      </c>
      <c r="P50" s="304">
        <f t="shared" si="3"/>
        <v>0.66000000000000014</v>
      </c>
      <c r="Q50" s="343">
        <v>1</v>
      </c>
      <c r="R50" s="357">
        <v>10.29</v>
      </c>
      <c r="S50" s="309">
        <f t="shared" si="22"/>
        <v>-8.4400000000000013</v>
      </c>
      <c r="T50" s="310">
        <v>3</v>
      </c>
      <c r="V50" s="389">
        <v>14.92</v>
      </c>
      <c r="W50" s="389">
        <v>15.78</v>
      </c>
      <c r="X50" s="358">
        <f t="shared" si="5"/>
        <v>0.85999999999999943</v>
      </c>
      <c r="Y50" s="343">
        <v>3</v>
      </c>
      <c r="Z50" s="389">
        <v>15.78</v>
      </c>
      <c r="AA50" s="359">
        <f t="shared" si="8"/>
        <v>0.85999999999999943</v>
      </c>
      <c r="AB50" s="343">
        <v>4</v>
      </c>
      <c r="AC50" s="386">
        <v>15.98</v>
      </c>
      <c r="AD50" s="339">
        <f t="shared" si="6"/>
        <v>1.0600000000000005</v>
      </c>
      <c r="AE50" s="305">
        <v>2</v>
      </c>
      <c r="AF50" s="365">
        <v>16.09</v>
      </c>
      <c r="AG50" s="371">
        <f t="shared" si="7"/>
        <v>1.17</v>
      </c>
      <c r="AH50" s="313">
        <v>1</v>
      </c>
      <c r="AJ50" s="341">
        <v>3.59</v>
      </c>
      <c r="AK50" s="341">
        <v>7.97</v>
      </c>
      <c r="AL50" s="358">
        <f t="shared" si="9"/>
        <v>4.38</v>
      </c>
      <c r="AM50" s="343">
        <v>1</v>
      </c>
      <c r="AN50" s="341">
        <v>4.33</v>
      </c>
      <c r="AO50" s="359">
        <f t="shared" si="10"/>
        <v>0.74000000000000021</v>
      </c>
      <c r="AP50" s="343">
        <v>3</v>
      </c>
      <c r="AQ50" s="317">
        <v>7.35</v>
      </c>
      <c r="AR50" s="339">
        <f t="shared" si="11"/>
        <v>3.76</v>
      </c>
      <c r="AS50" s="305">
        <v>2</v>
      </c>
      <c r="AT50" s="367">
        <v>3.51</v>
      </c>
      <c r="AU50" s="368">
        <f t="shared" si="12"/>
        <v>-8.0000000000000071E-2</v>
      </c>
      <c r="AV50" s="316">
        <v>4</v>
      </c>
      <c r="AX50" s="341">
        <v>1.1100000000000001</v>
      </c>
      <c r="AY50" s="341">
        <v>6.4</v>
      </c>
      <c r="AZ50" s="339">
        <f t="shared" si="23"/>
        <v>5.29</v>
      </c>
      <c r="BA50" s="343">
        <v>3</v>
      </c>
      <c r="BB50" s="341">
        <v>9.24</v>
      </c>
      <c r="BC50" s="359">
        <f t="shared" si="21"/>
        <v>8.1300000000000008</v>
      </c>
      <c r="BD50" s="343">
        <v>2</v>
      </c>
      <c r="BE50" s="317">
        <v>3.78</v>
      </c>
      <c r="BF50" s="339">
        <f t="shared" si="18"/>
        <v>2.67</v>
      </c>
      <c r="BG50" s="305">
        <v>4</v>
      </c>
      <c r="BH50" s="317">
        <v>9.42</v>
      </c>
      <c r="BI50" s="339">
        <f t="shared" si="19"/>
        <v>8.31</v>
      </c>
      <c r="BJ50" s="305">
        <v>1</v>
      </c>
      <c r="BK50" s="437">
        <v>-2.4</v>
      </c>
      <c r="BL50" s="440">
        <f t="shared" si="20"/>
        <v>-3.51</v>
      </c>
      <c r="BM50" s="436">
        <v>5</v>
      </c>
      <c r="BO50" s="341"/>
      <c r="BP50" s="341"/>
      <c r="BQ50" s="339"/>
      <c r="BR50" s="343"/>
      <c r="BS50" s="341"/>
      <c r="BT50" s="359"/>
      <c r="BU50" s="343"/>
      <c r="BV50" s="479"/>
      <c r="BW50" s="482"/>
      <c r="BX50" s="478"/>
      <c r="BY50" s="317"/>
      <c r="BZ50" s="339"/>
      <c r="CA50" s="305"/>
      <c r="CB50" s="479"/>
      <c r="CC50" s="482"/>
      <c r="CD50" s="478"/>
      <c r="CF50" s="341"/>
      <c r="CG50" s="441"/>
      <c r="CH50" s="440"/>
      <c r="CI50" s="746"/>
      <c r="CJ50" s="341"/>
      <c r="CK50" s="359"/>
      <c r="CL50" s="343"/>
      <c r="CM50" s="53"/>
      <c r="CN50" s="737"/>
      <c r="CO50" s="735"/>
      <c r="CP50" s="317"/>
      <c r="CQ50" s="339"/>
      <c r="CR50" s="305"/>
      <c r="CT50" s="341"/>
      <c r="CU50" s="341"/>
      <c r="CV50" s="339"/>
      <c r="CW50" s="343"/>
      <c r="CX50" s="341"/>
      <c r="CY50" s="359"/>
      <c r="CZ50" s="343"/>
      <c r="DA50" s="760"/>
      <c r="DB50" s="763"/>
      <c r="DC50" s="759"/>
      <c r="DD50" s="317"/>
      <c r="DE50" s="339"/>
      <c r="DF50" s="305"/>
      <c r="DG50" s="53"/>
      <c r="DH50" s="737"/>
      <c r="DI50" s="735"/>
      <c r="DK50" s="341">
        <v>2.38</v>
      </c>
      <c r="DL50" s="341">
        <v>6.2</v>
      </c>
      <c r="DM50" s="358">
        <f t="shared" si="13"/>
        <v>6.2</v>
      </c>
      <c r="DN50" s="343">
        <v>1</v>
      </c>
      <c r="DO50" s="341">
        <v>5.49</v>
      </c>
      <c r="DP50" s="358">
        <f t="shared" si="14"/>
        <v>5.49</v>
      </c>
      <c r="DQ50" s="343">
        <v>3</v>
      </c>
      <c r="DR50" s="557">
        <v>3.24</v>
      </c>
      <c r="DS50" s="560">
        <f t="shared" si="15"/>
        <v>3.24</v>
      </c>
      <c r="DT50" s="556">
        <v>4</v>
      </c>
      <c r="DU50" s="317">
        <v>5.56</v>
      </c>
      <c r="DV50" s="358">
        <f t="shared" si="16"/>
        <v>5.56</v>
      </c>
      <c r="DW50" s="305">
        <v>2</v>
      </c>
    </row>
    <row r="51" spans="1:127">
      <c r="A51" s="302" t="s">
        <v>470</v>
      </c>
      <c r="C51" s="303">
        <v>30.89</v>
      </c>
      <c r="D51" s="303">
        <v>39.72</v>
      </c>
      <c r="E51" s="304">
        <f t="shared" si="0"/>
        <v>8.8299999999999983</v>
      </c>
      <c r="F51" s="305">
        <v>1</v>
      </c>
      <c r="G51" s="356">
        <v>29.22</v>
      </c>
      <c r="H51" s="306">
        <f t="shared" si="17"/>
        <v>-1.6700000000000017</v>
      </c>
      <c r="I51" s="345">
        <v>2</v>
      </c>
      <c r="J51" s="355"/>
      <c r="K51" s="303">
        <v>19.12</v>
      </c>
      <c r="L51" s="341">
        <v>17.16</v>
      </c>
      <c r="M51" s="342">
        <f t="shared" si="2"/>
        <v>-1.9600000000000009</v>
      </c>
      <c r="N51" s="343">
        <v>2</v>
      </c>
      <c r="O51" s="303">
        <v>17.739999999999998</v>
      </c>
      <c r="P51" s="304">
        <f t="shared" si="3"/>
        <v>-1.3800000000000026</v>
      </c>
      <c r="Q51" s="343">
        <v>1</v>
      </c>
      <c r="R51" s="357">
        <v>10.17</v>
      </c>
      <c r="S51" s="309">
        <f t="shared" si="22"/>
        <v>-8.9500000000000011</v>
      </c>
      <c r="T51" s="310">
        <v>3</v>
      </c>
      <c r="V51" s="341">
        <v>14.3</v>
      </c>
      <c r="W51" s="341">
        <v>15.12</v>
      </c>
      <c r="X51" s="358">
        <f t="shared" si="5"/>
        <v>0.81999999999999851</v>
      </c>
      <c r="Y51" s="343">
        <v>4</v>
      </c>
      <c r="Z51" s="341">
        <v>15.21</v>
      </c>
      <c r="AA51" s="359">
        <f t="shared" si="8"/>
        <v>0.91000000000000014</v>
      </c>
      <c r="AB51" s="343">
        <v>3</v>
      </c>
      <c r="AC51" s="317">
        <v>15.38</v>
      </c>
      <c r="AD51" s="339">
        <f t="shared" si="6"/>
        <v>1.08</v>
      </c>
      <c r="AE51" s="305">
        <v>2</v>
      </c>
      <c r="AF51" s="365">
        <v>15.47</v>
      </c>
      <c r="AG51" s="371">
        <f t="shared" si="7"/>
        <v>1.17</v>
      </c>
      <c r="AH51" s="313">
        <v>1</v>
      </c>
      <c r="AJ51" s="341">
        <v>3.77</v>
      </c>
      <c r="AK51" s="341">
        <v>9.1199999999999992</v>
      </c>
      <c r="AL51" s="358">
        <f t="shared" si="9"/>
        <v>5.35</v>
      </c>
      <c r="AM51" s="343">
        <v>1</v>
      </c>
      <c r="AN51" s="341">
        <v>4.74</v>
      </c>
      <c r="AO51" s="359">
        <f t="shared" si="10"/>
        <v>0.9700000000000002</v>
      </c>
      <c r="AP51" s="343">
        <v>3</v>
      </c>
      <c r="AQ51" s="303">
        <v>7.73</v>
      </c>
      <c r="AR51" s="339">
        <f t="shared" si="11"/>
        <v>3.9600000000000004</v>
      </c>
      <c r="AS51" s="305">
        <v>2</v>
      </c>
      <c r="AT51" s="367">
        <v>3.46</v>
      </c>
      <c r="AU51" s="368">
        <f t="shared" si="12"/>
        <v>-0.31000000000000005</v>
      </c>
      <c r="AV51" s="316">
        <v>4</v>
      </c>
      <c r="AX51" s="341">
        <v>1.31</v>
      </c>
      <c r="AY51" s="341">
        <v>5.37</v>
      </c>
      <c r="AZ51" s="358">
        <f t="shared" si="23"/>
        <v>4.0600000000000005</v>
      </c>
      <c r="BA51" s="343">
        <v>3</v>
      </c>
      <c r="BB51" s="341">
        <v>10.29</v>
      </c>
      <c r="BC51" s="359">
        <f t="shared" si="21"/>
        <v>8.9799999999999986</v>
      </c>
      <c r="BD51" s="343">
        <v>1</v>
      </c>
      <c r="BE51" s="303">
        <v>3.67</v>
      </c>
      <c r="BF51" s="339">
        <f t="shared" si="18"/>
        <v>2.36</v>
      </c>
      <c r="BG51" s="318">
        <v>4</v>
      </c>
      <c r="BH51" s="303">
        <v>9.17</v>
      </c>
      <c r="BI51" s="339">
        <f t="shared" si="19"/>
        <v>7.8599999999999994</v>
      </c>
      <c r="BJ51" s="318">
        <v>2</v>
      </c>
      <c r="BK51" s="434">
        <v>-3.45</v>
      </c>
      <c r="BL51" s="440">
        <f t="shared" si="20"/>
        <v>-4.76</v>
      </c>
      <c r="BM51" s="436">
        <v>5</v>
      </c>
      <c r="BO51" s="341"/>
      <c r="BP51" s="341"/>
      <c r="BQ51" s="358"/>
      <c r="BR51" s="343"/>
      <c r="BS51" s="341"/>
      <c r="BT51" s="359"/>
      <c r="BU51" s="343"/>
      <c r="BV51" s="476"/>
      <c r="BW51" s="482"/>
      <c r="BX51" s="481"/>
      <c r="BY51" s="303"/>
      <c r="BZ51" s="339"/>
      <c r="CA51" s="318"/>
      <c r="CB51" s="476"/>
      <c r="CC51" s="482"/>
      <c r="CD51" s="478"/>
      <c r="CF51" s="341"/>
      <c r="CG51" s="441"/>
      <c r="CH51" s="748"/>
      <c r="CI51" s="746"/>
      <c r="CJ51" s="341"/>
      <c r="CK51" s="359"/>
      <c r="CL51" s="343"/>
      <c r="CM51" s="92"/>
      <c r="CN51" s="737"/>
      <c r="CO51" s="736"/>
      <c r="CP51" s="303"/>
      <c r="CQ51" s="339"/>
      <c r="CR51" s="318"/>
      <c r="CT51" s="341"/>
      <c r="CU51" s="341"/>
      <c r="CV51" s="358"/>
      <c r="CW51" s="343"/>
      <c r="CX51" s="341"/>
      <c r="CY51" s="359"/>
      <c r="CZ51" s="343"/>
      <c r="DA51" s="757"/>
      <c r="DB51" s="763"/>
      <c r="DC51" s="762"/>
      <c r="DD51" s="303"/>
      <c r="DE51" s="339"/>
      <c r="DF51" s="318"/>
      <c r="DG51" s="92"/>
      <c r="DH51" s="737"/>
      <c r="DI51" s="735"/>
      <c r="DK51" s="341">
        <v>2.56</v>
      </c>
      <c r="DL51" s="341">
        <v>6.85</v>
      </c>
      <c r="DM51" s="358">
        <f t="shared" si="13"/>
        <v>6.85</v>
      </c>
      <c r="DN51" s="343">
        <v>1</v>
      </c>
      <c r="DO51" s="341">
        <v>6.1</v>
      </c>
      <c r="DP51" s="358">
        <f t="shared" si="14"/>
        <v>6.1</v>
      </c>
      <c r="DQ51" s="343">
        <v>2</v>
      </c>
      <c r="DR51" s="554">
        <v>3.27</v>
      </c>
      <c r="DS51" s="560">
        <f t="shared" si="15"/>
        <v>3.27</v>
      </c>
      <c r="DT51" s="559">
        <v>4</v>
      </c>
      <c r="DU51" s="303">
        <v>6.04</v>
      </c>
      <c r="DV51" s="358">
        <f t="shared" si="16"/>
        <v>6.04</v>
      </c>
      <c r="DW51" s="318">
        <v>3</v>
      </c>
    </row>
    <row r="52" spans="1:127">
      <c r="A52" s="302" t="s">
        <v>472</v>
      </c>
      <c r="C52" s="303">
        <v>33.340000000000003</v>
      </c>
      <c r="D52" s="303">
        <v>42.54</v>
      </c>
      <c r="E52" s="304">
        <f t="shared" si="0"/>
        <v>9.1999999999999957</v>
      </c>
      <c r="F52" s="305">
        <v>1</v>
      </c>
      <c r="G52" s="356">
        <v>32.26</v>
      </c>
      <c r="H52" s="306">
        <f t="shared" si="17"/>
        <v>-1.0800000000000054</v>
      </c>
      <c r="I52" s="345">
        <v>2</v>
      </c>
      <c r="J52" s="355"/>
      <c r="K52" s="303">
        <v>20.13</v>
      </c>
      <c r="L52" s="341">
        <v>17.21</v>
      </c>
      <c r="M52" s="342">
        <f t="shared" si="2"/>
        <v>-2.9199999999999982</v>
      </c>
      <c r="N52" s="343">
        <v>1</v>
      </c>
      <c r="O52" s="317">
        <v>16.190000000000001</v>
      </c>
      <c r="P52" s="304">
        <f t="shared" si="3"/>
        <v>-3.9399999999999977</v>
      </c>
      <c r="Q52" s="343">
        <v>2</v>
      </c>
      <c r="R52" s="357">
        <v>10.32</v>
      </c>
      <c r="S52" s="309">
        <f t="shared" si="22"/>
        <v>-9.8099999999999987</v>
      </c>
      <c r="T52" s="310">
        <v>3</v>
      </c>
      <c r="V52" s="341">
        <v>10.26</v>
      </c>
      <c r="W52" s="341">
        <v>11.08</v>
      </c>
      <c r="X52" s="358">
        <f t="shared" si="5"/>
        <v>0.82000000000000028</v>
      </c>
      <c r="Y52" s="343">
        <v>4</v>
      </c>
      <c r="Z52" s="341">
        <v>11.18</v>
      </c>
      <c r="AA52" s="359">
        <f t="shared" si="8"/>
        <v>0.91999999999999993</v>
      </c>
      <c r="AB52" s="343">
        <v>3</v>
      </c>
      <c r="AC52" s="386">
        <v>11.37</v>
      </c>
      <c r="AD52" s="339">
        <f t="shared" si="6"/>
        <v>1.1099999999999994</v>
      </c>
      <c r="AE52" s="305">
        <v>2</v>
      </c>
      <c r="AF52" s="365">
        <v>11.48</v>
      </c>
      <c r="AG52" s="371">
        <f t="shared" si="7"/>
        <v>1.2200000000000006</v>
      </c>
      <c r="AH52" s="313">
        <v>1</v>
      </c>
      <c r="AJ52" s="341">
        <v>3.94</v>
      </c>
      <c r="AK52" s="341">
        <v>8.17</v>
      </c>
      <c r="AL52" s="358">
        <f t="shared" si="9"/>
        <v>4.2300000000000004</v>
      </c>
      <c r="AM52" s="343">
        <v>2</v>
      </c>
      <c r="AN52" s="341">
        <v>4.5599999999999996</v>
      </c>
      <c r="AO52" s="359">
        <f t="shared" si="10"/>
        <v>0.61999999999999966</v>
      </c>
      <c r="AP52" s="343">
        <v>3</v>
      </c>
      <c r="AQ52" s="303">
        <v>8.23</v>
      </c>
      <c r="AR52" s="339">
        <f t="shared" si="11"/>
        <v>4.2900000000000009</v>
      </c>
      <c r="AS52" s="305">
        <v>1</v>
      </c>
      <c r="AT52" s="367">
        <v>3.71</v>
      </c>
      <c r="AU52" s="368">
        <f t="shared" si="12"/>
        <v>-0.22999999999999998</v>
      </c>
      <c r="AV52" s="354">
        <v>4</v>
      </c>
      <c r="AX52" s="341">
        <v>1.49</v>
      </c>
      <c r="AY52" s="341">
        <v>0.26</v>
      </c>
      <c r="AZ52" s="358">
        <f t="shared" si="23"/>
        <v>-1.23</v>
      </c>
      <c r="BA52" s="343">
        <v>4</v>
      </c>
      <c r="BB52" s="341">
        <v>9.59</v>
      </c>
      <c r="BC52" s="359">
        <f t="shared" si="21"/>
        <v>8.1</v>
      </c>
      <c r="BD52" s="343">
        <v>1</v>
      </c>
      <c r="BE52" s="303">
        <v>1.6</v>
      </c>
      <c r="BF52" s="339">
        <f t="shared" si="18"/>
        <v>0.1100000000000001</v>
      </c>
      <c r="BG52" s="305">
        <v>3</v>
      </c>
      <c r="BH52" s="303">
        <v>9.33</v>
      </c>
      <c r="BI52" s="339">
        <f t="shared" si="19"/>
        <v>7.84</v>
      </c>
      <c r="BJ52" s="305">
        <v>2</v>
      </c>
      <c r="BK52" s="434">
        <v>-4.76</v>
      </c>
      <c r="BL52" s="440">
        <f t="shared" si="20"/>
        <v>-6.25</v>
      </c>
      <c r="BM52" s="436">
        <v>5</v>
      </c>
      <c r="BO52" s="341"/>
      <c r="BP52" s="341"/>
      <c r="BQ52" s="358"/>
      <c r="BR52" s="343"/>
      <c r="BS52" s="341"/>
      <c r="BT52" s="359"/>
      <c r="BU52" s="343"/>
      <c r="BV52" s="476"/>
      <c r="BW52" s="482"/>
      <c r="BX52" s="478"/>
      <c r="BY52" s="303"/>
      <c r="BZ52" s="339"/>
      <c r="CA52" s="305"/>
      <c r="CB52" s="476"/>
      <c r="CC52" s="482"/>
      <c r="CD52" s="478"/>
      <c r="CF52" s="341"/>
      <c r="CG52" s="441"/>
      <c r="CH52" s="748"/>
      <c r="CI52" s="746"/>
      <c r="CJ52" s="341"/>
      <c r="CK52" s="359"/>
      <c r="CL52" s="343"/>
      <c r="CM52" s="92"/>
      <c r="CN52" s="737"/>
      <c r="CO52" s="735"/>
      <c r="CP52" s="303"/>
      <c r="CQ52" s="339"/>
      <c r="CR52" s="305"/>
      <c r="CT52" s="341"/>
      <c r="CU52" s="341"/>
      <c r="CV52" s="358"/>
      <c r="CW52" s="343"/>
      <c r="CX52" s="341"/>
      <c r="CY52" s="359"/>
      <c r="CZ52" s="343"/>
      <c r="DA52" s="757"/>
      <c r="DB52" s="763"/>
      <c r="DC52" s="759"/>
      <c r="DD52" s="303"/>
      <c r="DE52" s="339"/>
      <c r="DF52" s="305"/>
      <c r="DG52" s="92"/>
      <c r="DH52" s="737"/>
      <c r="DI52" s="735"/>
      <c r="DK52" s="341">
        <v>2.72</v>
      </c>
      <c r="DL52" s="341">
        <v>7.97</v>
      </c>
      <c r="DM52" s="358">
        <f t="shared" si="13"/>
        <v>7.97</v>
      </c>
      <c r="DN52" s="343">
        <v>1</v>
      </c>
      <c r="DO52" s="341">
        <v>7.16</v>
      </c>
      <c r="DP52" s="358">
        <f t="shared" si="14"/>
        <v>7.16</v>
      </c>
      <c r="DQ52" s="343">
        <v>2</v>
      </c>
      <c r="DR52" s="554">
        <v>3.56</v>
      </c>
      <c r="DS52" s="560">
        <f t="shared" si="15"/>
        <v>3.56</v>
      </c>
      <c r="DT52" s="556">
        <v>4</v>
      </c>
      <c r="DU52" s="303">
        <v>6.66</v>
      </c>
      <c r="DV52" s="358">
        <f t="shared" si="16"/>
        <v>6.66</v>
      </c>
      <c r="DW52" s="305">
        <v>3</v>
      </c>
    </row>
    <row r="53" spans="1:127">
      <c r="A53" s="302" t="s">
        <v>473</v>
      </c>
      <c r="C53" s="303">
        <v>36.479999999999997</v>
      </c>
      <c r="D53" s="303">
        <v>44.8</v>
      </c>
      <c r="E53" s="304">
        <f t="shared" si="0"/>
        <v>8.32</v>
      </c>
      <c r="F53" s="305">
        <v>1</v>
      </c>
      <c r="G53" s="356">
        <v>34.83</v>
      </c>
      <c r="H53" s="306">
        <f t="shared" ref="H53:H83" si="24">G53-C53</f>
        <v>-1.6499999999999986</v>
      </c>
      <c r="I53" s="345">
        <v>2</v>
      </c>
      <c r="J53" s="355"/>
      <c r="K53" s="303">
        <v>19.760000000000002</v>
      </c>
      <c r="L53" s="341">
        <v>17.190000000000001</v>
      </c>
      <c r="M53" s="342">
        <f>L53-K53</f>
        <v>-2.5700000000000003</v>
      </c>
      <c r="N53" s="343">
        <v>1</v>
      </c>
      <c r="O53" s="386">
        <v>16.89</v>
      </c>
      <c r="P53" s="304">
        <f>O53-K53</f>
        <v>-2.870000000000001</v>
      </c>
      <c r="Q53" s="343">
        <v>2</v>
      </c>
      <c r="R53" s="357">
        <v>10.28</v>
      </c>
      <c r="S53" s="309">
        <f t="shared" ref="S53:S66" si="25">R53-K53</f>
        <v>-9.4800000000000022</v>
      </c>
      <c r="T53" s="310">
        <v>3</v>
      </c>
      <c r="V53" s="341">
        <v>14.42</v>
      </c>
      <c r="W53" s="341">
        <v>15.28</v>
      </c>
      <c r="X53" s="358">
        <f t="shared" si="5"/>
        <v>0.85999999999999943</v>
      </c>
      <c r="Y53" s="343">
        <v>4</v>
      </c>
      <c r="Z53" s="341">
        <v>15.39</v>
      </c>
      <c r="AA53" s="359">
        <f t="shared" si="8"/>
        <v>0.97000000000000064</v>
      </c>
      <c r="AB53" s="343">
        <v>3</v>
      </c>
      <c r="AC53" s="386">
        <v>15.6</v>
      </c>
      <c r="AD53" s="339">
        <f t="shared" si="6"/>
        <v>1.1799999999999997</v>
      </c>
      <c r="AE53" s="305">
        <v>2</v>
      </c>
      <c r="AF53" s="365">
        <v>15.73</v>
      </c>
      <c r="AG53" s="371">
        <f t="shared" si="7"/>
        <v>1.3100000000000005</v>
      </c>
      <c r="AH53" s="313">
        <v>1</v>
      </c>
      <c r="AJ53" s="341">
        <v>4.09</v>
      </c>
      <c r="AK53" s="341">
        <v>9.33</v>
      </c>
      <c r="AL53" s="358">
        <f t="shared" si="9"/>
        <v>5.24</v>
      </c>
      <c r="AM53" s="343">
        <v>1</v>
      </c>
      <c r="AN53" s="341">
        <v>4.93</v>
      </c>
      <c r="AO53" s="359">
        <f t="shared" si="10"/>
        <v>0.83999999999999986</v>
      </c>
      <c r="AP53" s="343">
        <v>3</v>
      </c>
      <c r="AQ53" s="303">
        <v>8.5399999999999991</v>
      </c>
      <c r="AR53" s="339">
        <f t="shared" si="11"/>
        <v>4.4499999999999993</v>
      </c>
      <c r="AS53" s="305">
        <v>2</v>
      </c>
      <c r="AT53" s="367">
        <v>4.01</v>
      </c>
      <c r="AU53" s="368">
        <f t="shared" si="12"/>
        <v>-8.0000000000000071E-2</v>
      </c>
      <c r="AV53" s="316">
        <v>4</v>
      </c>
      <c r="AX53" s="341">
        <v>1.67</v>
      </c>
      <c r="AY53" s="341">
        <v>2.71</v>
      </c>
      <c r="AZ53" s="358">
        <f t="shared" si="23"/>
        <v>1.04</v>
      </c>
      <c r="BA53" s="343">
        <v>3</v>
      </c>
      <c r="BB53" s="341">
        <v>10.5</v>
      </c>
      <c r="BC53" s="359">
        <f t="shared" si="21"/>
        <v>8.83</v>
      </c>
      <c r="BD53" s="343">
        <v>2</v>
      </c>
      <c r="BE53" s="303">
        <v>2.33</v>
      </c>
      <c r="BF53" s="339">
        <f t="shared" si="18"/>
        <v>0.66000000000000014</v>
      </c>
      <c r="BG53" s="318">
        <v>4</v>
      </c>
      <c r="BH53" s="303">
        <v>11.04</v>
      </c>
      <c r="BI53" s="339">
        <f t="shared" si="19"/>
        <v>9.3699999999999992</v>
      </c>
      <c r="BJ53" s="318">
        <v>1</v>
      </c>
      <c r="BK53" s="434">
        <v>-3.58</v>
      </c>
      <c r="BL53" s="440">
        <f t="shared" ref="BL53:BL83" si="26">BK53-AX53</f>
        <v>-5.25</v>
      </c>
      <c r="BM53" s="439">
        <v>5</v>
      </c>
      <c r="BO53" s="341"/>
      <c r="BP53" s="341"/>
      <c r="BQ53" s="358"/>
      <c r="BR53" s="343"/>
      <c r="BS53" s="341"/>
      <c r="BT53" s="359"/>
      <c r="BU53" s="343"/>
      <c r="BV53" s="476"/>
      <c r="BW53" s="482"/>
      <c r="BX53" s="481"/>
      <c r="BY53" s="303"/>
      <c r="BZ53" s="339"/>
      <c r="CA53" s="318"/>
      <c r="CB53" s="476"/>
      <c r="CC53" s="482"/>
      <c r="CD53" s="481"/>
      <c r="CF53" s="341"/>
      <c r="CG53" s="441"/>
      <c r="CH53" s="748"/>
      <c r="CI53" s="746"/>
      <c r="CJ53" s="341"/>
      <c r="CK53" s="359"/>
      <c r="CL53" s="343"/>
      <c r="CM53" s="92"/>
      <c r="CN53" s="737"/>
      <c r="CO53" s="736"/>
      <c r="CP53" s="303"/>
      <c r="CQ53" s="339"/>
      <c r="CR53" s="318"/>
      <c r="CT53" s="341"/>
      <c r="CU53" s="341"/>
      <c r="CV53" s="358"/>
      <c r="CW53" s="343"/>
      <c r="CX53" s="341"/>
      <c r="CY53" s="359"/>
      <c r="CZ53" s="343"/>
      <c r="DA53" s="757"/>
      <c r="DB53" s="763"/>
      <c r="DC53" s="762"/>
      <c r="DD53" s="303"/>
      <c r="DE53" s="339"/>
      <c r="DF53" s="318"/>
      <c r="DG53" s="92"/>
      <c r="DH53" s="737"/>
      <c r="DI53" s="736"/>
      <c r="DK53" s="341">
        <v>2.87</v>
      </c>
      <c r="DL53" s="341">
        <v>7.95</v>
      </c>
      <c r="DM53" s="358">
        <f t="shared" si="13"/>
        <v>7.95</v>
      </c>
      <c r="DN53" s="343">
        <v>1</v>
      </c>
      <c r="DO53" s="341">
        <v>7.15</v>
      </c>
      <c r="DP53" s="358">
        <f t="shared" si="14"/>
        <v>7.15</v>
      </c>
      <c r="DQ53" s="343">
        <v>2</v>
      </c>
      <c r="DR53" s="554">
        <v>3.69</v>
      </c>
      <c r="DS53" s="560">
        <f t="shared" si="15"/>
        <v>3.69</v>
      </c>
      <c r="DT53" s="559">
        <v>4</v>
      </c>
      <c r="DU53" s="303">
        <v>6.92</v>
      </c>
      <c r="DV53" s="358">
        <f t="shared" si="16"/>
        <v>6.92</v>
      </c>
      <c r="DW53" s="318">
        <v>3</v>
      </c>
    </row>
    <row r="54" spans="1:127">
      <c r="A54" s="302" t="s">
        <v>476</v>
      </c>
      <c r="C54" s="303">
        <v>39.89</v>
      </c>
      <c r="D54" s="303">
        <v>49.91</v>
      </c>
      <c r="E54" s="304">
        <f t="shared" si="0"/>
        <v>10.019999999999996</v>
      </c>
      <c r="F54" s="305">
        <v>1</v>
      </c>
      <c r="G54" s="356">
        <v>38.51</v>
      </c>
      <c r="H54" s="306">
        <f t="shared" si="24"/>
        <v>-1.3800000000000026</v>
      </c>
      <c r="I54" s="345">
        <v>2</v>
      </c>
      <c r="J54" s="355"/>
      <c r="K54" s="303">
        <v>21.59</v>
      </c>
      <c r="L54" s="341">
        <v>19.21</v>
      </c>
      <c r="M54" s="342">
        <f>L54-K54</f>
        <v>-2.379999999999999</v>
      </c>
      <c r="N54" s="343">
        <v>2</v>
      </c>
      <c r="O54" s="386">
        <v>20.54</v>
      </c>
      <c r="P54" s="304">
        <f>O54-K54</f>
        <v>-1.0500000000000007</v>
      </c>
      <c r="Q54" s="305">
        <v>1</v>
      </c>
      <c r="R54" s="357">
        <v>12.28</v>
      </c>
      <c r="S54" s="309">
        <f t="shared" si="25"/>
        <v>-9.31</v>
      </c>
      <c r="T54" s="350">
        <v>3</v>
      </c>
      <c r="V54" s="341">
        <v>17.59</v>
      </c>
      <c r="W54" s="341">
        <v>18.440000000000001</v>
      </c>
      <c r="X54" s="358">
        <f t="shared" si="5"/>
        <v>0.85000000000000142</v>
      </c>
      <c r="Y54" s="343">
        <v>4</v>
      </c>
      <c r="Z54" s="341">
        <v>18.62</v>
      </c>
      <c r="AA54" s="359">
        <f t="shared" si="8"/>
        <v>1.0300000000000011</v>
      </c>
      <c r="AB54" s="343">
        <v>3</v>
      </c>
      <c r="AC54" s="386">
        <v>18.77</v>
      </c>
      <c r="AD54" s="339">
        <f t="shared" si="6"/>
        <v>1.1799999999999997</v>
      </c>
      <c r="AE54" s="305">
        <v>2</v>
      </c>
      <c r="AF54" s="365">
        <v>18.89</v>
      </c>
      <c r="AG54" s="371">
        <f t="shared" si="7"/>
        <v>1.3000000000000007</v>
      </c>
      <c r="AH54" s="313">
        <v>1</v>
      </c>
      <c r="AJ54" s="341">
        <v>4.2300000000000004</v>
      </c>
      <c r="AK54" s="341">
        <v>10.6</v>
      </c>
      <c r="AL54" s="358">
        <f t="shared" si="9"/>
        <v>6.3699999999999992</v>
      </c>
      <c r="AM54" s="343">
        <v>1</v>
      </c>
      <c r="AN54" s="341">
        <v>4.8099999999999996</v>
      </c>
      <c r="AO54" s="359">
        <f t="shared" si="10"/>
        <v>0.57999999999999918</v>
      </c>
      <c r="AP54" s="343">
        <v>3</v>
      </c>
      <c r="AQ54" s="317">
        <v>8.99</v>
      </c>
      <c r="AR54" s="339">
        <f t="shared" si="11"/>
        <v>4.76</v>
      </c>
      <c r="AS54" s="305">
        <v>2</v>
      </c>
      <c r="AT54" s="367">
        <v>4.59</v>
      </c>
      <c r="AU54" s="368">
        <f t="shared" si="12"/>
        <v>0.35999999999999943</v>
      </c>
      <c r="AV54" s="316">
        <v>4</v>
      </c>
      <c r="AX54" s="341">
        <v>1.84</v>
      </c>
      <c r="AY54" s="341">
        <v>5.15</v>
      </c>
      <c r="AZ54" s="358">
        <f t="shared" si="23"/>
        <v>3.3100000000000005</v>
      </c>
      <c r="BA54" s="343">
        <v>3</v>
      </c>
      <c r="BB54" s="341">
        <v>11.57</v>
      </c>
      <c r="BC54" s="359">
        <f t="shared" si="21"/>
        <v>9.73</v>
      </c>
      <c r="BD54" s="343">
        <v>1</v>
      </c>
      <c r="BE54" s="317">
        <v>2.89</v>
      </c>
      <c r="BF54" s="339">
        <f t="shared" si="18"/>
        <v>1.05</v>
      </c>
      <c r="BG54" s="343">
        <v>4</v>
      </c>
      <c r="BH54" s="317">
        <v>11.51</v>
      </c>
      <c r="BI54" s="339">
        <f t="shared" si="19"/>
        <v>9.67</v>
      </c>
      <c r="BJ54" s="305">
        <v>2</v>
      </c>
      <c r="BK54" s="437">
        <v>-2.4</v>
      </c>
      <c r="BL54" s="440">
        <f t="shared" si="26"/>
        <v>-4.24</v>
      </c>
      <c r="BM54" s="436">
        <v>5</v>
      </c>
      <c r="BO54" s="341"/>
      <c r="BP54" s="341"/>
      <c r="BQ54" s="358"/>
      <c r="BR54" s="343"/>
      <c r="BS54" s="341"/>
      <c r="BT54" s="359"/>
      <c r="BU54" s="343"/>
      <c r="BV54" s="479"/>
      <c r="BW54" s="482"/>
      <c r="BX54" s="487"/>
      <c r="BY54" s="317"/>
      <c r="BZ54" s="339"/>
      <c r="CA54" s="305"/>
      <c r="CB54" s="479"/>
      <c r="CC54" s="482"/>
      <c r="CD54" s="478"/>
      <c r="CF54" s="341"/>
      <c r="CG54" s="441"/>
      <c r="CH54" s="748"/>
      <c r="CI54" s="746"/>
      <c r="CJ54" s="341"/>
      <c r="CK54" s="359"/>
      <c r="CL54" s="343"/>
      <c r="CM54" s="53"/>
      <c r="CN54" s="737"/>
      <c r="CO54" s="742"/>
      <c r="CP54" s="317"/>
      <c r="CQ54" s="339"/>
      <c r="CR54" s="305"/>
      <c r="CT54" s="341"/>
      <c r="CU54" s="341"/>
      <c r="CV54" s="358"/>
      <c r="CW54" s="343"/>
      <c r="CX54" s="341"/>
      <c r="CY54" s="359"/>
      <c r="CZ54" s="343"/>
      <c r="DA54" s="760"/>
      <c r="DB54" s="763"/>
      <c r="DC54" s="768"/>
      <c r="DD54" s="317"/>
      <c r="DE54" s="339"/>
      <c r="DF54" s="305"/>
      <c r="DG54" s="53"/>
      <c r="DH54" s="737"/>
      <c r="DI54" s="735"/>
      <c r="DK54" s="341">
        <v>3.01</v>
      </c>
      <c r="DL54" s="341">
        <v>8.5299999999999994</v>
      </c>
      <c r="DM54" s="358">
        <f t="shared" si="13"/>
        <v>8.5299999999999994</v>
      </c>
      <c r="DN54" s="343">
        <v>1</v>
      </c>
      <c r="DO54" s="341">
        <v>7.82</v>
      </c>
      <c r="DP54" s="358">
        <f t="shared" si="14"/>
        <v>7.82</v>
      </c>
      <c r="DQ54" s="343">
        <v>2</v>
      </c>
      <c r="DR54" s="557">
        <v>4.22</v>
      </c>
      <c r="DS54" s="560">
        <f t="shared" si="15"/>
        <v>4.22</v>
      </c>
      <c r="DT54" s="565">
        <v>4</v>
      </c>
      <c r="DU54" s="317">
        <v>7.32</v>
      </c>
      <c r="DV54" s="358">
        <f t="shared" si="16"/>
        <v>7.32</v>
      </c>
      <c r="DW54" s="305">
        <v>3</v>
      </c>
    </row>
    <row r="55" spans="1:127">
      <c r="A55" s="302" t="s">
        <v>477</v>
      </c>
      <c r="C55" s="303">
        <v>38.18</v>
      </c>
      <c r="D55" s="303">
        <v>48.77</v>
      </c>
      <c r="E55" s="304">
        <f t="shared" si="0"/>
        <v>10.590000000000003</v>
      </c>
      <c r="F55" s="305">
        <v>1</v>
      </c>
      <c r="G55" s="356">
        <v>37.659999999999997</v>
      </c>
      <c r="H55" s="306">
        <f t="shared" si="24"/>
        <v>-0.52000000000000313</v>
      </c>
      <c r="I55" s="345">
        <v>2</v>
      </c>
      <c r="K55" s="303">
        <v>20.09</v>
      </c>
      <c r="L55" s="341">
        <v>17.73</v>
      </c>
      <c r="M55" s="342">
        <f>L55-K55</f>
        <v>-2.3599999999999994</v>
      </c>
      <c r="N55" s="343">
        <v>2</v>
      </c>
      <c r="O55" s="386">
        <v>18.13</v>
      </c>
      <c r="P55" s="304">
        <f>O55-K55</f>
        <v>-1.9600000000000009</v>
      </c>
      <c r="Q55" s="364">
        <v>1</v>
      </c>
      <c r="R55" s="357">
        <v>10.66</v>
      </c>
      <c r="S55" s="309">
        <f t="shared" si="25"/>
        <v>-9.43</v>
      </c>
      <c r="T55" s="310">
        <v>3</v>
      </c>
      <c r="V55" s="341">
        <v>19.8</v>
      </c>
      <c r="W55" s="341">
        <v>20.66</v>
      </c>
      <c r="X55" s="358">
        <f t="shared" si="5"/>
        <v>0.85999999999999943</v>
      </c>
      <c r="Y55" s="343">
        <v>4</v>
      </c>
      <c r="Z55" s="341">
        <v>20.91</v>
      </c>
      <c r="AA55" s="359">
        <f t="shared" si="8"/>
        <v>1.1099999999999994</v>
      </c>
      <c r="AB55" s="343">
        <v>3</v>
      </c>
      <c r="AC55" s="386">
        <v>20.99</v>
      </c>
      <c r="AD55" s="339">
        <f t="shared" si="6"/>
        <v>1.1899999999999977</v>
      </c>
      <c r="AE55" s="305">
        <v>2</v>
      </c>
      <c r="AF55" s="365">
        <v>21.16</v>
      </c>
      <c r="AG55" s="371">
        <f t="shared" si="7"/>
        <v>1.3599999999999994</v>
      </c>
      <c r="AH55" s="313">
        <v>1</v>
      </c>
      <c r="AJ55" s="341">
        <v>4.3600000000000003</v>
      </c>
      <c r="AK55" s="341">
        <v>10.83</v>
      </c>
      <c r="AL55" s="358">
        <f t="shared" si="9"/>
        <v>6.47</v>
      </c>
      <c r="AM55" s="343">
        <v>1</v>
      </c>
      <c r="AN55" s="341">
        <v>5.22</v>
      </c>
      <c r="AO55" s="359">
        <f t="shared" si="10"/>
        <v>0.85999999999999943</v>
      </c>
      <c r="AP55" s="343">
        <v>3</v>
      </c>
      <c r="AQ55" s="303">
        <v>9.17</v>
      </c>
      <c r="AR55" s="339">
        <f t="shared" si="11"/>
        <v>4.8099999999999996</v>
      </c>
      <c r="AS55" s="305">
        <v>2</v>
      </c>
      <c r="AT55" s="367">
        <v>4.7300000000000004</v>
      </c>
      <c r="AU55" s="368">
        <f t="shared" si="12"/>
        <v>0.37000000000000011</v>
      </c>
      <c r="AV55" s="316">
        <v>4</v>
      </c>
      <c r="AX55" s="341">
        <v>1.99</v>
      </c>
      <c r="AY55" s="341">
        <v>7.46</v>
      </c>
      <c r="AZ55" s="358">
        <f t="shared" si="23"/>
        <v>5.47</v>
      </c>
      <c r="BA55" s="343">
        <v>3</v>
      </c>
      <c r="BB55" s="341">
        <v>13.42</v>
      </c>
      <c r="BC55" s="359">
        <f t="shared" si="21"/>
        <v>11.43</v>
      </c>
      <c r="BD55" s="343">
        <v>1</v>
      </c>
      <c r="BE55" s="303">
        <v>5.78</v>
      </c>
      <c r="BF55" s="339">
        <f t="shared" si="18"/>
        <v>3.79</v>
      </c>
      <c r="BG55" s="343">
        <v>4</v>
      </c>
      <c r="BH55" s="303">
        <v>12.84</v>
      </c>
      <c r="BI55" s="339">
        <f t="shared" si="19"/>
        <v>10.85</v>
      </c>
      <c r="BJ55" s="305">
        <v>2</v>
      </c>
      <c r="BK55" s="434">
        <v>-2.77</v>
      </c>
      <c r="BL55" s="440">
        <f t="shared" si="26"/>
        <v>-4.76</v>
      </c>
      <c r="BM55" s="436">
        <v>5</v>
      </c>
      <c r="BO55" s="341"/>
      <c r="BP55" s="341"/>
      <c r="BQ55" s="358"/>
      <c r="BR55" s="343"/>
      <c r="BS55" s="341"/>
      <c r="BT55" s="359"/>
      <c r="BU55" s="343"/>
      <c r="BV55" s="476"/>
      <c r="BW55" s="482"/>
      <c r="BX55" s="487"/>
      <c r="BY55" s="303"/>
      <c r="BZ55" s="339"/>
      <c r="CA55" s="305"/>
      <c r="CB55" s="476"/>
      <c r="CC55" s="482"/>
      <c r="CD55" s="478"/>
      <c r="CF55" s="341"/>
      <c r="CG55" s="441"/>
      <c r="CH55" s="748"/>
      <c r="CI55" s="746"/>
      <c r="CJ55" s="341"/>
      <c r="CK55" s="359"/>
      <c r="CL55" s="343"/>
      <c r="CM55" s="92"/>
      <c r="CN55" s="737"/>
      <c r="CO55" s="742"/>
      <c r="CP55" s="303"/>
      <c r="CQ55" s="339"/>
      <c r="CR55" s="305"/>
      <c r="CT55" s="341"/>
      <c r="CU55" s="341"/>
      <c r="CV55" s="358"/>
      <c r="CW55" s="343"/>
      <c r="CX55" s="341"/>
      <c r="CY55" s="359"/>
      <c r="CZ55" s="343"/>
      <c r="DA55" s="757"/>
      <c r="DB55" s="763"/>
      <c r="DC55" s="768"/>
      <c r="DD55" s="303"/>
      <c r="DE55" s="339"/>
      <c r="DF55" s="305"/>
      <c r="DG55" s="92"/>
      <c r="DH55" s="737"/>
      <c r="DI55" s="735"/>
      <c r="DK55" s="341">
        <v>3.13</v>
      </c>
      <c r="DL55" s="341">
        <v>8.58</v>
      </c>
      <c r="DM55" s="358">
        <f t="shared" si="13"/>
        <v>8.58</v>
      </c>
      <c r="DN55" s="343">
        <v>1</v>
      </c>
      <c r="DO55" s="341">
        <v>8.09</v>
      </c>
      <c r="DP55" s="358">
        <f t="shared" si="14"/>
        <v>8.09</v>
      </c>
      <c r="DQ55" s="343">
        <v>2</v>
      </c>
      <c r="DR55" s="554">
        <v>4.25</v>
      </c>
      <c r="DS55" s="560">
        <f t="shared" si="15"/>
        <v>4.25</v>
      </c>
      <c r="DT55" s="565">
        <v>4</v>
      </c>
      <c r="DU55" s="303">
        <v>7.55</v>
      </c>
      <c r="DV55" s="358">
        <f t="shared" si="16"/>
        <v>7.55</v>
      </c>
      <c r="DW55" s="305">
        <v>3</v>
      </c>
    </row>
    <row r="56" spans="1:127">
      <c r="A56" s="302" t="s">
        <v>487</v>
      </c>
      <c r="C56" s="386">
        <v>38.86</v>
      </c>
      <c r="D56" s="303">
        <v>48.67</v>
      </c>
      <c r="E56" s="304">
        <f t="shared" si="0"/>
        <v>9.8100000000000023</v>
      </c>
      <c r="F56" s="305">
        <v>1</v>
      </c>
      <c r="G56" s="356">
        <v>39.32</v>
      </c>
      <c r="H56" s="306">
        <f t="shared" si="24"/>
        <v>0.46000000000000085</v>
      </c>
      <c r="I56" s="345">
        <v>2</v>
      </c>
      <c r="K56" s="386">
        <v>22.39</v>
      </c>
      <c r="L56" s="341">
        <v>20.34</v>
      </c>
      <c r="M56" s="342">
        <f t="shared" ref="M56:M67" si="27">L56-K56</f>
        <v>-2.0500000000000007</v>
      </c>
      <c r="N56" s="343">
        <v>2</v>
      </c>
      <c r="O56" s="386">
        <v>22.74</v>
      </c>
      <c r="P56" s="304">
        <f t="shared" ref="P56:P67" si="28">O56-K56</f>
        <v>0.34999999999999787</v>
      </c>
      <c r="Q56" s="364">
        <v>1</v>
      </c>
      <c r="R56" s="357">
        <v>12.9</v>
      </c>
      <c r="S56" s="309">
        <f t="shared" si="25"/>
        <v>-9.49</v>
      </c>
      <c r="T56" s="310">
        <v>3</v>
      </c>
      <c r="V56" s="389">
        <v>24.15</v>
      </c>
      <c r="W56" s="341">
        <v>25.08</v>
      </c>
      <c r="X56" s="358">
        <f t="shared" si="5"/>
        <v>0.92999999999999972</v>
      </c>
      <c r="Y56" s="343">
        <v>4</v>
      </c>
      <c r="Z56" s="341">
        <v>25.34</v>
      </c>
      <c r="AA56" s="359">
        <f t="shared" si="8"/>
        <v>1.1900000000000013</v>
      </c>
      <c r="AB56" s="343">
        <v>3</v>
      </c>
      <c r="AC56" s="386">
        <v>25.36</v>
      </c>
      <c r="AD56" s="339">
        <f t="shared" si="6"/>
        <v>1.2100000000000009</v>
      </c>
      <c r="AE56" s="305">
        <v>2</v>
      </c>
      <c r="AF56" s="365">
        <v>25.54</v>
      </c>
      <c r="AG56" s="371">
        <f t="shared" si="7"/>
        <v>1.3900000000000006</v>
      </c>
      <c r="AH56" s="313">
        <v>1</v>
      </c>
      <c r="AJ56" s="341">
        <v>4.5</v>
      </c>
      <c r="AK56" s="341">
        <v>12.33</v>
      </c>
      <c r="AL56" s="358">
        <f t="shared" si="9"/>
        <v>7.83</v>
      </c>
      <c r="AM56" s="343">
        <v>1</v>
      </c>
      <c r="AN56" s="341">
        <v>5.63</v>
      </c>
      <c r="AO56" s="359">
        <f t="shared" si="10"/>
        <v>1.1299999999999999</v>
      </c>
      <c r="AP56" s="343">
        <v>3</v>
      </c>
      <c r="AQ56" s="303">
        <v>9.5500000000000007</v>
      </c>
      <c r="AR56" s="339">
        <f t="shared" si="11"/>
        <v>5.0500000000000007</v>
      </c>
      <c r="AS56" s="305">
        <v>2</v>
      </c>
      <c r="AT56" s="367">
        <v>5.4</v>
      </c>
      <c r="AU56" s="368">
        <f t="shared" si="12"/>
        <v>0.90000000000000036</v>
      </c>
      <c r="AV56" s="316">
        <v>4</v>
      </c>
      <c r="AX56" s="341">
        <v>2.16</v>
      </c>
      <c r="AY56" s="341">
        <v>9.16</v>
      </c>
      <c r="AZ56" s="358">
        <f t="shared" si="23"/>
        <v>7</v>
      </c>
      <c r="BA56" s="343">
        <v>3</v>
      </c>
      <c r="BB56" s="341">
        <v>16.02</v>
      </c>
      <c r="BC56" s="359">
        <f t="shared" si="21"/>
        <v>13.86</v>
      </c>
      <c r="BD56" s="343">
        <v>1</v>
      </c>
      <c r="BE56" s="303">
        <v>8.0500000000000007</v>
      </c>
      <c r="BF56" s="339">
        <f t="shared" si="18"/>
        <v>5.8900000000000006</v>
      </c>
      <c r="BG56" s="343">
        <v>4</v>
      </c>
      <c r="BH56" s="303">
        <v>14.66</v>
      </c>
      <c r="BI56" s="339">
        <f t="shared" si="19"/>
        <v>12.5</v>
      </c>
      <c r="BJ56" s="343">
        <v>2</v>
      </c>
      <c r="BK56" s="434">
        <v>-1.45</v>
      </c>
      <c r="BL56" s="440">
        <f t="shared" si="26"/>
        <v>-3.6100000000000003</v>
      </c>
      <c r="BM56" s="436">
        <v>5</v>
      </c>
      <c r="BO56" s="341">
        <v>1.37</v>
      </c>
      <c r="BP56" s="341">
        <v>0.55000000000000004</v>
      </c>
      <c r="BQ56" s="358">
        <f t="shared" ref="BQ56:BQ83" si="29">BP56-BO56</f>
        <v>-0.82000000000000006</v>
      </c>
      <c r="BR56" s="343">
        <v>5</v>
      </c>
      <c r="BS56" s="341">
        <v>0.6</v>
      </c>
      <c r="BT56" s="358">
        <f t="shared" ref="BT56:BT83" si="30">BS56-BO56</f>
        <v>-0.77000000000000013</v>
      </c>
      <c r="BU56" s="343">
        <v>4</v>
      </c>
      <c r="BV56" s="476">
        <v>1.68</v>
      </c>
      <c r="BW56" s="482">
        <f t="shared" ref="BW56:BW83" si="31">BV56-BO56</f>
        <v>0.30999999999999983</v>
      </c>
      <c r="BX56" s="487">
        <v>1</v>
      </c>
      <c r="BY56" s="303">
        <v>1.06</v>
      </c>
      <c r="BZ56" s="339">
        <f t="shared" ref="BZ56:BZ83" si="32">BY56-BO56</f>
        <v>-0.31000000000000005</v>
      </c>
      <c r="CA56" s="343">
        <v>2</v>
      </c>
      <c r="CB56" s="476">
        <v>0.82</v>
      </c>
      <c r="CC56" s="482">
        <f t="shared" ref="CC56:CC83" si="33">CB56-BO56</f>
        <v>-0.55000000000000016</v>
      </c>
      <c r="CD56" s="478">
        <v>3</v>
      </c>
      <c r="CF56" s="341"/>
      <c r="CG56" s="441"/>
      <c r="CH56" s="748"/>
      <c r="CI56" s="746"/>
      <c r="CJ56" s="341"/>
      <c r="CK56" s="358"/>
      <c r="CL56" s="343"/>
      <c r="CM56" s="92"/>
      <c r="CN56" s="737"/>
      <c r="CO56" s="742"/>
      <c r="CP56" s="303"/>
      <c r="CQ56" s="339"/>
      <c r="CR56" s="343"/>
      <c r="CT56" s="341"/>
      <c r="CU56" s="341"/>
      <c r="CV56" s="358"/>
      <c r="CW56" s="343"/>
      <c r="CX56" s="341"/>
      <c r="CY56" s="358"/>
      <c r="CZ56" s="343"/>
      <c r="DA56" s="757"/>
      <c r="DB56" s="763"/>
      <c r="DC56" s="768"/>
      <c r="DD56" s="303"/>
      <c r="DE56" s="339"/>
      <c r="DF56" s="343"/>
      <c r="DG56" s="92"/>
      <c r="DH56" s="737"/>
      <c r="DI56" s="735"/>
      <c r="DK56" s="341">
        <v>3.26</v>
      </c>
      <c r="DL56" s="341">
        <v>9.56</v>
      </c>
      <c r="DM56" s="358">
        <f t="shared" si="13"/>
        <v>9.56</v>
      </c>
      <c r="DN56" s="343">
        <v>1</v>
      </c>
      <c r="DO56" s="341">
        <v>8.8699999999999992</v>
      </c>
      <c r="DP56" s="358">
        <f t="shared" si="14"/>
        <v>8.8699999999999992</v>
      </c>
      <c r="DQ56" s="343">
        <v>2</v>
      </c>
      <c r="DR56" s="554">
        <v>4.9400000000000004</v>
      </c>
      <c r="DS56" s="560">
        <f t="shared" si="15"/>
        <v>4.9400000000000004</v>
      </c>
      <c r="DT56" s="565">
        <v>4</v>
      </c>
      <c r="DU56" s="303">
        <v>6.75</v>
      </c>
      <c r="DV56" s="358">
        <f t="shared" si="16"/>
        <v>6.75</v>
      </c>
      <c r="DW56" s="343">
        <v>3</v>
      </c>
    </row>
    <row r="57" spans="1:127">
      <c r="A57" s="302" t="s">
        <v>490</v>
      </c>
      <c r="C57" s="303">
        <v>40.03</v>
      </c>
      <c r="D57" s="458">
        <v>51.39</v>
      </c>
      <c r="E57" s="304">
        <f t="shared" si="0"/>
        <v>11.36</v>
      </c>
      <c r="F57" s="305">
        <v>1</v>
      </c>
      <c r="G57" s="356">
        <v>41.2</v>
      </c>
      <c r="H57" s="306">
        <f t="shared" si="24"/>
        <v>1.1700000000000017</v>
      </c>
      <c r="I57" s="345">
        <v>2</v>
      </c>
      <c r="K57" s="386">
        <v>22.87</v>
      </c>
      <c r="L57" s="389">
        <v>20.47</v>
      </c>
      <c r="M57" s="342">
        <f t="shared" si="27"/>
        <v>-2.4000000000000021</v>
      </c>
      <c r="N57" s="343">
        <v>2</v>
      </c>
      <c r="O57" s="386">
        <v>21.87</v>
      </c>
      <c r="P57" s="304">
        <f t="shared" si="28"/>
        <v>-1</v>
      </c>
      <c r="Q57" s="364">
        <v>1</v>
      </c>
      <c r="R57" s="391">
        <v>13.13</v>
      </c>
      <c r="S57" s="309">
        <f t="shared" si="25"/>
        <v>-9.74</v>
      </c>
      <c r="T57" s="310">
        <v>3</v>
      </c>
      <c r="V57" s="389">
        <v>20.329999999999998</v>
      </c>
      <c r="W57" s="389">
        <v>21.19</v>
      </c>
      <c r="X57" s="358">
        <f t="shared" si="5"/>
        <v>0.86000000000000298</v>
      </c>
      <c r="Y57" s="343">
        <v>4</v>
      </c>
      <c r="Z57" s="389">
        <v>21.55</v>
      </c>
      <c r="AA57" s="359">
        <f t="shared" si="8"/>
        <v>1.2200000000000024</v>
      </c>
      <c r="AB57" s="343">
        <v>3</v>
      </c>
      <c r="AC57" s="386">
        <v>21.61</v>
      </c>
      <c r="AD57" s="339">
        <f t="shared" si="6"/>
        <v>1.2800000000000011</v>
      </c>
      <c r="AE57" s="305">
        <v>2</v>
      </c>
      <c r="AF57" s="365">
        <v>21.67</v>
      </c>
      <c r="AG57" s="371">
        <f t="shared" si="7"/>
        <v>1.3400000000000034</v>
      </c>
      <c r="AH57" s="313">
        <v>1</v>
      </c>
      <c r="AJ57" s="341">
        <v>4.63</v>
      </c>
      <c r="AK57" s="341">
        <v>12.83</v>
      </c>
      <c r="AL57" s="358">
        <f t="shared" si="9"/>
        <v>8.1999999999999993</v>
      </c>
      <c r="AM57" s="343">
        <v>1</v>
      </c>
      <c r="AN57" s="341">
        <v>6.36</v>
      </c>
      <c r="AO57" s="359">
        <f t="shared" si="10"/>
        <v>1.7300000000000004</v>
      </c>
      <c r="AP57" s="343">
        <v>3</v>
      </c>
      <c r="AQ57" s="303">
        <v>10.34</v>
      </c>
      <c r="AR57" s="339">
        <f t="shared" si="11"/>
        <v>5.71</v>
      </c>
      <c r="AS57" s="305">
        <v>2</v>
      </c>
      <c r="AT57" s="367">
        <v>5.95</v>
      </c>
      <c r="AU57" s="368">
        <f t="shared" si="12"/>
        <v>1.3200000000000003</v>
      </c>
      <c r="AV57" s="316">
        <v>4</v>
      </c>
      <c r="AX57" s="341">
        <v>2.3199999999999998</v>
      </c>
      <c r="AY57" s="341">
        <v>7.29</v>
      </c>
      <c r="AZ57" s="358">
        <f t="shared" si="23"/>
        <v>4.9700000000000006</v>
      </c>
      <c r="BA57" s="343">
        <v>3</v>
      </c>
      <c r="BB57" s="341">
        <v>15.52</v>
      </c>
      <c r="BC57" s="359">
        <f t="shared" si="21"/>
        <v>13.2</v>
      </c>
      <c r="BD57" s="343">
        <v>1</v>
      </c>
      <c r="BE57" s="303">
        <v>6.38</v>
      </c>
      <c r="BF57" s="339">
        <f t="shared" si="18"/>
        <v>4.0600000000000005</v>
      </c>
      <c r="BG57" s="343">
        <v>4</v>
      </c>
      <c r="BH57" s="303">
        <v>14.58</v>
      </c>
      <c r="BI57" s="339">
        <f t="shared" si="19"/>
        <v>12.26</v>
      </c>
      <c r="BJ57" s="343">
        <v>2</v>
      </c>
      <c r="BK57" s="434">
        <v>-3.19</v>
      </c>
      <c r="BL57" s="440">
        <f t="shared" si="26"/>
        <v>-5.51</v>
      </c>
      <c r="BM57" s="436">
        <v>5</v>
      </c>
      <c r="BO57" s="341">
        <v>-2.99</v>
      </c>
      <c r="BP57" s="341">
        <v>-5.27</v>
      </c>
      <c r="BQ57" s="358">
        <f t="shared" si="29"/>
        <v>-2.2799999999999994</v>
      </c>
      <c r="BR57" s="343">
        <v>5</v>
      </c>
      <c r="BS57" s="341">
        <v>-4.3499999999999996</v>
      </c>
      <c r="BT57" s="358">
        <f t="shared" si="30"/>
        <v>-1.3599999999999994</v>
      </c>
      <c r="BU57" s="343">
        <v>4</v>
      </c>
      <c r="BV57" s="476">
        <v>-3.27</v>
      </c>
      <c r="BW57" s="482">
        <f t="shared" si="31"/>
        <v>-0.2799999999999998</v>
      </c>
      <c r="BX57" s="487">
        <v>1</v>
      </c>
      <c r="BY57" s="303">
        <v>-3.42</v>
      </c>
      <c r="BZ57" s="339">
        <f t="shared" si="32"/>
        <v>-0.42999999999999972</v>
      </c>
      <c r="CA57" s="343">
        <v>2</v>
      </c>
      <c r="CB57" s="476">
        <v>-3.75</v>
      </c>
      <c r="CC57" s="482">
        <f t="shared" si="33"/>
        <v>-0.75999999999999979</v>
      </c>
      <c r="CD57" s="478">
        <v>3</v>
      </c>
      <c r="CF57" s="341"/>
      <c r="CG57" s="441"/>
      <c r="CH57" s="748"/>
      <c r="CI57" s="746"/>
      <c r="CJ57" s="341"/>
      <c r="CK57" s="358"/>
      <c r="CL57" s="343"/>
      <c r="CM57" s="92"/>
      <c r="CN57" s="737"/>
      <c r="CO57" s="742"/>
      <c r="CP57" s="303"/>
      <c r="CQ57" s="339"/>
      <c r="CR57" s="343"/>
      <c r="CT57" s="341"/>
      <c r="CU57" s="341"/>
      <c r="CV57" s="358"/>
      <c r="CW57" s="343"/>
      <c r="CX57" s="341"/>
      <c r="CY57" s="358"/>
      <c r="CZ57" s="343"/>
      <c r="DA57" s="757"/>
      <c r="DB57" s="763"/>
      <c r="DC57" s="768"/>
      <c r="DD57" s="303"/>
      <c r="DE57" s="339"/>
      <c r="DF57" s="343"/>
      <c r="DG57" s="92"/>
      <c r="DH57" s="737"/>
      <c r="DI57" s="735"/>
      <c r="DK57" s="341">
        <v>3.38</v>
      </c>
      <c r="DL57" s="341">
        <v>10.14</v>
      </c>
      <c r="DM57" s="358">
        <f t="shared" si="13"/>
        <v>10.14</v>
      </c>
      <c r="DN57" s="343">
        <v>1</v>
      </c>
      <c r="DO57" s="341">
        <v>9.92</v>
      </c>
      <c r="DP57" s="358">
        <f t="shared" si="14"/>
        <v>9.92</v>
      </c>
      <c r="DQ57" s="343">
        <v>2</v>
      </c>
      <c r="DR57" s="554">
        <v>5.19</v>
      </c>
      <c r="DS57" s="560">
        <f t="shared" si="15"/>
        <v>5.19</v>
      </c>
      <c r="DT57" s="565">
        <v>4</v>
      </c>
      <c r="DU57" s="303">
        <v>8.73</v>
      </c>
      <c r="DV57" s="358">
        <f t="shared" si="16"/>
        <v>8.73</v>
      </c>
      <c r="DW57" s="343">
        <v>3</v>
      </c>
    </row>
    <row r="58" spans="1:127">
      <c r="A58" s="302" t="s">
        <v>493</v>
      </c>
      <c r="C58" s="303">
        <v>28.69</v>
      </c>
      <c r="D58" s="303">
        <v>39.520000000000003</v>
      </c>
      <c r="E58" s="304">
        <f t="shared" si="0"/>
        <v>10.830000000000002</v>
      </c>
      <c r="F58" s="305">
        <v>1</v>
      </c>
      <c r="G58" s="356">
        <v>30.11</v>
      </c>
      <c r="H58" s="306">
        <f t="shared" si="24"/>
        <v>1.4199999999999982</v>
      </c>
      <c r="I58" s="345">
        <v>2</v>
      </c>
      <c r="K58" s="386">
        <v>21.94</v>
      </c>
      <c r="L58" s="386">
        <v>18.809999999999999</v>
      </c>
      <c r="M58" s="304">
        <f t="shared" si="27"/>
        <v>-3.1300000000000026</v>
      </c>
      <c r="N58" s="305">
        <v>1</v>
      </c>
      <c r="O58" s="386">
        <v>18.190000000000001</v>
      </c>
      <c r="P58" s="304">
        <f t="shared" si="28"/>
        <v>-3.75</v>
      </c>
      <c r="Q58" s="364">
        <v>2</v>
      </c>
      <c r="R58" s="397">
        <v>12.26</v>
      </c>
      <c r="S58" s="309">
        <f t="shared" si="25"/>
        <v>-9.6800000000000015</v>
      </c>
      <c r="T58" s="310">
        <v>3</v>
      </c>
      <c r="U58" s="398"/>
      <c r="V58" s="386">
        <v>9.09</v>
      </c>
      <c r="W58" s="386">
        <v>10</v>
      </c>
      <c r="X58" s="399">
        <f t="shared" si="5"/>
        <v>0.91000000000000014</v>
      </c>
      <c r="Y58" s="305">
        <v>4</v>
      </c>
      <c r="Z58" s="386">
        <v>10.220000000000001</v>
      </c>
      <c r="AA58" s="339">
        <f t="shared" si="8"/>
        <v>1.1300000000000008</v>
      </c>
      <c r="AB58" s="305">
        <v>3</v>
      </c>
      <c r="AC58" s="386">
        <v>10.45</v>
      </c>
      <c r="AD58" s="339">
        <f t="shared" si="6"/>
        <v>1.3599999999999994</v>
      </c>
      <c r="AE58" s="305">
        <v>1</v>
      </c>
      <c r="AF58" s="311">
        <v>10.39</v>
      </c>
      <c r="AG58" s="366">
        <f t="shared" si="7"/>
        <v>1.3000000000000007</v>
      </c>
      <c r="AH58" s="313">
        <v>2</v>
      </c>
      <c r="AI58" s="398"/>
      <c r="AJ58" s="303">
        <v>4.75</v>
      </c>
      <c r="AK58" s="303">
        <v>10.37</v>
      </c>
      <c r="AL58" s="399">
        <f t="shared" si="9"/>
        <v>5.6199999999999992</v>
      </c>
      <c r="AM58" s="305">
        <v>2</v>
      </c>
      <c r="AN58" s="303">
        <v>6.04</v>
      </c>
      <c r="AO58" s="339">
        <f t="shared" si="10"/>
        <v>1.29</v>
      </c>
      <c r="AP58" s="343">
        <v>4</v>
      </c>
      <c r="AQ58" s="303">
        <v>10.52</v>
      </c>
      <c r="AR58" s="339">
        <f t="shared" si="11"/>
        <v>5.77</v>
      </c>
      <c r="AS58" s="305">
        <v>1</v>
      </c>
      <c r="AT58" s="314">
        <v>6.28</v>
      </c>
      <c r="AU58" s="368">
        <f t="shared" si="12"/>
        <v>1.5300000000000002</v>
      </c>
      <c r="AV58" s="316">
        <v>3</v>
      </c>
      <c r="AX58" s="303">
        <v>2.4500000000000002</v>
      </c>
      <c r="AY58" s="303">
        <v>-7.8</v>
      </c>
      <c r="AZ58" s="399">
        <f t="shared" si="23"/>
        <v>-10.25</v>
      </c>
      <c r="BA58" s="305">
        <v>3</v>
      </c>
      <c r="BB58" s="303">
        <v>9.66</v>
      </c>
      <c r="BC58" s="339">
        <f t="shared" si="21"/>
        <v>7.21</v>
      </c>
      <c r="BD58" s="305">
        <v>1</v>
      </c>
      <c r="BE58" s="303">
        <v>-0.69</v>
      </c>
      <c r="BF58" s="339">
        <f t="shared" si="18"/>
        <v>-3.14</v>
      </c>
      <c r="BG58" s="305">
        <v>4</v>
      </c>
      <c r="BH58" s="303">
        <v>4.79</v>
      </c>
      <c r="BI58" s="339">
        <f t="shared" si="19"/>
        <v>2.34</v>
      </c>
      <c r="BJ58" s="343">
        <v>2</v>
      </c>
      <c r="BK58" s="434">
        <v>-8.23</v>
      </c>
      <c r="BL58" s="440">
        <f t="shared" si="26"/>
        <v>-10.68</v>
      </c>
      <c r="BM58" s="436">
        <v>5</v>
      </c>
      <c r="BO58" s="303">
        <v>-10.210000000000001</v>
      </c>
      <c r="BP58" s="303">
        <v>-10.91</v>
      </c>
      <c r="BQ58" s="358">
        <f t="shared" si="29"/>
        <v>-0.69999999999999929</v>
      </c>
      <c r="BR58" s="305">
        <v>5</v>
      </c>
      <c r="BS58" s="303">
        <v>-10.71</v>
      </c>
      <c r="BT58" s="358">
        <f t="shared" si="30"/>
        <v>-0.5</v>
      </c>
      <c r="BU58" s="305">
        <v>1</v>
      </c>
      <c r="BV58" s="476">
        <v>-10.31</v>
      </c>
      <c r="BW58" s="482">
        <f t="shared" si="31"/>
        <v>-9.9999999999999645E-2</v>
      </c>
      <c r="BX58" s="478">
        <v>2</v>
      </c>
      <c r="BY58" s="303">
        <v>-10.43</v>
      </c>
      <c r="BZ58" s="339">
        <f t="shared" si="32"/>
        <v>-0.21999999999999886</v>
      </c>
      <c r="CA58" s="343">
        <v>3</v>
      </c>
      <c r="CB58" s="476">
        <v>-10.78</v>
      </c>
      <c r="CC58" s="482">
        <f t="shared" si="33"/>
        <v>-0.56999999999999851</v>
      </c>
      <c r="CD58" s="478">
        <v>4</v>
      </c>
      <c r="CF58" s="303"/>
      <c r="CG58" s="434"/>
      <c r="CH58" s="748"/>
      <c r="CI58" s="436"/>
      <c r="CJ58" s="303"/>
      <c r="CK58" s="358"/>
      <c r="CL58" s="305"/>
      <c r="CM58" s="92"/>
      <c r="CN58" s="737"/>
      <c r="CO58" s="735"/>
      <c r="CP58" s="303"/>
      <c r="CQ58" s="339"/>
      <c r="CR58" s="343"/>
      <c r="CT58" s="303"/>
      <c r="CU58" s="303"/>
      <c r="CV58" s="358"/>
      <c r="CW58" s="305"/>
      <c r="CX58" s="303"/>
      <c r="CY58" s="358"/>
      <c r="CZ58" s="305"/>
      <c r="DA58" s="757"/>
      <c r="DB58" s="763"/>
      <c r="DC58" s="759"/>
      <c r="DD58" s="303"/>
      <c r="DE58" s="339"/>
      <c r="DF58" s="343"/>
      <c r="DG58" s="92"/>
      <c r="DH58" s="737"/>
      <c r="DI58" s="735"/>
      <c r="DK58" s="303">
        <v>3.5</v>
      </c>
      <c r="DL58" s="303">
        <v>9.33</v>
      </c>
      <c r="DM58" s="358">
        <f t="shared" si="13"/>
        <v>9.33</v>
      </c>
      <c r="DN58" s="305">
        <v>2</v>
      </c>
      <c r="DO58" s="303">
        <v>10.27</v>
      </c>
      <c r="DP58" s="358">
        <f t="shared" si="14"/>
        <v>10.27</v>
      </c>
      <c r="DQ58" s="305">
        <v>1</v>
      </c>
      <c r="DR58" s="554">
        <v>5.45</v>
      </c>
      <c r="DS58" s="560">
        <f t="shared" si="15"/>
        <v>5.45</v>
      </c>
      <c r="DT58" s="556">
        <v>4</v>
      </c>
      <c r="DU58" s="303">
        <v>8.91</v>
      </c>
      <c r="DV58" s="358">
        <f t="shared" si="16"/>
        <v>8.91</v>
      </c>
      <c r="DW58" s="343">
        <v>3</v>
      </c>
    </row>
    <row r="59" spans="1:127">
      <c r="A59" s="348" t="s">
        <v>495</v>
      </c>
      <c r="C59" s="303">
        <v>-0.75</v>
      </c>
      <c r="D59" s="303">
        <v>10.59</v>
      </c>
      <c r="E59" s="304">
        <f t="shared" si="0"/>
        <v>11.34</v>
      </c>
      <c r="F59" s="305">
        <v>1</v>
      </c>
      <c r="G59" s="356">
        <v>4.63</v>
      </c>
      <c r="H59" s="306">
        <f t="shared" si="24"/>
        <v>5.38</v>
      </c>
      <c r="I59" s="345">
        <v>2</v>
      </c>
      <c r="J59" s="355"/>
      <c r="K59" s="303">
        <v>15.19</v>
      </c>
      <c r="L59" s="341">
        <v>10.73</v>
      </c>
      <c r="M59" s="342">
        <f t="shared" si="27"/>
        <v>-4.4599999999999991</v>
      </c>
      <c r="N59" s="343">
        <v>1</v>
      </c>
      <c r="O59" s="386">
        <v>7.46</v>
      </c>
      <c r="P59" s="304">
        <f t="shared" si="28"/>
        <v>-7.7299999999999995</v>
      </c>
      <c r="Q59" s="318">
        <v>2</v>
      </c>
      <c r="R59" s="357">
        <v>5.67</v>
      </c>
      <c r="S59" s="309">
        <f t="shared" si="25"/>
        <v>-9.52</v>
      </c>
      <c r="T59" s="310">
        <v>3</v>
      </c>
      <c r="V59" s="341">
        <v>-9.82</v>
      </c>
      <c r="W59" s="341">
        <v>-8.9700000000000006</v>
      </c>
      <c r="X59" s="358">
        <f t="shared" si="5"/>
        <v>0.84999999999999964</v>
      </c>
      <c r="Y59" s="343">
        <v>4</v>
      </c>
      <c r="Z59" s="341">
        <v>-8.84</v>
      </c>
      <c r="AA59" s="359">
        <f t="shared" si="8"/>
        <v>0.98000000000000043</v>
      </c>
      <c r="AB59" s="343">
        <v>3</v>
      </c>
      <c r="AC59" s="386">
        <v>-8.39</v>
      </c>
      <c r="AD59" s="339">
        <f t="shared" si="6"/>
        <v>1.4299999999999997</v>
      </c>
      <c r="AE59" s="305">
        <v>1</v>
      </c>
      <c r="AF59" s="365">
        <v>-8.5500000000000007</v>
      </c>
      <c r="AG59" s="371">
        <f t="shared" si="7"/>
        <v>1.2699999999999996</v>
      </c>
      <c r="AH59" s="326">
        <v>2</v>
      </c>
      <c r="AJ59" s="341">
        <v>4.79</v>
      </c>
      <c r="AK59" s="341">
        <v>-7.36</v>
      </c>
      <c r="AL59" s="358">
        <f t="shared" si="9"/>
        <v>-12.15</v>
      </c>
      <c r="AM59" s="343">
        <v>4</v>
      </c>
      <c r="AN59" s="341">
        <v>-1.1299999999999999</v>
      </c>
      <c r="AO59" s="359">
        <f t="shared" si="10"/>
        <v>-5.92</v>
      </c>
      <c r="AP59" s="343">
        <v>3</v>
      </c>
      <c r="AQ59" s="317">
        <v>3.81</v>
      </c>
      <c r="AR59" s="339">
        <f t="shared" si="11"/>
        <v>-0.98</v>
      </c>
      <c r="AS59" s="305">
        <v>1</v>
      </c>
      <c r="AT59" s="367">
        <v>1.58</v>
      </c>
      <c r="AU59" s="368">
        <f t="shared" si="12"/>
        <v>-3.21</v>
      </c>
      <c r="AV59" s="316">
        <v>2</v>
      </c>
      <c r="AX59" s="341">
        <v>2.5499999999999998</v>
      </c>
      <c r="AY59" s="341">
        <v>-5.61</v>
      </c>
      <c r="AZ59" s="358">
        <f t="shared" si="23"/>
        <v>-8.16</v>
      </c>
      <c r="BA59" s="343">
        <v>3</v>
      </c>
      <c r="BB59" s="341">
        <v>-0.64</v>
      </c>
      <c r="BC59" s="359">
        <f t="shared" si="21"/>
        <v>-3.19</v>
      </c>
      <c r="BD59" s="343">
        <v>1</v>
      </c>
      <c r="BE59" s="317">
        <v>-1.55</v>
      </c>
      <c r="BF59" s="339">
        <f t="shared" si="18"/>
        <v>-4.0999999999999996</v>
      </c>
      <c r="BG59" s="343">
        <v>2</v>
      </c>
      <c r="BH59" s="317">
        <v>-6.31</v>
      </c>
      <c r="BI59" s="339">
        <f t="shared" si="19"/>
        <v>-8.86</v>
      </c>
      <c r="BJ59" s="305">
        <v>4</v>
      </c>
      <c r="BK59" s="437">
        <v>-15.95</v>
      </c>
      <c r="BL59" s="440">
        <f t="shared" si="26"/>
        <v>-18.5</v>
      </c>
      <c r="BM59" s="436">
        <v>5</v>
      </c>
      <c r="BO59" s="341">
        <v>-23.97</v>
      </c>
      <c r="BP59" s="341">
        <v>-25.95</v>
      </c>
      <c r="BQ59" s="358">
        <f t="shared" si="29"/>
        <v>-1.9800000000000004</v>
      </c>
      <c r="BR59" s="343">
        <v>5</v>
      </c>
      <c r="BS59" s="341">
        <v>-21.87</v>
      </c>
      <c r="BT59" s="358">
        <f t="shared" si="30"/>
        <v>2.0999999999999979</v>
      </c>
      <c r="BU59" s="343">
        <v>1</v>
      </c>
      <c r="BV59" s="479">
        <v>-25.37</v>
      </c>
      <c r="BW59" s="482">
        <f t="shared" si="31"/>
        <v>-1.4000000000000021</v>
      </c>
      <c r="BX59" s="487">
        <v>4</v>
      </c>
      <c r="BY59" s="317">
        <v>-24.68</v>
      </c>
      <c r="BZ59" s="339">
        <f t="shared" si="32"/>
        <v>-0.71000000000000085</v>
      </c>
      <c r="CA59" s="305">
        <v>2</v>
      </c>
      <c r="CB59" s="479">
        <v>-24.75</v>
      </c>
      <c r="CC59" s="482">
        <f t="shared" si="33"/>
        <v>-0.78000000000000114</v>
      </c>
      <c r="CD59" s="478">
        <v>3</v>
      </c>
      <c r="CF59" s="341"/>
      <c r="CG59" s="441"/>
      <c r="CH59" s="748"/>
      <c r="CI59" s="746"/>
      <c r="CJ59" s="341"/>
      <c r="CK59" s="358"/>
      <c r="CL59" s="343"/>
      <c r="CM59" s="53"/>
      <c r="CN59" s="737"/>
      <c r="CO59" s="742"/>
      <c r="CP59" s="317"/>
      <c r="CQ59" s="339"/>
      <c r="CR59" s="305"/>
      <c r="CT59" s="341"/>
      <c r="CU59" s="341"/>
      <c r="CV59" s="358"/>
      <c r="CW59" s="343"/>
      <c r="CX59" s="341"/>
      <c r="CY59" s="358"/>
      <c r="CZ59" s="343"/>
      <c r="DA59" s="760"/>
      <c r="DB59" s="763"/>
      <c r="DC59" s="768"/>
      <c r="DD59" s="317"/>
      <c r="DE59" s="339"/>
      <c r="DF59" s="305"/>
      <c r="DG59" s="53"/>
      <c r="DH59" s="737"/>
      <c r="DI59" s="735"/>
      <c r="DK59" s="341">
        <v>3.54</v>
      </c>
      <c r="DL59" s="341">
        <v>4.2</v>
      </c>
      <c r="DM59" s="358">
        <f t="shared" si="13"/>
        <v>4.2</v>
      </c>
      <c r="DN59" s="343">
        <v>1</v>
      </c>
      <c r="DO59" s="341">
        <v>3.5</v>
      </c>
      <c r="DP59" s="358">
        <f t="shared" si="14"/>
        <v>3.5</v>
      </c>
      <c r="DQ59" s="343">
        <v>2</v>
      </c>
      <c r="DR59" s="557">
        <v>1.47</v>
      </c>
      <c r="DS59" s="560">
        <f t="shared" si="15"/>
        <v>1.47</v>
      </c>
      <c r="DT59" s="565">
        <v>4</v>
      </c>
      <c r="DU59" s="317">
        <v>2.37</v>
      </c>
      <c r="DV59" s="358">
        <f t="shared" si="16"/>
        <v>2.37</v>
      </c>
      <c r="DW59" s="305">
        <v>3</v>
      </c>
    </row>
    <row r="60" spans="1:127">
      <c r="A60" s="302" t="s">
        <v>498</v>
      </c>
      <c r="C60" s="303">
        <v>6.25</v>
      </c>
      <c r="D60" s="303">
        <v>18.329999999999998</v>
      </c>
      <c r="E60" s="304">
        <f t="shared" si="0"/>
        <v>12.079999999999998</v>
      </c>
      <c r="F60" s="305">
        <v>1</v>
      </c>
      <c r="G60" s="347">
        <v>11.93</v>
      </c>
      <c r="H60" s="306">
        <f t="shared" si="24"/>
        <v>5.68</v>
      </c>
      <c r="I60" s="345">
        <v>2</v>
      </c>
      <c r="J60" s="355"/>
      <c r="K60" s="303">
        <v>18.87</v>
      </c>
      <c r="L60" s="341">
        <v>14.7</v>
      </c>
      <c r="M60" s="342">
        <f t="shared" si="27"/>
        <v>-4.1700000000000017</v>
      </c>
      <c r="N60" s="343">
        <v>1</v>
      </c>
      <c r="O60" s="386">
        <v>11.53</v>
      </c>
      <c r="P60" s="304">
        <f t="shared" si="28"/>
        <v>-7.3400000000000016</v>
      </c>
      <c r="Q60" s="305">
        <v>2</v>
      </c>
      <c r="R60" s="357">
        <v>9.36</v>
      </c>
      <c r="S60" s="309">
        <f t="shared" si="25"/>
        <v>-9.5100000000000016</v>
      </c>
      <c r="T60" s="310">
        <v>3</v>
      </c>
      <c r="V60" s="341">
        <v>-1.44</v>
      </c>
      <c r="W60" s="341">
        <v>-0.77</v>
      </c>
      <c r="X60" s="358">
        <f t="shared" si="5"/>
        <v>0.66999999999999993</v>
      </c>
      <c r="Y60" s="343">
        <v>4</v>
      </c>
      <c r="Z60" s="341">
        <v>-0.4</v>
      </c>
      <c r="AA60" s="359">
        <f t="shared" si="8"/>
        <v>1.04</v>
      </c>
      <c r="AB60" s="343">
        <v>2</v>
      </c>
      <c r="AC60" s="386">
        <v>-0.63</v>
      </c>
      <c r="AD60" s="339">
        <f t="shared" si="6"/>
        <v>0.80999999999999994</v>
      </c>
      <c r="AE60" s="305">
        <v>3</v>
      </c>
      <c r="AF60" s="365">
        <v>-0.09</v>
      </c>
      <c r="AG60" s="366">
        <f t="shared" si="7"/>
        <v>1.3499999999999999</v>
      </c>
      <c r="AH60" s="352">
        <v>1</v>
      </c>
      <c r="AJ60" s="341">
        <v>4.79</v>
      </c>
      <c r="AK60" s="341">
        <v>-2.86</v>
      </c>
      <c r="AL60" s="358">
        <f t="shared" si="9"/>
        <v>-7.65</v>
      </c>
      <c r="AM60" s="343">
        <v>4</v>
      </c>
      <c r="AN60" s="341">
        <v>0.32</v>
      </c>
      <c r="AO60" s="359">
        <f t="shared" si="10"/>
        <v>-4.47</v>
      </c>
      <c r="AP60" s="343">
        <v>3</v>
      </c>
      <c r="AQ60" s="303">
        <v>5.24</v>
      </c>
      <c r="AR60" s="339">
        <f t="shared" si="11"/>
        <v>0.45000000000000018</v>
      </c>
      <c r="AS60" s="305">
        <v>1</v>
      </c>
      <c r="AT60" s="367">
        <v>4.1100000000000003</v>
      </c>
      <c r="AU60" s="368">
        <f t="shared" si="12"/>
        <v>-0.67999999999999972</v>
      </c>
      <c r="AV60" s="316">
        <v>1</v>
      </c>
      <c r="AX60" s="341">
        <v>2.64</v>
      </c>
      <c r="AY60" s="341">
        <v>-0.64</v>
      </c>
      <c r="AZ60" s="358">
        <f t="shared" si="23"/>
        <v>-3.2800000000000002</v>
      </c>
      <c r="BA60" s="343">
        <v>3</v>
      </c>
      <c r="BB60" s="341">
        <v>4.3099999999999996</v>
      </c>
      <c r="BC60" s="359">
        <f t="shared" si="21"/>
        <v>1.6699999999999995</v>
      </c>
      <c r="BD60" s="343">
        <v>1</v>
      </c>
      <c r="BE60" s="303">
        <v>0.38</v>
      </c>
      <c r="BF60" s="339">
        <f t="shared" si="18"/>
        <v>-2.2600000000000002</v>
      </c>
      <c r="BG60" s="343">
        <v>2</v>
      </c>
      <c r="BH60" s="303">
        <v>-1.33</v>
      </c>
      <c r="BI60" s="339">
        <f t="shared" si="19"/>
        <v>-3.97</v>
      </c>
      <c r="BJ60" s="343">
        <v>4</v>
      </c>
      <c r="BK60" s="434">
        <v>-15.45</v>
      </c>
      <c r="BL60" s="440">
        <f t="shared" si="26"/>
        <v>-18.09</v>
      </c>
      <c r="BM60" s="436">
        <v>5</v>
      </c>
      <c r="BO60" s="341">
        <v>-18.11</v>
      </c>
      <c r="BP60" s="341">
        <v>-19.600000000000001</v>
      </c>
      <c r="BQ60" s="358">
        <f t="shared" si="29"/>
        <v>-1.490000000000002</v>
      </c>
      <c r="BR60" s="343">
        <v>5</v>
      </c>
      <c r="BS60" s="341">
        <v>-16.54</v>
      </c>
      <c r="BT60" s="359">
        <f t="shared" si="30"/>
        <v>1.5700000000000003</v>
      </c>
      <c r="BU60" s="343">
        <v>1</v>
      </c>
      <c r="BV60" s="476">
        <v>-19.309999999999999</v>
      </c>
      <c r="BW60" s="482">
        <f t="shared" si="31"/>
        <v>-1.1999999999999993</v>
      </c>
      <c r="BX60" s="487">
        <v>4</v>
      </c>
      <c r="BY60" s="303">
        <v>-18.899999999999999</v>
      </c>
      <c r="BZ60" s="339">
        <f t="shared" si="32"/>
        <v>-0.78999999999999915</v>
      </c>
      <c r="CA60" s="343">
        <v>3</v>
      </c>
      <c r="CB60" s="476">
        <v>-18.68</v>
      </c>
      <c r="CC60" s="482">
        <f t="shared" si="33"/>
        <v>-0.57000000000000028</v>
      </c>
      <c r="CD60" s="478">
        <v>2</v>
      </c>
      <c r="CF60" s="341"/>
      <c r="CG60" s="441"/>
      <c r="CH60" s="748"/>
      <c r="CI60" s="746"/>
      <c r="CJ60" s="341"/>
      <c r="CK60" s="359"/>
      <c r="CL60" s="343"/>
      <c r="CM60" s="92"/>
      <c r="CN60" s="737"/>
      <c r="CO60" s="742"/>
      <c r="CP60" s="303"/>
      <c r="CQ60" s="339"/>
      <c r="CR60" s="343"/>
      <c r="CT60" s="341"/>
      <c r="CU60" s="341"/>
      <c r="CV60" s="358"/>
      <c r="CW60" s="343"/>
      <c r="CX60" s="341"/>
      <c r="CY60" s="359"/>
      <c r="CZ60" s="343"/>
      <c r="DA60" s="757"/>
      <c r="DB60" s="763"/>
      <c r="DC60" s="768"/>
      <c r="DD60" s="303"/>
      <c r="DE60" s="339"/>
      <c r="DF60" s="343"/>
      <c r="DG60" s="92"/>
      <c r="DH60" s="737"/>
      <c r="DI60" s="735"/>
      <c r="DK60" s="341">
        <v>3.55</v>
      </c>
      <c r="DL60" s="341">
        <v>7.25</v>
      </c>
      <c r="DM60" s="358">
        <f t="shared" si="13"/>
        <v>7.25</v>
      </c>
      <c r="DN60" s="343">
        <v>2</v>
      </c>
      <c r="DO60" s="341">
        <v>7.31</v>
      </c>
      <c r="DP60" s="358">
        <f t="shared" si="14"/>
        <v>7.31</v>
      </c>
      <c r="DQ60" s="343">
        <v>1</v>
      </c>
      <c r="DR60" s="554">
        <v>3.62</v>
      </c>
      <c r="DS60" s="560">
        <f t="shared" si="15"/>
        <v>3.62</v>
      </c>
      <c r="DT60" s="565">
        <v>4</v>
      </c>
      <c r="DU60" s="303">
        <v>4.46</v>
      </c>
      <c r="DV60" s="358">
        <f t="shared" si="16"/>
        <v>4.46</v>
      </c>
      <c r="DW60" s="343">
        <v>3</v>
      </c>
    </row>
    <row r="61" spans="1:127">
      <c r="A61" s="302" t="s">
        <v>499</v>
      </c>
      <c r="C61" s="303">
        <v>6.5</v>
      </c>
      <c r="D61" s="303">
        <v>19.940000000000001</v>
      </c>
      <c r="E61" s="304">
        <f t="shared" si="0"/>
        <v>13.440000000000001</v>
      </c>
      <c r="F61" s="305">
        <v>1</v>
      </c>
      <c r="G61" s="356">
        <v>14.25</v>
      </c>
      <c r="H61" s="306">
        <f t="shared" si="24"/>
        <v>7.75</v>
      </c>
      <c r="I61" s="345">
        <v>2</v>
      </c>
      <c r="J61" s="355"/>
      <c r="K61" s="303">
        <v>21.53</v>
      </c>
      <c r="L61" s="341">
        <v>18.010000000000002</v>
      </c>
      <c r="M61" s="342">
        <f t="shared" si="27"/>
        <v>-3.5199999999999996</v>
      </c>
      <c r="N61" s="343">
        <v>1</v>
      </c>
      <c r="O61" s="386">
        <v>16.899999999999999</v>
      </c>
      <c r="P61" s="304">
        <f t="shared" si="28"/>
        <v>-4.6300000000000026</v>
      </c>
      <c r="Q61" s="318">
        <v>2</v>
      </c>
      <c r="R61" s="357">
        <v>11.91</v>
      </c>
      <c r="S61" s="309">
        <f t="shared" si="25"/>
        <v>-9.620000000000001</v>
      </c>
      <c r="T61" s="323">
        <v>3</v>
      </c>
      <c r="V61" s="341">
        <v>1.8</v>
      </c>
      <c r="W61" s="341">
        <v>2.64</v>
      </c>
      <c r="X61" s="358">
        <f t="shared" si="5"/>
        <v>0.84000000000000008</v>
      </c>
      <c r="Y61" s="343">
        <v>4</v>
      </c>
      <c r="Z61" s="341">
        <v>2.85</v>
      </c>
      <c r="AA61" s="359">
        <f t="shared" si="8"/>
        <v>1.05</v>
      </c>
      <c r="AB61" s="343">
        <v>2</v>
      </c>
      <c r="AC61" s="386">
        <v>2.66</v>
      </c>
      <c r="AD61" s="339">
        <f t="shared" si="6"/>
        <v>0.8600000000000001</v>
      </c>
      <c r="AE61" s="305">
        <v>3</v>
      </c>
      <c r="AF61" s="365">
        <v>3.37</v>
      </c>
      <c r="AG61" s="363">
        <f t="shared" si="7"/>
        <v>1.57</v>
      </c>
      <c r="AH61" s="313">
        <v>1</v>
      </c>
      <c r="AJ61" s="341">
        <v>4.8</v>
      </c>
      <c r="AK61" s="341">
        <v>4.1399999999999997</v>
      </c>
      <c r="AL61" s="358">
        <f t="shared" si="9"/>
        <v>-0.66000000000000014</v>
      </c>
      <c r="AM61" s="343">
        <v>3</v>
      </c>
      <c r="AN61" s="341">
        <v>2.9</v>
      </c>
      <c r="AO61" s="359">
        <f t="shared" si="10"/>
        <v>-1.9</v>
      </c>
      <c r="AP61" s="343">
        <v>4</v>
      </c>
      <c r="AQ61" s="303">
        <v>7.27</v>
      </c>
      <c r="AR61" s="339">
        <f t="shared" si="11"/>
        <v>2.4699999999999998</v>
      </c>
      <c r="AS61" s="305">
        <v>1</v>
      </c>
      <c r="AT61" s="367">
        <v>6.26</v>
      </c>
      <c r="AU61" s="368">
        <f t="shared" si="12"/>
        <v>1.46</v>
      </c>
      <c r="AV61" s="316">
        <v>2</v>
      </c>
      <c r="AX61" s="341">
        <v>2.68</v>
      </c>
      <c r="AY61" s="341">
        <v>2.73</v>
      </c>
      <c r="AZ61" s="358">
        <f t="shared" si="23"/>
        <v>4.9999999999999822E-2</v>
      </c>
      <c r="BA61" s="343">
        <v>3</v>
      </c>
      <c r="BB61" s="341">
        <v>7.57</v>
      </c>
      <c r="BC61" s="359">
        <f t="shared" si="21"/>
        <v>4.8900000000000006</v>
      </c>
      <c r="BD61" s="343">
        <v>1</v>
      </c>
      <c r="BE61" s="303">
        <v>3.62</v>
      </c>
      <c r="BF61" s="339">
        <f t="shared" si="18"/>
        <v>0.94</v>
      </c>
      <c r="BG61" s="343">
        <v>2</v>
      </c>
      <c r="BH61" s="303">
        <v>0.26</v>
      </c>
      <c r="BI61" s="339">
        <f t="shared" si="19"/>
        <v>-2.42</v>
      </c>
      <c r="BJ61" s="343">
        <v>4</v>
      </c>
      <c r="BK61" s="434">
        <v>-14.75</v>
      </c>
      <c r="BL61" s="440">
        <f t="shared" si="26"/>
        <v>-17.43</v>
      </c>
      <c r="BM61" s="436">
        <v>5</v>
      </c>
      <c r="BO61" s="341">
        <v>-17.96</v>
      </c>
      <c r="BP61" s="341">
        <v>-18.670000000000002</v>
      </c>
      <c r="BQ61" s="358">
        <f t="shared" si="29"/>
        <v>-0.71000000000000085</v>
      </c>
      <c r="BR61" s="343">
        <v>4</v>
      </c>
      <c r="BS61" s="341">
        <v>-16.36</v>
      </c>
      <c r="BT61" s="359">
        <f t="shared" si="30"/>
        <v>1.6000000000000014</v>
      </c>
      <c r="BU61" s="343">
        <v>1</v>
      </c>
      <c r="BV61" s="476">
        <v>-18.25</v>
      </c>
      <c r="BW61" s="482">
        <f t="shared" si="31"/>
        <v>-0.28999999999999915</v>
      </c>
      <c r="BX61" s="487">
        <v>2</v>
      </c>
      <c r="BY61" s="303">
        <v>-18.47</v>
      </c>
      <c r="BZ61" s="339">
        <f t="shared" si="32"/>
        <v>-0.50999999999999801</v>
      </c>
      <c r="CA61" s="343">
        <v>3</v>
      </c>
      <c r="CB61" s="476">
        <v>-19.04</v>
      </c>
      <c r="CC61" s="482">
        <f t="shared" si="33"/>
        <v>-1.0799999999999983</v>
      </c>
      <c r="CD61" s="478">
        <v>5</v>
      </c>
      <c r="CF61" s="341"/>
      <c r="CG61" s="441"/>
      <c r="CH61" s="748"/>
      <c r="CI61" s="746"/>
      <c r="CJ61" s="341"/>
      <c r="CK61" s="359"/>
      <c r="CL61" s="343"/>
      <c r="CM61" s="92"/>
      <c r="CN61" s="737"/>
      <c r="CO61" s="742"/>
      <c r="CP61" s="303"/>
      <c r="CQ61" s="339"/>
      <c r="CR61" s="343"/>
      <c r="CT61" s="341"/>
      <c r="CU61" s="341"/>
      <c r="CV61" s="358"/>
      <c r="CW61" s="343"/>
      <c r="CX61" s="341"/>
      <c r="CY61" s="359"/>
      <c r="CZ61" s="343"/>
      <c r="DA61" s="757"/>
      <c r="DB61" s="763"/>
      <c r="DC61" s="768"/>
      <c r="DD61" s="303"/>
      <c r="DE61" s="339"/>
      <c r="DF61" s="343"/>
      <c r="DG61" s="92"/>
      <c r="DH61" s="737"/>
      <c r="DI61" s="735"/>
      <c r="DK61" s="341">
        <v>3.56</v>
      </c>
      <c r="DL61" s="341">
        <v>8.44</v>
      </c>
      <c r="DM61" s="358">
        <f t="shared" si="13"/>
        <v>8.44</v>
      </c>
      <c r="DN61" s="343">
        <v>2</v>
      </c>
      <c r="DO61" s="341">
        <v>9.27</v>
      </c>
      <c r="DP61" s="358">
        <f t="shared" si="14"/>
        <v>9.27</v>
      </c>
      <c r="DQ61" s="343">
        <v>1</v>
      </c>
      <c r="DR61" s="554">
        <v>5.8</v>
      </c>
      <c r="DS61" s="560">
        <f t="shared" si="15"/>
        <v>5.8</v>
      </c>
      <c r="DT61" s="565">
        <v>4</v>
      </c>
      <c r="DU61" s="303">
        <v>6.5</v>
      </c>
      <c r="DV61" s="358">
        <f t="shared" si="16"/>
        <v>6.5</v>
      </c>
      <c r="DW61" s="343">
        <v>3</v>
      </c>
    </row>
    <row r="62" spans="1:127">
      <c r="A62" s="302" t="s">
        <v>504</v>
      </c>
      <c r="C62" s="303">
        <v>9.24</v>
      </c>
      <c r="D62" s="303">
        <v>23.24</v>
      </c>
      <c r="E62" s="304">
        <f t="shared" si="0"/>
        <v>13.999999999999998</v>
      </c>
      <c r="F62" s="305">
        <v>1</v>
      </c>
      <c r="G62" s="347">
        <v>16.96</v>
      </c>
      <c r="H62" s="306">
        <f t="shared" si="24"/>
        <v>7.7200000000000006</v>
      </c>
      <c r="I62" s="345">
        <v>2</v>
      </c>
      <c r="J62" s="355"/>
      <c r="K62" s="303">
        <v>22.75</v>
      </c>
      <c r="L62" s="303">
        <v>19.82</v>
      </c>
      <c r="M62" s="342">
        <f t="shared" si="27"/>
        <v>-2.9299999999999997</v>
      </c>
      <c r="N62" s="343">
        <v>1</v>
      </c>
      <c r="O62" s="386">
        <v>19.010000000000002</v>
      </c>
      <c r="P62" s="304">
        <f t="shared" si="28"/>
        <v>-3.7399999999999984</v>
      </c>
      <c r="Q62" s="305">
        <v>2</v>
      </c>
      <c r="R62" s="357">
        <v>12.87</v>
      </c>
      <c r="S62" s="309">
        <f t="shared" si="25"/>
        <v>-9.8800000000000008</v>
      </c>
      <c r="T62" s="350">
        <v>3</v>
      </c>
      <c r="V62" s="341">
        <v>4.26</v>
      </c>
      <c r="W62" s="341">
        <v>5.09</v>
      </c>
      <c r="X62" s="358">
        <f t="shared" si="5"/>
        <v>0.83000000000000007</v>
      </c>
      <c r="Y62" s="343">
        <v>3</v>
      </c>
      <c r="Z62" s="341">
        <v>5.28</v>
      </c>
      <c r="AA62" s="359">
        <f t="shared" si="8"/>
        <v>1.0200000000000005</v>
      </c>
      <c r="AB62" s="343">
        <v>2</v>
      </c>
      <c r="AC62" s="386">
        <v>5.05</v>
      </c>
      <c r="AD62" s="339">
        <f t="shared" si="6"/>
        <v>0.79</v>
      </c>
      <c r="AE62" s="305">
        <v>4</v>
      </c>
      <c r="AF62" s="365">
        <v>5.87</v>
      </c>
      <c r="AG62" s="371">
        <f t="shared" si="7"/>
        <v>1.6100000000000003</v>
      </c>
      <c r="AH62" s="313">
        <v>1</v>
      </c>
      <c r="AJ62" s="341">
        <v>4.8099999999999996</v>
      </c>
      <c r="AK62" s="341">
        <v>7.59</v>
      </c>
      <c r="AL62" s="358">
        <f t="shared" si="9"/>
        <v>2.7800000000000002</v>
      </c>
      <c r="AM62" s="343">
        <v>2</v>
      </c>
      <c r="AN62" s="341">
        <v>4.3600000000000003</v>
      </c>
      <c r="AO62" s="359">
        <f t="shared" si="10"/>
        <v>-0.44999999999999929</v>
      </c>
      <c r="AP62" s="343">
        <v>4</v>
      </c>
      <c r="AQ62" s="303">
        <v>8.77</v>
      </c>
      <c r="AR62" s="339">
        <f t="shared" si="11"/>
        <v>3.96</v>
      </c>
      <c r="AS62" s="318">
        <v>1</v>
      </c>
      <c r="AT62" s="367">
        <v>7.15</v>
      </c>
      <c r="AU62" s="368">
        <f t="shared" si="12"/>
        <v>2.3400000000000007</v>
      </c>
      <c r="AV62" s="316">
        <v>3</v>
      </c>
      <c r="AX62" s="341">
        <v>2.7</v>
      </c>
      <c r="AY62" s="341">
        <v>4.0199999999999996</v>
      </c>
      <c r="AZ62" s="358">
        <f t="shared" si="23"/>
        <v>1.3199999999999994</v>
      </c>
      <c r="BA62" s="343">
        <v>3</v>
      </c>
      <c r="BB62" s="341">
        <v>7.87</v>
      </c>
      <c r="BC62" s="359">
        <f t="shared" si="21"/>
        <v>5.17</v>
      </c>
      <c r="BD62" s="343">
        <v>1</v>
      </c>
      <c r="BE62" s="303">
        <v>5.03</v>
      </c>
      <c r="BF62" s="339">
        <f t="shared" si="18"/>
        <v>2.33</v>
      </c>
      <c r="BG62" s="343">
        <v>2</v>
      </c>
      <c r="BH62" s="303">
        <v>0.36</v>
      </c>
      <c r="BI62" s="339">
        <f t="shared" si="19"/>
        <v>-2.3400000000000003</v>
      </c>
      <c r="BJ62" s="343">
        <v>4</v>
      </c>
      <c r="BK62" s="434">
        <v>-13.85</v>
      </c>
      <c r="BL62" s="440">
        <f t="shared" si="26"/>
        <v>-16.55</v>
      </c>
      <c r="BM62" s="439">
        <v>5</v>
      </c>
      <c r="BO62" s="341">
        <v>-15.48</v>
      </c>
      <c r="BP62" s="341">
        <v>-15.1</v>
      </c>
      <c r="BQ62" s="358">
        <f t="shared" si="29"/>
        <v>0.38000000000000078</v>
      </c>
      <c r="BR62" s="343">
        <v>3</v>
      </c>
      <c r="BS62" s="341">
        <v>-12.9</v>
      </c>
      <c r="BT62" s="359">
        <f t="shared" si="30"/>
        <v>2.58</v>
      </c>
      <c r="BU62" s="343">
        <v>1</v>
      </c>
      <c r="BV62" s="476">
        <v>-15.55</v>
      </c>
      <c r="BW62" s="482">
        <f t="shared" si="31"/>
        <v>-7.0000000000000284E-2</v>
      </c>
      <c r="BX62" s="487">
        <v>4</v>
      </c>
      <c r="BY62" s="303">
        <v>-16.39</v>
      </c>
      <c r="BZ62" s="339">
        <f t="shared" si="32"/>
        <v>-0.91000000000000014</v>
      </c>
      <c r="CA62" s="343">
        <v>5</v>
      </c>
      <c r="CB62" s="476">
        <v>-15.08</v>
      </c>
      <c r="CC62" s="482">
        <f t="shared" si="33"/>
        <v>0.40000000000000036</v>
      </c>
      <c r="CD62" s="481">
        <v>2</v>
      </c>
      <c r="CF62" s="341"/>
      <c r="CG62" s="441"/>
      <c r="CH62" s="748"/>
      <c r="CI62" s="746"/>
      <c r="CJ62" s="341"/>
      <c r="CK62" s="359"/>
      <c r="CL62" s="343"/>
      <c r="CM62" s="92"/>
      <c r="CN62" s="737"/>
      <c r="CO62" s="742"/>
      <c r="CP62" s="303"/>
      <c r="CQ62" s="339"/>
      <c r="CR62" s="343"/>
      <c r="CT62" s="341"/>
      <c r="CU62" s="341"/>
      <c r="CV62" s="358"/>
      <c r="CW62" s="343"/>
      <c r="CX62" s="341"/>
      <c r="CY62" s="359"/>
      <c r="CZ62" s="343"/>
      <c r="DA62" s="757"/>
      <c r="DB62" s="763"/>
      <c r="DC62" s="768"/>
      <c r="DD62" s="303"/>
      <c r="DE62" s="339"/>
      <c r="DF62" s="343"/>
      <c r="DG62" s="92"/>
      <c r="DH62" s="737"/>
      <c r="DI62" s="736"/>
      <c r="DK62" s="341">
        <v>3.57</v>
      </c>
      <c r="DL62" s="341">
        <v>9.3000000000000007</v>
      </c>
      <c r="DM62" s="358">
        <f t="shared" si="13"/>
        <v>9.3000000000000007</v>
      </c>
      <c r="DN62" s="343">
        <v>2</v>
      </c>
      <c r="DO62" s="341">
        <v>10.87</v>
      </c>
      <c r="DP62" s="359">
        <f t="shared" si="14"/>
        <v>10.87</v>
      </c>
      <c r="DQ62" s="343">
        <v>1</v>
      </c>
      <c r="DR62" s="554">
        <v>6.67</v>
      </c>
      <c r="DS62" s="560">
        <f t="shared" si="15"/>
        <v>6.67</v>
      </c>
      <c r="DT62" s="565">
        <v>4</v>
      </c>
      <c r="DU62" s="303">
        <v>8.1999999999999993</v>
      </c>
      <c r="DV62" s="339">
        <f t="shared" si="16"/>
        <v>8.1999999999999993</v>
      </c>
      <c r="DW62" s="343">
        <v>3</v>
      </c>
    </row>
    <row r="63" spans="1:127">
      <c r="A63" s="302" t="s">
        <v>505</v>
      </c>
      <c r="C63" s="303">
        <v>12.27</v>
      </c>
      <c r="D63" s="303">
        <v>29.45</v>
      </c>
      <c r="E63" s="304">
        <f t="shared" si="0"/>
        <v>17.18</v>
      </c>
      <c r="F63" s="305">
        <v>1</v>
      </c>
      <c r="G63" s="356">
        <v>21.07</v>
      </c>
      <c r="H63" s="306">
        <f t="shared" si="24"/>
        <v>8.8000000000000007</v>
      </c>
      <c r="I63" s="345">
        <v>2</v>
      </c>
      <c r="J63" s="355"/>
      <c r="K63" s="303">
        <v>26.62</v>
      </c>
      <c r="L63" s="303">
        <v>24.14</v>
      </c>
      <c r="M63" s="342">
        <f t="shared" si="27"/>
        <v>-2.4800000000000004</v>
      </c>
      <c r="N63" s="343">
        <v>2</v>
      </c>
      <c r="O63" s="386">
        <v>25.03</v>
      </c>
      <c r="P63" s="304">
        <f t="shared" si="28"/>
        <v>-1.5899999999999999</v>
      </c>
      <c r="Q63" s="305">
        <v>1</v>
      </c>
      <c r="R63" s="357">
        <v>16.39</v>
      </c>
      <c r="S63" s="309">
        <f t="shared" si="25"/>
        <v>-10.23</v>
      </c>
      <c r="T63" s="350">
        <v>3</v>
      </c>
      <c r="V63" s="341">
        <v>7.45</v>
      </c>
      <c r="W63" s="341">
        <v>8.2899999999999991</v>
      </c>
      <c r="X63" s="358">
        <f t="shared" si="5"/>
        <v>0.83999999999999897</v>
      </c>
      <c r="Y63" s="343">
        <v>4</v>
      </c>
      <c r="Z63" s="341">
        <v>8.76</v>
      </c>
      <c r="AA63" s="359">
        <f t="shared" si="8"/>
        <v>1.3099999999999996</v>
      </c>
      <c r="AB63" s="343">
        <v>2</v>
      </c>
      <c r="AC63" s="386">
        <v>8.42</v>
      </c>
      <c r="AD63" s="339">
        <f t="shared" si="6"/>
        <v>0.96999999999999975</v>
      </c>
      <c r="AE63" s="305">
        <v>3</v>
      </c>
      <c r="AF63" s="365">
        <v>9.17</v>
      </c>
      <c r="AG63" s="371">
        <f t="shared" si="7"/>
        <v>1.7199999999999998</v>
      </c>
      <c r="AH63" s="326">
        <v>1</v>
      </c>
      <c r="AJ63" s="341">
        <v>4.82</v>
      </c>
      <c r="AK63" s="341">
        <v>12.73</v>
      </c>
      <c r="AL63" s="358">
        <f t="shared" si="9"/>
        <v>7.91</v>
      </c>
      <c r="AM63" s="343">
        <v>1</v>
      </c>
      <c r="AN63" s="341">
        <v>4.8600000000000003</v>
      </c>
      <c r="AO63" s="359">
        <f t="shared" si="10"/>
        <v>4.0000000000000036E-2</v>
      </c>
      <c r="AP63" s="343">
        <v>4</v>
      </c>
      <c r="AQ63" s="317">
        <v>10.17</v>
      </c>
      <c r="AR63" s="339">
        <f t="shared" si="11"/>
        <v>5.35</v>
      </c>
      <c r="AS63" s="305">
        <v>2</v>
      </c>
      <c r="AT63" s="367">
        <v>9</v>
      </c>
      <c r="AU63" s="368">
        <f t="shared" si="12"/>
        <v>4.18</v>
      </c>
      <c r="AV63" s="316">
        <v>3</v>
      </c>
      <c r="AX63" s="341">
        <v>2.73</v>
      </c>
      <c r="AY63" s="341">
        <v>8.1300000000000008</v>
      </c>
      <c r="AZ63" s="358">
        <f t="shared" si="23"/>
        <v>5.4</v>
      </c>
      <c r="BA63" s="343">
        <v>2</v>
      </c>
      <c r="BB63" s="341">
        <v>11.79</v>
      </c>
      <c r="BC63" s="359">
        <f t="shared" si="21"/>
        <v>9.0599999999999987</v>
      </c>
      <c r="BD63" s="343">
        <v>1</v>
      </c>
      <c r="BE63" s="317">
        <v>7.41</v>
      </c>
      <c r="BF63" s="339">
        <f t="shared" si="18"/>
        <v>4.68</v>
      </c>
      <c r="BG63" s="305">
        <v>3</v>
      </c>
      <c r="BH63" s="317">
        <v>3.93</v>
      </c>
      <c r="BI63" s="339">
        <f t="shared" si="19"/>
        <v>1.2000000000000002</v>
      </c>
      <c r="BJ63" s="305">
        <v>4</v>
      </c>
      <c r="BK63" s="437">
        <v>-12.67</v>
      </c>
      <c r="BL63" s="440">
        <f t="shared" si="26"/>
        <v>-15.4</v>
      </c>
      <c r="BM63" s="436">
        <v>5</v>
      </c>
      <c r="BO63" s="341">
        <v>-11.49</v>
      </c>
      <c r="BP63" s="341">
        <v>-10.4</v>
      </c>
      <c r="BQ63" s="358">
        <f t="shared" si="29"/>
        <v>1.0899999999999999</v>
      </c>
      <c r="BR63" s="343">
        <v>3</v>
      </c>
      <c r="BS63" s="341">
        <v>-8.58</v>
      </c>
      <c r="BT63" s="359">
        <f t="shared" si="30"/>
        <v>2.91</v>
      </c>
      <c r="BU63" s="343">
        <v>1</v>
      </c>
      <c r="BV63" s="479">
        <v>-9.77</v>
      </c>
      <c r="BW63" s="482">
        <f t="shared" si="31"/>
        <v>1.7200000000000006</v>
      </c>
      <c r="BX63" s="478">
        <v>2</v>
      </c>
      <c r="BY63" s="317">
        <v>-11.68</v>
      </c>
      <c r="BZ63" s="339">
        <f t="shared" si="32"/>
        <v>-0.1899999999999995</v>
      </c>
      <c r="CA63" s="305">
        <v>5</v>
      </c>
      <c r="CB63" s="479">
        <v>-10.82</v>
      </c>
      <c r="CC63" s="482">
        <f t="shared" si="33"/>
        <v>0.66999999999999993</v>
      </c>
      <c r="CD63" s="478">
        <v>4</v>
      </c>
      <c r="CF63" s="341"/>
      <c r="CG63" s="441"/>
      <c r="CH63" s="748"/>
      <c r="CI63" s="746"/>
      <c r="CJ63" s="341"/>
      <c r="CK63" s="359"/>
      <c r="CL63" s="343"/>
      <c r="CM63" s="53"/>
      <c r="CN63" s="737"/>
      <c r="CO63" s="735"/>
      <c r="CP63" s="317"/>
      <c r="CQ63" s="339"/>
      <c r="CR63" s="305"/>
      <c r="CT63" s="341"/>
      <c r="CU63" s="341"/>
      <c r="CV63" s="358"/>
      <c r="CW63" s="343"/>
      <c r="CX63" s="341"/>
      <c r="CY63" s="359"/>
      <c r="CZ63" s="343"/>
      <c r="DA63" s="760"/>
      <c r="DB63" s="763"/>
      <c r="DC63" s="759"/>
      <c r="DD63" s="317"/>
      <c r="DE63" s="339"/>
      <c r="DF63" s="305"/>
      <c r="DG63" s="53"/>
      <c r="DH63" s="737"/>
      <c r="DI63" s="735"/>
      <c r="DK63" s="341">
        <v>3.57</v>
      </c>
      <c r="DL63" s="341">
        <v>11.09</v>
      </c>
      <c r="DM63" s="358">
        <f t="shared" si="13"/>
        <v>11.09</v>
      </c>
      <c r="DN63" s="343">
        <v>2</v>
      </c>
      <c r="DO63" s="341">
        <v>12.51</v>
      </c>
      <c r="DP63" s="359">
        <f t="shared" si="14"/>
        <v>12.51</v>
      </c>
      <c r="DQ63" s="343">
        <v>1</v>
      </c>
      <c r="DR63" s="557">
        <v>8.4499999999999993</v>
      </c>
      <c r="DS63" s="560">
        <f t="shared" si="15"/>
        <v>8.4499999999999993</v>
      </c>
      <c r="DT63" s="556">
        <v>4</v>
      </c>
      <c r="DU63" s="317">
        <v>9.7899999999999991</v>
      </c>
      <c r="DV63" s="339">
        <f t="shared" si="16"/>
        <v>9.7899999999999991</v>
      </c>
      <c r="DW63" s="305">
        <v>3</v>
      </c>
    </row>
    <row r="64" spans="1:127">
      <c r="A64" s="302" t="s">
        <v>506</v>
      </c>
      <c r="C64" s="303">
        <v>15.1</v>
      </c>
      <c r="D64" s="303">
        <v>32.700000000000003</v>
      </c>
      <c r="E64" s="304">
        <f t="shared" si="0"/>
        <v>17.600000000000001</v>
      </c>
      <c r="F64" s="305">
        <v>1</v>
      </c>
      <c r="G64" s="356">
        <v>24.41</v>
      </c>
      <c r="H64" s="306">
        <f t="shared" si="24"/>
        <v>9.31</v>
      </c>
      <c r="I64" s="345">
        <v>2</v>
      </c>
      <c r="J64" s="355"/>
      <c r="K64" s="303">
        <v>26.66</v>
      </c>
      <c r="L64" s="341">
        <v>24.64</v>
      </c>
      <c r="M64" s="342">
        <f t="shared" si="27"/>
        <v>-2.0199999999999996</v>
      </c>
      <c r="N64" s="343">
        <v>2</v>
      </c>
      <c r="O64" s="386">
        <v>24.68</v>
      </c>
      <c r="P64" s="304">
        <f t="shared" si="28"/>
        <v>-1.9800000000000004</v>
      </c>
      <c r="Q64" s="318">
        <v>1</v>
      </c>
      <c r="R64" s="357">
        <v>16.329999999999998</v>
      </c>
      <c r="S64" s="309">
        <f t="shared" si="25"/>
        <v>-10.330000000000002</v>
      </c>
      <c r="T64" s="310">
        <v>3</v>
      </c>
      <c r="V64" s="341">
        <v>12.84</v>
      </c>
      <c r="W64" s="341">
        <v>13.74</v>
      </c>
      <c r="X64" s="358">
        <f t="shared" si="5"/>
        <v>0.90000000000000036</v>
      </c>
      <c r="Y64" s="343">
        <v>4</v>
      </c>
      <c r="Z64" s="341">
        <v>14.31</v>
      </c>
      <c r="AA64" s="359">
        <f t="shared" si="8"/>
        <v>1.4700000000000006</v>
      </c>
      <c r="AB64" s="343">
        <v>2</v>
      </c>
      <c r="AC64" s="386">
        <v>13.8</v>
      </c>
      <c r="AD64" s="339">
        <f t="shared" si="6"/>
        <v>0.96000000000000085</v>
      </c>
      <c r="AE64" s="305">
        <v>3</v>
      </c>
      <c r="AF64" s="365">
        <v>14.7</v>
      </c>
      <c r="AG64" s="371">
        <f t="shared" si="7"/>
        <v>1.8599999999999994</v>
      </c>
      <c r="AH64" s="313">
        <v>1</v>
      </c>
      <c r="AJ64" s="341">
        <v>4.83</v>
      </c>
      <c r="AK64" s="341">
        <v>13.79</v>
      </c>
      <c r="AL64" s="358">
        <f t="shared" si="9"/>
        <v>8.9599999999999991</v>
      </c>
      <c r="AM64" s="343">
        <v>1</v>
      </c>
      <c r="AN64" s="341">
        <v>5.75</v>
      </c>
      <c r="AO64" s="359">
        <f t="shared" si="10"/>
        <v>0.91999999999999993</v>
      </c>
      <c r="AP64" s="343">
        <v>4</v>
      </c>
      <c r="AQ64" s="303">
        <v>12.02</v>
      </c>
      <c r="AR64" s="339">
        <f t="shared" si="11"/>
        <v>7.1899999999999995</v>
      </c>
      <c r="AS64" s="305">
        <v>2</v>
      </c>
      <c r="AT64" s="367">
        <v>9.5299999999999994</v>
      </c>
      <c r="AU64" s="368">
        <f t="shared" si="12"/>
        <v>4.6999999999999993</v>
      </c>
      <c r="AV64" s="329">
        <v>3</v>
      </c>
      <c r="AX64" s="341">
        <v>2.75</v>
      </c>
      <c r="AY64" s="341">
        <v>13.88</v>
      </c>
      <c r="AZ64" s="358">
        <f t="shared" si="23"/>
        <v>11.13</v>
      </c>
      <c r="BA64" s="343">
        <v>2</v>
      </c>
      <c r="BB64" s="341">
        <v>14.71</v>
      </c>
      <c r="BC64" s="359">
        <f t="shared" si="21"/>
        <v>11.96</v>
      </c>
      <c r="BD64" s="343">
        <v>1</v>
      </c>
      <c r="BE64" s="303">
        <v>10.38</v>
      </c>
      <c r="BF64" s="339">
        <f t="shared" si="18"/>
        <v>7.6300000000000008</v>
      </c>
      <c r="BG64" s="318">
        <v>3</v>
      </c>
      <c r="BH64" s="303">
        <v>6.23</v>
      </c>
      <c r="BI64" s="339">
        <f t="shared" si="19"/>
        <v>3.4800000000000004</v>
      </c>
      <c r="BJ64" s="318">
        <v>4</v>
      </c>
      <c r="BK64" s="434">
        <v>-9.34</v>
      </c>
      <c r="BL64" s="440">
        <f t="shared" si="26"/>
        <v>-12.09</v>
      </c>
      <c r="BM64" s="445">
        <v>5</v>
      </c>
      <c r="BO64" s="341">
        <v>-10.24</v>
      </c>
      <c r="BP64" s="341">
        <v>-9.32</v>
      </c>
      <c r="BQ64" s="358">
        <f t="shared" si="29"/>
        <v>0.91999999999999993</v>
      </c>
      <c r="BR64" s="343">
        <v>3</v>
      </c>
      <c r="BS64" s="341">
        <v>-6.7</v>
      </c>
      <c r="BT64" s="359">
        <f t="shared" si="30"/>
        <v>3.54</v>
      </c>
      <c r="BU64" s="343">
        <v>1</v>
      </c>
      <c r="BV64" s="476">
        <v>-9.64</v>
      </c>
      <c r="BW64" s="482">
        <f t="shared" si="31"/>
        <v>0.59999999999999964</v>
      </c>
      <c r="BX64" s="481">
        <v>4</v>
      </c>
      <c r="BY64" s="303">
        <v>-10.88</v>
      </c>
      <c r="BZ64" s="339">
        <f t="shared" si="32"/>
        <v>-0.64000000000000057</v>
      </c>
      <c r="CA64" s="318">
        <v>5</v>
      </c>
      <c r="CB64" s="476">
        <v>-9.31</v>
      </c>
      <c r="CC64" s="482">
        <f t="shared" si="33"/>
        <v>0.92999999999999972</v>
      </c>
      <c r="CD64" s="488">
        <v>2</v>
      </c>
      <c r="CF64" s="341"/>
      <c r="CG64" s="441"/>
      <c r="CH64" s="748"/>
      <c r="CI64" s="746"/>
      <c r="CJ64" s="341"/>
      <c r="CK64" s="359"/>
      <c r="CL64" s="343"/>
      <c r="CM64" s="92"/>
      <c r="CN64" s="737"/>
      <c r="CO64" s="736"/>
      <c r="CP64" s="303"/>
      <c r="CQ64" s="339"/>
      <c r="CR64" s="318"/>
      <c r="CT64" s="341"/>
      <c r="CU64" s="341"/>
      <c r="CV64" s="358"/>
      <c r="CW64" s="343"/>
      <c r="CX64" s="341"/>
      <c r="CY64" s="359"/>
      <c r="CZ64" s="343"/>
      <c r="DA64" s="757"/>
      <c r="DB64" s="763"/>
      <c r="DC64" s="762"/>
      <c r="DD64" s="303"/>
      <c r="DE64" s="339"/>
      <c r="DF64" s="318"/>
      <c r="DG64" s="92"/>
      <c r="DH64" s="737"/>
      <c r="DI64" s="743"/>
      <c r="DK64" s="341">
        <v>3.59</v>
      </c>
      <c r="DL64" s="341">
        <v>11.61</v>
      </c>
      <c r="DM64" s="358">
        <f t="shared" si="13"/>
        <v>11.61</v>
      </c>
      <c r="DN64" s="343">
        <v>2</v>
      </c>
      <c r="DO64" s="341">
        <v>13.05</v>
      </c>
      <c r="DP64" s="359">
        <f t="shared" si="14"/>
        <v>13.05</v>
      </c>
      <c r="DQ64" s="343">
        <v>1</v>
      </c>
      <c r="DR64" s="554">
        <v>8.67</v>
      </c>
      <c r="DS64" s="560">
        <f t="shared" si="15"/>
        <v>8.67</v>
      </c>
      <c r="DT64" s="559">
        <v>4</v>
      </c>
      <c r="DU64" s="303">
        <v>10.29</v>
      </c>
      <c r="DV64" s="339">
        <f t="shared" si="16"/>
        <v>10.29</v>
      </c>
      <c r="DW64" s="318">
        <v>3</v>
      </c>
    </row>
    <row r="65" spans="1:127">
      <c r="A65" s="302" t="s">
        <v>508</v>
      </c>
      <c r="C65" s="303">
        <v>2.71</v>
      </c>
      <c r="D65" s="303">
        <v>2.73</v>
      </c>
      <c r="E65" s="304">
        <f t="shared" si="0"/>
        <v>2.0000000000000018E-2</v>
      </c>
      <c r="F65" s="305">
        <v>1</v>
      </c>
      <c r="G65" s="356">
        <v>2.41</v>
      </c>
      <c r="H65" s="306">
        <f t="shared" si="24"/>
        <v>-0.29999999999999982</v>
      </c>
      <c r="I65" s="345">
        <v>2</v>
      </c>
      <c r="J65" s="355"/>
      <c r="K65" s="303">
        <v>25.5</v>
      </c>
      <c r="L65" s="341">
        <v>23.18</v>
      </c>
      <c r="M65" s="342">
        <f t="shared" si="27"/>
        <v>-2.3200000000000003</v>
      </c>
      <c r="N65" s="343">
        <v>1</v>
      </c>
      <c r="O65" s="386">
        <v>22.37</v>
      </c>
      <c r="P65" s="304">
        <f t="shared" si="28"/>
        <v>-3.129999999999999</v>
      </c>
      <c r="Q65" s="305">
        <v>2</v>
      </c>
      <c r="R65" s="357">
        <v>15.16</v>
      </c>
      <c r="S65" s="309">
        <f t="shared" si="25"/>
        <v>-10.34</v>
      </c>
      <c r="T65" s="310">
        <v>3</v>
      </c>
      <c r="V65" s="341">
        <v>8.6999999999999993</v>
      </c>
      <c r="W65" s="341">
        <v>9.6</v>
      </c>
      <c r="X65" s="358">
        <f t="shared" si="5"/>
        <v>0.90000000000000036</v>
      </c>
      <c r="Y65" s="343">
        <v>4</v>
      </c>
      <c r="Z65" s="341">
        <v>10.029999999999999</v>
      </c>
      <c r="AA65" s="359">
        <f t="shared" si="8"/>
        <v>1.33</v>
      </c>
      <c r="AB65" s="343">
        <v>2</v>
      </c>
      <c r="AC65" s="386">
        <v>9.68</v>
      </c>
      <c r="AD65" s="339">
        <f t="shared" si="6"/>
        <v>0.98000000000000043</v>
      </c>
      <c r="AE65" s="305">
        <v>3</v>
      </c>
      <c r="AF65" s="365">
        <v>10.53</v>
      </c>
      <c r="AG65" s="371">
        <f t="shared" si="7"/>
        <v>1.83</v>
      </c>
      <c r="AH65" s="326">
        <v>1</v>
      </c>
      <c r="AJ65" s="341">
        <v>4.84</v>
      </c>
      <c r="AK65" s="341">
        <v>11.33</v>
      </c>
      <c r="AL65" s="358">
        <f t="shared" si="9"/>
        <v>6.49</v>
      </c>
      <c r="AM65" s="343">
        <v>1</v>
      </c>
      <c r="AN65" s="341">
        <v>5.8</v>
      </c>
      <c r="AO65" s="359">
        <f t="shared" si="10"/>
        <v>0.96</v>
      </c>
      <c r="AP65" s="343">
        <v>4</v>
      </c>
      <c r="AQ65" s="303">
        <v>10.78</v>
      </c>
      <c r="AR65" s="339">
        <f t="shared" si="11"/>
        <v>5.9399999999999995</v>
      </c>
      <c r="AS65" s="305">
        <v>2</v>
      </c>
      <c r="AT65" s="367">
        <v>9.01</v>
      </c>
      <c r="AU65" s="368">
        <f t="shared" si="12"/>
        <v>4.17</v>
      </c>
      <c r="AV65" s="354">
        <v>3</v>
      </c>
      <c r="AX65" s="341">
        <v>2.77</v>
      </c>
      <c r="AY65" s="341">
        <v>9.9600000000000009</v>
      </c>
      <c r="AZ65" s="358">
        <f t="shared" si="23"/>
        <v>7.1900000000000013</v>
      </c>
      <c r="BA65" s="343">
        <v>2</v>
      </c>
      <c r="BB65" s="341">
        <v>13.73</v>
      </c>
      <c r="BC65" s="359">
        <f t="shared" si="21"/>
        <v>10.96</v>
      </c>
      <c r="BD65" s="343">
        <v>1</v>
      </c>
      <c r="BE65" s="303">
        <v>7.87</v>
      </c>
      <c r="BF65" s="339">
        <f t="shared" si="18"/>
        <v>5.0999999999999996</v>
      </c>
      <c r="BG65" s="305">
        <v>3</v>
      </c>
      <c r="BH65" s="303">
        <v>4.5599999999999996</v>
      </c>
      <c r="BI65" s="339">
        <f t="shared" si="19"/>
        <v>1.7899999999999996</v>
      </c>
      <c r="BJ65" s="305">
        <v>4</v>
      </c>
      <c r="BK65" s="434">
        <v>-10.91</v>
      </c>
      <c r="BL65" s="440">
        <f t="shared" si="26"/>
        <v>-13.68</v>
      </c>
      <c r="BM65" s="436">
        <v>5</v>
      </c>
      <c r="BO65" s="341">
        <v>-11.85</v>
      </c>
      <c r="BP65" s="341">
        <v>-11.27</v>
      </c>
      <c r="BQ65" s="358">
        <f t="shared" si="29"/>
        <v>0.58000000000000007</v>
      </c>
      <c r="BR65" s="343">
        <v>3</v>
      </c>
      <c r="BS65" s="341">
        <v>-8.51</v>
      </c>
      <c r="BT65" s="359">
        <f t="shared" si="30"/>
        <v>3.34</v>
      </c>
      <c r="BU65" s="343">
        <v>1</v>
      </c>
      <c r="BV65" s="476">
        <v>-12.75</v>
      </c>
      <c r="BW65" s="482">
        <f t="shared" si="31"/>
        <v>-0.90000000000000036</v>
      </c>
      <c r="BX65" s="478">
        <v>5</v>
      </c>
      <c r="BY65" s="303">
        <v>-11.86</v>
      </c>
      <c r="BZ65" s="339">
        <f t="shared" si="32"/>
        <v>-9.9999999999997868E-3</v>
      </c>
      <c r="CA65" s="305">
        <v>4</v>
      </c>
      <c r="CB65" s="476">
        <v>-11.04</v>
      </c>
      <c r="CC65" s="482">
        <f t="shared" si="33"/>
        <v>0.8100000000000005</v>
      </c>
      <c r="CD65" s="478">
        <v>2</v>
      </c>
      <c r="CF65" s="341"/>
      <c r="CG65" s="441"/>
      <c r="CH65" s="748"/>
      <c r="CI65" s="746"/>
      <c r="CJ65" s="341"/>
      <c r="CK65" s="359"/>
      <c r="CL65" s="343"/>
      <c r="CM65" s="92"/>
      <c r="CN65" s="737"/>
      <c r="CO65" s="735"/>
      <c r="CP65" s="303"/>
      <c r="CQ65" s="339"/>
      <c r="CR65" s="305"/>
      <c r="CT65" s="341"/>
      <c r="CU65" s="341"/>
      <c r="CV65" s="358"/>
      <c r="CW65" s="343"/>
      <c r="CX65" s="341"/>
      <c r="CY65" s="359"/>
      <c r="CZ65" s="343"/>
      <c r="DA65" s="757"/>
      <c r="DB65" s="763"/>
      <c r="DC65" s="759"/>
      <c r="DD65" s="303"/>
      <c r="DE65" s="339"/>
      <c r="DF65" s="305"/>
      <c r="DG65" s="92"/>
      <c r="DH65" s="737"/>
      <c r="DI65" s="735"/>
      <c r="DK65" s="341">
        <v>3.59</v>
      </c>
      <c r="DL65" s="341">
        <v>11.2</v>
      </c>
      <c r="DM65" s="358">
        <f t="shared" si="13"/>
        <v>11.2</v>
      </c>
      <c r="DN65" s="343">
        <v>2</v>
      </c>
      <c r="DO65" s="341">
        <v>12.83</v>
      </c>
      <c r="DP65" s="359">
        <f t="shared" si="14"/>
        <v>12.83</v>
      </c>
      <c r="DQ65" s="343">
        <v>1</v>
      </c>
      <c r="DR65" s="554">
        <v>10.49</v>
      </c>
      <c r="DS65" s="560">
        <f t="shared" si="15"/>
        <v>10.49</v>
      </c>
      <c r="DT65" s="556">
        <v>3</v>
      </c>
      <c r="DU65" s="303">
        <v>8.25</v>
      </c>
      <c r="DV65" s="339">
        <f t="shared" si="16"/>
        <v>8.25</v>
      </c>
      <c r="DW65" s="305">
        <v>4</v>
      </c>
    </row>
    <row r="66" spans="1:127">
      <c r="A66" s="302" t="s">
        <v>510</v>
      </c>
      <c r="C66" s="303">
        <v>-0.7</v>
      </c>
      <c r="D66" s="303">
        <v>-0.66</v>
      </c>
      <c r="E66" s="304">
        <f t="shared" si="0"/>
        <v>3.9999999999999925E-2</v>
      </c>
      <c r="F66" s="305">
        <v>1</v>
      </c>
      <c r="G66" s="356">
        <v>-0.85</v>
      </c>
      <c r="H66" s="306">
        <f t="shared" si="24"/>
        <v>-0.15000000000000002</v>
      </c>
      <c r="I66" s="345">
        <v>2</v>
      </c>
      <c r="J66" s="355"/>
      <c r="K66" s="303">
        <v>26.33</v>
      </c>
      <c r="L66" s="341">
        <v>24.09</v>
      </c>
      <c r="M66" s="342">
        <f t="shared" si="27"/>
        <v>-2.2399999999999984</v>
      </c>
      <c r="N66" s="343">
        <v>1</v>
      </c>
      <c r="O66" s="386">
        <v>23.99</v>
      </c>
      <c r="P66" s="304">
        <f t="shared" si="28"/>
        <v>-2.34</v>
      </c>
      <c r="Q66" s="318">
        <v>2</v>
      </c>
      <c r="R66" s="357">
        <v>15.74</v>
      </c>
      <c r="S66" s="309">
        <f t="shared" si="25"/>
        <v>-10.589999999999998</v>
      </c>
      <c r="T66" s="323">
        <v>3</v>
      </c>
      <c r="V66" s="341">
        <v>6.44</v>
      </c>
      <c r="W66" s="341">
        <v>7.31</v>
      </c>
      <c r="X66" s="358">
        <f t="shared" si="5"/>
        <v>0.86999999999999922</v>
      </c>
      <c r="Y66" s="343">
        <v>4</v>
      </c>
      <c r="Z66" s="341">
        <v>7.74</v>
      </c>
      <c r="AA66" s="359">
        <f t="shared" si="8"/>
        <v>1.2999999999999998</v>
      </c>
      <c r="AB66" s="343">
        <v>2</v>
      </c>
      <c r="AC66" s="386">
        <v>7.34</v>
      </c>
      <c r="AD66" s="339">
        <f t="shared" si="6"/>
        <v>0.89999999999999947</v>
      </c>
      <c r="AE66" s="305">
        <v>3</v>
      </c>
      <c r="AF66" s="365">
        <v>8.1999999999999993</v>
      </c>
      <c r="AG66" s="371">
        <f t="shared" si="7"/>
        <v>1.7599999999999989</v>
      </c>
      <c r="AH66" s="352">
        <v>1</v>
      </c>
      <c r="AJ66" s="341">
        <v>4.8499999999999996</v>
      </c>
      <c r="AK66" s="341">
        <v>12.22</v>
      </c>
      <c r="AL66" s="358">
        <f t="shared" si="9"/>
        <v>7.370000000000001</v>
      </c>
      <c r="AM66" s="343">
        <v>1</v>
      </c>
      <c r="AN66" s="341">
        <v>6.11</v>
      </c>
      <c r="AO66" s="359">
        <f t="shared" si="10"/>
        <v>1.2600000000000007</v>
      </c>
      <c r="AP66" s="343">
        <v>4</v>
      </c>
      <c r="AQ66" s="303">
        <v>11.22</v>
      </c>
      <c r="AR66" s="339">
        <f t="shared" si="11"/>
        <v>6.370000000000001</v>
      </c>
      <c r="AS66" s="305">
        <v>2</v>
      </c>
      <c r="AT66" s="367">
        <v>9.14</v>
      </c>
      <c r="AU66" s="368">
        <f t="shared" si="12"/>
        <v>4.2900000000000009</v>
      </c>
      <c r="AV66" s="316">
        <v>3</v>
      </c>
      <c r="AX66" s="341">
        <v>2.79</v>
      </c>
      <c r="AY66" s="341">
        <v>6.81</v>
      </c>
      <c r="AZ66" s="358">
        <f t="shared" si="23"/>
        <v>4.0199999999999996</v>
      </c>
      <c r="BA66" s="343">
        <v>2</v>
      </c>
      <c r="BB66" s="341">
        <v>12.22</v>
      </c>
      <c r="BC66" s="359">
        <f t="shared" si="21"/>
        <v>9.43</v>
      </c>
      <c r="BD66" s="343">
        <v>1</v>
      </c>
      <c r="BE66" s="303">
        <v>5.78</v>
      </c>
      <c r="BF66" s="339">
        <f t="shared" si="18"/>
        <v>2.99</v>
      </c>
      <c r="BG66" s="343">
        <v>3</v>
      </c>
      <c r="BH66" s="303">
        <v>1.43</v>
      </c>
      <c r="BI66" s="339">
        <f t="shared" si="19"/>
        <v>-1.36</v>
      </c>
      <c r="BJ66" s="343">
        <v>4</v>
      </c>
      <c r="BK66" s="434">
        <v>-12.21</v>
      </c>
      <c r="BL66" s="440">
        <f t="shared" si="26"/>
        <v>-15</v>
      </c>
      <c r="BM66" s="436">
        <v>5</v>
      </c>
      <c r="BO66" s="341">
        <v>-10.46</v>
      </c>
      <c r="BP66" s="341">
        <v>-10.029999999999999</v>
      </c>
      <c r="BQ66" s="358">
        <f t="shared" si="29"/>
        <v>0.43000000000000149</v>
      </c>
      <c r="BR66" s="343">
        <v>3</v>
      </c>
      <c r="BS66" s="341">
        <v>-6.41</v>
      </c>
      <c r="BT66" s="359">
        <f t="shared" si="30"/>
        <v>4.0500000000000007</v>
      </c>
      <c r="BU66" s="343">
        <v>1</v>
      </c>
      <c r="BV66" s="476">
        <v>-11.85</v>
      </c>
      <c r="BW66" s="482">
        <f t="shared" si="31"/>
        <v>-1.3899999999999988</v>
      </c>
      <c r="BX66" s="481">
        <v>5</v>
      </c>
      <c r="BY66" s="303">
        <v>-10.7</v>
      </c>
      <c r="BZ66" s="339">
        <f t="shared" si="32"/>
        <v>-0.23999999999999844</v>
      </c>
      <c r="CA66" s="305">
        <v>4</v>
      </c>
      <c r="CB66" s="476">
        <v>-9.8800000000000008</v>
      </c>
      <c r="CC66" s="482">
        <f t="shared" si="33"/>
        <v>0.58000000000000007</v>
      </c>
      <c r="CD66" s="481">
        <v>2</v>
      </c>
      <c r="CF66" s="341"/>
      <c r="CG66" s="441"/>
      <c r="CH66" s="748"/>
      <c r="CI66" s="746"/>
      <c r="CJ66" s="341"/>
      <c r="CK66" s="359"/>
      <c r="CL66" s="343"/>
      <c r="CM66" s="92"/>
      <c r="CN66" s="737"/>
      <c r="CO66" s="736"/>
      <c r="CP66" s="303"/>
      <c r="CQ66" s="339"/>
      <c r="CR66" s="305"/>
      <c r="CT66" s="341"/>
      <c r="CU66" s="341"/>
      <c r="CV66" s="358"/>
      <c r="CW66" s="343"/>
      <c r="CX66" s="341"/>
      <c r="CY66" s="359"/>
      <c r="CZ66" s="343"/>
      <c r="DA66" s="757"/>
      <c r="DB66" s="763"/>
      <c r="DC66" s="762"/>
      <c r="DD66" s="303"/>
      <c r="DE66" s="339"/>
      <c r="DF66" s="305"/>
      <c r="DG66" s="92"/>
      <c r="DH66" s="737"/>
      <c r="DI66" s="736"/>
      <c r="DK66" s="341">
        <v>3.6</v>
      </c>
      <c r="DL66" s="341">
        <v>11.15</v>
      </c>
      <c r="DM66" s="358">
        <f t="shared" si="13"/>
        <v>11.15</v>
      </c>
      <c r="DN66" s="343">
        <v>2</v>
      </c>
      <c r="DO66" s="341">
        <v>13.09</v>
      </c>
      <c r="DP66" s="359">
        <f t="shared" si="14"/>
        <v>13.09</v>
      </c>
      <c r="DQ66" s="343">
        <v>1</v>
      </c>
      <c r="DR66" s="554">
        <v>8.24</v>
      </c>
      <c r="DS66" s="560">
        <f t="shared" si="15"/>
        <v>8.24</v>
      </c>
      <c r="DT66" s="559">
        <v>4</v>
      </c>
      <c r="DU66" s="303">
        <v>10.73</v>
      </c>
      <c r="DV66" s="339">
        <f t="shared" si="16"/>
        <v>10.73</v>
      </c>
      <c r="DW66" s="305">
        <v>3</v>
      </c>
    </row>
    <row r="67" spans="1:127">
      <c r="A67" s="302" t="s">
        <v>511</v>
      </c>
      <c r="C67" s="303">
        <v>12.4</v>
      </c>
      <c r="D67" s="303">
        <v>10.43</v>
      </c>
      <c r="E67" s="304">
        <f t="shared" si="0"/>
        <v>-1.9700000000000006</v>
      </c>
      <c r="F67" s="305">
        <v>2</v>
      </c>
      <c r="G67" s="356">
        <v>10.76</v>
      </c>
      <c r="H67" s="306">
        <f t="shared" si="24"/>
        <v>-1.6400000000000006</v>
      </c>
      <c r="I67" s="345">
        <v>1</v>
      </c>
      <c r="J67" s="355"/>
      <c r="K67" s="303">
        <v>1.23</v>
      </c>
      <c r="L67" s="341">
        <v>1.31</v>
      </c>
      <c r="M67" s="342">
        <f t="shared" si="27"/>
        <v>8.0000000000000071E-2</v>
      </c>
      <c r="N67" s="343">
        <v>2</v>
      </c>
      <c r="O67" s="386">
        <v>1.83</v>
      </c>
      <c r="P67" s="304">
        <f t="shared" si="28"/>
        <v>0.60000000000000009</v>
      </c>
      <c r="Q67" s="305">
        <v>1</v>
      </c>
      <c r="R67" s="357"/>
      <c r="S67" s="309"/>
      <c r="T67" s="350"/>
      <c r="V67" s="341">
        <v>23.62</v>
      </c>
      <c r="W67" s="341">
        <v>24.64</v>
      </c>
      <c r="X67" s="358">
        <f t="shared" si="5"/>
        <v>1.0199999999999996</v>
      </c>
      <c r="Y67" s="343">
        <v>3</v>
      </c>
      <c r="Z67" s="341">
        <v>25.06</v>
      </c>
      <c r="AA67" s="359">
        <f t="shared" si="8"/>
        <v>1.4399999999999977</v>
      </c>
      <c r="AB67" s="343">
        <v>2</v>
      </c>
      <c r="AC67" s="386">
        <v>24.51</v>
      </c>
      <c r="AD67" s="339">
        <f t="shared" si="6"/>
        <v>0.89000000000000057</v>
      </c>
      <c r="AE67" s="305">
        <v>4</v>
      </c>
      <c r="AF67" s="365">
        <v>25.51</v>
      </c>
      <c r="AG67" s="371">
        <f t="shared" si="7"/>
        <v>1.8900000000000006</v>
      </c>
      <c r="AH67" s="313">
        <v>1</v>
      </c>
      <c r="AJ67" s="341">
        <v>4.8499999999999996</v>
      </c>
      <c r="AK67" s="341">
        <v>16.809999999999999</v>
      </c>
      <c r="AL67" s="358">
        <f t="shared" si="9"/>
        <v>11.959999999999999</v>
      </c>
      <c r="AM67" s="343">
        <v>1</v>
      </c>
      <c r="AN67" s="341">
        <v>6.97</v>
      </c>
      <c r="AO67" s="359">
        <f t="shared" si="10"/>
        <v>2.12</v>
      </c>
      <c r="AP67" s="343">
        <v>4</v>
      </c>
      <c r="AQ67" s="317">
        <v>12.74</v>
      </c>
      <c r="AR67" s="339">
        <f t="shared" si="11"/>
        <v>7.8900000000000006</v>
      </c>
      <c r="AS67" s="305">
        <v>2</v>
      </c>
      <c r="AT67" s="367">
        <v>11.03</v>
      </c>
      <c r="AU67" s="368">
        <f t="shared" si="12"/>
        <v>6.18</v>
      </c>
      <c r="AV67" s="316">
        <v>3</v>
      </c>
      <c r="AX67" s="341">
        <v>2.81</v>
      </c>
      <c r="AY67" s="341">
        <v>15.04</v>
      </c>
      <c r="AZ67" s="358">
        <f t="shared" si="23"/>
        <v>12.229999999999999</v>
      </c>
      <c r="BA67" s="343">
        <v>2</v>
      </c>
      <c r="BB67" s="341">
        <v>20.61</v>
      </c>
      <c r="BC67" s="359">
        <f t="shared" si="21"/>
        <v>17.8</v>
      </c>
      <c r="BD67" s="343">
        <v>1</v>
      </c>
      <c r="BE67" s="317">
        <v>14.01</v>
      </c>
      <c r="BF67" s="339">
        <f t="shared" si="18"/>
        <v>11.2</v>
      </c>
      <c r="BG67" s="343">
        <v>3</v>
      </c>
      <c r="BH67" s="317">
        <v>7.66</v>
      </c>
      <c r="BI67" s="339">
        <f t="shared" si="19"/>
        <v>4.8499999999999996</v>
      </c>
      <c r="BJ67" s="343">
        <v>4</v>
      </c>
      <c r="BK67" s="437">
        <v>-7.23</v>
      </c>
      <c r="BL67" s="440">
        <f t="shared" si="26"/>
        <v>-10.040000000000001</v>
      </c>
      <c r="BM67" s="436">
        <v>5</v>
      </c>
      <c r="BO67" s="341">
        <v>-3.43</v>
      </c>
      <c r="BP67" s="341">
        <v>-1.34</v>
      </c>
      <c r="BQ67" s="358">
        <f t="shared" si="29"/>
        <v>2.09</v>
      </c>
      <c r="BR67" s="343">
        <v>2</v>
      </c>
      <c r="BS67" s="341">
        <v>1.1200000000000001</v>
      </c>
      <c r="BT67" s="359">
        <f t="shared" si="30"/>
        <v>4.5500000000000007</v>
      </c>
      <c r="BU67" s="343">
        <v>1</v>
      </c>
      <c r="BV67" s="479">
        <v>-4.12</v>
      </c>
      <c r="BW67" s="482">
        <f t="shared" si="31"/>
        <v>-0.69</v>
      </c>
      <c r="BX67" s="478">
        <v>5</v>
      </c>
      <c r="BY67" s="317">
        <v>-3.63</v>
      </c>
      <c r="BZ67" s="339">
        <f t="shared" si="32"/>
        <v>-0.19999999999999973</v>
      </c>
      <c r="CA67" s="305">
        <v>4</v>
      </c>
      <c r="CB67" s="479">
        <v>-1.88</v>
      </c>
      <c r="CC67" s="482">
        <f t="shared" si="33"/>
        <v>1.5500000000000003</v>
      </c>
      <c r="CD67" s="478">
        <v>3</v>
      </c>
      <c r="CF67" s="341"/>
      <c r="CG67" s="441"/>
      <c r="CH67" s="748"/>
      <c r="CI67" s="746"/>
      <c r="CJ67" s="341"/>
      <c r="CK67" s="359"/>
      <c r="CL67" s="343"/>
      <c r="CM67" s="53"/>
      <c r="CN67" s="737"/>
      <c r="CO67" s="735"/>
      <c r="CP67" s="317"/>
      <c r="CQ67" s="339"/>
      <c r="CR67" s="305"/>
      <c r="CT67" s="341"/>
      <c r="CU67" s="341"/>
      <c r="CV67" s="358"/>
      <c r="CW67" s="343"/>
      <c r="CX67" s="341"/>
      <c r="CY67" s="359"/>
      <c r="CZ67" s="343"/>
      <c r="DA67" s="760"/>
      <c r="DB67" s="763"/>
      <c r="DC67" s="759"/>
      <c r="DD67" s="317"/>
      <c r="DE67" s="339"/>
      <c r="DF67" s="305"/>
      <c r="DG67" s="53"/>
      <c r="DH67" s="737"/>
      <c r="DI67" s="735"/>
      <c r="DK67" s="341">
        <v>3.61</v>
      </c>
      <c r="DL67" s="341">
        <v>13.59</v>
      </c>
      <c r="DM67" s="358">
        <f t="shared" si="13"/>
        <v>13.59</v>
      </c>
      <c r="DN67" s="343">
        <v>2</v>
      </c>
      <c r="DO67" s="341">
        <v>14.89</v>
      </c>
      <c r="DP67" s="359">
        <f t="shared" si="14"/>
        <v>14.89</v>
      </c>
      <c r="DQ67" s="343">
        <v>1</v>
      </c>
      <c r="DR67" s="557">
        <v>9.9600000000000009</v>
      </c>
      <c r="DS67" s="560">
        <f t="shared" si="15"/>
        <v>9.9600000000000009</v>
      </c>
      <c r="DT67" s="556">
        <v>4</v>
      </c>
      <c r="DU67" s="317">
        <v>12.34</v>
      </c>
      <c r="DV67" s="339">
        <f t="shared" si="16"/>
        <v>12.34</v>
      </c>
      <c r="DW67" s="305">
        <v>3</v>
      </c>
    </row>
    <row r="68" spans="1:127">
      <c r="A68" s="302" t="s">
        <v>513</v>
      </c>
      <c r="C68" s="303">
        <v>16.34</v>
      </c>
      <c r="D68" s="303">
        <v>14.27</v>
      </c>
      <c r="E68" s="304">
        <f t="shared" si="0"/>
        <v>-2.0700000000000003</v>
      </c>
      <c r="F68" s="305">
        <v>2</v>
      </c>
      <c r="G68" s="356">
        <v>15.67</v>
      </c>
      <c r="H68" s="306">
        <f t="shared" si="24"/>
        <v>-0.66999999999999993</v>
      </c>
      <c r="I68" s="345">
        <v>1</v>
      </c>
      <c r="K68" s="303"/>
      <c r="L68" s="341"/>
      <c r="M68" s="342"/>
      <c r="N68" s="343"/>
      <c r="O68" s="386"/>
      <c r="P68" s="304"/>
      <c r="Q68" s="364"/>
      <c r="R68" s="357"/>
      <c r="S68" s="309"/>
      <c r="T68" s="310"/>
      <c r="V68" s="341">
        <v>29.82</v>
      </c>
      <c r="W68" s="341">
        <v>30.92</v>
      </c>
      <c r="X68" s="358">
        <f t="shared" si="5"/>
        <v>1.1000000000000014</v>
      </c>
      <c r="Y68" s="343">
        <v>3</v>
      </c>
      <c r="Z68" s="341">
        <v>31.3</v>
      </c>
      <c r="AA68" s="359">
        <f t="shared" si="8"/>
        <v>1.4800000000000004</v>
      </c>
      <c r="AB68" s="343">
        <v>2</v>
      </c>
      <c r="AC68" s="386">
        <v>30.73</v>
      </c>
      <c r="AD68" s="339">
        <f t="shared" si="6"/>
        <v>0.91000000000000014</v>
      </c>
      <c r="AE68" s="305">
        <v>4</v>
      </c>
      <c r="AF68" s="365">
        <v>31.81</v>
      </c>
      <c r="AG68" s="371">
        <f t="shared" si="7"/>
        <v>1.9899999999999984</v>
      </c>
      <c r="AH68" s="313">
        <v>1</v>
      </c>
      <c r="AJ68" s="341">
        <v>4.8600000000000003</v>
      </c>
      <c r="AK68" s="341">
        <v>19.5</v>
      </c>
      <c r="AL68" s="358">
        <f t="shared" si="9"/>
        <v>14.64</v>
      </c>
      <c r="AM68" s="343">
        <v>1</v>
      </c>
      <c r="AN68" s="341">
        <v>7.5</v>
      </c>
      <c r="AO68" s="359">
        <f t="shared" si="10"/>
        <v>2.6399999999999997</v>
      </c>
      <c r="AP68" s="343">
        <v>4</v>
      </c>
      <c r="AQ68" s="303">
        <v>13.69</v>
      </c>
      <c r="AR68" s="339">
        <f t="shared" si="11"/>
        <v>8.8299999999999983</v>
      </c>
      <c r="AS68" s="305">
        <v>2</v>
      </c>
      <c r="AT68" s="367">
        <v>12.08</v>
      </c>
      <c r="AU68" s="368">
        <f t="shared" si="12"/>
        <v>7.22</v>
      </c>
      <c r="AV68" s="316">
        <v>3</v>
      </c>
      <c r="AX68" s="341">
        <v>2.83</v>
      </c>
      <c r="AY68" s="341">
        <v>21.14</v>
      </c>
      <c r="AZ68" s="358">
        <f t="shared" si="23"/>
        <v>18.310000000000002</v>
      </c>
      <c r="BA68" s="343">
        <v>2</v>
      </c>
      <c r="BB68" s="341">
        <v>23.54</v>
      </c>
      <c r="BC68" s="359">
        <f t="shared" si="21"/>
        <v>20.71</v>
      </c>
      <c r="BD68" s="343">
        <v>1</v>
      </c>
      <c r="BE68" s="303">
        <v>18.809999999999999</v>
      </c>
      <c r="BF68" s="339">
        <f t="shared" si="18"/>
        <v>15.979999999999999</v>
      </c>
      <c r="BG68" s="343">
        <v>3</v>
      </c>
      <c r="BH68" s="303">
        <v>9.85</v>
      </c>
      <c r="BI68" s="339">
        <f t="shared" si="19"/>
        <v>7.02</v>
      </c>
      <c r="BJ68" s="343">
        <v>4</v>
      </c>
      <c r="BK68" s="434">
        <v>-5.33</v>
      </c>
      <c r="BL68" s="440">
        <f t="shared" si="26"/>
        <v>-8.16</v>
      </c>
      <c r="BM68" s="436">
        <v>5</v>
      </c>
      <c r="BO68" s="341">
        <v>2.78</v>
      </c>
      <c r="BP68" s="341">
        <v>5.25</v>
      </c>
      <c r="BQ68" s="358">
        <f t="shared" si="29"/>
        <v>2.4700000000000002</v>
      </c>
      <c r="BR68" s="343">
        <v>2</v>
      </c>
      <c r="BS68" s="341">
        <v>6.61</v>
      </c>
      <c r="BT68" s="359">
        <f t="shared" si="30"/>
        <v>3.8300000000000005</v>
      </c>
      <c r="BU68" s="343">
        <v>1</v>
      </c>
      <c r="BV68" s="476">
        <v>1.87</v>
      </c>
      <c r="BW68" s="482">
        <f t="shared" si="31"/>
        <v>-0.9099999999999997</v>
      </c>
      <c r="BX68" s="478">
        <v>5</v>
      </c>
      <c r="BY68" s="303">
        <v>2.34</v>
      </c>
      <c r="BZ68" s="339">
        <f t="shared" si="32"/>
        <v>-0.43999999999999995</v>
      </c>
      <c r="CA68" s="305">
        <v>4</v>
      </c>
      <c r="CB68" s="476">
        <v>4.78</v>
      </c>
      <c r="CC68" s="482">
        <f t="shared" si="33"/>
        <v>2.0000000000000004</v>
      </c>
      <c r="CD68" s="478">
        <v>3</v>
      </c>
      <c r="CF68" s="341"/>
      <c r="CG68" s="441"/>
      <c r="CH68" s="748"/>
      <c r="CI68" s="746"/>
      <c r="CJ68" s="341"/>
      <c r="CK68" s="359"/>
      <c r="CL68" s="343"/>
      <c r="CM68" s="92"/>
      <c r="CN68" s="737"/>
      <c r="CO68" s="735"/>
      <c r="CP68" s="303"/>
      <c r="CQ68" s="339"/>
      <c r="CR68" s="305"/>
      <c r="CT68" s="341"/>
      <c r="CU68" s="341"/>
      <c r="CV68" s="358"/>
      <c r="CW68" s="343"/>
      <c r="CX68" s="341"/>
      <c r="CY68" s="359"/>
      <c r="CZ68" s="343"/>
      <c r="DA68" s="757"/>
      <c r="DB68" s="763"/>
      <c r="DC68" s="759"/>
      <c r="DD68" s="303"/>
      <c r="DE68" s="339"/>
      <c r="DF68" s="305"/>
      <c r="DG68" s="92"/>
      <c r="DH68" s="737"/>
      <c r="DI68" s="735"/>
      <c r="DK68" s="341">
        <v>3.61</v>
      </c>
      <c r="DL68" s="341">
        <v>14.82</v>
      </c>
      <c r="DM68" s="358">
        <f t="shared" si="13"/>
        <v>14.82</v>
      </c>
      <c r="DN68" s="343">
        <v>2</v>
      </c>
      <c r="DO68" s="341">
        <v>15.64</v>
      </c>
      <c r="DP68" s="359">
        <f t="shared" si="14"/>
        <v>15.64</v>
      </c>
      <c r="DQ68" s="343">
        <v>1</v>
      </c>
      <c r="DR68" s="554">
        <v>10.91</v>
      </c>
      <c r="DS68" s="560">
        <f t="shared" si="15"/>
        <v>10.91</v>
      </c>
      <c r="DT68" s="556">
        <v>4</v>
      </c>
      <c r="DU68" s="303">
        <v>13.37</v>
      </c>
      <c r="DV68" s="339">
        <f t="shared" si="16"/>
        <v>13.37</v>
      </c>
      <c r="DW68" s="305">
        <v>3</v>
      </c>
    </row>
    <row r="69" spans="1:127">
      <c r="A69" s="302" t="s">
        <v>516</v>
      </c>
      <c r="C69" s="386">
        <v>15.4</v>
      </c>
      <c r="D69" s="303">
        <v>12.88</v>
      </c>
      <c r="E69" s="304">
        <f t="shared" si="0"/>
        <v>-2.5199999999999996</v>
      </c>
      <c r="F69" s="305">
        <v>2</v>
      </c>
      <c r="G69" s="356">
        <v>14.77</v>
      </c>
      <c r="H69" s="306">
        <f t="shared" si="24"/>
        <v>-0.63000000000000078</v>
      </c>
      <c r="I69" s="345">
        <v>1</v>
      </c>
      <c r="K69" s="386"/>
      <c r="L69" s="341"/>
      <c r="M69" s="342"/>
      <c r="N69" s="343"/>
      <c r="O69" s="386"/>
      <c r="P69" s="304"/>
      <c r="Q69" s="364"/>
      <c r="R69" s="357"/>
      <c r="S69" s="309"/>
      <c r="T69" s="310"/>
      <c r="V69" s="389">
        <v>29.87</v>
      </c>
      <c r="W69" s="341">
        <v>30.95</v>
      </c>
      <c r="X69" s="358">
        <f t="shared" si="5"/>
        <v>1.0799999999999983</v>
      </c>
      <c r="Y69" s="343">
        <v>3</v>
      </c>
      <c r="Z69" s="341">
        <v>31.43</v>
      </c>
      <c r="AA69" s="359">
        <f t="shared" si="8"/>
        <v>1.5599999999999987</v>
      </c>
      <c r="AB69" s="343">
        <v>2</v>
      </c>
      <c r="AC69" s="386">
        <v>30.74</v>
      </c>
      <c r="AD69" s="339">
        <f t="shared" si="6"/>
        <v>0.86999999999999744</v>
      </c>
      <c r="AE69" s="305">
        <v>4</v>
      </c>
      <c r="AF69" s="365">
        <v>31.83</v>
      </c>
      <c r="AG69" s="371">
        <f t="shared" si="7"/>
        <v>1.9599999999999973</v>
      </c>
      <c r="AH69" s="313">
        <v>1</v>
      </c>
      <c r="AJ69" s="341">
        <v>4.8600000000000003</v>
      </c>
      <c r="AK69" s="341">
        <v>19.13</v>
      </c>
      <c r="AL69" s="358">
        <f t="shared" si="9"/>
        <v>14.27</v>
      </c>
      <c r="AM69" s="343">
        <v>1</v>
      </c>
      <c r="AN69" s="341">
        <v>7.88</v>
      </c>
      <c r="AO69" s="359">
        <f t="shared" si="10"/>
        <v>3.0199999999999996</v>
      </c>
      <c r="AP69" s="343">
        <v>4</v>
      </c>
      <c r="AQ69" s="303">
        <v>14.12</v>
      </c>
      <c r="AR69" s="339">
        <f t="shared" si="11"/>
        <v>9.259999999999998</v>
      </c>
      <c r="AS69" s="305">
        <v>2</v>
      </c>
      <c r="AT69" s="367">
        <v>11.97</v>
      </c>
      <c r="AU69" s="368">
        <f t="shared" si="12"/>
        <v>7.11</v>
      </c>
      <c r="AV69" s="316">
        <v>3</v>
      </c>
      <c r="AX69" s="341">
        <v>2.85</v>
      </c>
      <c r="AY69" s="341">
        <v>21.99</v>
      </c>
      <c r="AZ69" s="358">
        <f t="shared" si="23"/>
        <v>19.139999999999997</v>
      </c>
      <c r="BA69" s="343">
        <v>1</v>
      </c>
      <c r="BB69" s="341">
        <v>21.95</v>
      </c>
      <c r="BC69" s="359">
        <f t="shared" si="21"/>
        <v>19.099999999999998</v>
      </c>
      <c r="BD69" s="343">
        <v>2</v>
      </c>
      <c r="BE69" s="303">
        <v>18.78</v>
      </c>
      <c r="BF69" s="339">
        <f t="shared" si="18"/>
        <v>15.930000000000001</v>
      </c>
      <c r="BG69" s="343">
        <v>3</v>
      </c>
      <c r="BH69" s="303">
        <v>9.08</v>
      </c>
      <c r="BI69" s="339">
        <f t="shared" si="19"/>
        <v>6.23</v>
      </c>
      <c r="BJ69" s="343">
        <v>4</v>
      </c>
      <c r="BK69" s="434">
        <v>-5.34</v>
      </c>
      <c r="BL69" s="440">
        <f t="shared" si="26"/>
        <v>-8.19</v>
      </c>
      <c r="BM69" s="436">
        <v>5</v>
      </c>
      <c r="BO69" s="341">
        <v>4.87</v>
      </c>
      <c r="BP69" s="341">
        <v>7.32</v>
      </c>
      <c r="BQ69" s="358">
        <f t="shared" si="29"/>
        <v>2.4500000000000002</v>
      </c>
      <c r="BR69" s="343">
        <v>2</v>
      </c>
      <c r="BS69" s="341">
        <v>8.34</v>
      </c>
      <c r="BT69" s="359">
        <f t="shared" si="30"/>
        <v>3.4699999999999998</v>
      </c>
      <c r="BU69" s="343">
        <v>1</v>
      </c>
      <c r="BV69" s="476">
        <v>4.51</v>
      </c>
      <c r="BW69" s="482">
        <f t="shared" si="31"/>
        <v>-0.36000000000000032</v>
      </c>
      <c r="BX69" s="478">
        <v>5</v>
      </c>
      <c r="BY69" s="303">
        <v>5.61</v>
      </c>
      <c r="BZ69" s="339">
        <f t="shared" si="32"/>
        <v>0.74000000000000021</v>
      </c>
      <c r="CA69" s="305">
        <v>4</v>
      </c>
      <c r="CB69" s="476">
        <v>6.43</v>
      </c>
      <c r="CC69" s="482">
        <f t="shared" si="33"/>
        <v>1.5599999999999996</v>
      </c>
      <c r="CD69" s="478">
        <v>3</v>
      </c>
      <c r="CF69" s="341"/>
      <c r="CG69" s="441"/>
      <c r="CH69" s="748"/>
      <c r="CI69" s="746"/>
      <c r="CJ69" s="341"/>
      <c r="CK69" s="359"/>
      <c r="CL69" s="343"/>
      <c r="CM69" s="92"/>
      <c r="CN69" s="737"/>
      <c r="CO69" s="735"/>
      <c r="CP69" s="303"/>
      <c r="CQ69" s="339"/>
      <c r="CR69" s="305"/>
      <c r="CT69" s="341"/>
      <c r="CU69" s="341"/>
      <c r="CV69" s="358"/>
      <c r="CW69" s="343"/>
      <c r="CX69" s="341"/>
      <c r="CY69" s="359"/>
      <c r="CZ69" s="343"/>
      <c r="DA69" s="757"/>
      <c r="DB69" s="763"/>
      <c r="DC69" s="759"/>
      <c r="DD69" s="303"/>
      <c r="DE69" s="339"/>
      <c r="DF69" s="305"/>
      <c r="DG69" s="92"/>
      <c r="DH69" s="737"/>
      <c r="DI69" s="735"/>
      <c r="DK69" s="341">
        <v>3.62</v>
      </c>
      <c r="DL69" s="341">
        <v>14.52</v>
      </c>
      <c r="DM69" s="358">
        <f t="shared" si="13"/>
        <v>14.52</v>
      </c>
      <c r="DN69" s="343">
        <v>2</v>
      </c>
      <c r="DO69" s="341">
        <v>15.48</v>
      </c>
      <c r="DP69" s="359">
        <f t="shared" si="14"/>
        <v>15.48</v>
      </c>
      <c r="DQ69" s="343">
        <v>1</v>
      </c>
      <c r="DR69" s="554">
        <v>10.82</v>
      </c>
      <c r="DS69" s="560">
        <f t="shared" si="15"/>
        <v>10.82</v>
      </c>
      <c r="DT69" s="556">
        <v>4</v>
      </c>
      <c r="DU69" s="303">
        <v>14.07</v>
      </c>
      <c r="DV69" s="339">
        <f t="shared" si="16"/>
        <v>14.07</v>
      </c>
      <c r="DW69" s="305">
        <v>3</v>
      </c>
    </row>
    <row r="70" spans="1:127">
      <c r="A70" s="302" t="s">
        <v>525</v>
      </c>
      <c r="C70" s="303">
        <v>19.670000000000002</v>
      </c>
      <c r="D70" s="303">
        <v>15.81</v>
      </c>
      <c r="E70" s="304">
        <f t="shared" si="0"/>
        <v>-3.8600000000000012</v>
      </c>
      <c r="F70" s="305">
        <v>2</v>
      </c>
      <c r="G70" s="356">
        <v>19.579999999999998</v>
      </c>
      <c r="H70" s="306">
        <f t="shared" si="24"/>
        <v>-9.0000000000003411E-2</v>
      </c>
      <c r="I70" s="345">
        <v>1</v>
      </c>
      <c r="K70" s="386"/>
      <c r="L70" s="389"/>
      <c r="M70" s="342"/>
      <c r="N70" s="343"/>
      <c r="O70" s="386"/>
      <c r="P70" s="304"/>
      <c r="Q70" s="364"/>
      <c r="R70" s="391"/>
      <c r="S70" s="309"/>
      <c r="T70" s="310"/>
      <c r="V70" s="389">
        <v>36.69</v>
      </c>
      <c r="W70" s="389">
        <v>37.72</v>
      </c>
      <c r="X70" s="358">
        <f t="shared" si="5"/>
        <v>1.0300000000000011</v>
      </c>
      <c r="Y70" s="343">
        <v>3</v>
      </c>
      <c r="Z70" s="389">
        <v>38.159999999999997</v>
      </c>
      <c r="AA70" s="359">
        <f t="shared" si="8"/>
        <v>1.4699999999999989</v>
      </c>
      <c r="AB70" s="343">
        <v>2</v>
      </c>
      <c r="AC70" s="386">
        <v>37.53</v>
      </c>
      <c r="AD70" s="339">
        <f t="shared" si="6"/>
        <v>0.84000000000000341</v>
      </c>
      <c r="AE70" s="305">
        <v>4</v>
      </c>
      <c r="AF70" s="365">
        <v>38.619999999999997</v>
      </c>
      <c r="AG70" s="371">
        <f t="shared" si="7"/>
        <v>1.9299999999999997</v>
      </c>
      <c r="AH70" s="313">
        <v>1</v>
      </c>
      <c r="AJ70" s="341">
        <v>4.87</v>
      </c>
      <c r="AK70" s="341">
        <v>19.27</v>
      </c>
      <c r="AL70" s="358">
        <f t="shared" si="9"/>
        <v>14.399999999999999</v>
      </c>
      <c r="AM70" s="343">
        <v>1</v>
      </c>
      <c r="AN70" s="341">
        <v>7.83</v>
      </c>
      <c r="AO70" s="359">
        <f t="shared" si="10"/>
        <v>2.96</v>
      </c>
      <c r="AP70" s="343">
        <v>4</v>
      </c>
      <c r="AQ70" s="303">
        <v>13.87</v>
      </c>
      <c r="AR70" s="339">
        <f t="shared" si="11"/>
        <v>9</v>
      </c>
      <c r="AS70" s="305">
        <v>2</v>
      </c>
      <c r="AT70" s="367">
        <v>11.39</v>
      </c>
      <c r="AU70" s="368">
        <f t="shared" si="12"/>
        <v>6.5200000000000005</v>
      </c>
      <c r="AV70" s="316">
        <v>3</v>
      </c>
      <c r="AX70" s="341">
        <v>2.86</v>
      </c>
      <c r="AY70" s="341">
        <v>24.2</v>
      </c>
      <c r="AZ70" s="358">
        <f t="shared" si="23"/>
        <v>21.34</v>
      </c>
      <c r="BA70" s="343">
        <v>2</v>
      </c>
      <c r="BB70" s="341">
        <v>24.85</v>
      </c>
      <c r="BC70" s="359">
        <f t="shared" si="21"/>
        <v>21.990000000000002</v>
      </c>
      <c r="BD70" s="343">
        <v>1</v>
      </c>
      <c r="BE70" s="303">
        <v>22.42</v>
      </c>
      <c r="BF70" s="339">
        <f t="shared" si="18"/>
        <v>19.560000000000002</v>
      </c>
      <c r="BG70" s="343">
        <v>3</v>
      </c>
      <c r="BH70" s="303">
        <v>8.2200000000000006</v>
      </c>
      <c r="BI70" s="339">
        <f t="shared" si="19"/>
        <v>5.3600000000000012</v>
      </c>
      <c r="BJ70" s="343">
        <v>4</v>
      </c>
      <c r="BK70" s="434">
        <v>-3.75</v>
      </c>
      <c r="BL70" s="440">
        <f t="shared" si="26"/>
        <v>-6.6099999999999994</v>
      </c>
      <c r="BM70" s="436">
        <v>5</v>
      </c>
      <c r="BO70" s="341">
        <v>6.1</v>
      </c>
      <c r="BP70" s="341">
        <v>8.85</v>
      </c>
      <c r="BQ70" s="358">
        <f t="shared" si="29"/>
        <v>2.75</v>
      </c>
      <c r="BR70" s="343">
        <v>2</v>
      </c>
      <c r="BS70" s="341">
        <v>10.56</v>
      </c>
      <c r="BT70" s="359">
        <f t="shared" si="30"/>
        <v>4.4600000000000009</v>
      </c>
      <c r="BU70" s="343">
        <v>1</v>
      </c>
      <c r="BV70" s="476">
        <v>7.16</v>
      </c>
      <c r="BW70" s="482">
        <f t="shared" si="31"/>
        <v>1.0600000000000005</v>
      </c>
      <c r="BX70" s="478">
        <v>5</v>
      </c>
      <c r="BY70" s="303">
        <v>8.7200000000000006</v>
      </c>
      <c r="BZ70" s="339">
        <f t="shared" si="32"/>
        <v>2.620000000000001</v>
      </c>
      <c r="CA70" s="305">
        <v>3</v>
      </c>
      <c r="CB70" s="476">
        <v>8</v>
      </c>
      <c r="CC70" s="482">
        <f t="shared" si="33"/>
        <v>1.9000000000000004</v>
      </c>
      <c r="CD70" s="478">
        <v>4</v>
      </c>
      <c r="CF70" s="341"/>
      <c r="CG70" s="441"/>
      <c r="CH70" s="748"/>
      <c r="CI70" s="746"/>
      <c r="CJ70" s="341"/>
      <c r="CK70" s="359"/>
      <c r="CL70" s="343"/>
      <c r="CM70" s="92"/>
      <c r="CN70" s="737"/>
      <c r="CO70" s="735"/>
      <c r="CP70" s="303"/>
      <c r="CQ70" s="339"/>
      <c r="CR70" s="305"/>
      <c r="CT70" s="341"/>
      <c r="CU70" s="341"/>
      <c r="CV70" s="358"/>
      <c r="CW70" s="343"/>
      <c r="CX70" s="341"/>
      <c r="CY70" s="359"/>
      <c r="CZ70" s="343"/>
      <c r="DA70" s="757"/>
      <c r="DB70" s="763"/>
      <c r="DC70" s="759"/>
      <c r="DD70" s="303"/>
      <c r="DE70" s="339"/>
      <c r="DF70" s="305"/>
      <c r="DG70" s="92"/>
      <c r="DH70" s="737"/>
      <c r="DI70" s="735"/>
      <c r="DK70" s="341">
        <v>3.62</v>
      </c>
      <c r="DL70" s="341">
        <v>14.51</v>
      </c>
      <c r="DM70" s="358">
        <f t="shared" si="13"/>
        <v>14.51</v>
      </c>
      <c r="DN70" s="343">
        <v>2</v>
      </c>
      <c r="DO70" s="341">
        <v>14.62</v>
      </c>
      <c r="DP70" s="359">
        <f t="shared" si="14"/>
        <v>14.62</v>
      </c>
      <c r="DQ70" s="343">
        <v>1</v>
      </c>
      <c r="DR70" s="554">
        <v>10.199999999999999</v>
      </c>
      <c r="DS70" s="560">
        <f t="shared" si="15"/>
        <v>10.199999999999999</v>
      </c>
      <c r="DT70" s="556">
        <v>4</v>
      </c>
      <c r="DU70" s="303">
        <v>14.18</v>
      </c>
      <c r="DV70" s="339">
        <f t="shared" si="16"/>
        <v>14.18</v>
      </c>
      <c r="DW70" s="305">
        <v>3</v>
      </c>
    </row>
    <row r="71" spans="1:127">
      <c r="A71" s="302" t="s">
        <v>526</v>
      </c>
      <c r="C71" s="303">
        <v>23.08</v>
      </c>
      <c r="D71" s="303">
        <v>19.52</v>
      </c>
      <c r="E71" s="304">
        <f t="shared" si="0"/>
        <v>-3.5599999999999987</v>
      </c>
      <c r="F71" s="305">
        <v>2</v>
      </c>
      <c r="G71" s="356">
        <v>23.35</v>
      </c>
      <c r="H71" s="306">
        <f t="shared" si="24"/>
        <v>0.27000000000000313</v>
      </c>
      <c r="I71" s="345">
        <v>1</v>
      </c>
      <c r="K71" s="386"/>
      <c r="L71" s="386"/>
      <c r="M71" s="304"/>
      <c r="N71" s="305"/>
      <c r="O71" s="386"/>
      <c r="P71" s="304"/>
      <c r="Q71" s="364"/>
      <c r="R71" s="397"/>
      <c r="S71" s="309"/>
      <c r="T71" s="310"/>
      <c r="U71" s="398"/>
      <c r="V71" s="386">
        <v>43.03</v>
      </c>
      <c r="W71" s="386">
        <v>44.22</v>
      </c>
      <c r="X71" s="399">
        <f t="shared" si="5"/>
        <v>1.1899999999999977</v>
      </c>
      <c r="Y71" s="305">
        <v>3</v>
      </c>
      <c r="Z71" s="386">
        <v>44.63</v>
      </c>
      <c r="AA71" s="339">
        <f t="shared" si="8"/>
        <v>1.6000000000000014</v>
      </c>
      <c r="AB71" s="305">
        <v>2</v>
      </c>
      <c r="AC71" s="386">
        <v>44.13</v>
      </c>
      <c r="AD71" s="339">
        <f t="shared" si="6"/>
        <v>1.1000000000000014</v>
      </c>
      <c r="AE71" s="305">
        <v>4</v>
      </c>
      <c r="AF71" s="311">
        <v>45.06</v>
      </c>
      <c r="AG71" s="366">
        <f t="shared" si="7"/>
        <v>2.0300000000000011</v>
      </c>
      <c r="AH71" s="313">
        <v>1</v>
      </c>
      <c r="AI71" s="398"/>
      <c r="AJ71" s="303">
        <v>4.87</v>
      </c>
      <c r="AK71" s="303">
        <v>18.53</v>
      </c>
      <c r="AL71" s="399">
        <f t="shared" si="9"/>
        <v>13.66</v>
      </c>
      <c r="AM71" s="305">
        <v>1</v>
      </c>
      <c r="AN71" s="303">
        <v>7.72</v>
      </c>
      <c r="AO71" s="339">
        <f t="shared" si="10"/>
        <v>2.8499999999999996</v>
      </c>
      <c r="AP71" s="343">
        <v>4</v>
      </c>
      <c r="AQ71" s="303">
        <v>13.84</v>
      </c>
      <c r="AR71" s="339">
        <f t="shared" si="11"/>
        <v>8.9699999999999989</v>
      </c>
      <c r="AS71" s="305">
        <v>2</v>
      </c>
      <c r="AT71" s="314">
        <v>11.15</v>
      </c>
      <c r="AU71" s="368">
        <f t="shared" si="12"/>
        <v>6.28</v>
      </c>
      <c r="AV71" s="316">
        <v>3</v>
      </c>
      <c r="AX71" s="303">
        <v>2.88</v>
      </c>
      <c r="AY71" s="303">
        <v>29.57</v>
      </c>
      <c r="AZ71" s="399">
        <f t="shared" si="23"/>
        <v>26.69</v>
      </c>
      <c r="BA71" s="305">
        <v>1</v>
      </c>
      <c r="BB71" s="303">
        <v>28.02</v>
      </c>
      <c r="BC71" s="339">
        <f t="shared" si="21"/>
        <v>25.14</v>
      </c>
      <c r="BD71" s="343">
        <v>2</v>
      </c>
      <c r="BE71" s="303">
        <v>27.71</v>
      </c>
      <c r="BF71" s="339">
        <f t="shared" si="18"/>
        <v>24.830000000000002</v>
      </c>
      <c r="BG71" s="343">
        <v>3</v>
      </c>
      <c r="BH71" s="303">
        <v>14.18</v>
      </c>
      <c r="BI71" s="339">
        <f t="shared" si="19"/>
        <v>11.3</v>
      </c>
      <c r="BJ71" s="343">
        <v>4</v>
      </c>
      <c r="BK71" s="434">
        <v>0.61</v>
      </c>
      <c r="BL71" s="440">
        <f t="shared" si="26"/>
        <v>-2.27</v>
      </c>
      <c r="BM71" s="436">
        <v>5</v>
      </c>
      <c r="BO71" s="303">
        <v>8.24</v>
      </c>
      <c r="BP71" s="303">
        <v>8.57</v>
      </c>
      <c r="BQ71" s="399">
        <f t="shared" si="29"/>
        <v>0.33000000000000007</v>
      </c>
      <c r="BR71" s="305">
        <v>5</v>
      </c>
      <c r="BS71" s="303">
        <v>10.33</v>
      </c>
      <c r="BT71" s="359">
        <f t="shared" si="30"/>
        <v>2.09</v>
      </c>
      <c r="BU71" s="343">
        <v>2</v>
      </c>
      <c r="BV71" s="476">
        <v>8.66</v>
      </c>
      <c r="BW71" s="482">
        <f t="shared" si="31"/>
        <v>0.41999999999999993</v>
      </c>
      <c r="BX71" s="478">
        <v>4</v>
      </c>
      <c r="BY71" s="303">
        <v>10.220000000000001</v>
      </c>
      <c r="BZ71" s="339">
        <f t="shared" si="32"/>
        <v>1.9800000000000004</v>
      </c>
      <c r="CA71" s="305">
        <v>3</v>
      </c>
      <c r="CB71" s="476">
        <v>11.28</v>
      </c>
      <c r="CC71" s="482">
        <f t="shared" si="33"/>
        <v>3.0399999999999991</v>
      </c>
      <c r="CD71" s="478">
        <v>1</v>
      </c>
      <c r="CF71" s="303"/>
      <c r="CG71" s="434"/>
      <c r="CH71" s="749"/>
      <c r="CI71" s="436"/>
      <c r="CJ71" s="303"/>
      <c r="CK71" s="359"/>
      <c r="CL71" s="343"/>
      <c r="CM71" s="92"/>
      <c r="CN71" s="737"/>
      <c r="CO71" s="735"/>
      <c r="CP71" s="303"/>
      <c r="CQ71" s="339"/>
      <c r="CR71" s="305"/>
      <c r="CT71" s="303"/>
      <c r="CU71" s="303"/>
      <c r="CV71" s="399"/>
      <c r="CW71" s="305"/>
      <c r="CX71" s="303"/>
      <c r="CY71" s="359"/>
      <c r="CZ71" s="343"/>
      <c r="DA71" s="757"/>
      <c r="DB71" s="763"/>
      <c r="DC71" s="759"/>
      <c r="DD71" s="303"/>
      <c r="DE71" s="339"/>
      <c r="DF71" s="305"/>
      <c r="DG71" s="92"/>
      <c r="DH71" s="737"/>
      <c r="DI71" s="735"/>
      <c r="DK71" s="303">
        <v>3.62</v>
      </c>
      <c r="DL71" s="303">
        <v>14.76</v>
      </c>
      <c r="DM71" s="358">
        <f t="shared" si="13"/>
        <v>14.76</v>
      </c>
      <c r="DN71" s="305">
        <v>1</v>
      </c>
      <c r="DO71" s="303">
        <v>14.3</v>
      </c>
      <c r="DP71" s="359">
        <f t="shared" si="14"/>
        <v>14.3</v>
      </c>
      <c r="DQ71" s="343">
        <v>2</v>
      </c>
      <c r="DR71" s="554">
        <v>9.7799999999999994</v>
      </c>
      <c r="DS71" s="560">
        <f t="shared" si="15"/>
        <v>9.7799999999999994</v>
      </c>
      <c r="DT71" s="556">
        <v>4</v>
      </c>
      <c r="DU71" s="303">
        <v>14.09</v>
      </c>
      <c r="DV71" s="339">
        <f t="shared" si="16"/>
        <v>14.09</v>
      </c>
      <c r="DW71" s="305">
        <v>3</v>
      </c>
    </row>
    <row r="72" spans="1:127">
      <c r="A72" s="348" t="s">
        <v>531</v>
      </c>
      <c r="C72" s="303">
        <v>30.98</v>
      </c>
      <c r="D72" s="303">
        <v>26.66</v>
      </c>
      <c r="E72" s="304">
        <f t="shared" si="0"/>
        <v>-4.32</v>
      </c>
      <c r="F72" s="305">
        <v>2</v>
      </c>
      <c r="G72" s="356">
        <v>32.21</v>
      </c>
      <c r="H72" s="306">
        <f t="shared" si="24"/>
        <v>1.2300000000000004</v>
      </c>
      <c r="I72" s="345">
        <v>1</v>
      </c>
      <c r="J72" s="355"/>
      <c r="K72" s="303"/>
      <c r="L72" s="341"/>
      <c r="M72" s="342"/>
      <c r="N72" s="343"/>
      <c r="O72" s="386"/>
      <c r="P72" s="304"/>
      <c r="Q72" s="318"/>
      <c r="R72" s="357"/>
      <c r="S72" s="309"/>
      <c r="T72" s="310"/>
      <c r="V72" s="341">
        <v>47.77</v>
      </c>
      <c r="W72" s="341">
        <v>48.96</v>
      </c>
      <c r="X72" s="358">
        <f t="shared" si="5"/>
        <v>1.1899999999999977</v>
      </c>
      <c r="Y72" s="343">
        <v>3</v>
      </c>
      <c r="Z72" s="341">
        <v>49.47</v>
      </c>
      <c r="AA72" s="359">
        <f t="shared" si="8"/>
        <v>1.6999999999999957</v>
      </c>
      <c r="AB72" s="343">
        <v>2</v>
      </c>
      <c r="AC72" s="386">
        <v>48.83</v>
      </c>
      <c r="AD72" s="339">
        <f t="shared" si="6"/>
        <v>1.0599999999999952</v>
      </c>
      <c r="AE72" s="318">
        <v>4</v>
      </c>
      <c r="AF72" s="365">
        <v>49.92</v>
      </c>
      <c r="AG72" s="371">
        <f t="shared" si="7"/>
        <v>2.1499999999999986</v>
      </c>
      <c r="AH72" s="326">
        <v>1</v>
      </c>
      <c r="AJ72" s="341">
        <v>4.87</v>
      </c>
      <c r="AK72" s="341">
        <v>19.27</v>
      </c>
      <c r="AL72" s="358">
        <f t="shared" si="9"/>
        <v>14.399999999999999</v>
      </c>
      <c r="AM72" s="343">
        <v>1</v>
      </c>
      <c r="AN72" s="341">
        <v>7.85</v>
      </c>
      <c r="AO72" s="359">
        <f t="shared" si="10"/>
        <v>2.9799999999999995</v>
      </c>
      <c r="AP72" s="343">
        <v>4</v>
      </c>
      <c r="AQ72" s="317">
        <v>14.57</v>
      </c>
      <c r="AR72" s="339">
        <f t="shared" si="11"/>
        <v>9.6999999999999993</v>
      </c>
      <c r="AS72" s="305">
        <v>2</v>
      </c>
      <c r="AT72" s="367">
        <v>11.96</v>
      </c>
      <c r="AU72" s="368">
        <f t="shared" si="12"/>
        <v>7.0900000000000007</v>
      </c>
      <c r="AV72" s="316">
        <v>3</v>
      </c>
      <c r="AX72" s="341">
        <v>2.89</v>
      </c>
      <c r="AY72" s="341">
        <v>34.909999999999997</v>
      </c>
      <c r="AZ72" s="358">
        <f t="shared" si="23"/>
        <v>32.019999999999996</v>
      </c>
      <c r="BA72" s="343">
        <v>1</v>
      </c>
      <c r="BB72" s="341">
        <v>31.91</v>
      </c>
      <c r="BC72" s="359">
        <f t="shared" si="21"/>
        <v>29.02</v>
      </c>
      <c r="BD72" s="343">
        <v>2</v>
      </c>
      <c r="BE72" s="317">
        <v>31.36</v>
      </c>
      <c r="BF72" s="339">
        <f t="shared" si="18"/>
        <v>28.47</v>
      </c>
      <c r="BG72" s="343">
        <v>3</v>
      </c>
      <c r="BH72" s="317">
        <v>16.73</v>
      </c>
      <c r="BI72" s="339">
        <f t="shared" si="19"/>
        <v>13.84</v>
      </c>
      <c r="BJ72" s="343">
        <v>4</v>
      </c>
      <c r="BK72" s="437">
        <v>2.35</v>
      </c>
      <c r="BL72" s="440">
        <f t="shared" si="26"/>
        <v>-0.54</v>
      </c>
      <c r="BM72" s="436">
        <v>5</v>
      </c>
      <c r="BO72" s="341">
        <v>7.83</v>
      </c>
      <c r="BP72" s="341">
        <v>9.66</v>
      </c>
      <c r="BQ72" s="358">
        <f t="shared" si="29"/>
        <v>1.83</v>
      </c>
      <c r="BR72" s="343">
        <v>3</v>
      </c>
      <c r="BS72" s="341">
        <v>8.9700000000000006</v>
      </c>
      <c r="BT72" s="359">
        <f t="shared" si="30"/>
        <v>1.1400000000000006</v>
      </c>
      <c r="BU72" s="343">
        <v>4</v>
      </c>
      <c r="BV72" s="479">
        <v>8.81</v>
      </c>
      <c r="BW72" s="482">
        <f t="shared" si="31"/>
        <v>0.98000000000000043</v>
      </c>
      <c r="BX72" s="478">
        <v>5</v>
      </c>
      <c r="BY72" s="317">
        <v>10.75</v>
      </c>
      <c r="BZ72" s="339">
        <f t="shared" si="32"/>
        <v>2.92</v>
      </c>
      <c r="CA72" s="305">
        <v>2</v>
      </c>
      <c r="CB72" s="479">
        <v>11.56</v>
      </c>
      <c r="CC72" s="482">
        <f t="shared" si="33"/>
        <v>3.7300000000000004</v>
      </c>
      <c r="CD72" s="478">
        <v>1</v>
      </c>
      <c r="CF72" s="341"/>
      <c r="CG72" s="441"/>
      <c r="CH72" s="748"/>
      <c r="CI72" s="746"/>
      <c r="CJ72" s="341"/>
      <c r="CK72" s="359"/>
      <c r="CL72" s="343"/>
      <c r="CM72" s="53"/>
      <c r="CN72" s="737"/>
      <c r="CO72" s="735"/>
      <c r="CP72" s="317"/>
      <c r="CQ72" s="339"/>
      <c r="CR72" s="305"/>
      <c r="CT72" s="341"/>
      <c r="CU72" s="341"/>
      <c r="CV72" s="358"/>
      <c r="CW72" s="343"/>
      <c r="CX72" s="341"/>
      <c r="CY72" s="359"/>
      <c r="CZ72" s="343"/>
      <c r="DA72" s="760"/>
      <c r="DB72" s="763"/>
      <c r="DC72" s="759"/>
      <c r="DD72" s="317"/>
      <c r="DE72" s="339"/>
      <c r="DF72" s="305"/>
      <c r="DG72" s="53"/>
      <c r="DH72" s="737"/>
      <c r="DI72" s="735"/>
      <c r="DK72" s="341">
        <v>3.62</v>
      </c>
      <c r="DL72" s="341">
        <v>15.21</v>
      </c>
      <c r="DM72" s="358">
        <f t="shared" si="13"/>
        <v>15.21</v>
      </c>
      <c r="DN72" s="343">
        <v>1</v>
      </c>
      <c r="DO72" s="341">
        <v>14.97</v>
      </c>
      <c r="DP72" s="359">
        <f t="shared" si="14"/>
        <v>14.97</v>
      </c>
      <c r="DQ72" s="343">
        <v>2</v>
      </c>
      <c r="DR72" s="557">
        <v>10.6</v>
      </c>
      <c r="DS72" s="560">
        <f t="shared" si="15"/>
        <v>10.6</v>
      </c>
      <c r="DT72" s="556">
        <v>4</v>
      </c>
      <c r="DU72" s="317">
        <v>14.66</v>
      </c>
      <c r="DV72" s="339">
        <f t="shared" si="16"/>
        <v>14.66</v>
      </c>
      <c r="DW72" s="305">
        <v>3</v>
      </c>
    </row>
    <row r="73" spans="1:127">
      <c r="A73" s="302" t="s">
        <v>532</v>
      </c>
      <c r="C73" s="303">
        <v>33.33</v>
      </c>
      <c r="D73" s="303">
        <v>28.79</v>
      </c>
      <c r="E73" s="304">
        <f t="shared" si="0"/>
        <v>-4.5399999999999991</v>
      </c>
      <c r="F73" s="305">
        <v>2</v>
      </c>
      <c r="G73" s="347">
        <v>34.71</v>
      </c>
      <c r="H73" s="306">
        <f t="shared" si="24"/>
        <v>1.3800000000000026</v>
      </c>
      <c r="I73" s="345">
        <v>1</v>
      </c>
      <c r="J73" s="355"/>
      <c r="K73" s="303"/>
      <c r="L73" s="341"/>
      <c r="M73" s="342"/>
      <c r="N73" s="343"/>
      <c r="O73" s="386"/>
      <c r="P73" s="304"/>
      <c r="Q73" s="305"/>
      <c r="R73" s="357"/>
      <c r="S73" s="309"/>
      <c r="T73" s="310"/>
      <c r="V73" s="341">
        <v>52.72</v>
      </c>
      <c r="W73" s="341">
        <v>53.98</v>
      </c>
      <c r="X73" s="358">
        <f t="shared" si="5"/>
        <v>1.259999999999998</v>
      </c>
      <c r="Y73" s="343">
        <v>3</v>
      </c>
      <c r="Z73" s="341">
        <v>54.53</v>
      </c>
      <c r="AA73" s="359">
        <f t="shared" si="8"/>
        <v>1.8100000000000023</v>
      </c>
      <c r="AB73" s="343">
        <v>2</v>
      </c>
      <c r="AC73" s="386">
        <v>53.89</v>
      </c>
      <c r="AD73" s="339">
        <f t="shared" si="6"/>
        <v>1.1700000000000017</v>
      </c>
      <c r="AE73" s="305">
        <v>4</v>
      </c>
      <c r="AF73" s="365">
        <v>54.93</v>
      </c>
      <c r="AG73" s="366">
        <f t="shared" si="7"/>
        <v>2.2100000000000009</v>
      </c>
      <c r="AH73" s="352">
        <v>1</v>
      </c>
      <c r="AJ73" s="341">
        <v>4.87</v>
      </c>
      <c r="AK73" s="341">
        <v>19.53</v>
      </c>
      <c r="AL73" s="358">
        <f t="shared" si="9"/>
        <v>14.66</v>
      </c>
      <c r="AM73" s="343">
        <v>1</v>
      </c>
      <c r="AN73" s="341">
        <v>8.0399999999999991</v>
      </c>
      <c r="AO73" s="359">
        <f t="shared" si="10"/>
        <v>3.169999999999999</v>
      </c>
      <c r="AP73" s="343">
        <v>4</v>
      </c>
      <c r="AQ73" s="303">
        <v>15.06</v>
      </c>
      <c r="AR73" s="339">
        <f t="shared" si="11"/>
        <v>10.190000000000001</v>
      </c>
      <c r="AS73" s="305">
        <v>2</v>
      </c>
      <c r="AT73" s="367">
        <v>12.41</v>
      </c>
      <c r="AU73" s="368">
        <f t="shared" si="12"/>
        <v>7.54</v>
      </c>
      <c r="AV73" s="329">
        <v>3</v>
      </c>
      <c r="AX73" s="341">
        <v>2.91</v>
      </c>
      <c r="AY73" s="341">
        <v>37.299999999999997</v>
      </c>
      <c r="AZ73" s="358">
        <f t="shared" si="23"/>
        <v>34.39</v>
      </c>
      <c r="BA73" s="343">
        <v>1</v>
      </c>
      <c r="BB73" s="341">
        <v>33.409999999999997</v>
      </c>
      <c r="BC73" s="359">
        <f t="shared" si="21"/>
        <v>30.499999999999996</v>
      </c>
      <c r="BD73" s="343">
        <v>3</v>
      </c>
      <c r="BE73" s="303">
        <v>33.53</v>
      </c>
      <c r="BF73" s="339">
        <f t="shared" si="18"/>
        <v>30.62</v>
      </c>
      <c r="BG73" s="343">
        <v>2</v>
      </c>
      <c r="BH73" s="303">
        <v>19.75</v>
      </c>
      <c r="BI73" s="339">
        <f t="shared" si="19"/>
        <v>16.84</v>
      </c>
      <c r="BJ73" s="343">
        <v>4</v>
      </c>
      <c r="BK73" s="434">
        <v>4.5999999999999996</v>
      </c>
      <c r="BL73" s="440">
        <f t="shared" si="26"/>
        <v>1.6899999999999995</v>
      </c>
      <c r="BM73" s="436">
        <v>5</v>
      </c>
      <c r="BO73" s="341">
        <v>12.13</v>
      </c>
      <c r="BP73" s="341">
        <v>12.52</v>
      </c>
      <c r="BQ73" s="358">
        <f t="shared" si="29"/>
        <v>0.38999999999999879</v>
      </c>
      <c r="BR73" s="343">
        <v>4</v>
      </c>
      <c r="BS73" s="341">
        <v>12.55</v>
      </c>
      <c r="BT73" s="359">
        <f t="shared" si="30"/>
        <v>0.41999999999999993</v>
      </c>
      <c r="BU73" s="343">
        <v>3</v>
      </c>
      <c r="BV73" s="476">
        <v>11.66</v>
      </c>
      <c r="BW73" s="482">
        <f t="shared" si="31"/>
        <v>-0.47000000000000064</v>
      </c>
      <c r="BX73" s="478">
        <v>5</v>
      </c>
      <c r="BY73" s="303">
        <v>14.58</v>
      </c>
      <c r="BZ73" s="339">
        <f t="shared" si="32"/>
        <v>2.4499999999999993</v>
      </c>
      <c r="CA73" s="318">
        <v>2</v>
      </c>
      <c r="CB73" s="476">
        <v>15.37</v>
      </c>
      <c r="CC73" s="482">
        <f t="shared" si="33"/>
        <v>3.2399999999999984</v>
      </c>
      <c r="CD73" s="478">
        <v>1</v>
      </c>
      <c r="CF73" s="341"/>
      <c r="CG73" s="441"/>
      <c r="CH73" s="748"/>
      <c r="CI73" s="746"/>
      <c r="CJ73" s="341"/>
      <c r="CK73" s="359"/>
      <c r="CL73" s="343"/>
      <c r="CM73" s="92"/>
      <c r="CN73" s="737"/>
      <c r="CO73" s="735"/>
      <c r="CP73" s="303"/>
      <c r="CQ73" s="339"/>
      <c r="CR73" s="318"/>
      <c r="CT73" s="341"/>
      <c r="CU73" s="341"/>
      <c r="CV73" s="358"/>
      <c r="CW73" s="343"/>
      <c r="CX73" s="341"/>
      <c r="CY73" s="359"/>
      <c r="CZ73" s="343"/>
      <c r="DA73" s="757"/>
      <c r="DB73" s="763"/>
      <c r="DC73" s="759"/>
      <c r="DD73" s="303"/>
      <c r="DE73" s="339"/>
      <c r="DF73" s="318"/>
      <c r="DG73" s="92"/>
      <c r="DH73" s="737"/>
      <c r="DI73" s="735"/>
      <c r="DK73" s="341">
        <v>3.62</v>
      </c>
      <c r="DL73" s="341">
        <v>15.62</v>
      </c>
      <c r="DM73" s="358">
        <f t="shared" si="13"/>
        <v>15.62</v>
      </c>
      <c r="DN73" s="343">
        <v>1</v>
      </c>
      <c r="DO73" s="341">
        <v>15.3</v>
      </c>
      <c r="DP73" s="359">
        <f t="shared" si="14"/>
        <v>15.3</v>
      </c>
      <c r="DQ73" s="343">
        <v>2</v>
      </c>
      <c r="DR73" s="554">
        <v>11.03</v>
      </c>
      <c r="DS73" s="560">
        <f t="shared" si="15"/>
        <v>11.03</v>
      </c>
      <c r="DT73" s="556">
        <v>4</v>
      </c>
      <c r="DU73" s="303">
        <v>14.94</v>
      </c>
      <c r="DV73" s="339">
        <f t="shared" si="16"/>
        <v>14.94</v>
      </c>
      <c r="DW73" s="318">
        <v>3</v>
      </c>
    </row>
    <row r="74" spans="1:127">
      <c r="A74" s="302" t="s">
        <v>552</v>
      </c>
      <c r="C74" s="303">
        <v>34.369999999999997</v>
      </c>
      <c r="D74" s="303">
        <v>30.74</v>
      </c>
      <c r="E74" s="304">
        <f t="shared" si="0"/>
        <v>-3.629999999999999</v>
      </c>
      <c r="F74" s="305">
        <v>2</v>
      </c>
      <c r="G74" s="356">
        <v>36.71</v>
      </c>
      <c r="H74" s="306">
        <f t="shared" si="24"/>
        <v>2.3400000000000034</v>
      </c>
      <c r="I74" s="345">
        <v>1</v>
      </c>
      <c r="J74" s="355"/>
      <c r="K74" s="303"/>
      <c r="L74" s="341"/>
      <c r="M74" s="342"/>
      <c r="N74" s="343"/>
      <c r="O74" s="386"/>
      <c r="P74" s="304"/>
      <c r="Q74" s="318"/>
      <c r="R74" s="357"/>
      <c r="S74" s="309"/>
      <c r="T74" s="323"/>
      <c r="V74" s="341">
        <v>51.01</v>
      </c>
      <c r="W74" s="341">
        <v>52.38</v>
      </c>
      <c r="X74" s="358">
        <f t="shared" si="5"/>
        <v>1.3700000000000045</v>
      </c>
      <c r="Y74" s="343">
        <v>3</v>
      </c>
      <c r="Z74" s="341">
        <v>52.9</v>
      </c>
      <c r="AA74" s="359">
        <f t="shared" si="8"/>
        <v>1.8900000000000006</v>
      </c>
      <c r="AB74" s="343">
        <v>2</v>
      </c>
      <c r="AC74" s="386">
        <v>52.24</v>
      </c>
      <c r="AD74" s="339">
        <f t="shared" si="6"/>
        <v>1.230000000000004</v>
      </c>
      <c r="AE74" s="305">
        <v>4</v>
      </c>
      <c r="AF74" s="365">
        <v>53.35</v>
      </c>
      <c r="AG74" s="363">
        <f t="shared" si="7"/>
        <v>2.3400000000000034</v>
      </c>
      <c r="AH74" s="313">
        <v>1</v>
      </c>
      <c r="AJ74" s="341">
        <v>4.87</v>
      </c>
      <c r="AK74" s="341">
        <v>20.23</v>
      </c>
      <c r="AL74" s="358">
        <f t="shared" si="9"/>
        <v>15.36</v>
      </c>
      <c r="AM74" s="343">
        <v>1</v>
      </c>
      <c r="AN74" s="341">
        <v>8.0399999999999991</v>
      </c>
      <c r="AO74" s="359">
        <f t="shared" si="10"/>
        <v>3.169999999999999</v>
      </c>
      <c r="AP74" s="343">
        <v>4</v>
      </c>
      <c r="AQ74" s="303">
        <v>15.36</v>
      </c>
      <c r="AR74" s="339">
        <f t="shared" si="11"/>
        <v>10.489999999999998</v>
      </c>
      <c r="AS74" s="305">
        <v>2</v>
      </c>
      <c r="AT74" s="367">
        <v>12.42</v>
      </c>
      <c r="AU74" s="368">
        <f t="shared" si="12"/>
        <v>7.55</v>
      </c>
      <c r="AV74" s="354">
        <v>3</v>
      </c>
      <c r="AX74" s="341">
        <v>2.92</v>
      </c>
      <c r="AY74" s="341">
        <v>38.15</v>
      </c>
      <c r="AZ74" s="358">
        <f t="shared" si="23"/>
        <v>35.229999999999997</v>
      </c>
      <c r="BA74" s="343">
        <v>1</v>
      </c>
      <c r="BB74" s="341">
        <v>32.08</v>
      </c>
      <c r="BC74" s="359">
        <f t="shared" si="21"/>
        <v>29.159999999999997</v>
      </c>
      <c r="BD74" s="343">
        <v>3</v>
      </c>
      <c r="BE74" s="303">
        <v>35.99</v>
      </c>
      <c r="BF74" s="339">
        <f t="shared" si="18"/>
        <v>33.07</v>
      </c>
      <c r="BG74" s="343">
        <v>2</v>
      </c>
      <c r="BH74" s="303">
        <v>20.57</v>
      </c>
      <c r="BI74" s="339">
        <f t="shared" si="19"/>
        <v>17.649999999999999</v>
      </c>
      <c r="BJ74" s="343">
        <v>4</v>
      </c>
      <c r="BK74" s="434">
        <v>4.07</v>
      </c>
      <c r="BL74" s="440">
        <f t="shared" si="26"/>
        <v>1.1500000000000004</v>
      </c>
      <c r="BM74" s="436">
        <v>5</v>
      </c>
      <c r="BO74" s="341">
        <v>10.85</v>
      </c>
      <c r="BP74" s="341">
        <v>11.76</v>
      </c>
      <c r="BQ74" s="358">
        <f t="shared" si="29"/>
        <v>0.91000000000000014</v>
      </c>
      <c r="BR74" s="343">
        <v>4</v>
      </c>
      <c r="BS74" s="341">
        <v>12.19</v>
      </c>
      <c r="BT74" s="359">
        <f t="shared" si="30"/>
        <v>1.3399999999999999</v>
      </c>
      <c r="BU74" s="343">
        <v>3</v>
      </c>
      <c r="BV74" s="476">
        <v>9.86</v>
      </c>
      <c r="BW74" s="482">
        <f t="shared" si="31"/>
        <v>-0.99000000000000021</v>
      </c>
      <c r="BX74" s="478">
        <v>5</v>
      </c>
      <c r="BY74" s="303">
        <v>13.13</v>
      </c>
      <c r="BZ74" s="339">
        <f t="shared" si="32"/>
        <v>2.2800000000000011</v>
      </c>
      <c r="CA74" s="305">
        <v>2</v>
      </c>
      <c r="CB74" s="476">
        <v>14.7</v>
      </c>
      <c r="CC74" s="482">
        <f t="shared" si="33"/>
        <v>3.8499999999999996</v>
      </c>
      <c r="CD74" s="478">
        <v>1</v>
      </c>
      <c r="CF74" s="341"/>
      <c r="CG74" s="441"/>
      <c r="CH74" s="748"/>
      <c r="CI74" s="746"/>
      <c r="CJ74" s="341"/>
      <c r="CK74" s="359"/>
      <c r="CL74" s="343"/>
      <c r="CM74" s="92"/>
      <c r="CN74" s="737"/>
      <c r="CO74" s="735"/>
      <c r="CP74" s="303"/>
      <c r="CQ74" s="339"/>
      <c r="CR74" s="305"/>
      <c r="CT74" s="341"/>
      <c r="CU74" s="341"/>
      <c r="CV74" s="358"/>
      <c r="CW74" s="343"/>
      <c r="CX74" s="341"/>
      <c r="CY74" s="359"/>
      <c r="CZ74" s="343"/>
      <c r="DA74" s="757"/>
      <c r="DB74" s="763"/>
      <c r="DC74" s="759"/>
      <c r="DD74" s="303"/>
      <c r="DE74" s="339"/>
      <c r="DF74" s="305"/>
      <c r="DG74" s="92"/>
      <c r="DH74" s="737"/>
      <c r="DI74" s="735"/>
      <c r="DK74" s="341">
        <v>3.62</v>
      </c>
      <c r="DL74" s="341">
        <v>15.8</v>
      </c>
      <c r="DM74" s="358">
        <f t="shared" si="13"/>
        <v>15.8</v>
      </c>
      <c r="DN74" s="343">
        <v>2</v>
      </c>
      <c r="DO74" s="341">
        <v>15.94</v>
      </c>
      <c r="DP74" s="359">
        <f t="shared" si="14"/>
        <v>15.94</v>
      </c>
      <c r="DQ74" s="343">
        <v>1</v>
      </c>
      <c r="DR74" s="554">
        <v>11.06</v>
      </c>
      <c r="DS74" s="560">
        <f t="shared" si="15"/>
        <v>11.06</v>
      </c>
      <c r="DT74" s="556">
        <v>4</v>
      </c>
      <c r="DU74" s="303">
        <v>15.42</v>
      </c>
      <c r="DV74" s="339">
        <f t="shared" si="16"/>
        <v>15.42</v>
      </c>
      <c r="DW74" s="305">
        <v>3</v>
      </c>
    </row>
    <row r="75" spans="1:127">
      <c r="A75" s="302" t="s">
        <v>556</v>
      </c>
      <c r="C75" s="303">
        <v>39.520000000000003</v>
      </c>
      <c r="D75" s="303">
        <v>36.11</v>
      </c>
      <c r="E75" s="304">
        <f t="shared" si="0"/>
        <v>-3.4100000000000037</v>
      </c>
      <c r="F75" s="318">
        <v>2</v>
      </c>
      <c r="G75" s="347">
        <v>42.43</v>
      </c>
      <c r="H75" s="306">
        <f t="shared" si="24"/>
        <v>2.9099999999999966</v>
      </c>
      <c r="I75" s="345">
        <v>1</v>
      </c>
      <c r="J75" s="355"/>
      <c r="K75" s="303"/>
      <c r="L75" s="303"/>
      <c r="M75" s="342"/>
      <c r="N75" s="343"/>
      <c r="O75" s="341"/>
      <c r="P75" s="304"/>
      <c r="Q75" s="305"/>
      <c r="R75" s="357"/>
      <c r="S75" s="309"/>
      <c r="T75" s="350"/>
      <c r="V75" s="341">
        <v>50.32</v>
      </c>
      <c r="W75" s="341">
        <v>51.76</v>
      </c>
      <c r="X75" s="358">
        <f t="shared" si="5"/>
        <v>1.4399999999999977</v>
      </c>
      <c r="Y75" s="343">
        <v>3</v>
      </c>
      <c r="Z75" s="341">
        <v>52.21</v>
      </c>
      <c r="AA75" s="359">
        <f t="shared" si="8"/>
        <v>1.8900000000000006</v>
      </c>
      <c r="AB75" s="343">
        <v>2</v>
      </c>
      <c r="AC75" s="386">
        <v>51.56</v>
      </c>
      <c r="AD75" s="339">
        <f t="shared" si="6"/>
        <v>1.240000000000002</v>
      </c>
      <c r="AE75" s="318">
        <v>4</v>
      </c>
      <c r="AF75" s="365">
        <v>52.72</v>
      </c>
      <c r="AG75" s="371">
        <f t="shared" si="7"/>
        <v>2.3999999999999986</v>
      </c>
      <c r="AH75" s="313">
        <v>1</v>
      </c>
      <c r="AJ75" s="341">
        <v>4.87</v>
      </c>
      <c r="AK75" s="341">
        <v>19.45</v>
      </c>
      <c r="AL75" s="358">
        <f t="shared" si="9"/>
        <v>14.579999999999998</v>
      </c>
      <c r="AM75" s="343">
        <v>1</v>
      </c>
      <c r="AN75" s="341">
        <v>7.94</v>
      </c>
      <c r="AO75" s="359">
        <f t="shared" si="10"/>
        <v>3.0700000000000003</v>
      </c>
      <c r="AP75" s="343">
        <v>4</v>
      </c>
      <c r="AQ75" s="303">
        <v>15.73</v>
      </c>
      <c r="AR75" s="339">
        <f t="shared" si="11"/>
        <v>10.86</v>
      </c>
      <c r="AS75" s="305">
        <v>2</v>
      </c>
      <c r="AT75" s="367">
        <v>12.81</v>
      </c>
      <c r="AU75" s="368">
        <f t="shared" si="12"/>
        <v>7.94</v>
      </c>
      <c r="AV75" s="316">
        <v>3</v>
      </c>
      <c r="AX75" s="341">
        <v>2.93</v>
      </c>
      <c r="AY75" s="341">
        <v>40.75</v>
      </c>
      <c r="AZ75" s="358">
        <f t="shared" si="23"/>
        <v>37.82</v>
      </c>
      <c r="BA75" s="343">
        <v>1</v>
      </c>
      <c r="BB75" s="341">
        <v>32.93</v>
      </c>
      <c r="BC75" s="359">
        <f t="shared" si="21"/>
        <v>30</v>
      </c>
      <c r="BD75" s="343">
        <v>3</v>
      </c>
      <c r="BE75" s="303">
        <v>37.340000000000003</v>
      </c>
      <c r="BF75" s="339">
        <f t="shared" si="18"/>
        <v>34.410000000000004</v>
      </c>
      <c r="BG75" s="343">
        <v>2</v>
      </c>
      <c r="BH75" s="303">
        <v>22.96</v>
      </c>
      <c r="BI75" s="339">
        <f t="shared" si="19"/>
        <v>20.03</v>
      </c>
      <c r="BJ75" s="343">
        <v>4</v>
      </c>
      <c r="BK75" s="434">
        <v>4.97</v>
      </c>
      <c r="BL75" s="440">
        <f t="shared" si="26"/>
        <v>2.0399999999999996</v>
      </c>
      <c r="BM75" s="436">
        <v>5</v>
      </c>
      <c r="BO75" s="341">
        <v>5.86</v>
      </c>
      <c r="BP75" s="341">
        <v>5.4</v>
      </c>
      <c r="BQ75" s="358">
        <f t="shared" si="29"/>
        <v>-0.45999999999999996</v>
      </c>
      <c r="BR75" s="343">
        <v>4</v>
      </c>
      <c r="BS75" s="341">
        <v>6.2</v>
      </c>
      <c r="BT75" s="359">
        <f t="shared" si="30"/>
        <v>0.33999999999999986</v>
      </c>
      <c r="BU75" s="343">
        <v>3</v>
      </c>
      <c r="BV75" s="476">
        <v>5.32</v>
      </c>
      <c r="BW75" s="482">
        <f t="shared" si="31"/>
        <v>-0.54</v>
      </c>
      <c r="BX75" s="481">
        <v>5</v>
      </c>
      <c r="BY75" s="303">
        <v>8.2799999999999994</v>
      </c>
      <c r="BZ75" s="339">
        <f t="shared" si="32"/>
        <v>2.419999999999999</v>
      </c>
      <c r="CA75" s="305">
        <v>2</v>
      </c>
      <c r="CB75" s="476">
        <v>9.07</v>
      </c>
      <c r="CC75" s="482">
        <f t="shared" si="33"/>
        <v>3.21</v>
      </c>
      <c r="CD75" s="481">
        <v>1</v>
      </c>
      <c r="CF75" s="341"/>
      <c r="CG75" s="441"/>
      <c r="CH75" s="748"/>
      <c r="CI75" s="746"/>
      <c r="CJ75" s="341"/>
      <c r="CK75" s="359"/>
      <c r="CL75" s="343"/>
      <c r="CM75" s="92"/>
      <c r="CN75" s="737"/>
      <c r="CO75" s="736"/>
      <c r="CP75" s="303"/>
      <c r="CQ75" s="339"/>
      <c r="CR75" s="305"/>
      <c r="CT75" s="341"/>
      <c r="CU75" s="341"/>
      <c r="CV75" s="358"/>
      <c r="CW75" s="343"/>
      <c r="CX75" s="341"/>
      <c r="CY75" s="359"/>
      <c r="CZ75" s="343"/>
      <c r="DA75" s="757"/>
      <c r="DB75" s="763"/>
      <c r="DC75" s="762"/>
      <c r="DD75" s="303"/>
      <c r="DE75" s="339"/>
      <c r="DF75" s="305"/>
      <c r="DG75" s="92"/>
      <c r="DH75" s="737"/>
      <c r="DI75" s="736"/>
      <c r="DK75" s="341">
        <v>3.63</v>
      </c>
      <c r="DL75" s="341">
        <v>15.92</v>
      </c>
      <c r="DM75" s="358">
        <f t="shared" si="13"/>
        <v>15.92</v>
      </c>
      <c r="DN75" s="343">
        <v>2</v>
      </c>
      <c r="DO75" s="341">
        <v>16.79</v>
      </c>
      <c r="DP75" s="359">
        <f t="shared" si="14"/>
        <v>16.79</v>
      </c>
      <c r="DQ75" s="343">
        <v>1</v>
      </c>
      <c r="DR75" s="554">
        <v>11.33</v>
      </c>
      <c r="DS75" s="560">
        <f t="shared" si="15"/>
        <v>11.33</v>
      </c>
      <c r="DT75" s="559">
        <v>4</v>
      </c>
      <c r="DU75" s="303">
        <v>15.78</v>
      </c>
      <c r="DV75" s="339">
        <f t="shared" si="16"/>
        <v>15.78</v>
      </c>
      <c r="DW75" s="318">
        <v>3</v>
      </c>
    </row>
    <row r="76" spans="1:127">
      <c r="A76" s="302" t="s">
        <v>558</v>
      </c>
      <c r="C76" s="303">
        <v>41.36</v>
      </c>
      <c r="D76" s="303">
        <v>37.9</v>
      </c>
      <c r="E76" s="304">
        <f t="shared" si="0"/>
        <v>-3.4600000000000009</v>
      </c>
      <c r="F76" s="305">
        <v>2</v>
      </c>
      <c r="G76" s="356">
        <v>45.74</v>
      </c>
      <c r="H76" s="306">
        <f t="shared" si="24"/>
        <v>4.3800000000000026</v>
      </c>
      <c r="I76" s="345">
        <v>1</v>
      </c>
      <c r="J76" s="355"/>
      <c r="K76" s="303"/>
      <c r="L76" s="303"/>
      <c r="M76" s="342"/>
      <c r="N76" s="343"/>
      <c r="O76" s="303"/>
      <c r="P76" s="304"/>
      <c r="Q76" s="305"/>
      <c r="R76" s="357"/>
      <c r="S76" s="309"/>
      <c r="T76" s="350"/>
      <c r="V76" s="341">
        <v>53.11</v>
      </c>
      <c r="W76" s="341">
        <v>54.63</v>
      </c>
      <c r="X76" s="358">
        <f t="shared" si="5"/>
        <v>1.5200000000000031</v>
      </c>
      <c r="Y76" s="343">
        <v>3</v>
      </c>
      <c r="Z76" s="341">
        <v>55.06</v>
      </c>
      <c r="AA76" s="359">
        <f t="shared" si="8"/>
        <v>1.9500000000000028</v>
      </c>
      <c r="AB76" s="343">
        <v>2</v>
      </c>
      <c r="AC76" s="386">
        <v>54.4</v>
      </c>
      <c r="AD76" s="339">
        <f t="shared" si="6"/>
        <v>1.2899999999999991</v>
      </c>
      <c r="AE76" s="318">
        <v>4</v>
      </c>
      <c r="AF76" s="365">
        <v>55.56</v>
      </c>
      <c r="AG76" s="371">
        <f t="shared" si="7"/>
        <v>2.4500000000000028</v>
      </c>
      <c r="AH76" s="326">
        <v>1</v>
      </c>
      <c r="AJ76" s="341">
        <v>4.88</v>
      </c>
      <c r="AK76" s="341">
        <v>21.74</v>
      </c>
      <c r="AL76" s="358">
        <f t="shared" si="9"/>
        <v>16.86</v>
      </c>
      <c r="AM76" s="343">
        <v>1</v>
      </c>
      <c r="AN76" s="341">
        <v>8.14</v>
      </c>
      <c r="AO76" s="359">
        <f t="shared" si="10"/>
        <v>3.2600000000000007</v>
      </c>
      <c r="AP76" s="343">
        <v>4</v>
      </c>
      <c r="AQ76" s="317">
        <v>15.83</v>
      </c>
      <c r="AR76" s="339">
        <f t="shared" si="11"/>
        <v>10.95</v>
      </c>
      <c r="AS76" s="305">
        <v>2</v>
      </c>
      <c r="AT76" s="367">
        <v>13.02</v>
      </c>
      <c r="AU76" s="368">
        <f t="shared" si="12"/>
        <v>8.14</v>
      </c>
      <c r="AV76" s="316">
        <v>3</v>
      </c>
      <c r="AX76" s="341">
        <v>2.94</v>
      </c>
      <c r="AY76" s="341">
        <v>44.47</v>
      </c>
      <c r="AZ76" s="358">
        <f t="shared" si="23"/>
        <v>41.53</v>
      </c>
      <c r="BA76" s="343">
        <v>1</v>
      </c>
      <c r="BB76" s="341">
        <v>33.99</v>
      </c>
      <c r="BC76" s="359">
        <f t="shared" si="21"/>
        <v>31.05</v>
      </c>
      <c r="BD76" s="343">
        <v>3</v>
      </c>
      <c r="BE76" s="317">
        <v>40.61</v>
      </c>
      <c r="BF76" s="339">
        <f t="shared" si="18"/>
        <v>37.67</v>
      </c>
      <c r="BG76" s="343">
        <v>2</v>
      </c>
      <c r="BH76" s="317">
        <v>25.78</v>
      </c>
      <c r="BI76" s="339">
        <f t="shared" si="19"/>
        <v>22.84</v>
      </c>
      <c r="BJ76" s="343">
        <v>4</v>
      </c>
      <c r="BK76" s="437">
        <v>5.68</v>
      </c>
      <c r="BL76" s="440">
        <f t="shared" si="26"/>
        <v>2.7399999999999998</v>
      </c>
      <c r="BM76" s="436">
        <v>5</v>
      </c>
      <c r="BO76" s="341">
        <v>9.6199999999999992</v>
      </c>
      <c r="BP76" s="341">
        <v>8.77</v>
      </c>
      <c r="BQ76" s="358">
        <f t="shared" si="29"/>
        <v>-0.84999999999999964</v>
      </c>
      <c r="BR76" s="343">
        <v>3</v>
      </c>
      <c r="BS76" s="341">
        <v>8.64</v>
      </c>
      <c r="BT76" s="359">
        <f t="shared" si="30"/>
        <v>-0.97999999999999865</v>
      </c>
      <c r="BU76" s="343">
        <v>4</v>
      </c>
      <c r="BV76" s="479">
        <v>8.6300000000000008</v>
      </c>
      <c r="BW76" s="482">
        <f t="shared" si="31"/>
        <v>-0.98999999999999844</v>
      </c>
      <c r="BX76" s="478">
        <v>5</v>
      </c>
      <c r="BY76" s="317">
        <v>11.63</v>
      </c>
      <c r="BZ76" s="339">
        <f t="shared" si="32"/>
        <v>2.0100000000000016</v>
      </c>
      <c r="CA76" s="305">
        <v>2</v>
      </c>
      <c r="CB76" s="479">
        <v>13.41</v>
      </c>
      <c r="CC76" s="482">
        <f t="shared" si="33"/>
        <v>3.7900000000000009</v>
      </c>
      <c r="CD76" s="478">
        <v>1</v>
      </c>
      <c r="CF76" s="341"/>
      <c r="CG76" s="441"/>
      <c r="CH76" s="748"/>
      <c r="CI76" s="746"/>
      <c r="CJ76" s="341"/>
      <c r="CK76" s="359"/>
      <c r="CL76" s="343"/>
      <c r="CM76" s="53"/>
      <c r="CN76" s="737"/>
      <c r="CO76" s="735"/>
      <c r="CP76" s="317"/>
      <c r="CQ76" s="339"/>
      <c r="CR76" s="305"/>
      <c r="CT76" s="341"/>
      <c r="CU76" s="341"/>
      <c r="CV76" s="358"/>
      <c r="CW76" s="343"/>
      <c r="CX76" s="341"/>
      <c r="CY76" s="359"/>
      <c r="CZ76" s="343"/>
      <c r="DA76" s="760"/>
      <c r="DB76" s="763"/>
      <c r="DC76" s="759"/>
      <c r="DD76" s="317"/>
      <c r="DE76" s="339"/>
      <c r="DF76" s="305"/>
      <c r="DG76" s="53"/>
      <c r="DH76" s="737"/>
      <c r="DI76" s="735"/>
      <c r="DK76" s="341">
        <v>3.63</v>
      </c>
      <c r="DL76" s="341">
        <v>16.010000000000002</v>
      </c>
      <c r="DM76" s="358">
        <f t="shared" si="13"/>
        <v>16.010000000000002</v>
      </c>
      <c r="DN76" s="343">
        <v>2</v>
      </c>
      <c r="DO76" s="341">
        <v>16.82</v>
      </c>
      <c r="DP76" s="359">
        <f t="shared" si="14"/>
        <v>16.82</v>
      </c>
      <c r="DQ76" s="343">
        <v>1</v>
      </c>
      <c r="DR76" s="557">
        <v>11.5</v>
      </c>
      <c r="DS76" s="560">
        <f t="shared" si="15"/>
        <v>11.5</v>
      </c>
      <c r="DT76" s="556">
        <v>4</v>
      </c>
      <c r="DU76" s="317">
        <v>15.88</v>
      </c>
      <c r="DV76" s="339">
        <f t="shared" si="16"/>
        <v>15.88</v>
      </c>
      <c r="DW76" s="305">
        <v>3</v>
      </c>
    </row>
    <row r="77" spans="1:127">
      <c r="A77" s="302" t="s">
        <v>561</v>
      </c>
      <c r="C77" s="303">
        <v>33.159999999999997</v>
      </c>
      <c r="D77" s="303">
        <v>29.5</v>
      </c>
      <c r="E77" s="304">
        <f t="shared" si="0"/>
        <v>-3.6599999999999966</v>
      </c>
      <c r="F77" s="305">
        <v>2</v>
      </c>
      <c r="G77" s="356">
        <v>37.74</v>
      </c>
      <c r="H77" s="306">
        <f t="shared" si="24"/>
        <v>4.5800000000000054</v>
      </c>
      <c r="I77" s="345">
        <v>1</v>
      </c>
      <c r="J77" s="355"/>
      <c r="K77" s="303"/>
      <c r="L77" s="341"/>
      <c r="M77" s="342"/>
      <c r="N77" s="343"/>
      <c r="O77" s="303"/>
      <c r="P77" s="304"/>
      <c r="Q77" s="318"/>
      <c r="R77" s="357"/>
      <c r="S77" s="309"/>
      <c r="T77" s="310"/>
      <c r="V77" s="341">
        <v>49.33</v>
      </c>
      <c r="W77" s="341">
        <v>50.78</v>
      </c>
      <c r="X77" s="358">
        <f t="shared" si="5"/>
        <v>1.4500000000000028</v>
      </c>
      <c r="Y77" s="343">
        <v>3</v>
      </c>
      <c r="Z77" s="341">
        <v>51.28</v>
      </c>
      <c r="AA77" s="359">
        <f t="shared" si="8"/>
        <v>1.9500000000000028</v>
      </c>
      <c r="AB77" s="343">
        <v>2</v>
      </c>
      <c r="AC77" s="386">
        <v>50.66</v>
      </c>
      <c r="AD77" s="339">
        <f t="shared" si="6"/>
        <v>1.3299999999999983</v>
      </c>
      <c r="AE77" s="305">
        <v>4</v>
      </c>
      <c r="AF77" s="365">
        <v>51.68</v>
      </c>
      <c r="AG77" s="371">
        <f t="shared" si="7"/>
        <v>2.3500000000000014</v>
      </c>
      <c r="AH77" s="313">
        <v>1</v>
      </c>
      <c r="AJ77" s="341">
        <v>4.88</v>
      </c>
      <c r="AK77" s="341">
        <v>19.670000000000002</v>
      </c>
      <c r="AL77" s="358">
        <f t="shared" si="9"/>
        <v>14.790000000000003</v>
      </c>
      <c r="AM77" s="343">
        <v>1</v>
      </c>
      <c r="AN77" s="341">
        <v>8.3800000000000008</v>
      </c>
      <c r="AO77" s="359">
        <f t="shared" si="10"/>
        <v>3.5000000000000009</v>
      </c>
      <c r="AP77" s="343">
        <v>4</v>
      </c>
      <c r="AQ77" s="303">
        <v>15.73</v>
      </c>
      <c r="AR77" s="339">
        <f t="shared" si="11"/>
        <v>10.850000000000001</v>
      </c>
      <c r="AS77" s="305">
        <v>2</v>
      </c>
      <c r="AT77" s="367">
        <v>12.79</v>
      </c>
      <c r="AU77" s="368">
        <f t="shared" si="12"/>
        <v>7.9099999999999993</v>
      </c>
      <c r="AV77" s="329">
        <v>3</v>
      </c>
      <c r="AX77" s="341">
        <v>2.95</v>
      </c>
      <c r="AY77" s="341">
        <v>38.44</v>
      </c>
      <c r="AZ77" s="358">
        <f t="shared" si="23"/>
        <v>35.489999999999995</v>
      </c>
      <c r="BA77" s="343">
        <v>1</v>
      </c>
      <c r="BB77" s="341">
        <v>30.39</v>
      </c>
      <c r="BC77" s="359">
        <f t="shared" si="21"/>
        <v>27.44</v>
      </c>
      <c r="BD77" s="343">
        <v>3</v>
      </c>
      <c r="BE77" s="303">
        <v>35.520000000000003</v>
      </c>
      <c r="BF77" s="339">
        <f t="shared" si="18"/>
        <v>32.57</v>
      </c>
      <c r="BG77" s="343">
        <v>2</v>
      </c>
      <c r="BH77" s="303">
        <v>20.58</v>
      </c>
      <c r="BI77" s="339">
        <f t="shared" si="19"/>
        <v>17.63</v>
      </c>
      <c r="BJ77" s="343">
        <v>4</v>
      </c>
      <c r="BK77" s="434">
        <v>3.51</v>
      </c>
      <c r="BL77" s="440">
        <f t="shared" si="26"/>
        <v>0.55999999999999961</v>
      </c>
      <c r="BM77" s="439">
        <v>5</v>
      </c>
      <c r="BO77" s="341">
        <v>9.17</v>
      </c>
      <c r="BP77" s="341">
        <v>6.33</v>
      </c>
      <c r="BQ77" s="358">
        <f t="shared" si="29"/>
        <v>-2.84</v>
      </c>
      <c r="BR77" s="343">
        <v>5</v>
      </c>
      <c r="BS77" s="341">
        <v>7.28</v>
      </c>
      <c r="BT77" s="359">
        <f t="shared" si="30"/>
        <v>-1.8899999999999997</v>
      </c>
      <c r="BU77" s="343">
        <v>4</v>
      </c>
      <c r="BV77" s="476">
        <v>7.99</v>
      </c>
      <c r="BW77" s="482">
        <f t="shared" si="31"/>
        <v>-1.1799999999999997</v>
      </c>
      <c r="BX77" s="478">
        <v>3</v>
      </c>
      <c r="BY77" s="303">
        <v>10.93</v>
      </c>
      <c r="BZ77" s="339">
        <f t="shared" si="32"/>
        <v>1.7599999999999998</v>
      </c>
      <c r="CA77" s="305">
        <v>2</v>
      </c>
      <c r="CB77" s="476">
        <v>12.61</v>
      </c>
      <c r="CC77" s="482">
        <f t="shared" si="33"/>
        <v>3.4399999999999995</v>
      </c>
      <c r="CD77" s="481">
        <v>1</v>
      </c>
      <c r="CF77" s="341">
        <v>-3.99</v>
      </c>
      <c r="CG77" s="441">
        <v>-5.04</v>
      </c>
      <c r="CH77" s="748">
        <f t="shared" ref="CH77:CH83" si="34">CG77-CF77</f>
        <v>-1.0499999999999998</v>
      </c>
      <c r="CI77" s="746">
        <v>2</v>
      </c>
      <c r="CJ77" s="341">
        <v>-3.19</v>
      </c>
      <c r="CK77" s="359">
        <f t="shared" ref="CK77:CK83" si="35">CJ77-CF77</f>
        <v>0.80000000000000027</v>
      </c>
      <c r="CL77" s="343">
        <v>1</v>
      </c>
      <c r="CM77" s="92">
        <v>-5.44</v>
      </c>
      <c r="CN77" s="737">
        <f t="shared" ref="CN77:CN83" si="36">CM77-CF77</f>
        <v>-1.4500000000000002</v>
      </c>
      <c r="CO77" s="735">
        <v>4</v>
      </c>
      <c r="CP77" s="303">
        <v>-5.0999999999999996</v>
      </c>
      <c r="CQ77" s="339">
        <f t="shared" ref="CQ77:CQ83" si="37">CP77-CF77</f>
        <v>-1.1099999999999994</v>
      </c>
      <c r="CR77" s="305">
        <v>3</v>
      </c>
      <c r="CT77" s="341"/>
      <c r="CU77" s="341"/>
      <c r="CV77" s="358"/>
      <c r="CW77" s="343"/>
      <c r="CX77" s="341"/>
      <c r="CY77" s="359"/>
      <c r="CZ77" s="343"/>
      <c r="DA77" s="757"/>
      <c r="DB77" s="763"/>
      <c r="DC77" s="759"/>
      <c r="DD77" s="303"/>
      <c r="DE77" s="339"/>
      <c r="DF77" s="305"/>
      <c r="DG77" s="92"/>
      <c r="DH77" s="737"/>
      <c r="DI77" s="736"/>
      <c r="DK77" s="341">
        <v>3.63</v>
      </c>
      <c r="DL77" s="341">
        <v>15.9</v>
      </c>
      <c r="DM77" s="358">
        <f t="shared" si="13"/>
        <v>19.89</v>
      </c>
      <c r="DN77" s="343">
        <v>2</v>
      </c>
      <c r="DO77" s="341">
        <v>16.2</v>
      </c>
      <c r="DP77" s="359">
        <f t="shared" si="14"/>
        <v>20.189999999999998</v>
      </c>
      <c r="DQ77" s="343">
        <v>1</v>
      </c>
      <c r="DR77" s="554">
        <v>11.18</v>
      </c>
      <c r="DS77" s="560">
        <f t="shared" si="15"/>
        <v>15.17</v>
      </c>
      <c r="DT77" s="559">
        <v>4</v>
      </c>
      <c r="DU77" s="303">
        <v>15.79</v>
      </c>
      <c r="DV77" s="339">
        <f t="shared" si="16"/>
        <v>19.78</v>
      </c>
      <c r="DW77" s="318">
        <v>3</v>
      </c>
    </row>
    <row r="78" spans="1:127">
      <c r="A78" s="302" t="s">
        <v>587</v>
      </c>
      <c r="C78" s="303">
        <v>41.12</v>
      </c>
      <c r="D78" s="303">
        <v>37.01</v>
      </c>
      <c r="E78" s="304">
        <f t="shared" si="0"/>
        <v>-4.1099999999999994</v>
      </c>
      <c r="F78" s="305">
        <v>2</v>
      </c>
      <c r="G78" s="356">
        <v>48.1</v>
      </c>
      <c r="H78" s="306">
        <f t="shared" si="24"/>
        <v>6.980000000000004</v>
      </c>
      <c r="I78" s="345">
        <v>1</v>
      </c>
      <c r="J78" s="355"/>
      <c r="K78" s="303"/>
      <c r="L78" s="341"/>
      <c r="M78" s="342"/>
      <c r="N78" s="343"/>
      <c r="O78" s="317"/>
      <c r="P78" s="304"/>
      <c r="Q78" s="305"/>
      <c r="R78" s="357"/>
      <c r="S78" s="309"/>
      <c r="T78" s="310"/>
      <c r="V78" s="341">
        <v>54.71</v>
      </c>
      <c r="W78" s="341">
        <v>56.23</v>
      </c>
      <c r="X78" s="358">
        <f t="shared" si="5"/>
        <v>1.519999999999996</v>
      </c>
      <c r="Y78" s="343">
        <v>3</v>
      </c>
      <c r="Z78" s="341">
        <v>56.75</v>
      </c>
      <c r="AA78" s="359">
        <f t="shared" si="8"/>
        <v>2.0399999999999991</v>
      </c>
      <c r="AB78" s="343">
        <v>2</v>
      </c>
      <c r="AC78" s="303">
        <v>56.15</v>
      </c>
      <c r="AD78" s="339">
        <f t="shared" si="6"/>
        <v>1.4399999999999977</v>
      </c>
      <c r="AE78" s="318">
        <v>4</v>
      </c>
      <c r="AF78" s="365">
        <v>57.21</v>
      </c>
      <c r="AG78" s="371">
        <f t="shared" si="7"/>
        <v>2.5</v>
      </c>
      <c r="AH78" s="326">
        <v>1</v>
      </c>
      <c r="AJ78" s="341">
        <v>4.88</v>
      </c>
      <c r="AK78" s="341">
        <v>17.739999999999998</v>
      </c>
      <c r="AL78" s="358">
        <f t="shared" si="9"/>
        <v>12.86</v>
      </c>
      <c r="AM78" s="343">
        <v>1</v>
      </c>
      <c r="AN78" s="341">
        <v>8.08</v>
      </c>
      <c r="AO78" s="359">
        <f t="shared" si="10"/>
        <v>3.2</v>
      </c>
      <c r="AP78" s="343">
        <v>4</v>
      </c>
      <c r="AQ78" s="303">
        <v>15.46</v>
      </c>
      <c r="AR78" s="339">
        <f t="shared" si="11"/>
        <v>10.580000000000002</v>
      </c>
      <c r="AS78" s="305">
        <v>2</v>
      </c>
      <c r="AT78" s="367">
        <v>12.44</v>
      </c>
      <c r="AU78" s="368">
        <f t="shared" si="12"/>
        <v>7.56</v>
      </c>
      <c r="AV78" s="354">
        <v>3</v>
      </c>
      <c r="AX78" s="341">
        <v>2.96</v>
      </c>
      <c r="AY78" s="341">
        <v>42.51</v>
      </c>
      <c r="AZ78" s="358">
        <f t="shared" si="23"/>
        <v>39.549999999999997</v>
      </c>
      <c r="BA78" s="343">
        <v>1</v>
      </c>
      <c r="BB78" s="341">
        <v>33.799999999999997</v>
      </c>
      <c r="BC78" s="359">
        <f t="shared" si="21"/>
        <v>30.839999999999996</v>
      </c>
      <c r="BD78" s="343">
        <v>3</v>
      </c>
      <c r="BE78" s="303">
        <v>41.37</v>
      </c>
      <c r="BF78" s="339">
        <f t="shared" si="18"/>
        <v>38.409999999999997</v>
      </c>
      <c r="BG78" s="343">
        <v>2</v>
      </c>
      <c r="BH78" s="303">
        <v>24.41</v>
      </c>
      <c r="BI78" s="339">
        <f t="shared" si="19"/>
        <v>21.45</v>
      </c>
      <c r="BJ78" s="343">
        <v>4</v>
      </c>
      <c r="BK78" s="434">
        <v>4.54</v>
      </c>
      <c r="BL78" s="440">
        <f t="shared" si="26"/>
        <v>1.58</v>
      </c>
      <c r="BM78" s="436">
        <v>5</v>
      </c>
      <c r="BO78" s="341">
        <v>8.57</v>
      </c>
      <c r="BP78" s="341">
        <v>7.88</v>
      </c>
      <c r="BQ78" s="358">
        <f t="shared" si="29"/>
        <v>-0.69000000000000039</v>
      </c>
      <c r="BR78" s="343">
        <v>3</v>
      </c>
      <c r="BS78" s="341">
        <v>6.22</v>
      </c>
      <c r="BT78" s="359">
        <f t="shared" si="30"/>
        <v>-2.3500000000000005</v>
      </c>
      <c r="BU78" s="343">
        <v>5</v>
      </c>
      <c r="BV78" s="476">
        <v>7.59</v>
      </c>
      <c r="BW78" s="482">
        <f t="shared" si="31"/>
        <v>-0.98000000000000043</v>
      </c>
      <c r="BX78" s="478">
        <v>4</v>
      </c>
      <c r="BY78" s="303">
        <v>11.69</v>
      </c>
      <c r="BZ78" s="339">
        <f t="shared" si="32"/>
        <v>3.1199999999999992</v>
      </c>
      <c r="CA78" s="305">
        <v>1</v>
      </c>
      <c r="CB78" s="476">
        <v>11.55</v>
      </c>
      <c r="CC78" s="482">
        <f t="shared" si="33"/>
        <v>2.9800000000000004</v>
      </c>
      <c r="CD78" s="478">
        <v>2</v>
      </c>
      <c r="CF78" s="341">
        <v>-0.42</v>
      </c>
      <c r="CG78" s="441">
        <v>-0.2</v>
      </c>
      <c r="CH78" s="748">
        <f t="shared" si="34"/>
        <v>0.21999999999999997</v>
      </c>
      <c r="CI78" s="746">
        <v>2</v>
      </c>
      <c r="CJ78" s="341">
        <v>1.29</v>
      </c>
      <c r="CK78" s="359">
        <f t="shared" si="35"/>
        <v>1.71</v>
      </c>
      <c r="CL78" s="343">
        <v>1</v>
      </c>
      <c r="CM78" s="92">
        <v>-2.59</v>
      </c>
      <c r="CN78" s="737">
        <f t="shared" si="36"/>
        <v>-2.17</v>
      </c>
      <c r="CO78" s="735">
        <v>4</v>
      </c>
      <c r="CP78" s="303">
        <v>-0.91</v>
      </c>
      <c r="CQ78" s="339">
        <f t="shared" si="37"/>
        <v>-0.49000000000000005</v>
      </c>
      <c r="CR78" s="305">
        <v>3</v>
      </c>
      <c r="CT78" s="341">
        <v>2E-3</v>
      </c>
      <c r="CU78" s="341">
        <v>1.08</v>
      </c>
      <c r="CV78" s="358">
        <f>CU78-CT78</f>
        <v>1.0780000000000001</v>
      </c>
      <c r="CW78" s="343">
        <v>2</v>
      </c>
      <c r="CX78" s="341">
        <v>1.1000000000000001</v>
      </c>
      <c r="CY78" s="359">
        <f>CX78-CT78</f>
        <v>1.0980000000000001</v>
      </c>
      <c r="CZ78" s="343">
        <v>1</v>
      </c>
      <c r="DA78" s="757">
        <v>-0.35</v>
      </c>
      <c r="DB78" s="763">
        <f>DA78-CT78</f>
        <v>-0.35199999999999998</v>
      </c>
      <c r="DC78" s="759">
        <v>5</v>
      </c>
      <c r="DD78" s="303">
        <v>0.59</v>
      </c>
      <c r="DE78" s="339">
        <f>DD78-CT78</f>
        <v>0.58799999999999997</v>
      </c>
      <c r="DF78" s="305">
        <v>3</v>
      </c>
      <c r="DG78" s="92">
        <v>0.36</v>
      </c>
      <c r="DH78" s="737">
        <f>DG78-CT78</f>
        <v>0.35799999999999998</v>
      </c>
      <c r="DI78" s="735">
        <v>4</v>
      </c>
      <c r="DK78" s="341">
        <v>3.64</v>
      </c>
      <c r="DL78" s="341">
        <v>15.62</v>
      </c>
      <c r="DM78" s="358">
        <f t="shared" si="13"/>
        <v>16.04</v>
      </c>
      <c r="DN78" s="343">
        <v>1</v>
      </c>
      <c r="DO78" s="341">
        <v>15.54</v>
      </c>
      <c r="DP78" s="359">
        <f t="shared" si="14"/>
        <v>15.959999999999999</v>
      </c>
      <c r="DQ78" s="343">
        <v>2</v>
      </c>
      <c r="DR78" s="554">
        <v>10.91</v>
      </c>
      <c r="DS78" s="560">
        <f t="shared" si="15"/>
        <v>11.33</v>
      </c>
      <c r="DT78" s="556">
        <v>4</v>
      </c>
      <c r="DU78" s="303">
        <v>15.47</v>
      </c>
      <c r="DV78" s="339">
        <f t="shared" si="16"/>
        <v>15.89</v>
      </c>
      <c r="DW78" s="305">
        <v>3</v>
      </c>
    </row>
    <row r="79" spans="1:127">
      <c r="A79" s="302" t="s">
        <v>660</v>
      </c>
      <c r="C79" s="303">
        <v>37.96</v>
      </c>
      <c r="D79" s="303">
        <v>33.630000000000003</v>
      </c>
      <c r="E79" s="304">
        <f t="shared" ref="E79:E83" si="38">D79-C79</f>
        <v>-4.3299999999999983</v>
      </c>
      <c r="F79" s="305">
        <v>2</v>
      </c>
      <c r="G79" s="356">
        <v>45.17</v>
      </c>
      <c r="H79" s="306">
        <f t="shared" si="24"/>
        <v>7.2100000000000009</v>
      </c>
      <c r="I79" s="345">
        <v>1</v>
      </c>
      <c r="J79" s="355"/>
      <c r="K79" s="303"/>
      <c r="L79" s="341"/>
      <c r="M79" s="342"/>
      <c r="N79" s="343"/>
      <c r="O79" s="303"/>
      <c r="P79" s="304"/>
      <c r="Q79" s="318"/>
      <c r="R79" s="357"/>
      <c r="S79" s="309"/>
      <c r="T79" s="323"/>
      <c r="V79" s="341">
        <v>48.61</v>
      </c>
      <c r="W79" s="341">
        <v>50.11</v>
      </c>
      <c r="X79" s="358">
        <f t="shared" si="5"/>
        <v>1.5</v>
      </c>
      <c r="Y79" s="343">
        <v>3</v>
      </c>
      <c r="Z79" s="341">
        <v>50.56</v>
      </c>
      <c r="AA79" s="359">
        <f t="shared" si="8"/>
        <v>1.9500000000000028</v>
      </c>
      <c r="AB79" s="343">
        <v>2</v>
      </c>
      <c r="AC79" s="303">
        <v>50.08</v>
      </c>
      <c r="AD79" s="339">
        <f t="shared" si="6"/>
        <v>1.4699999999999989</v>
      </c>
      <c r="AE79" s="305">
        <v>4</v>
      </c>
      <c r="AF79" s="365">
        <v>51.15</v>
      </c>
      <c r="AG79" s="371">
        <f t="shared" si="7"/>
        <v>2.5399999999999991</v>
      </c>
      <c r="AH79" s="352">
        <v>1</v>
      </c>
      <c r="AJ79" s="341">
        <v>4.8899999999999997</v>
      </c>
      <c r="AK79" s="341">
        <v>16.29</v>
      </c>
      <c r="AL79" s="358">
        <f t="shared" si="9"/>
        <v>11.399999999999999</v>
      </c>
      <c r="AM79" s="343">
        <v>1</v>
      </c>
      <c r="AN79" s="341">
        <v>7.33</v>
      </c>
      <c r="AO79" s="359">
        <f t="shared" si="10"/>
        <v>2.4400000000000004</v>
      </c>
      <c r="AP79" s="343">
        <v>4</v>
      </c>
      <c r="AQ79" s="303">
        <v>15.1</v>
      </c>
      <c r="AR79" s="339">
        <f t="shared" si="11"/>
        <v>10.210000000000001</v>
      </c>
      <c r="AS79" s="305">
        <v>2</v>
      </c>
      <c r="AT79" s="367">
        <v>11.91</v>
      </c>
      <c r="AU79" s="368">
        <f t="shared" si="12"/>
        <v>7.0200000000000005</v>
      </c>
      <c r="AV79" s="316">
        <v>3</v>
      </c>
      <c r="AX79" s="341">
        <v>2.97</v>
      </c>
      <c r="AY79" s="341">
        <v>39.4</v>
      </c>
      <c r="AZ79" s="358">
        <f t="shared" si="23"/>
        <v>36.43</v>
      </c>
      <c r="BA79" s="343">
        <v>2</v>
      </c>
      <c r="BB79" s="341">
        <v>29.19</v>
      </c>
      <c r="BC79" s="359">
        <f t="shared" si="21"/>
        <v>26.220000000000002</v>
      </c>
      <c r="BD79" s="343">
        <v>3</v>
      </c>
      <c r="BE79" s="303">
        <v>40.200000000000003</v>
      </c>
      <c r="BF79" s="339">
        <f t="shared" si="18"/>
        <v>37.230000000000004</v>
      </c>
      <c r="BG79" s="343">
        <v>1</v>
      </c>
      <c r="BH79" s="303">
        <v>22.11</v>
      </c>
      <c r="BI79" s="339">
        <f t="shared" si="19"/>
        <v>19.14</v>
      </c>
      <c r="BJ79" s="343">
        <v>4</v>
      </c>
      <c r="BK79" s="434">
        <v>2.78</v>
      </c>
      <c r="BL79" s="440">
        <f t="shared" si="26"/>
        <v>-0.19000000000000039</v>
      </c>
      <c r="BM79" s="436">
        <v>5</v>
      </c>
      <c r="BO79" s="341">
        <v>3.69</v>
      </c>
      <c r="BP79" s="341">
        <v>2.74</v>
      </c>
      <c r="BQ79" s="358">
        <f t="shared" si="29"/>
        <v>-0.94999999999999973</v>
      </c>
      <c r="BR79" s="343">
        <v>4</v>
      </c>
      <c r="BS79" s="341">
        <v>0.98</v>
      </c>
      <c r="BT79" s="359">
        <f t="shared" si="30"/>
        <v>-2.71</v>
      </c>
      <c r="BU79" s="343">
        <v>5</v>
      </c>
      <c r="BV79" s="476">
        <v>2.8</v>
      </c>
      <c r="BW79" s="482">
        <f t="shared" si="31"/>
        <v>-0.89000000000000012</v>
      </c>
      <c r="BX79" s="478">
        <v>3</v>
      </c>
      <c r="BY79" s="303">
        <v>6.44</v>
      </c>
      <c r="BZ79" s="339">
        <f t="shared" si="32"/>
        <v>2.7500000000000004</v>
      </c>
      <c r="CA79" s="305">
        <v>1</v>
      </c>
      <c r="CB79" s="476">
        <v>6.08</v>
      </c>
      <c r="CC79" s="482">
        <f t="shared" si="33"/>
        <v>2.39</v>
      </c>
      <c r="CD79" s="478">
        <v>2</v>
      </c>
      <c r="CF79" s="341">
        <v>-3.75</v>
      </c>
      <c r="CG79" s="441">
        <v>-3.96</v>
      </c>
      <c r="CH79" s="748">
        <f t="shared" si="34"/>
        <v>-0.20999999999999996</v>
      </c>
      <c r="CI79" s="746">
        <v>2</v>
      </c>
      <c r="CJ79" s="341">
        <v>-2.2200000000000002</v>
      </c>
      <c r="CK79" s="359">
        <f t="shared" si="35"/>
        <v>1.5299999999999998</v>
      </c>
      <c r="CL79" s="343">
        <v>1</v>
      </c>
      <c r="CM79" s="92">
        <v>-5.98</v>
      </c>
      <c r="CN79" s="737">
        <f t="shared" si="36"/>
        <v>-2.2300000000000004</v>
      </c>
      <c r="CO79" s="735">
        <v>4</v>
      </c>
      <c r="CP79" s="303">
        <v>-4.3499999999999996</v>
      </c>
      <c r="CQ79" s="339">
        <f t="shared" si="37"/>
        <v>-0.59999999999999964</v>
      </c>
      <c r="CR79" s="305">
        <v>3</v>
      </c>
      <c r="CT79" s="341">
        <v>5.0000000000000001E-3</v>
      </c>
      <c r="CU79" s="341">
        <v>-0.51</v>
      </c>
      <c r="CV79" s="358">
        <f t="shared" ref="CV79:CV93" si="39">CU79-CT79</f>
        <v>-0.51500000000000001</v>
      </c>
      <c r="CW79" s="343">
        <v>2</v>
      </c>
      <c r="CX79" s="341">
        <v>-0.53</v>
      </c>
      <c r="CY79" s="359">
        <f t="shared" ref="CY79:CY93" si="40">CX79-CT79</f>
        <v>-0.53500000000000003</v>
      </c>
      <c r="CZ79" s="343">
        <v>3</v>
      </c>
      <c r="DA79" s="757">
        <v>-0.4</v>
      </c>
      <c r="DB79" s="763">
        <f t="shared" ref="DB79:DB93" si="41">DA79-CT79</f>
        <v>-0.40500000000000003</v>
      </c>
      <c r="DC79" s="759">
        <v>1</v>
      </c>
      <c r="DD79" s="303">
        <v>-1.1100000000000001</v>
      </c>
      <c r="DE79" s="339">
        <f t="shared" ref="DE79:DE93" si="42">DD79-CT79</f>
        <v>-1.115</v>
      </c>
      <c r="DF79" s="305">
        <v>4</v>
      </c>
      <c r="DG79" s="92">
        <v>-2</v>
      </c>
      <c r="DH79" s="737">
        <f t="shared" ref="DH79:DH93" si="43">DG79-CT79</f>
        <v>-2.0049999999999999</v>
      </c>
      <c r="DI79" s="735">
        <v>5</v>
      </c>
      <c r="DK79" s="341">
        <v>3.64</v>
      </c>
      <c r="DL79" s="341">
        <v>14.36</v>
      </c>
      <c r="DM79" s="358">
        <f>DL79-DK79</f>
        <v>10.719999999999999</v>
      </c>
      <c r="DN79" s="343">
        <v>3</v>
      </c>
      <c r="DO79" s="341">
        <v>15.24</v>
      </c>
      <c r="DP79" s="359">
        <f>DO79-DK79</f>
        <v>11.6</v>
      </c>
      <c r="DQ79" s="343">
        <v>1</v>
      </c>
      <c r="DR79" s="554">
        <v>10.32</v>
      </c>
      <c r="DS79" s="560">
        <f>DR79-DK79</f>
        <v>6.68</v>
      </c>
      <c r="DT79" s="559">
        <v>4</v>
      </c>
      <c r="DU79" s="303">
        <v>15.13</v>
      </c>
      <c r="DV79" s="339">
        <f>DU79-DK79</f>
        <v>11.49</v>
      </c>
      <c r="DW79" s="305">
        <v>1</v>
      </c>
    </row>
    <row r="80" spans="1:127">
      <c r="A80" s="302" t="s">
        <v>659</v>
      </c>
      <c r="C80" s="303">
        <v>46.69</v>
      </c>
      <c r="D80" s="303">
        <v>41.93</v>
      </c>
      <c r="E80" s="304">
        <f t="shared" si="38"/>
        <v>-4.759999999999998</v>
      </c>
      <c r="F80" s="305">
        <v>2</v>
      </c>
      <c r="G80" s="356">
        <v>55.45</v>
      </c>
      <c r="H80" s="306">
        <f t="shared" si="24"/>
        <v>8.7600000000000051</v>
      </c>
      <c r="I80" s="345">
        <v>1</v>
      </c>
      <c r="J80" s="355"/>
      <c r="K80" s="303"/>
      <c r="L80" s="341"/>
      <c r="M80" s="342"/>
      <c r="N80" s="343"/>
      <c r="O80" s="303"/>
      <c r="P80" s="304"/>
      <c r="Q80" s="305"/>
      <c r="R80" s="357"/>
      <c r="S80" s="309"/>
      <c r="T80" s="350"/>
      <c r="V80" s="341">
        <v>57.36</v>
      </c>
      <c r="W80" s="341">
        <v>58.97</v>
      </c>
      <c r="X80" s="358">
        <f t="shared" si="5"/>
        <v>1.6099999999999994</v>
      </c>
      <c r="Y80" s="343">
        <v>3</v>
      </c>
      <c r="Z80" s="341">
        <v>59.52</v>
      </c>
      <c r="AA80" s="359">
        <f t="shared" si="8"/>
        <v>2.1600000000000037</v>
      </c>
      <c r="AB80" s="343">
        <v>2</v>
      </c>
      <c r="AC80" s="303">
        <v>58.94</v>
      </c>
      <c r="AD80" s="339">
        <f t="shared" si="6"/>
        <v>1.5799999999999983</v>
      </c>
      <c r="AE80" s="305">
        <v>4</v>
      </c>
      <c r="AF80" s="365">
        <v>60.03</v>
      </c>
      <c r="AG80" s="371">
        <f t="shared" si="7"/>
        <v>2.6700000000000017</v>
      </c>
      <c r="AH80" s="313">
        <v>1</v>
      </c>
      <c r="AJ80" s="341">
        <v>4.8899999999999997</v>
      </c>
      <c r="AK80" s="341">
        <v>17.059999999999999</v>
      </c>
      <c r="AL80" s="358">
        <f t="shared" si="9"/>
        <v>12.169999999999998</v>
      </c>
      <c r="AM80" s="343">
        <v>1</v>
      </c>
      <c r="AN80" s="341">
        <v>7.8</v>
      </c>
      <c r="AO80" s="359">
        <f t="shared" si="10"/>
        <v>2.91</v>
      </c>
      <c r="AP80" s="343">
        <v>4</v>
      </c>
      <c r="AQ80" s="317">
        <v>15.28</v>
      </c>
      <c r="AR80" s="339">
        <f t="shared" si="11"/>
        <v>10.39</v>
      </c>
      <c r="AS80" s="305">
        <v>2</v>
      </c>
      <c r="AT80" s="367">
        <v>12.65</v>
      </c>
      <c r="AU80" s="368">
        <f t="shared" si="12"/>
        <v>7.7600000000000007</v>
      </c>
      <c r="AV80" s="316">
        <v>3</v>
      </c>
      <c r="AX80" s="341">
        <v>2.99</v>
      </c>
      <c r="AY80" s="341">
        <v>47.87</v>
      </c>
      <c r="AZ80" s="358">
        <f t="shared" si="23"/>
        <v>44.879999999999995</v>
      </c>
      <c r="BA80" s="343">
        <v>1</v>
      </c>
      <c r="BB80" s="341">
        <v>35.46</v>
      </c>
      <c r="BC80" s="359">
        <f t="shared" si="21"/>
        <v>32.47</v>
      </c>
      <c r="BD80" s="343">
        <v>3</v>
      </c>
      <c r="BE80" s="317">
        <v>45.74</v>
      </c>
      <c r="BF80" s="339">
        <f t="shared" si="18"/>
        <v>42.75</v>
      </c>
      <c r="BG80" s="343">
        <v>2</v>
      </c>
      <c r="BH80" s="317">
        <v>29.62</v>
      </c>
      <c r="BI80" s="339">
        <f t="shared" si="19"/>
        <v>26.630000000000003</v>
      </c>
      <c r="BJ80" s="343">
        <v>4</v>
      </c>
      <c r="BK80" s="437">
        <v>6</v>
      </c>
      <c r="BL80" s="440">
        <f t="shared" si="26"/>
        <v>3.01</v>
      </c>
      <c r="BM80" s="436">
        <v>5</v>
      </c>
      <c r="BO80" s="341">
        <v>8.91</v>
      </c>
      <c r="BP80" s="341">
        <v>6.98</v>
      </c>
      <c r="BQ80" s="358">
        <f t="shared" si="29"/>
        <v>-1.9299999999999997</v>
      </c>
      <c r="BR80" s="343">
        <v>4</v>
      </c>
      <c r="BS80" s="341">
        <v>4.5199999999999996</v>
      </c>
      <c r="BT80" s="359">
        <f t="shared" si="30"/>
        <v>-4.3900000000000006</v>
      </c>
      <c r="BU80" s="343">
        <v>5</v>
      </c>
      <c r="BV80" s="479">
        <v>7.79</v>
      </c>
      <c r="BW80" s="482">
        <f t="shared" si="31"/>
        <v>-1.1200000000000001</v>
      </c>
      <c r="BX80" s="478">
        <v>3</v>
      </c>
      <c r="BY80" s="317">
        <v>12.24</v>
      </c>
      <c r="BZ80" s="339">
        <f t="shared" si="32"/>
        <v>3.33</v>
      </c>
      <c r="CA80" s="305">
        <v>1</v>
      </c>
      <c r="CB80" s="479">
        <v>11.71</v>
      </c>
      <c r="CC80" s="482">
        <f t="shared" si="33"/>
        <v>2.8000000000000007</v>
      </c>
      <c r="CD80" s="478">
        <v>2</v>
      </c>
      <c r="CF80" s="341">
        <v>3.25</v>
      </c>
      <c r="CG80" s="441">
        <v>2.4</v>
      </c>
      <c r="CH80" s="748">
        <f t="shared" si="34"/>
        <v>-0.85000000000000009</v>
      </c>
      <c r="CI80" s="746">
        <v>3</v>
      </c>
      <c r="CJ80" s="341">
        <v>4.28</v>
      </c>
      <c r="CK80" s="359">
        <f t="shared" si="35"/>
        <v>1.0300000000000002</v>
      </c>
      <c r="CL80" s="343">
        <v>1</v>
      </c>
      <c r="CM80" s="53">
        <v>1.82</v>
      </c>
      <c r="CN80" s="737">
        <f t="shared" si="36"/>
        <v>-1.43</v>
      </c>
      <c r="CO80" s="735">
        <v>4</v>
      </c>
      <c r="CP80" s="317">
        <v>2.76</v>
      </c>
      <c r="CQ80" s="339">
        <f t="shared" si="37"/>
        <v>-0.49000000000000021</v>
      </c>
      <c r="CR80" s="305">
        <v>2</v>
      </c>
      <c r="CT80" s="341">
        <v>0.01</v>
      </c>
      <c r="CU80" s="341">
        <v>1.61</v>
      </c>
      <c r="CV80" s="358">
        <f t="shared" si="39"/>
        <v>1.6</v>
      </c>
      <c r="CW80" s="343">
        <v>2</v>
      </c>
      <c r="CX80" s="341">
        <v>1.77</v>
      </c>
      <c r="CY80" s="359">
        <f t="shared" si="40"/>
        <v>1.76</v>
      </c>
      <c r="CZ80" s="343">
        <v>1</v>
      </c>
      <c r="DA80" s="760">
        <v>-0.45</v>
      </c>
      <c r="DB80" s="763">
        <f t="shared" si="41"/>
        <v>-0.46</v>
      </c>
      <c r="DC80" s="759">
        <v>5</v>
      </c>
      <c r="DD80" s="317">
        <v>1.2</v>
      </c>
      <c r="DE80" s="339">
        <f t="shared" si="42"/>
        <v>1.19</v>
      </c>
      <c r="DF80" s="305">
        <v>3</v>
      </c>
      <c r="DG80" s="53">
        <v>0</v>
      </c>
      <c r="DH80" s="737">
        <f t="shared" si="43"/>
        <v>-0.01</v>
      </c>
      <c r="DI80" s="735">
        <v>4</v>
      </c>
      <c r="DK80" s="341">
        <v>3.64</v>
      </c>
      <c r="DL80" s="341">
        <v>15.5</v>
      </c>
      <c r="DM80" s="358">
        <f>DL80-DK80</f>
        <v>11.86</v>
      </c>
      <c r="DN80" s="343">
        <v>2</v>
      </c>
      <c r="DO80" s="341">
        <v>15.7</v>
      </c>
      <c r="DP80" s="359">
        <f>DO80-DK80</f>
        <v>12.059999999999999</v>
      </c>
      <c r="DQ80" s="343">
        <v>1</v>
      </c>
      <c r="DR80" s="557">
        <v>11.05</v>
      </c>
      <c r="DS80" s="560">
        <f>DR80-DK80</f>
        <v>7.41</v>
      </c>
      <c r="DT80" s="556">
        <v>4</v>
      </c>
      <c r="DU80" s="317">
        <v>15.32</v>
      </c>
      <c r="DV80" s="339">
        <f>DU80-DK80</f>
        <v>11.68</v>
      </c>
      <c r="DW80" s="305">
        <v>3</v>
      </c>
    </row>
    <row r="81" spans="1:127">
      <c r="A81" s="302" t="s">
        <v>675</v>
      </c>
      <c r="C81" s="303">
        <v>38.26</v>
      </c>
      <c r="D81" s="303">
        <v>33.33</v>
      </c>
      <c r="E81" s="304">
        <f t="shared" si="38"/>
        <v>-4.93</v>
      </c>
      <c r="F81" s="305">
        <v>2</v>
      </c>
      <c r="G81" s="356">
        <v>44.99</v>
      </c>
      <c r="H81" s="306">
        <f t="shared" si="24"/>
        <v>6.730000000000004</v>
      </c>
      <c r="I81" s="345">
        <v>1</v>
      </c>
      <c r="K81" s="303"/>
      <c r="L81" s="341"/>
      <c r="M81" s="342"/>
      <c r="N81" s="343"/>
      <c r="O81" s="303"/>
      <c r="P81" s="304"/>
      <c r="Q81" s="364"/>
      <c r="R81" s="357"/>
      <c r="S81" s="309"/>
      <c r="T81" s="310"/>
      <c r="V81" s="341">
        <v>55.93</v>
      </c>
      <c r="W81" s="341">
        <v>57.56</v>
      </c>
      <c r="X81" s="358">
        <f t="shared" si="5"/>
        <v>1.6300000000000026</v>
      </c>
      <c r="Y81" s="343">
        <v>4</v>
      </c>
      <c r="Z81" s="341">
        <v>58.03</v>
      </c>
      <c r="AA81" s="359">
        <f t="shared" si="8"/>
        <v>2.1000000000000014</v>
      </c>
      <c r="AB81" s="343">
        <v>2</v>
      </c>
      <c r="AC81" s="303">
        <v>57.62</v>
      </c>
      <c r="AD81" s="339">
        <f t="shared" si="6"/>
        <v>1.6899999999999977</v>
      </c>
      <c r="AE81" s="318">
        <v>3</v>
      </c>
      <c r="AF81" s="365">
        <v>58.45</v>
      </c>
      <c r="AG81" s="371">
        <f t="shared" si="7"/>
        <v>2.5200000000000031</v>
      </c>
      <c r="AH81" s="326">
        <v>1</v>
      </c>
      <c r="AJ81" s="341">
        <v>4.9000000000000004</v>
      </c>
      <c r="AK81" s="341">
        <v>15.43</v>
      </c>
      <c r="AL81" s="358">
        <f t="shared" si="9"/>
        <v>10.53</v>
      </c>
      <c r="AM81" s="343">
        <v>1</v>
      </c>
      <c r="AN81" s="341">
        <v>7.56</v>
      </c>
      <c r="AO81" s="359">
        <f t="shared" si="10"/>
        <v>2.6599999999999993</v>
      </c>
      <c r="AP81" s="343">
        <v>4</v>
      </c>
      <c r="AQ81" s="303">
        <v>14.41</v>
      </c>
      <c r="AR81" s="339">
        <f t="shared" si="11"/>
        <v>9.51</v>
      </c>
      <c r="AS81" s="305">
        <v>2</v>
      </c>
      <c r="AT81" s="367">
        <v>11.94</v>
      </c>
      <c r="AU81" s="368">
        <f t="shared" si="12"/>
        <v>7.0399999999999991</v>
      </c>
      <c r="AV81" s="316">
        <v>3</v>
      </c>
      <c r="AX81" s="341">
        <v>3</v>
      </c>
      <c r="AY81" s="341">
        <v>44.17</v>
      </c>
      <c r="AZ81" s="358">
        <f t="shared" si="23"/>
        <v>41.17</v>
      </c>
      <c r="BA81" s="343">
        <v>1</v>
      </c>
      <c r="BB81" s="341">
        <v>31.96</v>
      </c>
      <c r="BC81" s="359">
        <f t="shared" si="21"/>
        <v>28.96</v>
      </c>
      <c r="BD81" s="343">
        <v>3</v>
      </c>
      <c r="BE81" s="303">
        <v>40.630000000000003</v>
      </c>
      <c r="BF81" s="339">
        <f t="shared" si="18"/>
        <v>37.630000000000003</v>
      </c>
      <c r="BG81" s="343">
        <v>2</v>
      </c>
      <c r="BH81" s="303">
        <v>24.01</v>
      </c>
      <c r="BI81" s="339">
        <f t="shared" si="19"/>
        <v>21.01</v>
      </c>
      <c r="BJ81" s="343">
        <v>4</v>
      </c>
      <c r="BK81" s="434">
        <v>5.62</v>
      </c>
      <c r="BL81" s="440">
        <f t="shared" si="26"/>
        <v>2.62</v>
      </c>
      <c r="BM81" s="436">
        <v>5</v>
      </c>
      <c r="BO81" s="341">
        <v>9.77</v>
      </c>
      <c r="BP81" s="341">
        <v>6.83</v>
      </c>
      <c r="BQ81" s="358">
        <f t="shared" si="29"/>
        <v>-2.9399999999999995</v>
      </c>
      <c r="BR81" s="343">
        <v>4</v>
      </c>
      <c r="BS81" s="341">
        <v>5.71</v>
      </c>
      <c r="BT81" s="359">
        <f t="shared" si="30"/>
        <v>-4.0599999999999996</v>
      </c>
      <c r="BU81" s="343">
        <v>5</v>
      </c>
      <c r="BV81" s="476">
        <v>10.029999999999999</v>
      </c>
      <c r="BW81" s="482">
        <f t="shared" si="31"/>
        <v>0.25999999999999979</v>
      </c>
      <c r="BX81" s="478">
        <v>3</v>
      </c>
      <c r="BY81" s="303">
        <v>12.77</v>
      </c>
      <c r="BZ81" s="339">
        <f t="shared" si="32"/>
        <v>3</v>
      </c>
      <c r="CA81" s="305">
        <v>1</v>
      </c>
      <c r="CB81" s="476">
        <v>11.56</v>
      </c>
      <c r="CC81" s="482">
        <f t="shared" si="33"/>
        <v>1.7900000000000009</v>
      </c>
      <c r="CD81" s="478">
        <v>2</v>
      </c>
      <c r="CF81" s="341">
        <v>0.12</v>
      </c>
      <c r="CG81" s="441">
        <v>-1.1100000000000001</v>
      </c>
      <c r="CH81" s="748">
        <f t="shared" si="34"/>
        <v>-1.23</v>
      </c>
      <c r="CI81" s="746">
        <v>4</v>
      </c>
      <c r="CJ81" s="341">
        <v>2.39</v>
      </c>
      <c r="CK81" s="359">
        <f t="shared" si="35"/>
        <v>2.27</v>
      </c>
      <c r="CL81" s="343">
        <v>1</v>
      </c>
      <c r="CM81" s="92">
        <v>-1.06</v>
      </c>
      <c r="CN81" s="737">
        <f t="shared" si="36"/>
        <v>-1.1800000000000002</v>
      </c>
      <c r="CO81" s="735">
        <v>3</v>
      </c>
      <c r="CP81" s="303">
        <v>-0.97</v>
      </c>
      <c r="CQ81" s="339">
        <f t="shared" si="37"/>
        <v>-1.0899999999999999</v>
      </c>
      <c r="CR81" s="305">
        <v>2</v>
      </c>
      <c r="CT81" s="341">
        <v>0.02</v>
      </c>
      <c r="CU81" s="341">
        <v>-2.48</v>
      </c>
      <c r="CV81" s="358">
        <f t="shared" si="39"/>
        <v>-2.5</v>
      </c>
      <c r="CW81" s="343">
        <v>4</v>
      </c>
      <c r="CX81" s="341">
        <v>-2.37</v>
      </c>
      <c r="CY81" s="359">
        <f t="shared" si="40"/>
        <v>-2.39</v>
      </c>
      <c r="CZ81" s="343">
        <v>3</v>
      </c>
      <c r="DA81" s="757">
        <v>-1.25</v>
      </c>
      <c r="DB81" s="763">
        <f t="shared" si="41"/>
        <v>-1.27</v>
      </c>
      <c r="DC81" s="759">
        <v>1</v>
      </c>
      <c r="DD81" s="303">
        <v>-2.17</v>
      </c>
      <c r="DE81" s="339">
        <f t="shared" si="42"/>
        <v>-2.19</v>
      </c>
      <c r="DF81" s="305">
        <v>2</v>
      </c>
      <c r="DG81" s="92">
        <v>-3.5</v>
      </c>
      <c r="DH81" s="737">
        <f t="shared" si="43"/>
        <v>-3.52</v>
      </c>
      <c r="DI81" s="735">
        <v>5</v>
      </c>
      <c r="DK81" s="341">
        <v>3.65</v>
      </c>
      <c r="DL81" s="341">
        <v>14.21</v>
      </c>
      <c r="DM81" s="358">
        <f t="shared" ref="DM81:DM83" si="44">DL81-DK81</f>
        <v>10.56</v>
      </c>
      <c r="DN81" s="343">
        <v>2</v>
      </c>
      <c r="DO81" s="341">
        <v>13.58</v>
      </c>
      <c r="DP81" s="359">
        <f t="shared" ref="DP81:DP83" si="45">DO81-DK81</f>
        <v>9.93</v>
      </c>
      <c r="DQ81" s="343">
        <v>3</v>
      </c>
      <c r="DR81" s="554">
        <v>10.29</v>
      </c>
      <c r="DS81" s="560">
        <f t="shared" ref="DS81:DS83" si="46">DR81-DK81</f>
        <v>6.6399999999999988</v>
      </c>
      <c r="DT81" s="556">
        <v>4</v>
      </c>
      <c r="DU81" s="303">
        <v>14.27</v>
      </c>
      <c r="DV81" s="339">
        <f t="shared" ref="DV81:DV83" si="47">DU81-DK81</f>
        <v>10.62</v>
      </c>
      <c r="DW81" s="305">
        <v>1</v>
      </c>
    </row>
    <row r="82" spans="1:127">
      <c r="A82" s="302" t="s">
        <v>682</v>
      </c>
      <c r="C82" s="386">
        <v>34.85</v>
      </c>
      <c r="D82" s="303">
        <v>29.44</v>
      </c>
      <c r="E82" s="304">
        <f t="shared" si="38"/>
        <v>-5.41</v>
      </c>
      <c r="F82" s="305">
        <v>2</v>
      </c>
      <c r="G82" s="356">
        <v>40.35</v>
      </c>
      <c r="H82" s="306">
        <f t="shared" si="24"/>
        <v>5.5</v>
      </c>
      <c r="I82" s="345">
        <v>1</v>
      </c>
      <c r="K82" s="386"/>
      <c r="L82" s="341"/>
      <c r="M82" s="342"/>
      <c r="N82" s="343"/>
      <c r="O82" s="303"/>
      <c r="P82" s="304"/>
      <c r="Q82" s="364"/>
      <c r="R82" s="357"/>
      <c r="S82" s="309"/>
      <c r="T82" s="310"/>
      <c r="V82" s="389">
        <v>53.56</v>
      </c>
      <c r="W82" s="341">
        <v>54.9</v>
      </c>
      <c r="X82" s="358">
        <f t="shared" si="5"/>
        <v>1.3399999999999963</v>
      </c>
      <c r="Y82" s="343">
        <v>4</v>
      </c>
      <c r="Z82" s="341">
        <v>55.42</v>
      </c>
      <c r="AA82" s="359">
        <f t="shared" si="8"/>
        <v>1.8599999999999994</v>
      </c>
      <c r="AB82" s="343">
        <v>2</v>
      </c>
      <c r="AC82" s="303">
        <v>55.17</v>
      </c>
      <c r="AD82" s="339">
        <f t="shared" si="6"/>
        <v>1.6099999999999994</v>
      </c>
      <c r="AE82" s="318">
        <v>3</v>
      </c>
      <c r="AF82" s="365">
        <v>55.98</v>
      </c>
      <c r="AG82" s="371">
        <f t="shared" si="7"/>
        <v>2.4199999999999946</v>
      </c>
      <c r="AH82" s="326">
        <v>1</v>
      </c>
      <c r="AJ82" s="341">
        <v>4.92</v>
      </c>
      <c r="AK82" s="341">
        <v>10.97</v>
      </c>
      <c r="AL82" s="358">
        <f t="shared" si="9"/>
        <v>6.0500000000000007</v>
      </c>
      <c r="AM82" s="343">
        <v>2</v>
      </c>
      <c r="AN82" s="341">
        <v>6.5</v>
      </c>
      <c r="AO82" s="359">
        <f t="shared" si="10"/>
        <v>1.58</v>
      </c>
      <c r="AP82" s="343">
        <v>4</v>
      </c>
      <c r="AQ82" s="303">
        <v>13.32</v>
      </c>
      <c r="AR82" s="339">
        <f t="shared" si="11"/>
        <v>8.4</v>
      </c>
      <c r="AS82" s="305">
        <v>1</v>
      </c>
      <c r="AT82" s="367">
        <v>10.51</v>
      </c>
      <c r="AU82" s="368">
        <f t="shared" si="12"/>
        <v>5.59</v>
      </c>
      <c r="AV82" s="316">
        <v>3</v>
      </c>
      <c r="AX82" s="341">
        <v>3.02</v>
      </c>
      <c r="AY82" s="341">
        <v>42.31</v>
      </c>
      <c r="AZ82" s="358">
        <f t="shared" si="23"/>
        <v>39.29</v>
      </c>
      <c r="BA82" s="343">
        <v>1</v>
      </c>
      <c r="BB82" s="341">
        <v>30.57</v>
      </c>
      <c r="BC82" s="359">
        <f t="shared" si="21"/>
        <v>27.55</v>
      </c>
      <c r="BD82" s="343">
        <v>3</v>
      </c>
      <c r="BE82" s="303">
        <v>38.11</v>
      </c>
      <c r="BF82" s="339">
        <f t="shared" si="18"/>
        <v>35.089999999999996</v>
      </c>
      <c r="BG82" s="343">
        <v>2</v>
      </c>
      <c r="BH82" s="303">
        <v>21.98</v>
      </c>
      <c r="BI82" s="339">
        <f t="shared" si="19"/>
        <v>18.96</v>
      </c>
      <c r="BJ82" s="343">
        <v>4</v>
      </c>
      <c r="BK82" s="434">
        <v>4.7699999999999996</v>
      </c>
      <c r="BL82" s="440">
        <f t="shared" si="26"/>
        <v>1.7499999999999996</v>
      </c>
      <c r="BM82" s="436">
        <v>5</v>
      </c>
      <c r="BO82" s="341">
        <v>5.9</v>
      </c>
      <c r="BP82" s="341">
        <v>3.39</v>
      </c>
      <c r="BQ82" s="358">
        <f t="shared" si="29"/>
        <v>-2.5100000000000002</v>
      </c>
      <c r="BR82" s="343">
        <v>4</v>
      </c>
      <c r="BS82" s="341">
        <v>2.13</v>
      </c>
      <c r="BT82" s="359">
        <f t="shared" si="30"/>
        <v>-3.7700000000000005</v>
      </c>
      <c r="BU82" s="343">
        <v>5</v>
      </c>
      <c r="BV82" s="476">
        <v>5.64</v>
      </c>
      <c r="BW82" s="482">
        <f t="shared" si="31"/>
        <v>-0.26000000000000068</v>
      </c>
      <c r="BX82" s="478">
        <v>3</v>
      </c>
      <c r="BY82" s="303">
        <v>5.99</v>
      </c>
      <c r="BZ82" s="339">
        <f t="shared" si="32"/>
        <v>8.9999999999999858E-2</v>
      </c>
      <c r="CA82" s="305">
        <v>2</v>
      </c>
      <c r="CB82" s="476">
        <v>8.19</v>
      </c>
      <c r="CC82" s="482">
        <f t="shared" si="33"/>
        <v>2.2899999999999991</v>
      </c>
      <c r="CD82" s="478">
        <v>1</v>
      </c>
      <c r="CF82" s="341">
        <v>-0.32</v>
      </c>
      <c r="CG82" s="441">
        <v>-0.31</v>
      </c>
      <c r="CH82" s="748">
        <f t="shared" si="34"/>
        <v>1.0000000000000009E-2</v>
      </c>
      <c r="CI82" s="746">
        <v>2</v>
      </c>
      <c r="CJ82" s="341">
        <v>4.3099999999999996</v>
      </c>
      <c r="CK82" s="359">
        <f t="shared" si="35"/>
        <v>4.63</v>
      </c>
      <c r="CL82" s="343">
        <v>1</v>
      </c>
      <c r="CM82" s="92">
        <v>-1.2</v>
      </c>
      <c r="CN82" s="737">
        <f t="shared" si="36"/>
        <v>-0.87999999999999989</v>
      </c>
      <c r="CO82" s="735">
        <v>3</v>
      </c>
      <c r="CP82" s="303">
        <v>-1.62</v>
      </c>
      <c r="CQ82" s="339">
        <f t="shared" si="37"/>
        <v>-1.3</v>
      </c>
      <c r="CR82" s="305">
        <v>4</v>
      </c>
      <c r="CT82" s="341">
        <v>0.04</v>
      </c>
      <c r="CU82" s="341">
        <v>-4.29</v>
      </c>
      <c r="CV82" s="358">
        <f t="shared" si="39"/>
        <v>-4.33</v>
      </c>
      <c r="CW82" s="343">
        <v>4</v>
      </c>
      <c r="CX82" s="341">
        <v>-4.1500000000000004</v>
      </c>
      <c r="CY82" s="359">
        <f t="shared" si="40"/>
        <v>-4.1900000000000004</v>
      </c>
      <c r="CZ82" s="343">
        <v>3</v>
      </c>
      <c r="DA82" s="757">
        <v>-2.08</v>
      </c>
      <c r="DB82" s="763">
        <f t="shared" si="41"/>
        <v>-2.12</v>
      </c>
      <c r="DC82" s="759">
        <v>1</v>
      </c>
      <c r="DD82" s="303">
        <v>-4.04</v>
      </c>
      <c r="DE82" s="339">
        <f t="shared" si="42"/>
        <v>-4.08</v>
      </c>
      <c r="DF82" s="305">
        <v>2</v>
      </c>
      <c r="DG82" s="92">
        <v>-5.76</v>
      </c>
      <c r="DH82" s="737">
        <f t="shared" si="43"/>
        <v>-5.8</v>
      </c>
      <c r="DI82" s="735">
        <v>5</v>
      </c>
      <c r="DK82" s="341">
        <v>3.67</v>
      </c>
      <c r="DL82" s="341">
        <v>12.71</v>
      </c>
      <c r="DM82" s="358">
        <f t="shared" si="44"/>
        <v>9.0400000000000009</v>
      </c>
      <c r="DN82" s="343">
        <v>2</v>
      </c>
      <c r="DO82" s="341">
        <v>10.88</v>
      </c>
      <c r="DP82" s="359">
        <f t="shared" si="45"/>
        <v>7.2100000000000009</v>
      </c>
      <c r="DQ82" s="343">
        <v>3</v>
      </c>
      <c r="DR82" s="554">
        <v>8.8699999999999992</v>
      </c>
      <c r="DS82" s="560">
        <f t="shared" si="46"/>
        <v>5.1999999999999993</v>
      </c>
      <c r="DT82" s="556">
        <v>4</v>
      </c>
      <c r="DU82" s="303">
        <v>13.18</v>
      </c>
      <c r="DV82" s="339">
        <f t="shared" si="47"/>
        <v>9.51</v>
      </c>
      <c r="DW82" s="305">
        <v>1</v>
      </c>
    </row>
    <row r="83" spans="1:127">
      <c r="A83" s="302" t="s">
        <v>689</v>
      </c>
      <c r="C83" s="303">
        <v>40.9</v>
      </c>
      <c r="D83" s="303">
        <v>34.9</v>
      </c>
      <c r="E83" s="304">
        <f t="shared" si="38"/>
        <v>-6</v>
      </c>
      <c r="F83" s="305">
        <v>2</v>
      </c>
      <c r="G83" s="356">
        <v>46.9</v>
      </c>
      <c r="H83" s="306">
        <f t="shared" si="24"/>
        <v>6</v>
      </c>
      <c r="I83" s="345">
        <v>1</v>
      </c>
      <c r="K83" s="386"/>
      <c r="L83" s="389"/>
      <c r="M83" s="342"/>
      <c r="N83" s="343"/>
      <c r="O83" s="390"/>
      <c r="P83" s="304"/>
      <c r="Q83" s="364"/>
      <c r="R83" s="391"/>
      <c r="S83" s="309"/>
      <c r="T83" s="310"/>
      <c r="V83" s="389">
        <v>4.54</v>
      </c>
      <c r="W83" s="389">
        <v>4.82</v>
      </c>
      <c r="X83" s="358">
        <f t="shared" si="5"/>
        <v>0.28000000000000025</v>
      </c>
      <c r="Y83" s="343">
        <v>2</v>
      </c>
      <c r="Z83" s="389">
        <v>4.68</v>
      </c>
      <c r="AA83" s="359">
        <f t="shared" si="8"/>
        <v>0.13999999999999968</v>
      </c>
      <c r="AB83" s="343">
        <v>4</v>
      </c>
      <c r="AC83" s="303">
        <v>4.92</v>
      </c>
      <c r="AD83" s="339">
        <f t="shared" si="6"/>
        <v>0.37999999999999989</v>
      </c>
      <c r="AE83" s="305">
        <v>1</v>
      </c>
      <c r="AF83" s="365">
        <v>4.6900000000000004</v>
      </c>
      <c r="AG83" s="371">
        <f t="shared" si="7"/>
        <v>0.15000000000000036</v>
      </c>
      <c r="AH83" s="313">
        <v>3</v>
      </c>
      <c r="AJ83" s="341">
        <v>4.96</v>
      </c>
      <c r="AK83" s="341">
        <v>7.62</v>
      </c>
      <c r="AL83" s="358">
        <f t="shared" si="9"/>
        <v>2.66</v>
      </c>
      <c r="AM83" s="343">
        <v>3</v>
      </c>
      <c r="AN83" s="341">
        <v>6.1</v>
      </c>
      <c r="AO83" s="359">
        <f t="shared" si="10"/>
        <v>1.1399999999999997</v>
      </c>
      <c r="AP83" s="343">
        <v>4</v>
      </c>
      <c r="AQ83" s="303">
        <v>11.89</v>
      </c>
      <c r="AR83" s="339">
        <f t="shared" si="11"/>
        <v>6.9300000000000006</v>
      </c>
      <c r="AS83" s="305">
        <v>1</v>
      </c>
      <c r="AT83" s="367">
        <v>9.33</v>
      </c>
      <c r="AU83" s="368">
        <f t="shared" si="12"/>
        <v>4.37</v>
      </c>
      <c r="AV83" s="316">
        <v>2</v>
      </c>
      <c r="AX83" s="341">
        <v>3.06</v>
      </c>
      <c r="AY83" s="341">
        <v>44.81</v>
      </c>
      <c r="AZ83" s="358">
        <f t="shared" si="23"/>
        <v>41.75</v>
      </c>
      <c r="BA83" s="343">
        <v>1</v>
      </c>
      <c r="BB83" s="341">
        <v>31.24</v>
      </c>
      <c r="BC83" s="359">
        <f t="shared" si="21"/>
        <v>28.18</v>
      </c>
      <c r="BD83" s="343">
        <v>3</v>
      </c>
      <c r="BE83" s="303">
        <v>38.200000000000003</v>
      </c>
      <c r="BF83" s="339">
        <f t="shared" si="18"/>
        <v>35.14</v>
      </c>
      <c r="BG83" s="343">
        <v>2</v>
      </c>
      <c r="BH83" s="303">
        <v>25.97</v>
      </c>
      <c r="BI83" s="339">
        <f t="shared" si="19"/>
        <v>22.91</v>
      </c>
      <c r="BJ83" s="343">
        <v>4</v>
      </c>
      <c r="BK83" s="434">
        <v>4.3499999999999996</v>
      </c>
      <c r="BL83" s="440">
        <f t="shared" si="26"/>
        <v>1.2899999999999996</v>
      </c>
      <c r="BM83" s="436">
        <v>5</v>
      </c>
      <c r="BO83" s="341">
        <v>11.26</v>
      </c>
      <c r="BP83" s="341">
        <v>7.02</v>
      </c>
      <c r="BQ83" s="358">
        <f t="shared" si="29"/>
        <v>-4.24</v>
      </c>
      <c r="BR83" s="343">
        <v>4</v>
      </c>
      <c r="BS83" s="341">
        <v>3.59</v>
      </c>
      <c r="BT83" s="359">
        <f t="shared" si="30"/>
        <v>-7.67</v>
      </c>
      <c r="BU83" s="343">
        <v>5</v>
      </c>
      <c r="BV83" s="476">
        <v>10.72</v>
      </c>
      <c r="BW83" s="482">
        <f t="shared" si="31"/>
        <v>-0.53999999999999915</v>
      </c>
      <c r="BX83" s="478">
        <v>2</v>
      </c>
      <c r="BY83" s="303">
        <v>8.27</v>
      </c>
      <c r="BZ83" s="339">
        <f t="shared" si="32"/>
        <v>-2.99</v>
      </c>
      <c r="CA83" s="305">
        <v>3</v>
      </c>
      <c r="CB83" s="476">
        <v>12.24</v>
      </c>
      <c r="CC83" s="482">
        <f t="shared" si="33"/>
        <v>0.98000000000000043</v>
      </c>
      <c r="CD83" s="478">
        <v>1</v>
      </c>
      <c r="CF83" s="341">
        <v>7.09</v>
      </c>
      <c r="CG83" s="441">
        <v>6.16</v>
      </c>
      <c r="CH83" s="748">
        <f t="shared" si="34"/>
        <v>-0.92999999999999972</v>
      </c>
      <c r="CI83" s="746">
        <v>2</v>
      </c>
      <c r="CJ83" s="341">
        <v>11.36</v>
      </c>
      <c r="CK83" s="359">
        <f t="shared" si="35"/>
        <v>4.2699999999999996</v>
      </c>
      <c r="CL83" s="343">
        <v>1</v>
      </c>
      <c r="CM83" s="92">
        <v>6.01</v>
      </c>
      <c r="CN83" s="737">
        <f t="shared" si="36"/>
        <v>-1.08</v>
      </c>
      <c r="CO83" s="735">
        <v>3</v>
      </c>
      <c r="CP83" s="303">
        <v>5.97</v>
      </c>
      <c r="CQ83" s="339">
        <f t="shared" si="37"/>
        <v>-1.1200000000000001</v>
      </c>
      <c r="CR83" s="305">
        <v>4</v>
      </c>
      <c r="CT83" s="341">
        <v>7.0000000000000007E-2</v>
      </c>
      <c r="CU83" s="341">
        <v>-4.0999999999999996</v>
      </c>
      <c r="CV83" s="358">
        <f t="shared" si="39"/>
        <v>-4.17</v>
      </c>
      <c r="CW83" s="343">
        <v>3</v>
      </c>
      <c r="CX83" s="341">
        <v>-4.55</v>
      </c>
      <c r="CY83" s="359">
        <f t="shared" si="40"/>
        <v>-4.62</v>
      </c>
      <c r="CZ83" s="343">
        <v>4</v>
      </c>
      <c r="DA83" s="757">
        <v>-2.61</v>
      </c>
      <c r="DB83" s="763">
        <f t="shared" si="41"/>
        <v>-2.6799999999999997</v>
      </c>
      <c r="DC83" s="759">
        <v>1</v>
      </c>
      <c r="DD83" s="303">
        <v>-3.02</v>
      </c>
      <c r="DE83" s="339">
        <f t="shared" si="42"/>
        <v>-3.09</v>
      </c>
      <c r="DF83" s="305">
        <v>2</v>
      </c>
      <c r="DG83" s="92">
        <v>-5.94</v>
      </c>
      <c r="DH83" s="737">
        <f t="shared" si="43"/>
        <v>-6.0100000000000007</v>
      </c>
      <c r="DI83" s="735">
        <v>5</v>
      </c>
      <c r="DK83" s="341">
        <v>3.71</v>
      </c>
      <c r="DL83" s="341">
        <v>12.7</v>
      </c>
      <c r="DM83" s="358">
        <f t="shared" si="44"/>
        <v>8.9899999999999984</v>
      </c>
      <c r="DN83" s="343">
        <v>1</v>
      </c>
      <c r="DO83" s="341">
        <v>9.5</v>
      </c>
      <c r="DP83" s="359">
        <f t="shared" si="45"/>
        <v>5.79</v>
      </c>
      <c r="DQ83" s="343">
        <v>3</v>
      </c>
      <c r="DR83" s="554">
        <v>7.64</v>
      </c>
      <c r="DS83" s="560">
        <f t="shared" si="46"/>
        <v>3.9299999999999997</v>
      </c>
      <c r="DT83" s="556">
        <v>4</v>
      </c>
      <c r="DU83" s="303">
        <v>11.62</v>
      </c>
      <c r="DV83" s="339">
        <f t="shared" si="47"/>
        <v>7.9099999999999993</v>
      </c>
      <c r="DW83" s="305">
        <v>2</v>
      </c>
    </row>
    <row r="84" spans="1:127">
      <c r="A84" s="302"/>
      <c r="C84" s="303"/>
      <c r="D84" s="303"/>
      <c r="E84" s="304"/>
      <c r="F84" s="305"/>
      <c r="G84" s="356"/>
      <c r="H84" s="306"/>
      <c r="I84" s="345"/>
      <c r="K84" s="386"/>
      <c r="L84" s="386"/>
      <c r="M84" s="304"/>
      <c r="N84" s="305"/>
      <c r="O84" s="396"/>
      <c r="P84" s="304"/>
      <c r="Q84" s="364"/>
      <c r="R84" s="397"/>
      <c r="S84" s="309"/>
      <c r="T84" s="310"/>
      <c r="U84" s="398"/>
      <c r="V84" s="386"/>
      <c r="W84" s="386"/>
      <c r="X84" s="399"/>
      <c r="Y84" s="305"/>
      <c r="Z84" s="386"/>
      <c r="AA84" s="339"/>
      <c r="AB84" s="305"/>
      <c r="AC84" s="303"/>
      <c r="AD84" s="339"/>
      <c r="AE84" s="305"/>
      <c r="AF84" s="311"/>
      <c r="AG84" s="366"/>
      <c r="AH84" s="313"/>
      <c r="AI84" s="398"/>
      <c r="AJ84" s="303"/>
      <c r="AK84" s="303"/>
      <c r="AL84" s="399"/>
      <c r="AM84" s="305"/>
      <c r="AN84" s="303"/>
      <c r="AO84" s="339"/>
      <c r="AP84" s="343"/>
      <c r="AQ84" s="303"/>
      <c r="AR84" s="339"/>
      <c r="AS84" s="305"/>
      <c r="AT84" s="314"/>
      <c r="AU84" s="368"/>
      <c r="AV84" s="316"/>
      <c r="AX84" s="303"/>
      <c r="AY84" s="303"/>
      <c r="AZ84" s="399"/>
      <c r="BA84" s="305"/>
      <c r="BB84" s="303"/>
      <c r="BC84" s="339"/>
      <c r="BD84" s="343"/>
      <c r="BE84" s="303"/>
      <c r="BF84" s="339"/>
      <c r="BG84" s="343"/>
      <c r="BH84" s="303"/>
      <c r="BI84" s="339"/>
      <c r="BJ84" s="343"/>
      <c r="BK84" s="434"/>
      <c r="BL84" s="440"/>
      <c r="BM84" s="436"/>
      <c r="BO84" s="303"/>
      <c r="BP84" s="303"/>
      <c r="BQ84" s="399"/>
      <c r="BR84" s="305"/>
      <c r="BS84" s="303"/>
      <c r="BT84" s="339"/>
      <c r="BU84" s="343"/>
      <c r="BV84" s="476" t="s">
        <v>690</v>
      </c>
      <c r="BW84" s="482"/>
      <c r="BX84" s="478"/>
      <c r="BY84" s="303"/>
      <c r="BZ84" s="339"/>
      <c r="CA84" s="305"/>
      <c r="CB84" s="476"/>
      <c r="CC84" s="482"/>
      <c r="CD84" s="478"/>
      <c r="CF84" s="303"/>
      <c r="CG84" s="434"/>
      <c r="CH84" s="749"/>
      <c r="CI84" s="436"/>
      <c r="CJ84" s="303"/>
      <c r="CK84" s="339"/>
      <c r="CL84" s="343"/>
      <c r="CM84" s="92"/>
      <c r="CN84" s="737"/>
      <c r="CO84" s="735"/>
      <c r="CP84" s="303"/>
      <c r="CQ84" s="339"/>
      <c r="CR84" s="305"/>
      <c r="CT84" s="303"/>
      <c r="CU84" s="303"/>
      <c r="CV84" s="358">
        <f t="shared" si="39"/>
        <v>0</v>
      </c>
      <c r="CW84" s="305"/>
      <c r="CX84" s="303"/>
      <c r="CY84" s="359">
        <f t="shared" si="40"/>
        <v>0</v>
      </c>
      <c r="CZ84" s="343"/>
      <c r="DA84" s="757"/>
      <c r="DB84" s="763">
        <f t="shared" si="41"/>
        <v>0</v>
      </c>
      <c r="DC84" s="759"/>
      <c r="DD84" s="303"/>
      <c r="DE84" s="339">
        <f t="shared" si="42"/>
        <v>0</v>
      </c>
      <c r="DF84" s="305"/>
      <c r="DG84" s="92"/>
      <c r="DH84" s="737">
        <f t="shared" si="43"/>
        <v>0</v>
      </c>
      <c r="DI84" s="735"/>
      <c r="DK84" s="303"/>
      <c r="DL84" s="303"/>
      <c r="DM84" s="399"/>
      <c r="DN84" s="305"/>
      <c r="DO84" s="303"/>
      <c r="DP84" s="339"/>
      <c r="DQ84" s="343"/>
      <c r="DR84" s="554"/>
      <c r="DS84" s="560"/>
      <c r="DT84" s="556"/>
      <c r="DU84" s="303"/>
      <c r="DV84" s="339"/>
      <c r="DW84" s="305"/>
    </row>
    <row r="85" spans="1:127">
      <c r="A85" s="348"/>
      <c r="C85" s="303"/>
      <c r="D85" s="303"/>
      <c r="E85" s="304"/>
      <c r="F85" s="318"/>
      <c r="G85" s="356"/>
      <c r="H85" s="306"/>
      <c r="I85" s="345"/>
      <c r="J85" s="355"/>
      <c r="K85" s="303"/>
      <c r="L85" s="341"/>
      <c r="M85" s="342"/>
      <c r="N85" s="343"/>
      <c r="O85" s="303"/>
      <c r="P85" s="304"/>
      <c r="Q85" s="318"/>
      <c r="R85" s="357"/>
      <c r="S85" s="309"/>
      <c r="T85" s="310"/>
      <c r="V85" s="341"/>
      <c r="W85" s="341"/>
      <c r="X85" s="358"/>
      <c r="Y85" s="343"/>
      <c r="Z85" s="341"/>
      <c r="AA85" s="359"/>
      <c r="AB85" s="343"/>
      <c r="AC85" s="303"/>
      <c r="AD85" s="339"/>
      <c r="AE85" s="318"/>
      <c r="AF85" s="365"/>
      <c r="AG85" s="371"/>
      <c r="AH85" s="326"/>
      <c r="AJ85" s="341"/>
      <c r="AK85" s="341"/>
      <c r="AL85" s="358"/>
      <c r="AM85" s="343"/>
      <c r="AN85" s="341"/>
      <c r="AO85" s="359"/>
      <c r="AP85" s="343"/>
      <c r="AQ85" s="317"/>
      <c r="AR85" s="339"/>
      <c r="AS85" s="305"/>
      <c r="AT85" s="367"/>
      <c r="AU85" s="368"/>
      <c r="AV85" s="316"/>
      <c r="AX85" s="341"/>
      <c r="AY85" s="341"/>
      <c r="AZ85" s="358"/>
      <c r="BA85" s="343"/>
      <c r="BB85" s="341"/>
      <c r="BC85" s="359"/>
      <c r="BD85" s="343"/>
      <c r="BE85" s="317"/>
      <c r="BF85" s="339"/>
      <c r="BG85" s="343"/>
      <c r="BH85" s="317"/>
      <c r="BI85" s="339"/>
      <c r="BJ85" s="343"/>
      <c r="BK85" s="437"/>
      <c r="BL85" s="440"/>
      <c r="BM85" s="436"/>
      <c r="BO85" s="341"/>
      <c r="BP85" s="341"/>
      <c r="BQ85" s="358"/>
      <c r="BR85" s="343"/>
      <c r="BS85" s="341"/>
      <c r="BT85" s="359"/>
      <c r="BU85" s="343"/>
      <c r="BV85" s="479"/>
      <c r="BW85" s="482"/>
      <c r="BX85" s="478"/>
      <c r="BY85" s="317"/>
      <c r="BZ85" s="339"/>
      <c r="CA85" s="305"/>
      <c r="CB85" s="479"/>
      <c r="CC85" s="482"/>
      <c r="CD85" s="478"/>
      <c r="CF85" s="341"/>
      <c r="CG85" s="441"/>
      <c r="CH85" s="748"/>
      <c r="CI85" s="746"/>
      <c r="CJ85" s="341"/>
      <c r="CK85" s="359"/>
      <c r="CL85" s="343"/>
      <c r="CM85" s="53"/>
      <c r="CN85" s="737"/>
      <c r="CO85" s="735"/>
      <c r="CP85" s="317"/>
      <c r="CQ85" s="339"/>
      <c r="CR85" s="305"/>
      <c r="CT85" s="341"/>
      <c r="CU85" s="341"/>
      <c r="CV85" s="358">
        <f t="shared" si="39"/>
        <v>0</v>
      </c>
      <c r="CW85" s="343"/>
      <c r="CX85" s="341"/>
      <c r="CY85" s="359">
        <f t="shared" si="40"/>
        <v>0</v>
      </c>
      <c r="CZ85" s="343"/>
      <c r="DA85" s="760"/>
      <c r="DB85" s="763">
        <f t="shared" si="41"/>
        <v>0</v>
      </c>
      <c r="DC85" s="759"/>
      <c r="DD85" s="317"/>
      <c r="DE85" s="339">
        <f t="shared" si="42"/>
        <v>0</v>
      </c>
      <c r="DF85" s="305"/>
      <c r="DG85" s="53"/>
      <c r="DH85" s="737">
        <f t="shared" si="43"/>
        <v>0</v>
      </c>
      <c r="DI85" s="735"/>
      <c r="DK85" s="341"/>
      <c r="DL85" s="341"/>
      <c r="DM85" s="358"/>
      <c r="DN85" s="343"/>
      <c r="DO85" s="341"/>
      <c r="DP85" s="359"/>
      <c r="DQ85" s="343"/>
      <c r="DR85" s="557"/>
      <c r="DS85" s="560"/>
      <c r="DT85" s="556"/>
      <c r="DU85" s="317"/>
      <c r="DV85" s="339"/>
      <c r="DW85" s="305"/>
    </row>
    <row r="86" spans="1:127">
      <c r="A86" s="302"/>
      <c r="C86" s="303"/>
      <c r="D86" s="303"/>
      <c r="E86" s="304"/>
      <c r="F86" s="318"/>
      <c r="G86" s="347"/>
      <c r="H86" s="306"/>
      <c r="I86" s="345"/>
      <c r="J86" s="355"/>
      <c r="K86" s="303"/>
      <c r="L86" s="341"/>
      <c r="M86" s="342"/>
      <c r="N86" s="343"/>
      <c r="O86" s="317"/>
      <c r="P86" s="304"/>
      <c r="Q86" s="305"/>
      <c r="R86" s="357"/>
      <c r="S86" s="309"/>
      <c r="T86" s="310"/>
      <c r="V86" s="341"/>
      <c r="W86" s="341"/>
      <c r="X86" s="358"/>
      <c r="Y86" s="343"/>
      <c r="Z86" s="341"/>
      <c r="AA86" s="359"/>
      <c r="AB86" s="343"/>
      <c r="AC86" s="303"/>
      <c r="AD86" s="339"/>
      <c r="AE86" s="305"/>
      <c r="AF86" s="365"/>
      <c r="AG86" s="366"/>
      <c r="AH86" s="352"/>
      <c r="AJ86" s="341"/>
      <c r="AK86" s="341"/>
      <c r="AL86" s="358"/>
      <c r="AM86" s="343"/>
      <c r="AN86" s="341"/>
      <c r="AO86" s="359"/>
      <c r="AP86" s="343"/>
      <c r="AQ86" s="303"/>
      <c r="AR86" s="339"/>
      <c r="AS86" s="318"/>
      <c r="AT86" s="367"/>
      <c r="AU86" s="368"/>
      <c r="AV86" s="316"/>
      <c r="AX86" s="341"/>
      <c r="AY86" s="341"/>
      <c r="AZ86" s="358"/>
      <c r="BA86" s="343"/>
      <c r="BB86" s="341"/>
      <c r="BC86" s="359"/>
      <c r="BD86" s="343"/>
      <c r="BE86" s="303"/>
      <c r="BF86" s="339"/>
      <c r="BG86" s="343"/>
      <c r="BH86" s="303"/>
      <c r="BI86" s="339"/>
      <c r="BJ86" s="343"/>
      <c r="BK86" s="434"/>
      <c r="BL86" s="440"/>
      <c r="BM86" s="436"/>
      <c r="BO86" s="341"/>
      <c r="BP86" s="341"/>
      <c r="BQ86" s="358"/>
      <c r="BR86" s="343"/>
      <c r="BS86" s="341"/>
      <c r="BT86" s="359"/>
      <c r="BU86" s="343"/>
      <c r="BV86" s="476"/>
      <c r="BW86" s="482"/>
      <c r="BX86" s="478"/>
      <c r="BY86" s="303"/>
      <c r="BZ86" s="339"/>
      <c r="CA86" s="305"/>
      <c r="CB86" s="476"/>
      <c r="CC86" s="482"/>
      <c r="CD86" s="478"/>
      <c r="CF86" s="341"/>
      <c r="CG86" s="441"/>
      <c r="CH86" s="748"/>
      <c r="CI86" s="746"/>
      <c r="CJ86" s="341"/>
      <c r="CK86" s="359"/>
      <c r="CL86" s="343"/>
      <c r="CM86" s="92"/>
      <c r="CN86" s="737"/>
      <c r="CO86" s="735"/>
      <c r="CP86" s="303"/>
      <c r="CQ86" s="339"/>
      <c r="CR86" s="305"/>
      <c r="CT86" s="341"/>
      <c r="CU86" s="341"/>
      <c r="CV86" s="358">
        <f t="shared" si="39"/>
        <v>0</v>
      </c>
      <c r="CW86" s="343"/>
      <c r="CX86" s="341"/>
      <c r="CY86" s="359">
        <f t="shared" si="40"/>
        <v>0</v>
      </c>
      <c r="CZ86" s="343"/>
      <c r="DA86" s="757"/>
      <c r="DB86" s="763">
        <f t="shared" si="41"/>
        <v>0</v>
      </c>
      <c r="DC86" s="759"/>
      <c r="DD86" s="303"/>
      <c r="DE86" s="339">
        <f t="shared" si="42"/>
        <v>0</v>
      </c>
      <c r="DF86" s="305"/>
      <c r="DG86" s="92"/>
      <c r="DH86" s="737">
        <f t="shared" si="43"/>
        <v>0</v>
      </c>
      <c r="DI86" s="735"/>
      <c r="DK86" s="341"/>
      <c r="DL86" s="341"/>
      <c r="DM86" s="358"/>
      <c r="DN86" s="343"/>
      <c r="DO86" s="341"/>
      <c r="DP86" s="359"/>
      <c r="DQ86" s="343"/>
      <c r="DR86" s="554"/>
      <c r="DS86" s="560"/>
      <c r="DT86" s="556"/>
      <c r="DU86" s="303"/>
      <c r="DV86" s="339"/>
      <c r="DW86" s="305"/>
    </row>
    <row r="87" spans="1:127">
      <c r="A87" s="302"/>
      <c r="C87" s="303"/>
      <c r="D87" s="303"/>
      <c r="E87" s="304"/>
      <c r="F87" s="305"/>
      <c r="G87" s="356"/>
      <c r="H87" s="306"/>
      <c r="I87" s="345"/>
      <c r="J87" s="355"/>
      <c r="K87" s="303"/>
      <c r="L87" s="341"/>
      <c r="M87" s="342"/>
      <c r="N87" s="343"/>
      <c r="O87" s="303"/>
      <c r="P87" s="304"/>
      <c r="Q87" s="318"/>
      <c r="R87" s="357"/>
      <c r="S87" s="309"/>
      <c r="T87" s="323"/>
      <c r="V87" s="341"/>
      <c r="W87" s="341"/>
      <c r="X87" s="358"/>
      <c r="Y87" s="343"/>
      <c r="Z87" s="341"/>
      <c r="AA87" s="359"/>
      <c r="AB87" s="343"/>
      <c r="AC87" s="303"/>
      <c r="AD87" s="339"/>
      <c r="AE87" s="305"/>
      <c r="AF87" s="365"/>
      <c r="AG87" s="363"/>
      <c r="AH87" s="313"/>
      <c r="AJ87" s="341"/>
      <c r="AK87" s="341"/>
      <c r="AL87" s="358"/>
      <c r="AM87" s="343"/>
      <c r="AN87" s="341"/>
      <c r="AO87" s="359"/>
      <c r="AP87" s="343"/>
      <c r="AQ87" s="303"/>
      <c r="AR87" s="339"/>
      <c r="AS87" s="305"/>
      <c r="AT87" s="367"/>
      <c r="AU87" s="368"/>
      <c r="AV87" s="316"/>
      <c r="AX87" s="341"/>
      <c r="AY87" s="341"/>
      <c r="AZ87" s="358"/>
      <c r="BA87" s="343"/>
      <c r="BB87" s="341"/>
      <c r="BC87" s="359"/>
      <c r="BD87" s="343"/>
      <c r="BE87" s="303"/>
      <c r="BF87" s="339"/>
      <c r="BG87" s="343"/>
      <c r="BH87" s="303"/>
      <c r="BI87" s="339"/>
      <c r="BJ87" s="343"/>
      <c r="BK87" s="434"/>
      <c r="BL87" s="440"/>
      <c r="BM87" s="436"/>
      <c r="BO87" s="341"/>
      <c r="BP87" s="341"/>
      <c r="BQ87" s="358"/>
      <c r="BR87" s="343"/>
      <c r="BS87" s="341"/>
      <c r="BT87" s="359"/>
      <c r="BU87" s="343"/>
      <c r="BV87" s="476"/>
      <c r="BW87" s="482"/>
      <c r="BX87" s="478"/>
      <c r="BY87" s="303"/>
      <c r="BZ87" s="339"/>
      <c r="CA87" s="305"/>
      <c r="CB87" s="476"/>
      <c r="CC87" s="482"/>
      <c r="CD87" s="478"/>
      <c r="CF87" s="341"/>
      <c r="CG87" s="441"/>
      <c r="CH87" s="748"/>
      <c r="CI87" s="746"/>
      <c r="CJ87" s="341"/>
      <c r="CK87" s="359"/>
      <c r="CL87" s="343"/>
      <c r="CM87" s="92"/>
      <c r="CN87" s="737"/>
      <c r="CO87" s="735"/>
      <c r="CP87" s="303"/>
      <c r="CQ87" s="339"/>
      <c r="CR87" s="305"/>
      <c r="CT87" s="341"/>
      <c r="CU87" s="341"/>
      <c r="CV87" s="358">
        <f t="shared" si="39"/>
        <v>0</v>
      </c>
      <c r="CW87" s="343"/>
      <c r="CX87" s="341"/>
      <c r="CY87" s="359">
        <f t="shared" si="40"/>
        <v>0</v>
      </c>
      <c r="CZ87" s="343"/>
      <c r="DA87" s="757"/>
      <c r="DB87" s="763">
        <f t="shared" si="41"/>
        <v>0</v>
      </c>
      <c r="DC87" s="759"/>
      <c r="DD87" s="303"/>
      <c r="DE87" s="339">
        <f t="shared" si="42"/>
        <v>0</v>
      </c>
      <c r="DF87" s="305"/>
      <c r="DG87" s="92"/>
      <c r="DH87" s="737">
        <f t="shared" si="43"/>
        <v>0</v>
      </c>
      <c r="DI87" s="735"/>
      <c r="DK87" s="341"/>
      <c r="DL87" s="341"/>
      <c r="DM87" s="358"/>
      <c r="DN87" s="343"/>
      <c r="DO87" s="341"/>
      <c r="DP87" s="359"/>
      <c r="DQ87" s="343"/>
      <c r="DR87" s="554"/>
      <c r="DS87" s="560"/>
      <c r="DT87" s="556"/>
      <c r="DU87" s="303"/>
      <c r="DV87" s="339"/>
      <c r="DW87" s="305"/>
    </row>
    <row r="88" spans="1:127">
      <c r="A88" s="302"/>
      <c r="C88" s="303"/>
      <c r="D88" s="303"/>
      <c r="E88" s="304"/>
      <c r="F88" s="318"/>
      <c r="G88" s="347"/>
      <c r="H88" s="306"/>
      <c r="I88" s="345"/>
      <c r="J88" s="355"/>
      <c r="K88" s="303"/>
      <c r="L88" s="303"/>
      <c r="M88" s="342"/>
      <c r="N88" s="343"/>
      <c r="O88" s="341"/>
      <c r="P88" s="304"/>
      <c r="Q88" s="305"/>
      <c r="R88" s="357"/>
      <c r="S88" s="309"/>
      <c r="T88" s="350"/>
      <c r="V88" s="341"/>
      <c r="W88" s="341"/>
      <c r="X88" s="358"/>
      <c r="Y88" s="343"/>
      <c r="Z88" s="341"/>
      <c r="AA88" s="359"/>
      <c r="AB88" s="343"/>
      <c r="AC88" s="303"/>
      <c r="AD88" s="339"/>
      <c r="AE88" s="318"/>
      <c r="AF88" s="365"/>
      <c r="AG88" s="371"/>
      <c r="AH88" s="313"/>
      <c r="AJ88" s="341"/>
      <c r="AK88" s="341"/>
      <c r="AL88" s="358"/>
      <c r="AM88" s="343"/>
      <c r="AN88" s="341"/>
      <c r="AO88" s="359"/>
      <c r="AP88" s="343"/>
      <c r="AQ88" s="303"/>
      <c r="AR88" s="339"/>
      <c r="AS88" s="318"/>
      <c r="AT88" s="367"/>
      <c r="AU88" s="368"/>
      <c r="AV88" s="316"/>
      <c r="AX88" s="341"/>
      <c r="AY88" s="341"/>
      <c r="AZ88" s="358"/>
      <c r="BA88" s="343"/>
      <c r="BB88" s="341"/>
      <c r="BC88" s="359"/>
      <c r="BD88" s="343"/>
      <c r="BE88" s="303"/>
      <c r="BF88" s="339"/>
      <c r="BG88" s="343"/>
      <c r="BH88" s="303"/>
      <c r="BI88" s="339"/>
      <c r="BJ88" s="343"/>
      <c r="BK88" s="434"/>
      <c r="BL88" s="440"/>
      <c r="BM88" s="436"/>
      <c r="BO88" s="341"/>
      <c r="BP88" s="341"/>
      <c r="BQ88" s="358"/>
      <c r="BR88" s="343"/>
      <c r="BS88" s="341"/>
      <c r="BT88" s="359"/>
      <c r="BU88" s="343"/>
      <c r="BV88" s="476"/>
      <c r="BW88" s="482"/>
      <c r="BX88" s="481"/>
      <c r="BY88" s="303"/>
      <c r="BZ88" s="339"/>
      <c r="CA88" s="305"/>
      <c r="CB88" s="476"/>
      <c r="CC88" s="482"/>
      <c r="CD88" s="481"/>
      <c r="CF88" s="341"/>
      <c r="CG88" s="441"/>
      <c r="CH88" s="748"/>
      <c r="CI88" s="746"/>
      <c r="CJ88" s="341"/>
      <c r="CK88" s="359"/>
      <c r="CL88" s="343"/>
      <c r="CM88" s="92"/>
      <c r="CN88" s="737"/>
      <c r="CO88" s="736"/>
      <c r="CP88" s="303"/>
      <c r="CQ88" s="339"/>
      <c r="CR88" s="305"/>
      <c r="CT88" s="341"/>
      <c r="CU88" s="341"/>
      <c r="CV88" s="358">
        <f t="shared" si="39"/>
        <v>0</v>
      </c>
      <c r="CW88" s="343"/>
      <c r="CX88" s="341"/>
      <c r="CY88" s="359">
        <f t="shared" si="40"/>
        <v>0</v>
      </c>
      <c r="CZ88" s="343"/>
      <c r="DA88" s="757"/>
      <c r="DB88" s="763">
        <f t="shared" si="41"/>
        <v>0</v>
      </c>
      <c r="DC88" s="762"/>
      <c r="DD88" s="303"/>
      <c r="DE88" s="339">
        <f t="shared" si="42"/>
        <v>0</v>
      </c>
      <c r="DF88" s="305"/>
      <c r="DG88" s="92"/>
      <c r="DH88" s="737">
        <f t="shared" si="43"/>
        <v>0</v>
      </c>
      <c r="DI88" s="736"/>
      <c r="DK88" s="341"/>
      <c r="DL88" s="341"/>
      <c r="DM88" s="358"/>
      <c r="DN88" s="343"/>
      <c r="DO88" s="341"/>
      <c r="DP88" s="359"/>
      <c r="DQ88" s="343"/>
      <c r="DR88" s="554"/>
      <c r="DS88" s="560"/>
      <c r="DT88" s="559"/>
      <c r="DU88" s="303"/>
      <c r="DV88" s="339"/>
      <c r="DW88" s="305"/>
    </row>
    <row r="89" spans="1:127">
      <c r="A89" s="302"/>
      <c r="C89" s="303"/>
      <c r="D89" s="303"/>
      <c r="E89" s="304"/>
      <c r="F89" s="305"/>
      <c r="G89" s="356"/>
      <c r="H89" s="306"/>
      <c r="I89" s="345"/>
      <c r="J89" s="355"/>
      <c r="K89" s="303"/>
      <c r="L89" s="303"/>
      <c r="M89" s="342"/>
      <c r="N89" s="343"/>
      <c r="O89" s="303"/>
      <c r="P89" s="304"/>
      <c r="Q89" s="305"/>
      <c r="R89" s="357"/>
      <c r="S89" s="309"/>
      <c r="T89" s="350"/>
      <c r="V89" s="341"/>
      <c r="W89" s="341"/>
      <c r="X89" s="358"/>
      <c r="Y89" s="343"/>
      <c r="Z89" s="341"/>
      <c r="AA89" s="359"/>
      <c r="AB89" s="343"/>
      <c r="AC89" s="303"/>
      <c r="AD89" s="339"/>
      <c r="AE89" s="318"/>
      <c r="AF89" s="365"/>
      <c r="AG89" s="371"/>
      <c r="AH89" s="326"/>
      <c r="AJ89" s="341"/>
      <c r="AK89" s="341"/>
      <c r="AL89" s="358"/>
      <c r="AM89" s="343"/>
      <c r="AN89" s="341"/>
      <c r="AO89" s="359"/>
      <c r="AP89" s="343"/>
      <c r="AQ89" s="317"/>
      <c r="AR89" s="339"/>
      <c r="AS89" s="305"/>
      <c r="AT89" s="367"/>
      <c r="AU89" s="368"/>
      <c r="AV89" s="316"/>
      <c r="AX89" s="341"/>
      <c r="AY89" s="341"/>
      <c r="AZ89" s="358"/>
      <c r="BA89" s="343"/>
      <c r="BB89" s="341"/>
      <c r="BC89" s="359"/>
      <c r="BD89" s="343"/>
      <c r="BE89" s="317"/>
      <c r="BF89" s="339"/>
      <c r="BG89" s="343"/>
      <c r="BH89" s="317"/>
      <c r="BI89" s="339"/>
      <c r="BJ89" s="343"/>
      <c r="BK89" s="437"/>
      <c r="BL89" s="440"/>
      <c r="BM89" s="436"/>
      <c r="BO89" s="341"/>
      <c r="BP89" s="341"/>
      <c r="BQ89" s="358"/>
      <c r="BR89" s="343"/>
      <c r="BS89" s="341"/>
      <c r="BT89" s="359"/>
      <c r="BU89" s="343"/>
      <c r="BV89" s="479"/>
      <c r="BW89" s="482"/>
      <c r="BX89" s="478"/>
      <c r="BY89" s="317"/>
      <c r="BZ89" s="339"/>
      <c r="CA89" s="305"/>
      <c r="CB89" s="479"/>
      <c r="CC89" s="482"/>
      <c r="CD89" s="478"/>
      <c r="CF89" s="341"/>
      <c r="CG89" s="441"/>
      <c r="CH89" s="748"/>
      <c r="CI89" s="746"/>
      <c r="CJ89" s="341"/>
      <c r="CK89" s="359"/>
      <c r="CL89" s="343"/>
      <c r="CM89" s="53"/>
      <c r="CN89" s="737"/>
      <c r="CO89" s="735"/>
      <c r="CP89" s="317"/>
      <c r="CQ89" s="339"/>
      <c r="CR89" s="305"/>
      <c r="CT89" s="341"/>
      <c r="CU89" s="341"/>
      <c r="CV89" s="358">
        <f t="shared" si="39"/>
        <v>0</v>
      </c>
      <c r="CW89" s="343"/>
      <c r="CX89" s="341"/>
      <c r="CY89" s="359">
        <f t="shared" si="40"/>
        <v>0</v>
      </c>
      <c r="CZ89" s="343"/>
      <c r="DA89" s="760"/>
      <c r="DB89" s="763">
        <f t="shared" si="41"/>
        <v>0</v>
      </c>
      <c r="DC89" s="759"/>
      <c r="DD89" s="317"/>
      <c r="DE89" s="339">
        <f t="shared" si="42"/>
        <v>0</v>
      </c>
      <c r="DF89" s="305"/>
      <c r="DG89" s="53"/>
      <c r="DH89" s="737">
        <f t="shared" si="43"/>
        <v>0</v>
      </c>
      <c r="DI89" s="735"/>
      <c r="DK89" s="341"/>
      <c r="DL89" s="341"/>
      <c r="DM89" s="358"/>
      <c r="DN89" s="343"/>
      <c r="DO89" s="341"/>
      <c r="DP89" s="359"/>
      <c r="DQ89" s="343"/>
      <c r="DR89" s="557"/>
      <c r="DS89" s="560"/>
      <c r="DT89" s="556"/>
      <c r="DU89" s="317"/>
      <c r="DV89" s="339"/>
      <c r="DW89" s="305"/>
    </row>
    <row r="90" spans="1:127">
      <c r="A90" s="302"/>
      <c r="C90" s="303"/>
      <c r="D90" s="303"/>
      <c r="E90" s="304"/>
      <c r="F90" s="305"/>
      <c r="G90" s="356"/>
      <c r="H90" s="306"/>
      <c r="I90" s="345"/>
      <c r="J90" s="355"/>
      <c r="K90" s="303"/>
      <c r="L90" s="341"/>
      <c r="M90" s="342"/>
      <c r="N90" s="343"/>
      <c r="O90" s="303"/>
      <c r="P90" s="304"/>
      <c r="Q90" s="318"/>
      <c r="R90" s="357"/>
      <c r="S90" s="309"/>
      <c r="T90" s="310"/>
      <c r="V90" s="341"/>
      <c r="W90" s="341"/>
      <c r="X90" s="358"/>
      <c r="Y90" s="343"/>
      <c r="Z90" s="341"/>
      <c r="AA90" s="359"/>
      <c r="AB90" s="343"/>
      <c r="AC90" s="303"/>
      <c r="AD90" s="339"/>
      <c r="AE90" s="305"/>
      <c r="AF90" s="365"/>
      <c r="AG90" s="371"/>
      <c r="AH90" s="313"/>
      <c r="AJ90" s="341"/>
      <c r="AK90" s="341"/>
      <c r="AL90" s="358"/>
      <c r="AM90" s="343"/>
      <c r="AN90" s="341"/>
      <c r="AO90" s="359"/>
      <c r="AP90" s="343"/>
      <c r="AQ90" s="303"/>
      <c r="AR90" s="339"/>
      <c r="AS90" s="318"/>
      <c r="AT90" s="367"/>
      <c r="AU90" s="368"/>
      <c r="AV90" s="329"/>
      <c r="AX90" s="341"/>
      <c r="AY90" s="341"/>
      <c r="AZ90" s="358"/>
      <c r="BA90" s="343"/>
      <c r="BB90" s="341"/>
      <c r="BC90" s="359"/>
      <c r="BD90" s="343"/>
      <c r="BE90" s="303"/>
      <c r="BF90" s="339"/>
      <c r="BG90" s="343"/>
      <c r="BH90" s="303"/>
      <c r="BI90" s="339"/>
      <c r="BJ90" s="343"/>
      <c r="BK90" s="434"/>
      <c r="BL90" s="440"/>
      <c r="BM90" s="439"/>
      <c r="BO90" s="341"/>
      <c r="BP90" s="341"/>
      <c r="BQ90" s="358"/>
      <c r="BR90" s="343"/>
      <c r="BS90" s="341"/>
      <c r="BT90" s="359"/>
      <c r="BU90" s="343"/>
      <c r="BV90" s="476"/>
      <c r="BW90" s="482"/>
      <c r="BX90" s="481"/>
      <c r="BY90" s="303"/>
      <c r="BZ90" s="339"/>
      <c r="CA90" s="305"/>
      <c r="CB90" s="476"/>
      <c r="CC90" s="482"/>
      <c r="CD90" s="481"/>
      <c r="CF90" s="341"/>
      <c r="CG90" s="441"/>
      <c r="CH90" s="748"/>
      <c r="CI90" s="746"/>
      <c r="CJ90" s="341"/>
      <c r="CK90" s="359"/>
      <c r="CL90" s="343"/>
      <c r="CM90" s="92"/>
      <c r="CN90" s="737"/>
      <c r="CO90" s="736"/>
      <c r="CP90" s="303"/>
      <c r="CQ90" s="339"/>
      <c r="CR90" s="305"/>
      <c r="CT90" s="341"/>
      <c r="CU90" s="341"/>
      <c r="CV90" s="358">
        <f t="shared" si="39"/>
        <v>0</v>
      </c>
      <c r="CW90" s="343"/>
      <c r="CX90" s="341"/>
      <c r="CY90" s="359">
        <f t="shared" si="40"/>
        <v>0</v>
      </c>
      <c r="CZ90" s="343"/>
      <c r="DA90" s="757"/>
      <c r="DB90" s="763">
        <f t="shared" si="41"/>
        <v>0</v>
      </c>
      <c r="DC90" s="762"/>
      <c r="DD90" s="303"/>
      <c r="DE90" s="339">
        <f t="shared" si="42"/>
        <v>0</v>
      </c>
      <c r="DF90" s="305"/>
      <c r="DG90" s="92"/>
      <c r="DH90" s="737">
        <f t="shared" si="43"/>
        <v>0</v>
      </c>
      <c r="DI90" s="736"/>
      <c r="DK90" s="341"/>
      <c r="DL90" s="341"/>
      <c r="DM90" s="358"/>
      <c r="DN90" s="343"/>
      <c r="DO90" s="341"/>
      <c r="DP90" s="359"/>
      <c r="DQ90" s="343"/>
      <c r="DR90" s="554"/>
      <c r="DS90" s="560"/>
      <c r="DT90" s="559"/>
      <c r="DU90" s="303"/>
      <c r="DV90" s="339"/>
      <c r="DW90" s="305"/>
    </row>
    <row r="91" spans="1:127">
      <c r="A91" s="302"/>
      <c r="C91" s="303"/>
      <c r="D91" s="303"/>
      <c r="E91" s="304"/>
      <c r="F91" s="305"/>
      <c r="G91" s="356"/>
      <c r="H91" s="306"/>
      <c r="I91" s="345"/>
      <c r="J91" s="355"/>
      <c r="K91" s="303"/>
      <c r="L91" s="341"/>
      <c r="M91" s="342"/>
      <c r="N91" s="343"/>
      <c r="O91" s="317"/>
      <c r="P91" s="304"/>
      <c r="Q91" s="305"/>
      <c r="R91" s="357"/>
      <c r="S91" s="309"/>
      <c r="T91" s="310"/>
      <c r="V91" s="341"/>
      <c r="W91" s="341"/>
      <c r="X91" s="358"/>
      <c r="Y91" s="343"/>
      <c r="Z91" s="341"/>
      <c r="AA91" s="359"/>
      <c r="AB91" s="343"/>
      <c r="AC91" s="303"/>
      <c r="AD91" s="339"/>
      <c r="AE91" s="318"/>
      <c r="AF91" s="365"/>
      <c r="AG91" s="371"/>
      <c r="AH91" s="326"/>
      <c r="AJ91" s="341"/>
      <c r="AK91" s="341"/>
      <c r="AL91" s="358"/>
      <c r="AM91" s="343"/>
      <c r="AN91" s="341"/>
      <c r="AO91" s="359"/>
      <c r="AP91" s="343"/>
      <c r="AQ91" s="303"/>
      <c r="AR91" s="339"/>
      <c r="AS91" s="305"/>
      <c r="AT91" s="367"/>
      <c r="AU91" s="368"/>
      <c r="AV91" s="354"/>
      <c r="AX91" s="341"/>
      <c r="AY91" s="341"/>
      <c r="AZ91" s="358"/>
      <c r="BA91" s="343"/>
      <c r="BB91" s="341"/>
      <c r="BC91" s="359"/>
      <c r="BD91" s="343"/>
      <c r="BE91" s="303"/>
      <c r="BF91" s="339"/>
      <c r="BG91" s="343"/>
      <c r="BH91" s="303"/>
      <c r="BI91" s="339"/>
      <c r="BJ91" s="343"/>
      <c r="BK91" s="434"/>
      <c r="BL91" s="440"/>
      <c r="BM91" s="436"/>
      <c r="BO91" s="341"/>
      <c r="BP91" s="341"/>
      <c r="BQ91" s="358"/>
      <c r="BR91" s="343"/>
      <c r="BS91" s="341"/>
      <c r="BT91" s="359"/>
      <c r="BU91" s="343"/>
      <c r="BV91" s="476"/>
      <c r="BW91" s="482"/>
      <c r="BX91" s="478"/>
      <c r="BY91" s="303"/>
      <c r="BZ91" s="339"/>
      <c r="CA91" s="305"/>
      <c r="CB91" s="476"/>
      <c r="CC91" s="482"/>
      <c r="CD91" s="478"/>
      <c r="CF91" s="341"/>
      <c r="CG91" s="441"/>
      <c r="CH91" s="748"/>
      <c r="CI91" s="746"/>
      <c r="CJ91" s="341"/>
      <c r="CK91" s="359"/>
      <c r="CL91" s="343"/>
      <c r="CM91" s="92"/>
      <c r="CN91" s="737"/>
      <c r="CO91" s="735"/>
      <c r="CP91" s="303"/>
      <c r="CQ91" s="339"/>
      <c r="CR91" s="305"/>
      <c r="CT91" s="341"/>
      <c r="CU91" s="341"/>
      <c r="CV91" s="358">
        <f t="shared" si="39"/>
        <v>0</v>
      </c>
      <c r="CW91" s="343"/>
      <c r="CX91" s="341"/>
      <c r="CY91" s="359">
        <f t="shared" si="40"/>
        <v>0</v>
      </c>
      <c r="CZ91" s="343"/>
      <c r="DA91" s="757"/>
      <c r="DB91" s="763">
        <f t="shared" si="41"/>
        <v>0</v>
      </c>
      <c r="DC91" s="759"/>
      <c r="DD91" s="303"/>
      <c r="DE91" s="339">
        <f t="shared" si="42"/>
        <v>0</v>
      </c>
      <c r="DF91" s="305"/>
      <c r="DG91" s="92"/>
      <c r="DH91" s="737">
        <f t="shared" si="43"/>
        <v>0</v>
      </c>
      <c r="DI91" s="735"/>
      <c r="DK91" s="341"/>
      <c r="DL91" s="341"/>
      <c r="DM91" s="358"/>
      <c r="DN91" s="343"/>
      <c r="DO91" s="341"/>
      <c r="DP91" s="359"/>
      <c r="DQ91" s="343"/>
      <c r="DR91" s="554"/>
      <c r="DS91" s="560"/>
      <c r="DT91" s="556"/>
      <c r="DU91" s="303"/>
      <c r="DV91" s="339"/>
      <c r="DW91" s="305"/>
    </row>
    <row r="92" spans="1:127">
      <c r="A92" s="302"/>
      <c r="C92" s="303"/>
      <c r="D92" s="303"/>
      <c r="E92" s="304"/>
      <c r="F92" s="305"/>
      <c r="G92" s="356"/>
      <c r="H92" s="306"/>
      <c r="I92" s="345"/>
      <c r="J92" s="355"/>
      <c r="K92" s="303"/>
      <c r="L92" s="341"/>
      <c r="M92" s="342"/>
      <c r="N92" s="343"/>
      <c r="O92" s="303"/>
      <c r="P92" s="304"/>
      <c r="Q92" s="318"/>
      <c r="R92" s="357"/>
      <c r="S92" s="309"/>
      <c r="T92" s="323"/>
      <c r="V92" s="341"/>
      <c r="W92" s="341"/>
      <c r="X92" s="358"/>
      <c r="Y92" s="343"/>
      <c r="Z92" s="341"/>
      <c r="AA92" s="359"/>
      <c r="AB92" s="343"/>
      <c r="AC92" s="303"/>
      <c r="AD92" s="339"/>
      <c r="AE92" s="305"/>
      <c r="AF92" s="365"/>
      <c r="AG92" s="371"/>
      <c r="AH92" s="352"/>
      <c r="AJ92" s="341"/>
      <c r="AK92" s="341"/>
      <c r="AL92" s="358"/>
      <c r="AM92" s="343"/>
      <c r="AN92" s="341"/>
      <c r="AO92" s="359"/>
      <c r="AP92" s="343"/>
      <c r="AQ92" s="303"/>
      <c r="AR92" s="339"/>
      <c r="AS92" s="318"/>
      <c r="AT92" s="367"/>
      <c r="AU92" s="368"/>
      <c r="AV92" s="316"/>
      <c r="AX92" s="341"/>
      <c r="AY92" s="341"/>
      <c r="AZ92" s="358"/>
      <c r="BA92" s="343"/>
      <c r="BB92" s="341"/>
      <c r="BC92" s="359"/>
      <c r="BD92" s="343"/>
      <c r="BE92" s="303"/>
      <c r="BF92" s="339"/>
      <c r="BG92" s="318"/>
      <c r="BH92" s="303"/>
      <c r="BI92" s="339"/>
      <c r="BJ92" s="318"/>
      <c r="BK92" s="434"/>
      <c r="BL92" s="440"/>
      <c r="BM92" s="439"/>
      <c r="BO92" s="341"/>
      <c r="BP92" s="341"/>
      <c r="BQ92" s="358"/>
      <c r="BR92" s="343"/>
      <c r="BS92" s="341"/>
      <c r="BT92" s="359"/>
      <c r="BU92" s="343"/>
      <c r="BV92" s="476"/>
      <c r="BW92" s="482"/>
      <c r="BX92" s="481"/>
      <c r="BY92" s="303"/>
      <c r="BZ92" s="339"/>
      <c r="CA92" s="305"/>
      <c r="CB92" s="476"/>
      <c r="CC92" s="482"/>
      <c r="CD92" s="481"/>
      <c r="CF92" s="341"/>
      <c r="CG92" s="441"/>
      <c r="CH92" s="748"/>
      <c r="CI92" s="746"/>
      <c r="CJ92" s="341"/>
      <c r="CK92" s="359"/>
      <c r="CL92" s="343"/>
      <c r="CM92" s="92"/>
      <c r="CN92" s="737"/>
      <c r="CO92" s="736"/>
      <c r="CP92" s="303"/>
      <c r="CQ92" s="339"/>
      <c r="CR92" s="305"/>
      <c r="CT92" s="341"/>
      <c r="CU92" s="341"/>
      <c r="CV92" s="358">
        <f t="shared" si="39"/>
        <v>0</v>
      </c>
      <c r="CW92" s="343"/>
      <c r="CX92" s="341"/>
      <c r="CY92" s="359">
        <f t="shared" si="40"/>
        <v>0</v>
      </c>
      <c r="CZ92" s="343"/>
      <c r="DA92" s="757"/>
      <c r="DB92" s="763">
        <f t="shared" si="41"/>
        <v>0</v>
      </c>
      <c r="DC92" s="762"/>
      <c r="DD92" s="303"/>
      <c r="DE92" s="339">
        <f t="shared" si="42"/>
        <v>0</v>
      </c>
      <c r="DF92" s="305"/>
      <c r="DG92" s="92"/>
      <c r="DH92" s="737">
        <f t="shared" si="43"/>
        <v>0</v>
      </c>
      <c r="DI92" s="736"/>
      <c r="DK92" s="341"/>
      <c r="DL92" s="341"/>
      <c r="DM92" s="358"/>
      <c r="DN92" s="343"/>
      <c r="DO92" s="341"/>
      <c r="DP92" s="359"/>
      <c r="DQ92" s="343"/>
      <c r="DR92" s="554"/>
      <c r="DS92" s="560"/>
      <c r="DT92" s="559"/>
      <c r="DU92" s="303"/>
      <c r="DV92" s="339"/>
      <c r="DW92" s="305"/>
    </row>
    <row r="93" spans="1:127">
      <c r="A93" s="302"/>
      <c r="C93" s="303"/>
      <c r="D93" s="303"/>
      <c r="E93" s="304"/>
      <c r="F93" s="305"/>
      <c r="G93" s="356"/>
      <c r="H93" s="306"/>
      <c r="I93" s="345"/>
      <c r="J93" s="355"/>
      <c r="K93" s="303"/>
      <c r="L93" s="341"/>
      <c r="M93" s="342"/>
      <c r="N93" s="343"/>
      <c r="O93" s="303"/>
      <c r="P93" s="304"/>
      <c r="Q93" s="305"/>
      <c r="R93" s="357"/>
      <c r="S93" s="309"/>
      <c r="T93" s="350"/>
      <c r="V93" s="341"/>
      <c r="W93" s="341"/>
      <c r="X93" s="358"/>
      <c r="Y93" s="343"/>
      <c r="Z93" s="341"/>
      <c r="AA93" s="359"/>
      <c r="AB93" s="343"/>
      <c r="AC93" s="303"/>
      <c r="AD93" s="339"/>
      <c r="AE93" s="305"/>
      <c r="AF93" s="365"/>
      <c r="AG93" s="371"/>
      <c r="AH93" s="313"/>
      <c r="AJ93" s="341"/>
      <c r="AK93" s="341"/>
      <c r="AL93" s="358"/>
      <c r="AM93" s="343"/>
      <c r="AN93" s="341"/>
      <c r="AO93" s="359"/>
      <c r="AP93" s="343"/>
      <c r="AQ93" s="317"/>
      <c r="AR93" s="339"/>
      <c r="AS93" s="305"/>
      <c r="AT93" s="367"/>
      <c r="AU93" s="368"/>
      <c r="AV93" s="316"/>
      <c r="AX93" s="341"/>
      <c r="AY93" s="341"/>
      <c r="AZ93" s="358"/>
      <c r="BA93" s="343"/>
      <c r="BB93" s="341"/>
      <c r="BC93" s="359"/>
      <c r="BD93" s="343"/>
      <c r="BE93" s="317"/>
      <c r="BF93" s="339"/>
      <c r="BG93" s="305"/>
      <c r="BH93" s="317"/>
      <c r="BI93" s="339"/>
      <c r="BJ93" s="305"/>
      <c r="BK93" s="437"/>
      <c r="BL93" s="440"/>
      <c r="BM93" s="436"/>
      <c r="BO93" s="341"/>
      <c r="BP93" s="341"/>
      <c r="BQ93" s="358"/>
      <c r="BR93" s="343"/>
      <c r="BS93" s="341"/>
      <c r="BT93" s="359"/>
      <c r="BU93" s="343"/>
      <c r="BV93" s="479"/>
      <c r="BW93" s="482"/>
      <c r="BX93" s="478"/>
      <c r="BY93" s="317"/>
      <c r="BZ93" s="339"/>
      <c r="CA93" s="305"/>
      <c r="CB93" s="479"/>
      <c r="CC93" s="482"/>
      <c r="CD93" s="478"/>
      <c r="CF93" s="341"/>
      <c r="CG93" s="441"/>
      <c r="CH93" s="748"/>
      <c r="CI93" s="746"/>
      <c r="CJ93" s="341"/>
      <c r="CK93" s="359"/>
      <c r="CL93" s="343"/>
      <c r="CM93" s="53"/>
      <c r="CN93" s="737"/>
      <c r="CO93" s="735"/>
      <c r="CP93" s="317"/>
      <c r="CQ93" s="339"/>
      <c r="CR93" s="305"/>
      <c r="CT93" s="341"/>
      <c r="CU93" s="341"/>
      <c r="CV93" s="358">
        <f t="shared" si="39"/>
        <v>0</v>
      </c>
      <c r="CW93" s="343"/>
      <c r="CX93" s="341"/>
      <c r="CY93" s="359">
        <f t="shared" si="40"/>
        <v>0</v>
      </c>
      <c r="CZ93" s="343"/>
      <c r="DA93" s="760"/>
      <c r="DB93" s="763">
        <f t="shared" si="41"/>
        <v>0</v>
      </c>
      <c r="DC93" s="759"/>
      <c r="DD93" s="317"/>
      <c r="DE93" s="339">
        <f t="shared" si="42"/>
        <v>0</v>
      </c>
      <c r="DF93" s="305"/>
      <c r="DG93" s="53"/>
      <c r="DH93" s="737">
        <f t="shared" si="43"/>
        <v>0</v>
      </c>
      <c r="DI93" s="735"/>
      <c r="DK93" s="341"/>
      <c r="DL93" s="341"/>
      <c r="DM93" s="358"/>
      <c r="DN93" s="343"/>
      <c r="DO93" s="341"/>
      <c r="DP93" s="359"/>
      <c r="DQ93" s="343"/>
      <c r="DR93" s="557"/>
      <c r="DS93" s="560"/>
      <c r="DT93" s="556"/>
      <c r="DU93" s="317"/>
      <c r="DV93" s="339"/>
      <c r="DW93" s="305"/>
    </row>
    <row r="94" spans="1:127">
      <c r="A94" s="302"/>
      <c r="C94" s="303"/>
      <c r="D94" s="303"/>
      <c r="E94" s="304"/>
      <c r="F94" s="305"/>
      <c r="G94" s="356"/>
      <c r="H94" s="306"/>
      <c r="I94" s="345"/>
      <c r="K94" s="303"/>
      <c r="L94" s="341"/>
      <c r="M94" s="342"/>
      <c r="N94" s="343"/>
      <c r="O94" s="303"/>
      <c r="P94" s="304"/>
      <c r="Q94" s="364"/>
      <c r="R94" s="357"/>
      <c r="S94" s="309"/>
      <c r="T94" s="310"/>
      <c r="V94" s="341"/>
      <c r="W94" s="341"/>
      <c r="X94" s="358"/>
      <c r="Y94" s="343"/>
      <c r="Z94" s="341"/>
      <c r="AA94" s="359"/>
      <c r="AB94" s="343"/>
      <c r="AC94" s="303"/>
      <c r="AD94" s="339"/>
      <c r="AE94" s="318"/>
      <c r="AF94" s="365"/>
      <c r="AG94" s="371"/>
      <c r="AH94" s="326"/>
      <c r="AJ94" s="341"/>
      <c r="AK94" s="341"/>
      <c r="AL94" s="358"/>
      <c r="AM94" s="343"/>
      <c r="AN94" s="341"/>
      <c r="AO94" s="359"/>
      <c r="AP94" s="343"/>
      <c r="AQ94" s="303"/>
      <c r="AR94" s="339"/>
      <c r="AS94" s="318"/>
      <c r="AT94" s="367"/>
      <c r="AU94" s="368"/>
      <c r="AV94" s="329"/>
      <c r="AX94" s="341"/>
      <c r="AY94" s="341"/>
      <c r="AZ94" s="358"/>
      <c r="BA94" s="343"/>
      <c r="BB94" s="341"/>
      <c r="BC94" s="359"/>
      <c r="BD94" s="343"/>
      <c r="BE94" s="303"/>
      <c r="BF94" s="339"/>
      <c r="BG94" s="318"/>
      <c r="BH94" s="303"/>
      <c r="BI94" s="339"/>
      <c r="BJ94" s="318"/>
      <c r="BK94" s="434"/>
      <c r="BL94" s="440"/>
      <c r="BM94" s="439"/>
      <c r="BO94" s="341"/>
      <c r="BP94" s="341"/>
      <c r="BQ94" s="358"/>
      <c r="BR94" s="343"/>
      <c r="BS94" s="341"/>
      <c r="BT94" s="359"/>
      <c r="BU94" s="343"/>
      <c r="BV94" s="476"/>
      <c r="BW94" s="482"/>
      <c r="BX94" s="481"/>
      <c r="BY94" s="303"/>
      <c r="BZ94" s="339"/>
      <c r="CA94" s="305"/>
      <c r="CB94" s="476"/>
      <c r="CC94" s="482"/>
      <c r="CD94" s="481"/>
      <c r="CF94" s="341"/>
      <c r="CG94" s="441"/>
      <c r="CH94" s="748"/>
      <c r="CI94" s="746"/>
      <c r="CJ94" s="341"/>
      <c r="CK94" s="359"/>
      <c r="CL94" s="343"/>
      <c r="CM94" s="92"/>
      <c r="CN94" s="737"/>
      <c r="CO94" s="736"/>
      <c r="CP94" s="303"/>
      <c r="CQ94" s="339"/>
      <c r="CR94" s="305"/>
      <c r="CT94" s="341"/>
      <c r="CU94" s="341"/>
      <c r="CV94" s="358"/>
      <c r="CW94" s="343"/>
      <c r="CX94" s="341"/>
      <c r="CY94" s="359"/>
      <c r="CZ94" s="343"/>
      <c r="DA94" s="757"/>
      <c r="DB94" s="763"/>
      <c r="DC94" s="762"/>
      <c r="DD94" s="303"/>
      <c r="DE94" s="339"/>
      <c r="DF94" s="305"/>
      <c r="DG94" s="92"/>
      <c r="DH94" s="737"/>
      <c r="DI94" s="736"/>
      <c r="DK94" s="341"/>
      <c r="DL94" s="341"/>
      <c r="DM94" s="358"/>
      <c r="DN94" s="343"/>
      <c r="DO94" s="341"/>
      <c r="DP94" s="359"/>
      <c r="DQ94" s="343"/>
      <c r="DR94" s="554"/>
      <c r="DS94" s="560"/>
      <c r="DT94" s="559"/>
      <c r="DU94" s="303"/>
      <c r="DV94" s="339"/>
      <c r="DW94" s="318"/>
    </row>
    <row r="95" spans="1:127">
      <c r="A95" s="302"/>
      <c r="C95" s="386"/>
      <c r="D95" s="303"/>
      <c r="E95" s="304"/>
      <c r="F95" s="305"/>
      <c r="G95" s="356"/>
      <c r="H95" s="306"/>
      <c r="I95" s="345"/>
      <c r="K95" s="386"/>
      <c r="L95" s="341"/>
      <c r="M95" s="342"/>
      <c r="N95" s="343"/>
      <c r="O95" s="303"/>
      <c r="P95" s="304"/>
      <c r="Q95" s="364"/>
      <c r="R95" s="357"/>
      <c r="S95" s="309"/>
      <c r="T95" s="310"/>
      <c r="V95" s="389"/>
      <c r="W95" s="341"/>
      <c r="X95" s="358"/>
      <c r="Y95" s="343"/>
      <c r="Z95" s="341"/>
      <c r="AA95" s="359"/>
      <c r="AB95" s="343"/>
      <c r="AC95" s="303"/>
      <c r="AD95" s="339"/>
      <c r="AE95" s="318"/>
      <c r="AF95" s="365"/>
      <c r="AG95" s="371"/>
      <c r="AH95" s="326"/>
      <c r="AJ95" s="341"/>
      <c r="AK95" s="341"/>
      <c r="AL95" s="358"/>
      <c r="AM95" s="343"/>
      <c r="AN95" s="341"/>
      <c r="AO95" s="359"/>
      <c r="AP95" s="318"/>
      <c r="AQ95" s="303"/>
      <c r="AR95" s="339"/>
      <c r="AS95" s="318"/>
      <c r="AT95" s="367"/>
      <c r="AU95" s="368"/>
      <c r="AV95" s="329"/>
      <c r="AX95" s="341"/>
      <c r="AY95" s="341"/>
      <c r="AZ95" s="358"/>
      <c r="BA95" s="343"/>
      <c r="BB95" s="341"/>
      <c r="BC95" s="359"/>
      <c r="BD95" s="318"/>
      <c r="BE95" s="303"/>
      <c r="BF95" s="339"/>
      <c r="BG95" s="318"/>
      <c r="BH95" s="303"/>
      <c r="BI95" s="339"/>
      <c r="BJ95" s="318"/>
      <c r="BK95" s="434"/>
      <c r="BL95" s="440"/>
      <c r="BM95" s="439"/>
      <c r="BO95" s="341"/>
      <c r="BP95" s="341"/>
      <c r="BQ95" s="358"/>
      <c r="BR95" s="343"/>
      <c r="BS95" s="341"/>
      <c r="BT95" s="359"/>
      <c r="BU95" s="318"/>
      <c r="BV95" s="476"/>
      <c r="BW95" s="482"/>
      <c r="BX95" s="481"/>
      <c r="BY95" s="303"/>
      <c r="BZ95" s="339"/>
      <c r="CA95" s="305"/>
      <c r="CB95" s="476"/>
      <c r="CC95" s="482"/>
      <c r="CD95" s="481"/>
      <c r="CF95" s="341"/>
      <c r="CG95" s="441"/>
      <c r="CH95" s="748"/>
      <c r="CI95" s="746"/>
      <c r="CJ95" s="341"/>
      <c r="CK95" s="359"/>
      <c r="CL95" s="318"/>
      <c r="CM95" s="92"/>
      <c r="CN95" s="737"/>
      <c r="CO95" s="736"/>
      <c r="CP95" s="303"/>
      <c r="CQ95" s="339"/>
      <c r="CR95" s="305"/>
      <c r="CT95" s="341"/>
      <c r="CU95" s="341"/>
      <c r="CV95" s="358"/>
      <c r="CW95" s="343"/>
      <c r="CX95" s="341"/>
      <c r="CY95" s="359"/>
      <c r="CZ95" s="318"/>
      <c r="DA95" s="757"/>
      <c r="DB95" s="763"/>
      <c r="DC95" s="762"/>
      <c r="DD95" s="303"/>
      <c r="DE95" s="339"/>
      <c r="DF95" s="305"/>
      <c r="DG95" s="92"/>
      <c r="DH95" s="737"/>
      <c r="DI95" s="736"/>
      <c r="DK95" s="341"/>
      <c r="DL95" s="341"/>
      <c r="DM95" s="358"/>
      <c r="DN95" s="343"/>
      <c r="DO95" s="341"/>
      <c r="DP95" s="359"/>
      <c r="DQ95" s="318"/>
      <c r="DR95" s="554"/>
      <c r="DS95" s="560"/>
      <c r="DT95" s="559"/>
      <c r="DU95" s="303"/>
      <c r="DV95" s="339"/>
      <c r="DW95" s="318"/>
    </row>
    <row r="96" spans="1:127">
      <c r="A96" s="302"/>
      <c r="C96" s="303"/>
      <c r="D96" s="303"/>
      <c r="E96" s="304"/>
      <c r="F96" s="305"/>
      <c r="G96" s="356"/>
      <c r="H96" s="306"/>
      <c r="I96" s="345"/>
      <c r="K96" s="386"/>
      <c r="L96" s="389"/>
      <c r="M96" s="342"/>
      <c r="N96" s="343"/>
      <c r="O96" s="390"/>
      <c r="P96" s="304"/>
      <c r="Q96" s="364"/>
      <c r="R96" s="391"/>
      <c r="S96" s="309"/>
      <c r="T96" s="310"/>
      <c r="V96" s="389"/>
      <c r="W96" s="389"/>
      <c r="X96" s="358"/>
      <c r="Y96" s="343"/>
      <c r="Z96" s="389"/>
      <c r="AA96" s="359"/>
      <c r="AB96" s="343"/>
      <c r="AC96" s="303"/>
      <c r="AD96" s="339"/>
      <c r="AE96" s="305"/>
      <c r="AF96" s="365"/>
      <c r="AG96" s="371"/>
      <c r="AH96" s="313"/>
      <c r="AJ96" s="341"/>
      <c r="AK96" s="341"/>
      <c r="AL96" s="358"/>
      <c r="AM96" s="343"/>
      <c r="AN96" s="341"/>
      <c r="AO96" s="359"/>
      <c r="AP96" s="318"/>
      <c r="AQ96" s="303"/>
      <c r="AR96" s="339"/>
      <c r="AS96" s="318"/>
      <c r="AT96" s="367"/>
      <c r="AU96" s="368"/>
      <c r="AV96" s="329"/>
      <c r="AX96" s="341"/>
      <c r="AY96" s="341"/>
      <c r="AZ96" s="358"/>
      <c r="BA96" s="343"/>
      <c r="BB96" s="341"/>
      <c r="BC96" s="359"/>
      <c r="BD96" s="318"/>
      <c r="BE96" s="303"/>
      <c r="BF96" s="339"/>
      <c r="BG96" s="318"/>
      <c r="BH96" s="303"/>
      <c r="BI96" s="339"/>
      <c r="BJ96" s="318"/>
      <c r="BK96" s="434"/>
      <c r="BL96" s="440"/>
      <c r="BM96" s="439"/>
      <c r="BO96" s="341"/>
      <c r="BP96" s="341"/>
      <c r="BQ96" s="358"/>
      <c r="BR96" s="343"/>
      <c r="BS96" s="341"/>
      <c r="BT96" s="359"/>
      <c r="BU96" s="318"/>
      <c r="BV96" s="476"/>
      <c r="BW96" s="482"/>
      <c r="BX96" s="481"/>
      <c r="BY96" s="303"/>
      <c r="BZ96" s="339"/>
      <c r="CA96" s="305"/>
      <c r="CB96" s="476"/>
      <c r="CC96" s="482"/>
      <c r="CD96" s="481"/>
      <c r="CF96" s="341"/>
      <c r="CG96" s="441"/>
      <c r="CH96" s="748"/>
      <c r="CI96" s="746"/>
      <c r="CJ96" s="341"/>
      <c r="CK96" s="359"/>
      <c r="CL96" s="318"/>
      <c r="CM96" s="92"/>
      <c r="CN96" s="737"/>
      <c r="CO96" s="736"/>
      <c r="CP96" s="303"/>
      <c r="CQ96" s="339"/>
      <c r="CR96" s="305"/>
      <c r="CT96" s="341"/>
      <c r="CU96" s="341"/>
      <c r="CV96" s="358"/>
      <c r="CW96" s="343"/>
      <c r="CX96" s="341"/>
      <c r="CY96" s="359"/>
      <c r="CZ96" s="318"/>
      <c r="DA96" s="757"/>
      <c r="DB96" s="763"/>
      <c r="DC96" s="762"/>
      <c r="DD96" s="303"/>
      <c r="DE96" s="339"/>
      <c r="DF96" s="305"/>
      <c r="DG96" s="92"/>
      <c r="DH96" s="737"/>
      <c r="DI96" s="736"/>
      <c r="DK96" s="341"/>
      <c r="DL96" s="341"/>
      <c r="DM96" s="358"/>
      <c r="DN96" s="343"/>
      <c r="DO96" s="341"/>
      <c r="DP96" s="359"/>
      <c r="DQ96" s="318"/>
      <c r="DR96" s="554"/>
      <c r="DS96" s="560"/>
      <c r="DT96" s="559"/>
      <c r="DU96" s="303"/>
      <c r="DV96" s="339"/>
      <c r="DW96" s="318"/>
    </row>
    <row r="97" spans="1:127">
      <c r="A97" s="302"/>
      <c r="C97" s="303"/>
      <c r="D97" s="303"/>
      <c r="E97" s="304"/>
      <c r="F97" s="305"/>
      <c r="G97" s="356"/>
      <c r="H97" s="306"/>
      <c r="I97" s="345"/>
      <c r="K97" s="386"/>
      <c r="L97" s="386"/>
      <c r="M97" s="304"/>
      <c r="N97" s="305"/>
      <c r="O97" s="396"/>
      <c r="P97" s="304"/>
      <c r="Q97" s="364"/>
      <c r="R97" s="397"/>
      <c r="S97" s="309"/>
      <c r="T97" s="310"/>
      <c r="U97" s="398"/>
      <c r="V97" s="386"/>
      <c r="W97" s="386"/>
      <c r="X97" s="399"/>
      <c r="Y97" s="305"/>
      <c r="Z97" s="386"/>
      <c r="AA97" s="339"/>
      <c r="AB97" s="305"/>
      <c r="AC97" s="303"/>
      <c r="AD97" s="339"/>
      <c r="AE97" s="305"/>
      <c r="AF97" s="311"/>
      <c r="AG97" s="366"/>
      <c r="AH97" s="313"/>
      <c r="AI97" s="398"/>
      <c r="AJ97" s="303"/>
      <c r="AK97" s="303"/>
      <c r="AL97" s="399"/>
      <c r="AM97" s="305"/>
      <c r="AN97" s="303"/>
      <c r="AO97" s="339"/>
      <c r="AP97" s="364"/>
      <c r="AQ97" s="303"/>
      <c r="AR97" s="339"/>
      <c r="AS97" s="364"/>
      <c r="AT97" s="314"/>
      <c r="AU97" s="368"/>
      <c r="AV97" s="400"/>
      <c r="AX97" s="303"/>
      <c r="AY97" s="303"/>
      <c r="AZ97" s="399"/>
      <c r="BA97" s="305"/>
      <c r="BB97" s="303"/>
      <c r="BC97" s="339"/>
      <c r="BD97" s="364"/>
      <c r="BE97" s="303"/>
      <c r="BF97" s="339"/>
      <c r="BG97" s="364"/>
      <c r="BH97" s="303"/>
      <c r="BI97" s="339"/>
      <c r="BJ97" s="364"/>
      <c r="BK97" s="434"/>
      <c r="BL97" s="440"/>
      <c r="BM97" s="445"/>
      <c r="BO97" s="303"/>
      <c r="BP97" s="303"/>
      <c r="BQ97" s="399"/>
      <c r="BR97" s="305"/>
      <c r="BS97" s="303"/>
      <c r="BT97" s="339"/>
      <c r="BU97" s="364"/>
      <c r="BV97" s="476"/>
      <c r="BW97" s="482"/>
      <c r="BX97" s="488"/>
      <c r="BY97" s="303"/>
      <c r="BZ97" s="339"/>
      <c r="CA97" s="305"/>
      <c r="CB97" s="476"/>
      <c r="CC97" s="482"/>
      <c r="CD97" s="488"/>
      <c r="CF97" s="303"/>
      <c r="CG97" s="434"/>
      <c r="CH97" s="749"/>
      <c r="CI97" s="436"/>
      <c r="CJ97" s="303"/>
      <c r="CK97" s="339"/>
      <c r="CL97" s="364"/>
      <c r="CM97" s="92"/>
      <c r="CN97" s="737"/>
      <c r="CO97" s="743"/>
      <c r="CP97" s="303"/>
      <c r="CQ97" s="339"/>
      <c r="CR97" s="305"/>
      <c r="CT97" s="303"/>
      <c r="CU97" s="303"/>
      <c r="CV97" s="399"/>
      <c r="CW97" s="305"/>
      <c r="CX97" s="303"/>
      <c r="CY97" s="339"/>
      <c r="CZ97" s="364"/>
      <c r="DA97" s="757"/>
      <c r="DB97" s="763"/>
      <c r="DC97" s="769"/>
      <c r="DD97" s="303"/>
      <c r="DE97" s="339"/>
      <c r="DF97" s="305"/>
      <c r="DG97" s="92"/>
      <c r="DH97" s="737"/>
      <c r="DI97" s="743"/>
      <c r="DK97" s="303"/>
      <c r="DL97" s="303"/>
      <c r="DM97" s="399"/>
      <c r="DN97" s="305"/>
      <c r="DO97" s="303"/>
      <c r="DP97" s="339"/>
      <c r="DQ97" s="364"/>
      <c r="DR97" s="554"/>
      <c r="DS97" s="560"/>
      <c r="DT97" s="566"/>
      <c r="DU97" s="303"/>
      <c r="DV97" s="339"/>
      <c r="DW97" s="364"/>
    </row>
    <row r="98" spans="1:127">
      <c r="A98" s="348"/>
      <c r="C98" s="303"/>
      <c r="D98" s="303"/>
      <c r="E98" s="304"/>
      <c r="F98" s="318"/>
      <c r="G98" s="356"/>
      <c r="H98" s="306"/>
      <c r="I98" s="345"/>
      <c r="J98" s="355"/>
      <c r="K98" s="303"/>
      <c r="L98" s="341"/>
      <c r="M98" s="342"/>
      <c r="N98" s="343"/>
      <c r="O98" s="303"/>
      <c r="P98" s="304"/>
      <c r="Q98" s="318"/>
      <c r="R98" s="357"/>
      <c r="S98" s="309"/>
      <c r="T98" s="310"/>
      <c r="V98" s="341"/>
      <c r="W98" s="341"/>
      <c r="X98" s="358"/>
      <c r="Y98" s="343"/>
      <c r="Z98" s="341"/>
      <c r="AA98" s="359"/>
      <c r="AB98" s="343"/>
      <c r="AC98" s="303"/>
      <c r="AD98" s="339"/>
      <c r="AE98" s="318"/>
      <c r="AF98" s="365"/>
      <c r="AG98" s="371"/>
      <c r="AH98" s="326"/>
      <c r="AJ98" s="341"/>
      <c r="AK98" s="341"/>
      <c r="AL98" s="358"/>
      <c r="AM98" s="343"/>
      <c r="AN98" s="341"/>
      <c r="AO98" s="359"/>
      <c r="AP98" s="343"/>
      <c r="AQ98" s="317"/>
      <c r="AR98" s="339"/>
      <c r="AS98" s="305"/>
      <c r="AT98" s="367"/>
      <c r="AU98" s="368"/>
      <c r="AV98" s="316"/>
      <c r="AX98" s="341"/>
      <c r="AY98" s="341"/>
      <c r="AZ98" s="358"/>
      <c r="BA98" s="343"/>
      <c r="BB98" s="341"/>
      <c r="BC98" s="359"/>
      <c r="BD98" s="343"/>
      <c r="BE98" s="317"/>
      <c r="BF98" s="339"/>
      <c r="BG98" s="305"/>
      <c r="BH98" s="317"/>
      <c r="BI98" s="339"/>
      <c r="BJ98" s="305"/>
      <c r="BK98" s="437"/>
      <c r="BL98" s="440"/>
      <c r="BM98" s="436"/>
      <c r="BO98" s="341"/>
      <c r="BP98" s="341"/>
      <c r="BQ98" s="358"/>
      <c r="BR98" s="343"/>
      <c r="BS98" s="341"/>
      <c r="BT98" s="359"/>
      <c r="BU98" s="343"/>
      <c r="BV98" s="479"/>
      <c r="BW98" s="482"/>
      <c r="BX98" s="478"/>
      <c r="BY98" s="317"/>
      <c r="BZ98" s="339"/>
      <c r="CA98" s="305"/>
      <c r="CB98" s="479"/>
      <c r="CC98" s="482"/>
      <c r="CD98" s="478"/>
      <c r="CF98" s="341"/>
      <c r="CG98" s="441"/>
      <c r="CH98" s="748"/>
      <c r="CI98" s="746"/>
      <c r="CJ98" s="341"/>
      <c r="CK98" s="359"/>
      <c r="CL98" s="343"/>
      <c r="CM98" s="53"/>
      <c r="CN98" s="737"/>
      <c r="CO98" s="735"/>
      <c r="CP98" s="317"/>
      <c r="CQ98" s="339"/>
      <c r="CR98" s="305"/>
      <c r="CT98" s="341"/>
      <c r="CU98" s="341"/>
      <c r="CV98" s="358"/>
      <c r="CW98" s="343"/>
      <c r="CX98" s="341"/>
      <c r="CY98" s="359"/>
      <c r="CZ98" s="343"/>
      <c r="DA98" s="760"/>
      <c r="DB98" s="763"/>
      <c r="DC98" s="759"/>
      <c r="DD98" s="317"/>
      <c r="DE98" s="339"/>
      <c r="DF98" s="305"/>
      <c r="DG98" s="53"/>
      <c r="DH98" s="737"/>
      <c r="DI98" s="735"/>
      <c r="DK98" s="341"/>
      <c r="DL98" s="341"/>
      <c r="DM98" s="358"/>
      <c r="DN98" s="343"/>
      <c r="DO98" s="341"/>
      <c r="DP98" s="359"/>
      <c r="DQ98" s="343"/>
      <c r="DR98" s="557"/>
      <c r="DS98" s="560"/>
      <c r="DT98" s="556"/>
      <c r="DU98" s="317"/>
      <c r="DV98" s="339"/>
      <c r="DW98" s="305"/>
    </row>
    <row r="99" spans="1:127">
      <c r="A99" s="302"/>
      <c r="C99" s="303"/>
      <c r="D99" s="303"/>
      <c r="E99" s="304"/>
      <c r="F99" s="318"/>
      <c r="G99" s="347"/>
      <c r="H99" s="306"/>
      <c r="I99" s="345"/>
      <c r="J99" s="355"/>
      <c r="K99" s="303"/>
      <c r="L99" s="341"/>
      <c r="M99" s="342"/>
      <c r="N99" s="343"/>
      <c r="O99" s="317"/>
      <c r="P99" s="304"/>
      <c r="Q99" s="305"/>
      <c r="R99" s="357"/>
      <c r="S99" s="309"/>
      <c r="T99" s="310"/>
      <c r="V99" s="341"/>
      <c r="W99" s="341"/>
      <c r="X99" s="358"/>
      <c r="Y99" s="343"/>
      <c r="Z99" s="341"/>
      <c r="AA99" s="359"/>
      <c r="AB99" s="343"/>
      <c r="AC99" s="303"/>
      <c r="AD99" s="339"/>
      <c r="AE99" s="305"/>
      <c r="AF99" s="365"/>
      <c r="AG99" s="366"/>
      <c r="AH99" s="352"/>
      <c r="AJ99" s="341"/>
      <c r="AK99" s="341"/>
      <c r="AL99" s="358"/>
      <c r="AM99" s="343"/>
      <c r="AN99" s="341"/>
      <c r="AO99" s="359"/>
      <c r="AP99" s="343"/>
      <c r="AQ99" s="303"/>
      <c r="AR99" s="339"/>
      <c r="AS99" s="318"/>
      <c r="AT99" s="367"/>
      <c r="AU99" s="368"/>
      <c r="AV99" s="329"/>
      <c r="AX99" s="341"/>
      <c r="AY99" s="341"/>
      <c r="AZ99" s="358"/>
      <c r="BA99" s="343"/>
      <c r="BB99" s="341"/>
      <c r="BC99" s="359"/>
      <c r="BD99" s="343"/>
      <c r="BE99" s="303"/>
      <c r="BF99" s="339"/>
      <c r="BG99" s="318"/>
      <c r="BH99" s="303"/>
      <c r="BI99" s="339"/>
      <c r="BJ99" s="318"/>
      <c r="BK99" s="434"/>
      <c r="BL99" s="440"/>
      <c r="BM99" s="439"/>
      <c r="BO99" s="341"/>
      <c r="BP99" s="341"/>
      <c r="BQ99" s="358"/>
      <c r="BR99" s="343"/>
      <c r="BS99" s="341"/>
      <c r="BT99" s="359"/>
      <c r="BU99" s="343"/>
      <c r="BV99" s="476"/>
      <c r="BW99" s="482"/>
      <c r="BX99" s="481"/>
      <c r="BY99" s="303"/>
      <c r="BZ99" s="339"/>
      <c r="CA99" s="305"/>
      <c r="CB99" s="476"/>
      <c r="CC99" s="482"/>
      <c r="CD99" s="481"/>
      <c r="CF99" s="341"/>
      <c r="CG99" s="441"/>
      <c r="CH99" s="748"/>
      <c r="CI99" s="746"/>
      <c r="CJ99" s="341"/>
      <c r="CK99" s="359"/>
      <c r="CL99" s="343"/>
      <c r="CM99" s="92"/>
      <c r="CN99" s="737"/>
      <c r="CO99" s="736"/>
      <c r="CP99" s="303"/>
      <c r="CQ99" s="339"/>
      <c r="CR99" s="305"/>
      <c r="CT99" s="341"/>
      <c r="CU99" s="341"/>
      <c r="CV99" s="358"/>
      <c r="CW99" s="343"/>
      <c r="CX99" s="341"/>
      <c r="CY99" s="359"/>
      <c r="CZ99" s="343"/>
      <c r="DA99" s="757"/>
      <c r="DB99" s="763"/>
      <c r="DC99" s="762"/>
      <c r="DD99" s="303"/>
      <c r="DE99" s="339"/>
      <c r="DF99" s="305"/>
      <c r="DG99" s="92"/>
      <c r="DH99" s="737"/>
      <c r="DI99" s="736"/>
      <c r="DK99" s="341"/>
      <c r="DL99" s="341"/>
      <c r="DM99" s="358"/>
      <c r="DN99" s="343"/>
      <c r="DO99" s="341"/>
      <c r="DP99" s="359"/>
      <c r="DQ99" s="343"/>
      <c r="DR99" s="554"/>
      <c r="DS99" s="560"/>
      <c r="DT99" s="559"/>
      <c r="DU99" s="303"/>
      <c r="DV99" s="339"/>
      <c r="DW99" s="318"/>
    </row>
    <row r="100" spans="1:127">
      <c r="A100" s="302"/>
      <c r="C100" s="303"/>
      <c r="D100" s="303"/>
      <c r="E100" s="304"/>
      <c r="F100" s="305"/>
      <c r="G100" s="356"/>
      <c r="H100" s="306"/>
      <c r="I100" s="345"/>
      <c r="J100" s="355"/>
      <c r="K100" s="303"/>
      <c r="L100" s="341"/>
      <c r="M100" s="342"/>
      <c r="N100" s="343"/>
      <c r="O100" s="303"/>
      <c r="P100" s="304"/>
      <c r="Q100" s="318"/>
      <c r="R100" s="357"/>
      <c r="S100" s="309"/>
      <c r="T100" s="323"/>
      <c r="V100" s="341"/>
      <c r="W100" s="341"/>
      <c r="X100" s="358"/>
      <c r="Y100" s="343"/>
      <c r="Z100" s="341"/>
      <c r="AA100" s="359"/>
      <c r="AB100" s="343"/>
      <c r="AC100" s="317"/>
      <c r="AD100" s="339"/>
      <c r="AE100" s="305"/>
      <c r="AF100" s="365"/>
      <c r="AG100" s="363"/>
      <c r="AH100" s="313"/>
      <c r="AJ100" s="341"/>
      <c r="AK100" s="341"/>
      <c r="AL100" s="358"/>
      <c r="AM100" s="343"/>
      <c r="AN100" s="341"/>
      <c r="AO100" s="359"/>
      <c r="AP100" s="343"/>
      <c r="AQ100" s="303"/>
      <c r="AR100" s="339"/>
      <c r="AS100" s="305"/>
      <c r="AT100" s="367"/>
      <c r="AU100" s="368"/>
      <c r="AV100" s="354"/>
      <c r="AX100" s="341"/>
      <c r="AY100" s="341"/>
      <c r="AZ100" s="358"/>
      <c r="BA100" s="343"/>
      <c r="BB100" s="341"/>
      <c r="BC100" s="359"/>
      <c r="BD100" s="343"/>
      <c r="BE100" s="303"/>
      <c r="BF100" s="339"/>
      <c r="BG100" s="305"/>
      <c r="BH100" s="303"/>
      <c r="BI100" s="339"/>
      <c r="BJ100" s="305"/>
      <c r="BK100" s="434"/>
      <c r="BL100" s="440"/>
      <c r="BM100" s="436"/>
      <c r="BO100" s="341"/>
      <c r="BP100" s="341"/>
      <c r="BQ100" s="358"/>
      <c r="BR100" s="343"/>
      <c r="BS100" s="341"/>
      <c r="BT100" s="359"/>
      <c r="BU100" s="343"/>
      <c r="BV100" s="476"/>
      <c r="BW100" s="482"/>
      <c r="BX100" s="478"/>
      <c r="BY100" s="303"/>
      <c r="BZ100" s="339"/>
      <c r="CA100" s="305"/>
      <c r="CB100" s="476"/>
      <c r="CC100" s="482"/>
      <c r="CD100" s="478"/>
      <c r="CF100" s="341"/>
      <c r="CG100" s="441"/>
      <c r="CH100" s="748"/>
      <c r="CI100" s="746"/>
      <c r="CJ100" s="341"/>
      <c r="CK100" s="359"/>
      <c r="CL100" s="343"/>
      <c r="CM100" s="92"/>
      <c r="CN100" s="737"/>
      <c r="CO100" s="735"/>
      <c r="CP100" s="303"/>
      <c r="CQ100" s="339"/>
      <c r="CR100" s="305"/>
      <c r="CT100" s="341"/>
      <c r="CU100" s="341"/>
      <c r="CV100" s="358"/>
      <c r="CW100" s="343"/>
      <c r="CX100" s="341"/>
      <c r="CY100" s="359"/>
      <c r="CZ100" s="343"/>
      <c r="DA100" s="757"/>
      <c r="DB100" s="763"/>
      <c r="DC100" s="759"/>
      <c r="DD100" s="303"/>
      <c r="DE100" s="339"/>
      <c r="DF100" s="305"/>
      <c r="DG100" s="92"/>
      <c r="DH100" s="737"/>
      <c r="DI100" s="735"/>
      <c r="DK100" s="341"/>
      <c r="DL100" s="341"/>
      <c r="DM100" s="358"/>
      <c r="DN100" s="343"/>
      <c r="DO100" s="341"/>
      <c r="DP100" s="359"/>
      <c r="DQ100" s="343"/>
      <c r="DR100" s="554"/>
      <c r="DS100" s="560"/>
      <c r="DT100" s="556"/>
      <c r="DU100" s="303"/>
      <c r="DV100" s="339"/>
      <c r="DW100" s="305"/>
    </row>
    <row r="101" spans="1:127">
      <c r="A101" s="302"/>
      <c r="C101" s="303"/>
      <c r="D101" s="303"/>
      <c r="E101" s="304"/>
      <c r="F101" s="318"/>
      <c r="G101" s="347"/>
      <c r="H101" s="306"/>
      <c r="I101" s="345"/>
      <c r="J101" s="355"/>
      <c r="K101" s="303"/>
      <c r="L101" s="303"/>
      <c r="M101" s="342"/>
      <c r="N101" s="343"/>
      <c r="O101" s="341"/>
      <c r="P101" s="304"/>
      <c r="Q101" s="305"/>
      <c r="R101" s="357"/>
      <c r="S101" s="309"/>
      <c r="T101" s="350"/>
      <c r="V101" s="341"/>
      <c r="W101" s="341"/>
      <c r="X101" s="358"/>
      <c r="Y101" s="343"/>
      <c r="Z101" s="341"/>
      <c r="AA101" s="359"/>
      <c r="AB101" s="343"/>
      <c r="AC101" s="303"/>
      <c r="AD101" s="339"/>
      <c r="AE101" s="318"/>
      <c r="AF101" s="365"/>
      <c r="AG101" s="371"/>
      <c r="AH101" s="313"/>
      <c r="AJ101" s="341"/>
      <c r="AK101" s="341"/>
      <c r="AL101" s="358"/>
      <c r="AM101" s="343"/>
      <c r="AN101" s="341"/>
      <c r="AO101" s="359"/>
      <c r="AP101" s="343"/>
      <c r="AQ101" s="303"/>
      <c r="AR101" s="339"/>
      <c r="AS101" s="318"/>
      <c r="AT101" s="367"/>
      <c r="AU101" s="368"/>
      <c r="AV101" s="316"/>
      <c r="AX101" s="341"/>
      <c r="AY101" s="341"/>
      <c r="AZ101" s="358"/>
      <c r="BA101" s="343"/>
      <c r="BB101" s="341"/>
      <c r="BC101" s="359"/>
      <c r="BD101" s="343"/>
      <c r="BE101" s="303"/>
      <c r="BF101" s="339"/>
      <c r="BG101" s="318"/>
      <c r="BH101" s="303"/>
      <c r="BI101" s="339"/>
      <c r="BJ101" s="318"/>
      <c r="BK101" s="434"/>
      <c r="BL101" s="440"/>
      <c r="BM101" s="439"/>
      <c r="BO101" s="341"/>
      <c r="BP101" s="341"/>
      <c r="BQ101" s="358"/>
      <c r="BR101" s="343"/>
      <c r="BS101" s="341"/>
      <c r="BT101" s="359"/>
      <c r="BU101" s="343"/>
      <c r="BV101" s="476"/>
      <c r="BW101" s="482"/>
      <c r="BX101" s="481"/>
      <c r="BY101" s="303"/>
      <c r="BZ101" s="339"/>
      <c r="CA101" s="305"/>
      <c r="CB101" s="476"/>
      <c r="CC101" s="482"/>
      <c r="CD101" s="481"/>
      <c r="CF101" s="341"/>
      <c r="CG101" s="441"/>
      <c r="CH101" s="748"/>
      <c r="CI101" s="746"/>
      <c r="CJ101" s="341"/>
      <c r="CK101" s="359"/>
      <c r="CL101" s="343"/>
      <c r="CM101" s="92"/>
      <c r="CN101" s="737"/>
      <c r="CO101" s="736"/>
      <c r="CP101" s="303"/>
      <c r="CQ101" s="339"/>
      <c r="CR101" s="305"/>
      <c r="CT101" s="341"/>
      <c r="CU101" s="341"/>
      <c r="CV101" s="358"/>
      <c r="CW101" s="343"/>
      <c r="CX101" s="341"/>
      <c r="CY101" s="359"/>
      <c r="CZ101" s="343"/>
      <c r="DA101" s="757"/>
      <c r="DB101" s="763"/>
      <c r="DC101" s="762"/>
      <c r="DD101" s="303"/>
      <c r="DE101" s="339"/>
      <c r="DF101" s="305"/>
      <c r="DG101" s="92"/>
      <c r="DH101" s="737"/>
      <c r="DI101" s="736"/>
      <c r="DK101" s="341"/>
      <c r="DL101" s="341"/>
      <c r="DM101" s="358"/>
      <c r="DN101" s="343"/>
      <c r="DO101" s="341"/>
      <c r="DP101" s="359"/>
      <c r="DQ101" s="343"/>
      <c r="DR101" s="554"/>
      <c r="DS101" s="560"/>
      <c r="DT101" s="559"/>
      <c r="DU101" s="303"/>
      <c r="DV101" s="339"/>
      <c r="DW101" s="318"/>
    </row>
    <row r="102" spans="1:127">
      <c r="A102" s="302"/>
      <c r="C102" s="303"/>
      <c r="D102" s="303"/>
      <c r="E102" s="304"/>
      <c r="F102" s="305"/>
      <c r="G102" s="356"/>
      <c r="H102" s="306"/>
      <c r="I102" s="345"/>
      <c r="J102" s="355"/>
      <c r="K102" s="303"/>
      <c r="L102" s="303"/>
      <c r="M102" s="342"/>
      <c r="N102" s="343"/>
      <c r="O102" s="303"/>
      <c r="P102" s="304"/>
      <c r="Q102" s="305"/>
      <c r="R102" s="357"/>
      <c r="S102" s="309"/>
      <c r="T102" s="350"/>
      <c r="V102" s="341"/>
      <c r="W102" s="341"/>
      <c r="X102" s="358"/>
      <c r="Y102" s="343"/>
      <c r="Z102" s="341"/>
      <c r="AA102" s="359"/>
      <c r="AB102" s="343"/>
      <c r="AC102" s="303"/>
      <c r="AD102" s="339"/>
      <c r="AE102" s="318"/>
      <c r="AF102" s="365"/>
      <c r="AG102" s="371"/>
      <c r="AH102" s="326"/>
      <c r="AJ102" s="341"/>
      <c r="AK102" s="341"/>
      <c r="AL102" s="358"/>
      <c r="AM102" s="343"/>
      <c r="AN102" s="341"/>
      <c r="AO102" s="359"/>
      <c r="AP102" s="343"/>
      <c r="AQ102" s="317"/>
      <c r="AR102" s="339"/>
      <c r="AS102" s="305"/>
      <c r="AT102" s="367"/>
      <c r="AU102" s="368"/>
      <c r="AV102" s="316"/>
      <c r="AX102" s="341"/>
      <c r="AY102" s="341"/>
      <c r="AZ102" s="358"/>
      <c r="BA102" s="343"/>
      <c r="BB102" s="341"/>
      <c r="BC102" s="359"/>
      <c r="BD102" s="343"/>
      <c r="BE102" s="317"/>
      <c r="BF102" s="339"/>
      <c r="BG102" s="305"/>
      <c r="BH102" s="317"/>
      <c r="BI102" s="339"/>
      <c r="BJ102" s="305"/>
      <c r="BK102" s="437"/>
      <c r="BL102" s="440"/>
      <c r="BM102" s="436"/>
      <c r="BO102" s="341"/>
      <c r="BP102" s="341"/>
      <c r="BQ102" s="358"/>
      <c r="BR102" s="343"/>
      <c r="BS102" s="341"/>
      <c r="BT102" s="359"/>
      <c r="BU102" s="343"/>
      <c r="BV102" s="479"/>
      <c r="BW102" s="482"/>
      <c r="BX102" s="478"/>
      <c r="BY102" s="317"/>
      <c r="BZ102" s="339"/>
      <c r="CA102" s="305"/>
      <c r="CB102" s="479"/>
      <c r="CC102" s="482"/>
      <c r="CD102" s="478"/>
      <c r="CF102" s="341"/>
      <c r="CG102" s="441"/>
      <c r="CH102" s="748"/>
      <c r="CI102" s="746"/>
      <c r="CJ102" s="341"/>
      <c r="CK102" s="359"/>
      <c r="CL102" s="343"/>
      <c r="CM102" s="53"/>
      <c r="CN102" s="737"/>
      <c r="CO102" s="735"/>
      <c r="CP102" s="317"/>
      <c r="CQ102" s="339"/>
      <c r="CR102" s="305"/>
      <c r="CT102" s="341"/>
      <c r="CU102" s="341"/>
      <c r="CV102" s="358"/>
      <c r="CW102" s="343"/>
      <c r="CX102" s="341"/>
      <c r="CY102" s="359"/>
      <c r="CZ102" s="343"/>
      <c r="DA102" s="760"/>
      <c r="DB102" s="763"/>
      <c r="DC102" s="759"/>
      <c r="DD102" s="317"/>
      <c r="DE102" s="339"/>
      <c r="DF102" s="305"/>
      <c r="DG102" s="53"/>
      <c r="DH102" s="737"/>
      <c r="DI102" s="735"/>
      <c r="DK102" s="341"/>
      <c r="DL102" s="341"/>
      <c r="DM102" s="358"/>
      <c r="DN102" s="343"/>
      <c r="DO102" s="341"/>
      <c r="DP102" s="359"/>
      <c r="DQ102" s="343"/>
      <c r="DR102" s="557"/>
      <c r="DS102" s="560"/>
      <c r="DT102" s="556"/>
      <c r="DU102" s="317"/>
      <c r="DV102" s="339"/>
      <c r="DW102" s="305"/>
    </row>
    <row r="103" spans="1:127">
      <c r="A103" s="302"/>
      <c r="C103" s="303"/>
      <c r="D103" s="303"/>
      <c r="E103" s="304"/>
      <c r="F103" s="305"/>
      <c r="G103" s="356"/>
      <c r="H103" s="306"/>
      <c r="I103" s="345"/>
      <c r="J103" s="355"/>
      <c r="K103" s="303"/>
      <c r="L103" s="341"/>
      <c r="M103" s="342"/>
      <c r="N103" s="343"/>
      <c r="O103" s="303"/>
      <c r="P103" s="304"/>
      <c r="Q103" s="318"/>
      <c r="R103" s="357"/>
      <c r="S103" s="309"/>
      <c r="T103" s="310"/>
      <c r="V103" s="341"/>
      <c r="W103" s="341"/>
      <c r="X103" s="358"/>
      <c r="Y103" s="343"/>
      <c r="Z103" s="341"/>
      <c r="AA103" s="359"/>
      <c r="AB103" s="343"/>
      <c r="AC103" s="317"/>
      <c r="AD103" s="339"/>
      <c r="AE103" s="305"/>
      <c r="AF103" s="365"/>
      <c r="AG103" s="371"/>
      <c r="AH103" s="313"/>
      <c r="AJ103" s="341"/>
      <c r="AK103" s="341"/>
      <c r="AL103" s="358"/>
      <c r="AM103" s="343"/>
      <c r="AN103" s="341"/>
      <c r="AO103" s="359"/>
      <c r="AP103" s="343"/>
      <c r="AQ103" s="303"/>
      <c r="AR103" s="339"/>
      <c r="AS103" s="318"/>
      <c r="AT103" s="367"/>
      <c r="AU103" s="368"/>
      <c r="AV103" s="329"/>
      <c r="AX103" s="341"/>
      <c r="AY103" s="341"/>
      <c r="AZ103" s="358"/>
      <c r="BA103" s="343"/>
      <c r="BB103" s="341"/>
      <c r="BC103" s="359"/>
      <c r="BD103" s="343"/>
      <c r="BE103" s="303"/>
      <c r="BF103" s="339"/>
      <c r="BG103" s="318"/>
      <c r="BH103" s="303"/>
      <c r="BI103" s="339"/>
      <c r="BJ103" s="318"/>
      <c r="BK103" s="434"/>
      <c r="BL103" s="440"/>
      <c r="BM103" s="439"/>
      <c r="BO103" s="341"/>
      <c r="BP103" s="341"/>
      <c r="BQ103" s="358"/>
      <c r="BR103" s="343"/>
      <c r="BS103" s="341"/>
      <c r="BT103" s="359"/>
      <c r="BU103" s="343"/>
      <c r="BV103" s="476"/>
      <c r="BW103" s="482"/>
      <c r="BX103" s="481"/>
      <c r="BY103" s="303"/>
      <c r="BZ103" s="339"/>
      <c r="CA103" s="305"/>
      <c r="CB103" s="476"/>
      <c r="CC103" s="482"/>
      <c r="CD103" s="481"/>
      <c r="CF103" s="341"/>
      <c r="CG103" s="441"/>
      <c r="CH103" s="748"/>
      <c r="CI103" s="746"/>
      <c r="CJ103" s="341"/>
      <c r="CK103" s="359"/>
      <c r="CL103" s="343"/>
      <c r="CM103" s="92"/>
      <c r="CN103" s="737"/>
      <c r="CO103" s="736"/>
      <c r="CP103" s="303"/>
      <c r="CQ103" s="339"/>
      <c r="CR103" s="305"/>
      <c r="CT103" s="341"/>
      <c r="CU103" s="341"/>
      <c r="CV103" s="358"/>
      <c r="CW103" s="343"/>
      <c r="CX103" s="341"/>
      <c r="CY103" s="359"/>
      <c r="CZ103" s="343"/>
      <c r="DA103" s="757"/>
      <c r="DB103" s="763"/>
      <c r="DC103" s="762"/>
      <c r="DD103" s="303"/>
      <c r="DE103" s="339"/>
      <c r="DF103" s="305"/>
      <c r="DG103" s="92"/>
      <c r="DH103" s="737"/>
      <c r="DI103" s="736"/>
      <c r="DK103" s="341"/>
      <c r="DL103" s="341"/>
      <c r="DM103" s="358"/>
      <c r="DN103" s="343"/>
      <c r="DO103" s="341"/>
      <c r="DP103" s="359"/>
      <c r="DQ103" s="343"/>
      <c r="DR103" s="554"/>
      <c r="DS103" s="560"/>
      <c r="DT103" s="559"/>
      <c r="DU103" s="303"/>
      <c r="DV103" s="339"/>
      <c r="DW103" s="318"/>
    </row>
    <row r="104" spans="1:127">
      <c r="A104" s="302"/>
      <c r="C104" s="303"/>
      <c r="D104" s="303"/>
      <c r="E104" s="304"/>
      <c r="F104" s="305"/>
      <c r="G104" s="356"/>
      <c r="H104" s="306"/>
      <c r="I104" s="345"/>
      <c r="J104" s="355"/>
      <c r="K104" s="303"/>
      <c r="L104" s="341"/>
      <c r="M104" s="342"/>
      <c r="N104" s="343"/>
      <c r="O104" s="317"/>
      <c r="P104" s="304"/>
      <c r="Q104" s="305"/>
      <c r="R104" s="357"/>
      <c r="S104" s="309"/>
      <c r="T104" s="310"/>
      <c r="V104" s="341"/>
      <c r="W104" s="341"/>
      <c r="X104" s="358"/>
      <c r="Y104" s="343"/>
      <c r="Z104" s="341"/>
      <c r="AA104" s="359"/>
      <c r="AB104" s="343"/>
      <c r="AC104" s="303"/>
      <c r="AD104" s="339"/>
      <c r="AE104" s="318"/>
      <c r="AF104" s="365"/>
      <c r="AG104" s="371"/>
      <c r="AH104" s="326"/>
      <c r="AJ104" s="341"/>
      <c r="AK104" s="341"/>
      <c r="AL104" s="358"/>
      <c r="AM104" s="343"/>
      <c r="AN104" s="341"/>
      <c r="AO104" s="359"/>
      <c r="AP104" s="343"/>
      <c r="AQ104" s="303"/>
      <c r="AR104" s="339"/>
      <c r="AS104" s="305"/>
      <c r="AT104" s="367"/>
      <c r="AU104" s="368"/>
      <c r="AV104" s="354"/>
      <c r="AX104" s="341"/>
      <c r="AY104" s="341"/>
      <c r="AZ104" s="358"/>
      <c r="BA104" s="343"/>
      <c r="BB104" s="341"/>
      <c r="BC104" s="359"/>
      <c r="BD104" s="343"/>
      <c r="BE104" s="303"/>
      <c r="BF104" s="339"/>
      <c r="BG104" s="305"/>
      <c r="BH104" s="303"/>
      <c r="BI104" s="339"/>
      <c r="BJ104" s="305"/>
      <c r="BK104" s="434"/>
      <c r="BL104" s="440"/>
      <c r="BM104" s="436"/>
      <c r="BO104" s="341"/>
      <c r="BP104" s="341"/>
      <c r="BQ104" s="358"/>
      <c r="BR104" s="343"/>
      <c r="BS104" s="341"/>
      <c r="BT104" s="359"/>
      <c r="BU104" s="343"/>
      <c r="BV104" s="476"/>
      <c r="BW104" s="482"/>
      <c r="BX104" s="478"/>
      <c r="BY104" s="303"/>
      <c r="BZ104" s="339"/>
      <c r="CA104" s="305"/>
      <c r="CB104" s="476"/>
      <c r="CC104" s="482"/>
      <c r="CD104" s="478"/>
      <c r="CF104" s="341"/>
      <c r="CG104" s="441"/>
      <c r="CH104" s="748"/>
      <c r="CI104" s="746"/>
      <c r="CJ104" s="341"/>
      <c r="CK104" s="359"/>
      <c r="CL104" s="343"/>
      <c r="CM104" s="92"/>
      <c r="CN104" s="737"/>
      <c r="CO104" s="735"/>
      <c r="CP104" s="303"/>
      <c r="CQ104" s="339"/>
      <c r="CR104" s="305"/>
      <c r="CT104" s="341"/>
      <c r="CU104" s="341"/>
      <c r="CV104" s="358"/>
      <c r="CW104" s="343"/>
      <c r="CX104" s="341"/>
      <c r="CY104" s="359"/>
      <c r="CZ104" s="343"/>
      <c r="DA104" s="757"/>
      <c r="DB104" s="763"/>
      <c r="DC104" s="759"/>
      <c r="DD104" s="303"/>
      <c r="DE104" s="339"/>
      <c r="DF104" s="305"/>
      <c r="DG104" s="92"/>
      <c r="DH104" s="737"/>
      <c r="DI104" s="735"/>
      <c r="DK104" s="341"/>
      <c r="DL104" s="341"/>
      <c r="DM104" s="358"/>
      <c r="DN104" s="343"/>
      <c r="DO104" s="341"/>
      <c r="DP104" s="359"/>
      <c r="DQ104" s="343"/>
      <c r="DR104" s="554"/>
      <c r="DS104" s="560"/>
      <c r="DT104" s="556"/>
      <c r="DU104" s="303"/>
      <c r="DV104" s="339"/>
      <c r="DW104" s="305"/>
    </row>
    <row r="105" spans="1:127">
      <c r="A105" s="302"/>
      <c r="C105" s="303"/>
      <c r="D105" s="303"/>
      <c r="E105" s="304"/>
      <c r="F105" s="305"/>
      <c r="G105" s="356"/>
      <c r="H105" s="306"/>
      <c r="I105" s="345"/>
      <c r="J105" s="355"/>
      <c r="K105" s="303"/>
      <c r="L105" s="341"/>
      <c r="M105" s="342"/>
      <c r="N105" s="343"/>
      <c r="O105" s="303"/>
      <c r="P105" s="304"/>
      <c r="Q105" s="318"/>
      <c r="R105" s="357"/>
      <c r="S105" s="309"/>
      <c r="T105" s="323"/>
      <c r="V105" s="341"/>
      <c r="W105" s="341"/>
      <c r="X105" s="358"/>
      <c r="Y105" s="343"/>
      <c r="Z105" s="341"/>
      <c r="AA105" s="359"/>
      <c r="AB105" s="343"/>
      <c r="AC105" s="303"/>
      <c r="AD105" s="339"/>
      <c r="AE105" s="305"/>
      <c r="AF105" s="365"/>
      <c r="AG105" s="371"/>
      <c r="AH105" s="352"/>
      <c r="AJ105" s="341"/>
      <c r="AK105" s="341"/>
      <c r="AL105" s="358"/>
      <c r="AM105" s="343"/>
      <c r="AN105" s="341"/>
      <c r="AO105" s="359"/>
      <c r="AP105" s="343"/>
      <c r="AQ105" s="303"/>
      <c r="AR105" s="339"/>
      <c r="AS105" s="318"/>
      <c r="AT105" s="367"/>
      <c r="AU105" s="368"/>
      <c r="AV105" s="316"/>
      <c r="AX105" s="341"/>
      <c r="AY105" s="341"/>
      <c r="AZ105" s="358"/>
      <c r="BA105" s="343"/>
      <c r="BB105" s="341"/>
      <c r="BC105" s="359"/>
      <c r="BD105" s="343"/>
      <c r="BE105" s="303"/>
      <c r="BF105" s="339"/>
      <c r="BG105" s="318"/>
      <c r="BH105" s="303"/>
      <c r="BI105" s="339"/>
      <c r="BJ105" s="318"/>
      <c r="BK105" s="434"/>
      <c r="BL105" s="440"/>
      <c r="BM105" s="439"/>
      <c r="BO105" s="341"/>
      <c r="BP105" s="341"/>
      <c r="BQ105" s="358"/>
      <c r="BR105" s="343"/>
      <c r="BS105" s="341"/>
      <c r="BT105" s="359"/>
      <c r="BU105" s="343"/>
      <c r="BV105" s="476"/>
      <c r="BW105" s="482"/>
      <c r="BX105" s="481"/>
      <c r="BY105" s="303"/>
      <c r="BZ105" s="339"/>
      <c r="CA105" s="305"/>
      <c r="CB105" s="476"/>
      <c r="CC105" s="482"/>
      <c r="CD105" s="481"/>
      <c r="CF105" s="341"/>
      <c r="CG105" s="441"/>
      <c r="CH105" s="748"/>
      <c r="CI105" s="746"/>
      <c r="CJ105" s="341"/>
      <c r="CK105" s="359"/>
      <c r="CL105" s="343"/>
      <c r="CM105" s="92"/>
      <c r="CN105" s="737"/>
      <c r="CO105" s="736"/>
      <c r="CP105" s="303"/>
      <c r="CQ105" s="339"/>
      <c r="CR105" s="305"/>
      <c r="CT105" s="341"/>
      <c r="CU105" s="341"/>
      <c r="CV105" s="358"/>
      <c r="CW105" s="343"/>
      <c r="CX105" s="341"/>
      <c r="CY105" s="359"/>
      <c r="CZ105" s="343"/>
      <c r="DA105" s="757"/>
      <c r="DB105" s="763"/>
      <c r="DC105" s="762"/>
      <c r="DD105" s="303"/>
      <c r="DE105" s="339"/>
      <c r="DF105" s="305"/>
      <c r="DG105" s="92"/>
      <c r="DH105" s="737"/>
      <c r="DI105" s="736"/>
      <c r="DK105" s="341"/>
      <c r="DL105" s="341"/>
      <c r="DM105" s="358"/>
      <c r="DN105" s="343"/>
      <c r="DO105" s="341"/>
      <c r="DP105" s="359"/>
      <c r="DQ105" s="343"/>
      <c r="DR105" s="554"/>
      <c r="DS105" s="560"/>
      <c r="DT105" s="559"/>
      <c r="DU105" s="303"/>
      <c r="DV105" s="339"/>
      <c r="DW105" s="318"/>
    </row>
    <row r="106" spans="1:127">
      <c r="A106" s="302"/>
      <c r="C106" s="303"/>
      <c r="D106" s="303"/>
      <c r="E106" s="304"/>
      <c r="F106" s="305"/>
      <c r="G106" s="356"/>
      <c r="H106" s="306"/>
      <c r="I106" s="345"/>
      <c r="J106" s="355"/>
      <c r="K106" s="303"/>
      <c r="L106" s="341"/>
      <c r="M106" s="342"/>
      <c r="N106" s="343"/>
      <c r="O106" s="303"/>
      <c r="P106" s="304"/>
      <c r="Q106" s="305"/>
      <c r="R106" s="357"/>
      <c r="S106" s="309"/>
      <c r="T106" s="350"/>
      <c r="V106" s="341"/>
      <c r="W106" s="341"/>
      <c r="X106" s="358"/>
      <c r="Y106" s="343"/>
      <c r="Z106" s="341"/>
      <c r="AA106" s="359"/>
      <c r="AB106" s="343"/>
      <c r="AC106" s="317"/>
      <c r="AD106" s="339"/>
      <c r="AE106" s="305"/>
      <c r="AF106" s="365"/>
      <c r="AG106" s="371"/>
      <c r="AH106" s="313"/>
      <c r="AJ106" s="341"/>
      <c r="AK106" s="341"/>
      <c r="AL106" s="358"/>
      <c r="AM106" s="343"/>
      <c r="AN106" s="341"/>
      <c r="AO106" s="359"/>
      <c r="AP106" s="343"/>
      <c r="AQ106" s="317"/>
      <c r="AR106" s="339"/>
      <c r="AS106" s="305"/>
      <c r="AT106" s="367"/>
      <c r="AU106" s="368"/>
      <c r="AV106" s="316"/>
      <c r="AX106" s="341"/>
      <c r="AY106" s="341"/>
      <c r="AZ106" s="358"/>
      <c r="BA106" s="343"/>
      <c r="BB106" s="341"/>
      <c r="BC106" s="359"/>
      <c r="BD106" s="343"/>
      <c r="BE106" s="317"/>
      <c r="BF106" s="339"/>
      <c r="BG106" s="305"/>
      <c r="BH106" s="317"/>
      <c r="BI106" s="339"/>
      <c r="BJ106" s="305"/>
      <c r="BK106" s="437"/>
      <c r="BL106" s="440"/>
      <c r="BM106" s="436"/>
      <c r="BO106" s="341"/>
      <c r="BP106" s="341"/>
      <c r="BQ106" s="358"/>
      <c r="BR106" s="343"/>
      <c r="BS106" s="341"/>
      <c r="BT106" s="359"/>
      <c r="BU106" s="343"/>
      <c r="BV106" s="479"/>
      <c r="BW106" s="482"/>
      <c r="BX106" s="478"/>
      <c r="BY106" s="317"/>
      <c r="BZ106" s="339"/>
      <c r="CA106" s="305"/>
      <c r="CB106" s="479"/>
      <c r="CC106" s="482"/>
      <c r="CD106" s="478"/>
      <c r="CF106" s="341"/>
      <c r="CG106" s="441"/>
      <c r="CH106" s="748"/>
      <c r="CI106" s="746"/>
      <c r="CJ106" s="341"/>
      <c r="CK106" s="359"/>
      <c r="CL106" s="343"/>
      <c r="CM106" s="53"/>
      <c r="CN106" s="737"/>
      <c r="CO106" s="735"/>
      <c r="CP106" s="317"/>
      <c r="CQ106" s="339"/>
      <c r="CR106" s="305"/>
      <c r="CT106" s="341"/>
      <c r="CU106" s="341"/>
      <c r="CV106" s="358"/>
      <c r="CW106" s="343"/>
      <c r="CX106" s="341"/>
      <c r="CY106" s="359"/>
      <c r="CZ106" s="343"/>
      <c r="DA106" s="760"/>
      <c r="DB106" s="763"/>
      <c r="DC106" s="759"/>
      <c r="DD106" s="317"/>
      <c r="DE106" s="339"/>
      <c r="DF106" s="305"/>
      <c r="DG106" s="53"/>
      <c r="DH106" s="737"/>
      <c r="DI106" s="735"/>
      <c r="DK106" s="341"/>
      <c r="DL106" s="341"/>
      <c r="DM106" s="358"/>
      <c r="DN106" s="343"/>
      <c r="DO106" s="341"/>
      <c r="DP106" s="359"/>
      <c r="DQ106" s="343"/>
      <c r="DR106" s="557"/>
      <c r="DS106" s="560"/>
      <c r="DT106" s="556"/>
      <c r="DU106" s="317"/>
      <c r="DV106" s="339"/>
      <c r="DW106" s="305"/>
    </row>
    <row r="107" spans="1:127">
      <c r="A107" s="302"/>
      <c r="C107" s="303"/>
      <c r="D107" s="303"/>
      <c r="E107" s="304"/>
      <c r="F107" s="305"/>
      <c r="G107" s="356"/>
      <c r="H107" s="306"/>
      <c r="I107" s="345"/>
      <c r="K107" s="303"/>
      <c r="L107" s="341"/>
      <c r="M107" s="342"/>
      <c r="N107" s="343"/>
      <c r="O107" s="303"/>
      <c r="P107" s="304"/>
      <c r="Q107" s="364"/>
      <c r="R107" s="357"/>
      <c r="S107" s="309"/>
      <c r="T107" s="310"/>
      <c r="V107" s="341"/>
      <c r="W107" s="341"/>
      <c r="X107" s="358"/>
      <c r="Y107" s="343"/>
      <c r="Z107" s="341"/>
      <c r="AA107" s="359"/>
      <c r="AB107" s="343"/>
      <c r="AC107" s="303"/>
      <c r="AD107" s="339"/>
      <c r="AE107" s="318"/>
      <c r="AF107" s="365"/>
      <c r="AG107" s="371"/>
      <c r="AH107" s="326"/>
      <c r="AJ107" s="341"/>
      <c r="AK107" s="341"/>
      <c r="AL107" s="358"/>
      <c r="AM107" s="343"/>
      <c r="AN107" s="341"/>
      <c r="AO107" s="359"/>
      <c r="AP107" s="343"/>
      <c r="AQ107" s="303"/>
      <c r="AR107" s="339"/>
      <c r="AS107" s="318"/>
      <c r="AT107" s="367"/>
      <c r="AU107" s="368"/>
      <c r="AV107" s="329"/>
      <c r="AX107" s="341"/>
      <c r="AY107" s="341"/>
      <c r="AZ107" s="358"/>
      <c r="BA107" s="343"/>
      <c r="BB107" s="341"/>
      <c r="BC107" s="359"/>
      <c r="BD107" s="343"/>
      <c r="BE107" s="303"/>
      <c r="BF107" s="339"/>
      <c r="BG107" s="318"/>
      <c r="BH107" s="303"/>
      <c r="BI107" s="339"/>
      <c r="BJ107" s="318"/>
      <c r="BK107" s="434"/>
      <c r="BL107" s="440"/>
      <c r="BM107" s="439"/>
      <c r="BO107" s="341"/>
      <c r="BP107" s="341"/>
      <c r="BQ107" s="358"/>
      <c r="BR107" s="343"/>
      <c r="BS107" s="341"/>
      <c r="BT107" s="359"/>
      <c r="BU107" s="343"/>
      <c r="BV107" s="476"/>
      <c r="BW107" s="482"/>
      <c r="BX107" s="481"/>
      <c r="BY107" s="303"/>
      <c r="BZ107" s="339"/>
      <c r="CA107" s="305"/>
      <c r="CB107" s="476"/>
      <c r="CC107" s="482"/>
      <c r="CD107" s="481"/>
      <c r="CF107" s="341"/>
      <c r="CG107" s="441"/>
      <c r="CH107" s="748"/>
      <c r="CI107" s="746"/>
      <c r="CJ107" s="341"/>
      <c r="CK107" s="359"/>
      <c r="CL107" s="343"/>
      <c r="CM107" s="92"/>
      <c r="CN107" s="737"/>
      <c r="CO107" s="736"/>
      <c r="CP107" s="303"/>
      <c r="CQ107" s="339"/>
      <c r="CR107" s="305"/>
      <c r="CT107" s="341"/>
      <c r="CU107" s="341"/>
      <c r="CV107" s="358"/>
      <c r="CW107" s="343"/>
      <c r="CX107" s="341"/>
      <c r="CY107" s="359"/>
      <c r="CZ107" s="343"/>
      <c r="DA107" s="757"/>
      <c r="DB107" s="763"/>
      <c r="DC107" s="762"/>
      <c r="DD107" s="303"/>
      <c r="DE107" s="339"/>
      <c r="DF107" s="305"/>
      <c r="DG107" s="92"/>
      <c r="DH107" s="737"/>
      <c r="DI107" s="736"/>
      <c r="DK107" s="341"/>
      <c r="DL107" s="341"/>
      <c r="DM107" s="358"/>
      <c r="DN107" s="343"/>
      <c r="DO107" s="341"/>
      <c r="DP107" s="359"/>
      <c r="DQ107" s="343"/>
      <c r="DR107" s="554"/>
      <c r="DS107" s="560"/>
      <c r="DT107" s="559"/>
      <c r="DU107" s="303"/>
      <c r="DV107" s="339"/>
      <c r="DW107" s="318"/>
    </row>
    <row r="108" spans="1:127">
      <c r="A108" s="302"/>
      <c r="C108" s="386"/>
      <c r="D108" s="303"/>
      <c r="E108" s="304"/>
      <c r="F108" s="305"/>
      <c r="G108" s="356"/>
      <c r="H108" s="306"/>
      <c r="I108" s="345"/>
      <c r="K108" s="386"/>
      <c r="L108" s="341"/>
      <c r="M108" s="342"/>
      <c r="N108" s="343"/>
      <c r="O108" s="303"/>
      <c r="P108" s="304"/>
      <c r="Q108" s="364"/>
      <c r="R108" s="357"/>
      <c r="S108" s="309"/>
      <c r="T108" s="310"/>
      <c r="V108" s="389"/>
      <c r="W108" s="341"/>
      <c r="X108" s="358"/>
      <c r="Y108" s="343"/>
      <c r="Z108" s="341"/>
      <c r="AA108" s="359"/>
      <c r="AB108" s="343"/>
      <c r="AC108" s="303"/>
      <c r="AD108" s="339"/>
      <c r="AE108" s="318"/>
      <c r="AF108" s="365"/>
      <c r="AG108" s="371"/>
      <c r="AH108" s="326"/>
      <c r="AJ108" s="341"/>
      <c r="AK108" s="341"/>
      <c r="AL108" s="358"/>
      <c r="AM108" s="343"/>
      <c r="AN108" s="341"/>
      <c r="AO108" s="359"/>
      <c r="AP108" s="318"/>
      <c r="AQ108" s="303"/>
      <c r="AR108" s="339"/>
      <c r="AS108" s="318"/>
      <c r="AT108" s="367"/>
      <c r="AU108" s="368"/>
      <c r="AV108" s="329"/>
      <c r="AX108" s="341"/>
      <c r="AY108" s="341"/>
      <c r="AZ108" s="358"/>
      <c r="BA108" s="343"/>
      <c r="BB108" s="341"/>
      <c r="BC108" s="359"/>
      <c r="BD108" s="318"/>
      <c r="BE108" s="303"/>
      <c r="BF108" s="339"/>
      <c r="BG108" s="318"/>
      <c r="BH108" s="303"/>
      <c r="BI108" s="339"/>
      <c r="BJ108" s="318"/>
      <c r="BK108" s="434"/>
      <c r="BL108" s="440"/>
      <c r="BM108" s="439"/>
      <c r="BO108" s="341"/>
      <c r="BP108" s="341"/>
      <c r="BQ108" s="358"/>
      <c r="BR108" s="343"/>
      <c r="BS108" s="341"/>
      <c r="BT108" s="359"/>
      <c r="BU108" s="318"/>
      <c r="BV108" s="476"/>
      <c r="BW108" s="482"/>
      <c r="BX108" s="481"/>
      <c r="BY108" s="303"/>
      <c r="BZ108" s="339"/>
      <c r="CA108" s="305"/>
      <c r="CB108" s="476"/>
      <c r="CC108" s="482"/>
      <c r="CD108" s="481"/>
      <c r="CF108" s="341"/>
      <c r="CG108" s="441"/>
      <c r="CH108" s="748"/>
      <c r="CI108" s="746"/>
      <c r="CJ108" s="341"/>
      <c r="CK108" s="359"/>
      <c r="CL108" s="318"/>
      <c r="CM108" s="92"/>
      <c r="CN108" s="737"/>
      <c r="CO108" s="736"/>
      <c r="CP108" s="303"/>
      <c r="CQ108" s="339"/>
      <c r="CR108" s="305"/>
      <c r="CT108" s="341"/>
      <c r="CU108" s="341"/>
      <c r="CV108" s="358"/>
      <c r="CW108" s="343"/>
      <c r="CX108" s="341"/>
      <c r="CY108" s="359"/>
      <c r="CZ108" s="318"/>
      <c r="DA108" s="757"/>
      <c r="DB108" s="763"/>
      <c r="DC108" s="762"/>
      <c r="DD108" s="303"/>
      <c r="DE108" s="339"/>
      <c r="DF108" s="305"/>
      <c r="DG108" s="92"/>
      <c r="DH108" s="737"/>
      <c r="DI108" s="736"/>
      <c r="DK108" s="341"/>
      <c r="DL108" s="341"/>
      <c r="DM108" s="358"/>
      <c r="DN108" s="343"/>
      <c r="DO108" s="341"/>
      <c r="DP108" s="359"/>
      <c r="DQ108" s="318"/>
      <c r="DR108" s="554"/>
      <c r="DS108" s="560"/>
      <c r="DT108" s="559"/>
      <c r="DU108" s="303"/>
      <c r="DV108" s="339"/>
      <c r="DW108" s="318"/>
    </row>
    <row r="109" spans="1:127">
      <c r="A109" s="302"/>
      <c r="C109" s="303"/>
      <c r="D109" s="303"/>
      <c r="E109" s="304"/>
      <c r="F109" s="305"/>
      <c r="G109" s="356"/>
      <c r="H109" s="306"/>
      <c r="I109" s="345"/>
      <c r="K109" s="386"/>
      <c r="L109" s="389"/>
      <c r="M109" s="342"/>
      <c r="N109" s="343"/>
      <c r="O109" s="390"/>
      <c r="P109" s="304"/>
      <c r="Q109" s="364"/>
      <c r="R109" s="391"/>
      <c r="S109" s="309"/>
      <c r="T109" s="310"/>
      <c r="V109" s="389"/>
      <c r="W109" s="389"/>
      <c r="X109" s="358"/>
      <c r="Y109" s="343"/>
      <c r="Z109" s="389"/>
      <c r="AA109" s="359"/>
      <c r="AB109" s="343"/>
      <c r="AC109" s="390"/>
      <c r="AD109" s="339"/>
      <c r="AE109" s="305"/>
      <c r="AF109" s="365"/>
      <c r="AG109" s="371"/>
      <c r="AH109" s="313"/>
      <c r="AJ109" s="341"/>
      <c r="AK109" s="341"/>
      <c r="AL109" s="358"/>
      <c r="AM109" s="343"/>
      <c r="AN109" s="341"/>
      <c r="AO109" s="359"/>
      <c r="AP109" s="318"/>
      <c r="AQ109" s="303"/>
      <c r="AR109" s="339"/>
      <c r="AS109" s="318"/>
      <c r="AT109" s="367"/>
      <c r="AU109" s="368"/>
      <c r="AV109" s="329"/>
      <c r="AX109" s="341"/>
      <c r="AY109" s="341"/>
      <c r="AZ109" s="358"/>
      <c r="BA109" s="343"/>
      <c r="BB109" s="341"/>
      <c r="BC109" s="359"/>
      <c r="BD109" s="318"/>
      <c r="BE109" s="303"/>
      <c r="BF109" s="339"/>
      <c r="BG109" s="318"/>
      <c r="BH109" s="303"/>
      <c r="BI109" s="339"/>
      <c r="BJ109" s="318"/>
      <c r="BK109" s="434"/>
      <c r="BL109" s="440"/>
      <c r="BM109" s="439"/>
      <c r="BO109" s="341"/>
      <c r="BP109" s="341"/>
      <c r="BQ109" s="358"/>
      <c r="BR109" s="343"/>
      <c r="BS109" s="341"/>
      <c r="BT109" s="359"/>
      <c r="BU109" s="318"/>
      <c r="BV109" s="476"/>
      <c r="BW109" s="482"/>
      <c r="BX109" s="481"/>
      <c r="BY109" s="303"/>
      <c r="BZ109" s="339"/>
      <c r="CA109" s="305"/>
      <c r="CB109" s="476"/>
      <c r="CC109" s="482"/>
      <c r="CD109" s="481"/>
      <c r="CF109" s="341"/>
      <c r="CG109" s="441"/>
      <c r="CH109" s="748"/>
      <c r="CI109" s="746"/>
      <c r="CJ109" s="341"/>
      <c r="CK109" s="359"/>
      <c r="CL109" s="318"/>
      <c r="CM109" s="92"/>
      <c r="CN109" s="737"/>
      <c r="CO109" s="736"/>
      <c r="CP109" s="303"/>
      <c r="CQ109" s="339"/>
      <c r="CR109" s="305"/>
      <c r="CT109" s="341"/>
      <c r="CU109" s="341"/>
      <c r="CV109" s="358"/>
      <c r="CW109" s="343"/>
      <c r="CX109" s="341"/>
      <c r="CY109" s="359"/>
      <c r="CZ109" s="318"/>
      <c r="DA109" s="757"/>
      <c r="DB109" s="763"/>
      <c r="DC109" s="762"/>
      <c r="DD109" s="303"/>
      <c r="DE109" s="339"/>
      <c r="DF109" s="305"/>
      <c r="DG109" s="92"/>
      <c r="DH109" s="737"/>
      <c r="DI109" s="736"/>
      <c r="DK109" s="341"/>
      <c r="DL109" s="341"/>
      <c r="DM109" s="358"/>
      <c r="DN109" s="343"/>
      <c r="DO109" s="341"/>
      <c r="DP109" s="359"/>
      <c r="DQ109" s="318"/>
      <c r="DR109" s="554"/>
      <c r="DS109" s="560"/>
      <c r="DT109" s="559"/>
      <c r="DU109" s="303"/>
      <c r="DV109" s="339"/>
      <c r="DW109" s="318"/>
    </row>
    <row r="110" spans="1:127">
      <c r="A110" s="302"/>
      <c r="C110" s="303"/>
      <c r="D110" s="303"/>
      <c r="E110" s="304"/>
      <c r="F110" s="305"/>
      <c r="G110" s="356"/>
      <c r="H110" s="306"/>
      <c r="I110" s="345"/>
      <c r="K110" s="386"/>
      <c r="L110" s="386"/>
      <c r="M110" s="304"/>
      <c r="N110" s="305"/>
      <c r="O110" s="396"/>
      <c r="P110" s="304"/>
      <c r="Q110" s="364"/>
      <c r="R110" s="397"/>
      <c r="S110" s="309"/>
      <c r="T110" s="310"/>
      <c r="U110" s="398"/>
      <c r="V110" s="386"/>
      <c r="W110" s="386"/>
      <c r="X110" s="399"/>
      <c r="Y110" s="305"/>
      <c r="Z110" s="386"/>
      <c r="AA110" s="339"/>
      <c r="AB110" s="305"/>
      <c r="AC110" s="396"/>
      <c r="AD110" s="339"/>
      <c r="AE110" s="305"/>
      <c r="AF110" s="311"/>
      <c r="AG110" s="366"/>
      <c r="AH110" s="313"/>
      <c r="AI110" s="398"/>
      <c r="AJ110" s="303"/>
      <c r="AK110" s="303"/>
      <c r="AL110" s="399"/>
      <c r="AM110" s="305"/>
      <c r="AN110" s="303"/>
      <c r="AO110" s="339"/>
      <c r="AP110" s="364"/>
      <c r="AQ110" s="303"/>
      <c r="AR110" s="339"/>
      <c r="AS110" s="364"/>
      <c r="AT110" s="314"/>
      <c r="AU110" s="368"/>
      <c r="AV110" s="400"/>
      <c r="AX110" s="303"/>
      <c r="AY110" s="303"/>
      <c r="AZ110" s="399"/>
      <c r="BA110" s="305"/>
      <c r="BB110" s="303"/>
      <c r="BC110" s="339"/>
      <c r="BD110" s="364"/>
      <c r="BE110" s="303"/>
      <c r="BF110" s="339"/>
      <c r="BG110" s="364"/>
      <c r="BH110" s="303"/>
      <c r="BI110" s="339"/>
      <c r="BJ110" s="364"/>
      <c r="BK110" s="434"/>
      <c r="BL110" s="440"/>
      <c r="BM110" s="445"/>
      <c r="BO110" s="303"/>
      <c r="BP110" s="303"/>
      <c r="BQ110" s="399"/>
      <c r="BR110" s="305"/>
      <c r="BS110" s="303"/>
      <c r="BT110" s="339"/>
      <c r="BU110" s="364"/>
      <c r="BV110" s="476"/>
      <c r="BW110" s="482"/>
      <c r="BX110" s="488"/>
      <c r="BY110" s="303"/>
      <c r="BZ110" s="339"/>
      <c r="CA110" s="305"/>
      <c r="CB110" s="476"/>
      <c r="CC110" s="482"/>
      <c r="CD110" s="488"/>
      <c r="CF110" s="303"/>
      <c r="CG110" s="434"/>
      <c r="CH110" s="749"/>
      <c r="CI110" s="436"/>
      <c r="CJ110" s="303"/>
      <c r="CK110" s="339"/>
      <c r="CL110" s="364"/>
      <c r="CM110" s="92"/>
      <c r="CN110" s="737"/>
      <c r="CO110" s="743"/>
      <c r="CP110" s="303"/>
      <c r="CQ110" s="339"/>
      <c r="CR110" s="305"/>
      <c r="CT110" s="303"/>
      <c r="CU110" s="303"/>
      <c r="CV110" s="399"/>
      <c r="CW110" s="305"/>
      <c r="CX110" s="303"/>
      <c r="CY110" s="339"/>
      <c r="CZ110" s="364"/>
      <c r="DA110" s="757"/>
      <c r="DB110" s="763"/>
      <c r="DC110" s="769"/>
      <c r="DD110" s="303"/>
      <c r="DE110" s="339"/>
      <c r="DF110" s="305"/>
      <c r="DG110" s="92"/>
      <c r="DH110" s="737"/>
      <c r="DI110" s="743"/>
      <c r="DK110" s="303"/>
      <c r="DL110" s="303"/>
      <c r="DM110" s="399"/>
      <c r="DN110" s="305"/>
      <c r="DO110" s="303"/>
      <c r="DP110" s="339"/>
      <c r="DQ110" s="364"/>
      <c r="DR110" s="554"/>
      <c r="DS110" s="560"/>
      <c r="DT110" s="566"/>
      <c r="DU110" s="303"/>
      <c r="DV110" s="339"/>
      <c r="DW110" s="364"/>
    </row>
    <row r="111" spans="1:127">
      <c r="A111" s="348"/>
      <c r="C111" s="303"/>
      <c r="D111" s="303"/>
      <c r="E111" s="304"/>
      <c r="F111" s="318"/>
      <c r="G111" s="356"/>
      <c r="H111" s="306"/>
      <c r="I111" s="345"/>
      <c r="J111" s="355"/>
      <c r="K111" s="303"/>
      <c r="L111" s="341"/>
      <c r="M111" s="342"/>
      <c r="N111" s="343"/>
      <c r="O111" s="303"/>
      <c r="P111" s="304"/>
      <c r="Q111" s="318"/>
      <c r="R111" s="357"/>
      <c r="S111" s="309"/>
      <c r="T111" s="310"/>
      <c r="V111" s="341"/>
      <c r="W111" s="341"/>
      <c r="X111" s="358"/>
      <c r="Y111" s="343"/>
      <c r="Z111" s="341"/>
      <c r="AA111" s="359"/>
      <c r="AB111" s="343"/>
      <c r="AC111" s="303"/>
      <c r="AD111" s="339"/>
      <c r="AE111" s="318"/>
      <c r="AF111" s="365"/>
      <c r="AG111" s="371"/>
      <c r="AH111" s="326"/>
      <c r="AJ111" s="341"/>
      <c r="AK111" s="341"/>
      <c r="AL111" s="358"/>
      <c r="AM111" s="343"/>
      <c r="AN111" s="341"/>
      <c r="AO111" s="359"/>
      <c r="AP111" s="343"/>
      <c r="AQ111" s="317"/>
      <c r="AR111" s="339"/>
      <c r="AS111" s="305"/>
      <c r="AT111" s="367"/>
      <c r="AU111" s="368"/>
      <c r="AV111" s="316"/>
      <c r="AX111" s="341"/>
      <c r="AY111" s="341"/>
      <c r="AZ111" s="358"/>
      <c r="BA111" s="343"/>
      <c r="BB111" s="341"/>
      <c r="BC111" s="359"/>
      <c r="BD111" s="343"/>
      <c r="BE111" s="317"/>
      <c r="BF111" s="339"/>
      <c r="BG111" s="305"/>
      <c r="BH111" s="317"/>
      <c r="BI111" s="339"/>
      <c r="BJ111" s="305"/>
      <c r="BK111" s="437"/>
      <c r="BL111" s="440"/>
      <c r="BM111" s="436"/>
      <c r="BO111" s="341"/>
      <c r="BP111" s="341"/>
      <c r="BQ111" s="358"/>
      <c r="BR111" s="343"/>
      <c r="BS111" s="341"/>
      <c r="BT111" s="359"/>
      <c r="BU111" s="343"/>
      <c r="BV111" s="479"/>
      <c r="BW111" s="482"/>
      <c r="BX111" s="478"/>
      <c r="BY111" s="317"/>
      <c r="BZ111" s="339"/>
      <c r="CA111" s="305"/>
      <c r="CB111" s="479"/>
      <c r="CC111" s="482"/>
      <c r="CD111" s="478"/>
      <c r="CF111" s="341"/>
      <c r="CG111" s="441"/>
      <c r="CH111" s="748"/>
      <c r="CI111" s="746"/>
      <c r="CJ111" s="341"/>
      <c r="CK111" s="359"/>
      <c r="CL111" s="343"/>
      <c r="CM111" s="53"/>
      <c r="CN111" s="737"/>
      <c r="CO111" s="735"/>
      <c r="CP111" s="317"/>
      <c r="CQ111" s="339"/>
      <c r="CR111" s="305"/>
      <c r="CT111" s="341"/>
      <c r="CU111" s="341"/>
      <c r="CV111" s="358"/>
      <c r="CW111" s="343"/>
      <c r="CX111" s="341"/>
      <c r="CY111" s="359"/>
      <c r="CZ111" s="343"/>
      <c r="DA111" s="760"/>
      <c r="DB111" s="763"/>
      <c r="DC111" s="759"/>
      <c r="DD111" s="317"/>
      <c r="DE111" s="339"/>
      <c r="DF111" s="305"/>
      <c r="DG111" s="53"/>
      <c r="DH111" s="737"/>
      <c r="DI111" s="735"/>
      <c r="DK111" s="341"/>
      <c r="DL111" s="341"/>
      <c r="DM111" s="358"/>
      <c r="DN111" s="343"/>
      <c r="DO111" s="341"/>
      <c r="DP111" s="359"/>
      <c r="DQ111" s="343"/>
      <c r="DR111" s="557"/>
      <c r="DS111" s="560"/>
      <c r="DT111" s="556"/>
      <c r="DU111" s="317"/>
      <c r="DV111" s="339"/>
      <c r="DW111" s="305"/>
    </row>
    <row r="112" spans="1:127">
      <c r="A112" s="302"/>
      <c r="C112" s="303"/>
      <c r="D112" s="303"/>
      <c r="E112" s="304"/>
      <c r="F112" s="318"/>
      <c r="G112" s="347"/>
      <c r="H112" s="306"/>
      <c r="I112" s="345"/>
      <c r="J112" s="355"/>
      <c r="K112" s="303"/>
      <c r="L112" s="341"/>
      <c r="M112" s="342"/>
      <c r="N112" s="343"/>
      <c r="O112" s="317"/>
      <c r="P112" s="304"/>
      <c r="Q112" s="305"/>
      <c r="R112" s="357"/>
      <c r="S112" s="309"/>
      <c r="T112" s="310"/>
      <c r="V112" s="341"/>
      <c r="W112" s="341"/>
      <c r="X112" s="358"/>
      <c r="Y112" s="343"/>
      <c r="Z112" s="341"/>
      <c r="AA112" s="359"/>
      <c r="AB112" s="343"/>
      <c r="AC112" s="303"/>
      <c r="AD112" s="339"/>
      <c r="AE112" s="305"/>
      <c r="AF112" s="365"/>
      <c r="AG112" s="366"/>
      <c r="AH112" s="352"/>
      <c r="AJ112" s="341"/>
      <c r="AK112" s="341"/>
      <c r="AL112" s="358"/>
      <c r="AM112" s="343"/>
      <c r="AN112" s="341"/>
      <c r="AO112" s="359"/>
      <c r="AP112" s="343"/>
      <c r="AQ112" s="303"/>
      <c r="AR112" s="339"/>
      <c r="AS112" s="318"/>
      <c r="AT112" s="367"/>
      <c r="AU112" s="368"/>
      <c r="AV112" s="329"/>
      <c r="AX112" s="341"/>
      <c r="AY112" s="341"/>
      <c r="AZ112" s="358"/>
      <c r="BA112" s="343"/>
      <c r="BB112" s="341"/>
      <c r="BC112" s="359"/>
      <c r="BD112" s="343"/>
      <c r="BE112" s="303"/>
      <c r="BF112" s="339"/>
      <c r="BG112" s="318"/>
      <c r="BH112" s="303"/>
      <c r="BI112" s="339"/>
      <c r="BJ112" s="318"/>
      <c r="BK112" s="434"/>
      <c r="BL112" s="440"/>
      <c r="BM112" s="439"/>
      <c r="BO112" s="341"/>
      <c r="BP112" s="341"/>
      <c r="BQ112" s="358"/>
      <c r="BR112" s="343"/>
      <c r="BS112" s="341"/>
      <c r="BT112" s="359"/>
      <c r="BU112" s="343"/>
      <c r="BV112" s="476"/>
      <c r="BW112" s="482"/>
      <c r="BX112" s="481"/>
      <c r="BY112" s="303"/>
      <c r="BZ112" s="339"/>
      <c r="CA112" s="305"/>
      <c r="CB112" s="476"/>
      <c r="CC112" s="482"/>
      <c r="CD112" s="481"/>
      <c r="CF112" s="341"/>
      <c r="CG112" s="441"/>
      <c r="CH112" s="748"/>
      <c r="CI112" s="746"/>
      <c r="CJ112" s="341"/>
      <c r="CK112" s="359"/>
      <c r="CL112" s="343"/>
      <c r="CM112" s="92"/>
      <c r="CN112" s="737"/>
      <c r="CO112" s="736"/>
      <c r="CP112" s="303"/>
      <c r="CQ112" s="339"/>
      <c r="CR112" s="305"/>
      <c r="CT112" s="341"/>
      <c r="CU112" s="341"/>
      <c r="CV112" s="358"/>
      <c r="CW112" s="343"/>
      <c r="CX112" s="341"/>
      <c r="CY112" s="359"/>
      <c r="CZ112" s="343"/>
      <c r="DA112" s="757"/>
      <c r="DB112" s="763"/>
      <c r="DC112" s="762"/>
      <c r="DD112" s="303"/>
      <c r="DE112" s="339"/>
      <c r="DF112" s="305"/>
      <c r="DG112" s="92"/>
      <c r="DH112" s="737"/>
      <c r="DI112" s="736"/>
      <c r="DK112" s="341"/>
      <c r="DL112" s="341"/>
      <c r="DM112" s="358"/>
      <c r="DN112" s="343"/>
      <c r="DO112" s="341"/>
      <c r="DP112" s="359"/>
      <c r="DQ112" s="343"/>
      <c r="DR112" s="554"/>
      <c r="DS112" s="560"/>
      <c r="DT112" s="559"/>
      <c r="DU112" s="303"/>
      <c r="DV112" s="339"/>
      <c r="DW112" s="318"/>
    </row>
    <row r="113" spans="1:127">
      <c r="A113" s="302"/>
      <c r="C113" s="303"/>
      <c r="D113" s="303"/>
      <c r="E113" s="304"/>
      <c r="F113" s="305"/>
      <c r="G113" s="356"/>
      <c r="H113" s="306"/>
      <c r="I113" s="345"/>
      <c r="J113" s="355"/>
      <c r="K113" s="303"/>
      <c r="L113" s="341"/>
      <c r="M113" s="342"/>
      <c r="N113" s="343"/>
      <c r="O113" s="303"/>
      <c r="P113" s="304"/>
      <c r="Q113" s="318"/>
      <c r="R113" s="357"/>
      <c r="S113" s="309"/>
      <c r="T113" s="323"/>
      <c r="V113" s="341"/>
      <c r="W113" s="341"/>
      <c r="X113" s="358"/>
      <c r="Y113" s="343"/>
      <c r="Z113" s="341"/>
      <c r="AA113" s="359"/>
      <c r="AB113" s="343"/>
      <c r="AC113" s="317"/>
      <c r="AD113" s="339"/>
      <c r="AE113" s="305"/>
      <c r="AF113" s="365"/>
      <c r="AG113" s="363"/>
      <c r="AH113" s="313"/>
      <c r="AJ113" s="341"/>
      <c r="AK113" s="341"/>
      <c r="AL113" s="358"/>
      <c r="AM113" s="343"/>
      <c r="AN113" s="341"/>
      <c r="AO113" s="359"/>
      <c r="AP113" s="343"/>
      <c r="AQ113" s="303"/>
      <c r="AR113" s="339"/>
      <c r="AS113" s="305"/>
      <c r="AT113" s="367"/>
      <c r="AU113" s="368"/>
      <c r="AV113" s="354"/>
      <c r="AX113" s="341"/>
      <c r="AY113" s="341"/>
      <c r="AZ113" s="358"/>
      <c r="BA113" s="343"/>
      <c r="BB113" s="341"/>
      <c r="BC113" s="359"/>
      <c r="BD113" s="343"/>
      <c r="BE113" s="303"/>
      <c r="BF113" s="339"/>
      <c r="BG113" s="305"/>
      <c r="BH113" s="303"/>
      <c r="BI113" s="339"/>
      <c r="BJ113" s="305"/>
      <c r="BK113" s="434"/>
      <c r="BL113" s="440"/>
      <c r="BM113" s="436"/>
      <c r="BO113" s="341"/>
      <c r="BP113" s="341"/>
      <c r="BQ113" s="358"/>
      <c r="BR113" s="343"/>
      <c r="BS113" s="341"/>
      <c r="BT113" s="359"/>
      <c r="BU113" s="343"/>
      <c r="BV113" s="476"/>
      <c r="BW113" s="482"/>
      <c r="BX113" s="478"/>
      <c r="BY113" s="303"/>
      <c r="BZ113" s="339"/>
      <c r="CA113" s="305"/>
      <c r="CB113" s="476"/>
      <c r="CC113" s="482"/>
      <c r="CD113" s="478"/>
      <c r="CF113" s="341"/>
      <c r="CG113" s="441"/>
      <c r="CH113" s="748"/>
      <c r="CI113" s="746"/>
      <c r="CJ113" s="341"/>
      <c r="CK113" s="359"/>
      <c r="CL113" s="343"/>
      <c r="CM113" s="92"/>
      <c r="CN113" s="737"/>
      <c r="CO113" s="735"/>
      <c r="CP113" s="303"/>
      <c r="CQ113" s="339"/>
      <c r="CR113" s="305"/>
      <c r="CT113" s="341"/>
      <c r="CU113" s="341"/>
      <c r="CV113" s="358"/>
      <c r="CW113" s="343"/>
      <c r="CX113" s="341"/>
      <c r="CY113" s="359"/>
      <c r="CZ113" s="343"/>
      <c r="DA113" s="757"/>
      <c r="DB113" s="763"/>
      <c r="DC113" s="759"/>
      <c r="DD113" s="303"/>
      <c r="DE113" s="339"/>
      <c r="DF113" s="305"/>
      <c r="DG113" s="92"/>
      <c r="DH113" s="737"/>
      <c r="DI113" s="735"/>
      <c r="DK113" s="341"/>
      <c r="DL113" s="341"/>
      <c r="DM113" s="358"/>
      <c r="DN113" s="343"/>
      <c r="DO113" s="341"/>
      <c r="DP113" s="359"/>
      <c r="DQ113" s="343"/>
      <c r="DR113" s="554"/>
      <c r="DS113" s="560"/>
      <c r="DT113" s="556"/>
      <c r="DU113" s="303"/>
      <c r="DV113" s="339"/>
      <c r="DW113" s="305"/>
    </row>
    <row r="114" spans="1:127">
      <c r="A114" s="302"/>
      <c r="C114" s="303"/>
      <c r="D114" s="303"/>
      <c r="E114" s="304"/>
      <c r="F114" s="318"/>
      <c r="G114" s="347"/>
      <c r="H114" s="306"/>
      <c r="I114" s="345"/>
      <c r="J114" s="355"/>
      <c r="K114" s="303"/>
      <c r="L114" s="303"/>
      <c r="M114" s="342"/>
      <c r="N114" s="343"/>
      <c r="O114" s="341"/>
      <c r="P114" s="304"/>
      <c r="Q114" s="305"/>
      <c r="R114" s="357"/>
      <c r="S114" s="309"/>
      <c r="T114" s="350"/>
      <c r="V114" s="341"/>
      <c r="W114" s="341"/>
      <c r="X114" s="358"/>
      <c r="Y114" s="343"/>
      <c r="Z114" s="341"/>
      <c r="AA114" s="359"/>
      <c r="AB114" s="343"/>
      <c r="AC114" s="303"/>
      <c r="AD114" s="339"/>
      <c r="AE114" s="318"/>
      <c r="AF114" s="365"/>
      <c r="AG114" s="371"/>
      <c r="AH114" s="313"/>
      <c r="AJ114" s="341"/>
      <c r="AK114" s="341"/>
      <c r="AL114" s="358"/>
      <c r="AM114" s="343"/>
      <c r="AN114" s="341"/>
      <c r="AO114" s="359"/>
      <c r="AP114" s="343"/>
      <c r="AQ114" s="303"/>
      <c r="AR114" s="339"/>
      <c r="AS114" s="318"/>
      <c r="AT114" s="367"/>
      <c r="AU114" s="368"/>
      <c r="AV114" s="316"/>
      <c r="AX114" s="341"/>
      <c r="AY114" s="341"/>
      <c r="AZ114" s="358"/>
      <c r="BA114" s="343"/>
      <c r="BB114" s="341"/>
      <c r="BC114" s="359"/>
      <c r="BD114" s="343"/>
      <c r="BE114" s="303"/>
      <c r="BF114" s="339"/>
      <c r="BG114" s="318"/>
      <c r="BH114" s="303"/>
      <c r="BI114" s="339"/>
      <c r="BJ114" s="318"/>
      <c r="BK114" s="434"/>
      <c r="BL114" s="440"/>
      <c r="BM114" s="439"/>
      <c r="BO114" s="341"/>
      <c r="BP114" s="341"/>
      <c r="BQ114" s="358"/>
      <c r="BR114" s="343"/>
      <c r="BS114" s="341"/>
      <c r="BT114" s="359"/>
      <c r="BU114" s="343"/>
      <c r="BV114" s="476"/>
      <c r="BW114" s="482"/>
      <c r="BX114" s="481"/>
      <c r="BY114" s="303"/>
      <c r="BZ114" s="339"/>
      <c r="CA114" s="305"/>
      <c r="CB114" s="476"/>
      <c r="CC114" s="482"/>
      <c r="CD114" s="481"/>
      <c r="CF114" s="341"/>
      <c r="CG114" s="441"/>
      <c r="CH114" s="748"/>
      <c r="CI114" s="746"/>
      <c r="CJ114" s="341"/>
      <c r="CK114" s="359"/>
      <c r="CL114" s="343"/>
      <c r="CM114" s="92"/>
      <c r="CN114" s="737"/>
      <c r="CO114" s="736"/>
      <c r="CP114" s="303"/>
      <c r="CQ114" s="339"/>
      <c r="CR114" s="305"/>
      <c r="CT114" s="341"/>
      <c r="CU114" s="341"/>
      <c r="CV114" s="358"/>
      <c r="CW114" s="343"/>
      <c r="CX114" s="341"/>
      <c r="CY114" s="359"/>
      <c r="CZ114" s="343"/>
      <c r="DA114" s="757"/>
      <c r="DB114" s="763"/>
      <c r="DC114" s="762"/>
      <c r="DD114" s="303"/>
      <c r="DE114" s="339"/>
      <c r="DF114" s="305"/>
      <c r="DG114" s="92"/>
      <c r="DH114" s="737"/>
      <c r="DI114" s="736"/>
      <c r="DK114" s="341"/>
      <c r="DL114" s="341"/>
      <c r="DM114" s="358"/>
      <c r="DN114" s="343"/>
      <c r="DO114" s="341"/>
      <c r="DP114" s="359"/>
      <c r="DQ114" s="343"/>
      <c r="DR114" s="554"/>
      <c r="DS114" s="560"/>
      <c r="DT114" s="559"/>
      <c r="DU114" s="303"/>
      <c r="DV114" s="339"/>
      <c r="DW114" s="318"/>
    </row>
    <row r="115" spans="1:127">
      <c r="A115" s="302"/>
      <c r="C115" s="303"/>
      <c r="D115" s="303"/>
      <c r="E115" s="304"/>
      <c r="F115" s="305"/>
      <c r="G115" s="356"/>
      <c r="H115" s="306"/>
      <c r="I115" s="345"/>
      <c r="J115" s="355"/>
      <c r="K115" s="303"/>
      <c r="L115" s="303"/>
      <c r="M115" s="342"/>
      <c r="N115" s="343"/>
      <c r="O115" s="303"/>
      <c r="P115" s="304"/>
      <c r="Q115" s="305"/>
      <c r="R115" s="357"/>
      <c r="S115" s="309"/>
      <c r="T115" s="350"/>
      <c r="V115" s="341"/>
      <c r="W115" s="341"/>
      <c r="X115" s="358"/>
      <c r="Y115" s="343"/>
      <c r="Z115" s="341"/>
      <c r="AA115" s="359"/>
      <c r="AB115" s="343"/>
      <c r="AC115" s="303"/>
      <c r="AD115" s="339"/>
      <c r="AE115" s="318"/>
      <c r="AF115" s="365"/>
      <c r="AG115" s="371"/>
      <c r="AH115" s="326"/>
      <c r="AJ115" s="341"/>
      <c r="AK115" s="341"/>
      <c r="AL115" s="358"/>
      <c r="AM115" s="343"/>
      <c r="AN115" s="341"/>
      <c r="AO115" s="359"/>
      <c r="AP115" s="343"/>
      <c r="AQ115" s="317"/>
      <c r="AR115" s="339"/>
      <c r="AS115" s="305"/>
      <c r="AT115" s="367"/>
      <c r="AU115" s="368"/>
      <c r="AV115" s="316"/>
      <c r="AX115" s="341"/>
      <c r="AY115" s="341"/>
      <c r="AZ115" s="358"/>
      <c r="BA115" s="343"/>
      <c r="BB115" s="341"/>
      <c r="BC115" s="359"/>
      <c r="BD115" s="343"/>
      <c r="BE115" s="317"/>
      <c r="BF115" s="339"/>
      <c r="BG115" s="305"/>
      <c r="BH115" s="317"/>
      <c r="BI115" s="339"/>
      <c r="BJ115" s="305"/>
      <c r="BK115" s="437"/>
      <c r="BL115" s="440"/>
      <c r="BM115" s="436"/>
      <c r="BO115" s="341"/>
      <c r="BP115" s="341"/>
      <c r="BQ115" s="358"/>
      <c r="BR115" s="343"/>
      <c r="BS115" s="341"/>
      <c r="BT115" s="359"/>
      <c r="BU115" s="343"/>
      <c r="BV115" s="479"/>
      <c r="BW115" s="482"/>
      <c r="BX115" s="478"/>
      <c r="BY115" s="317"/>
      <c r="BZ115" s="339"/>
      <c r="CA115" s="305"/>
      <c r="CB115" s="479"/>
      <c r="CC115" s="482"/>
      <c r="CD115" s="478"/>
      <c r="CF115" s="341"/>
      <c r="CG115" s="441"/>
      <c r="CH115" s="748"/>
      <c r="CI115" s="746"/>
      <c r="CJ115" s="341"/>
      <c r="CK115" s="359"/>
      <c r="CL115" s="343"/>
      <c r="CM115" s="53"/>
      <c r="CN115" s="737"/>
      <c r="CO115" s="735"/>
      <c r="CP115" s="317"/>
      <c r="CQ115" s="339"/>
      <c r="CR115" s="305"/>
      <c r="CT115" s="341"/>
      <c r="CU115" s="341"/>
      <c r="CV115" s="358"/>
      <c r="CW115" s="343"/>
      <c r="CX115" s="341"/>
      <c r="CY115" s="359"/>
      <c r="CZ115" s="343"/>
      <c r="DA115" s="760"/>
      <c r="DB115" s="763"/>
      <c r="DC115" s="759"/>
      <c r="DD115" s="317"/>
      <c r="DE115" s="339"/>
      <c r="DF115" s="305"/>
      <c r="DG115" s="53"/>
      <c r="DH115" s="737"/>
      <c r="DI115" s="735"/>
      <c r="DK115" s="341"/>
      <c r="DL115" s="341"/>
      <c r="DM115" s="358"/>
      <c r="DN115" s="343"/>
      <c r="DO115" s="341"/>
      <c r="DP115" s="359"/>
      <c r="DQ115" s="343"/>
      <c r="DR115" s="557"/>
      <c r="DS115" s="560"/>
      <c r="DT115" s="556"/>
      <c r="DU115" s="317"/>
      <c r="DV115" s="339"/>
      <c r="DW115" s="305"/>
    </row>
    <row r="116" spans="1:127">
      <c r="A116" s="302"/>
      <c r="C116" s="303"/>
      <c r="D116" s="303"/>
      <c r="E116" s="304"/>
      <c r="F116" s="305"/>
      <c r="G116" s="356"/>
      <c r="H116" s="306"/>
      <c r="I116" s="345"/>
      <c r="J116" s="355"/>
      <c r="K116" s="303"/>
      <c r="L116" s="341"/>
      <c r="M116" s="342"/>
      <c r="N116" s="343"/>
      <c r="O116" s="303"/>
      <c r="P116" s="304"/>
      <c r="Q116" s="318"/>
      <c r="R116" s="357"/>
      <c r="S116" s="309"/>
      <c r="T116" s="310"/>
      <c r="V116" s="341"/>
      <c r="W116" s="341"/>
      <c r="X116" s="358"/>
      <c r="Y116" s="343"/>
      <c r="Z116" s="341"/>
      <c r="AA116" s="359"/>
      <c r="AB116" s="343"/>
      <c r="AC116" s="317"/>
      <c r="AD116" s="339"/>
      <c r="AE116" s="305"/>
      <c r="AF116" s="365"/>
      <c r="AG116" s="371"/>
      <c r="AH116" s="313"/>
      <c r="AJ116" s="341"/>
      <c r="AK116" s="341"/>
      <c r="AL116" s="358"/>
      <c r="AM116" s="343"/>
      <c r="AN116" s="341"/>
      <c r="AO116" s="359"/>
      <c r="AP116" s="343"/>
      <c r="AQ116" s="303"/>
      <c r="AR116" s="339"/>
      <c r="AS116" s="318"/>
      <c r="AT116" s="367"/>
      <c r="AU116" s="368"/>
      <c r="AV116" s="329"/>
      <c r="AX116" s="341"/>
      <c r="AY116" s="341"/>
      <c r="AZ116" s="358"/>
      <c r="BA116" s="343"/>
      <c r="BB116" s="341"/>
      <c r="BC116" s="359"/>
      <c r="BD116" s="343"/>
      <c r="BE116" s="303"/>
      <c r="BF116" s="339"/>
      <c r="BG116" s="318"/>
      <c r="BH116" s="303"/>
      <c r="BI116" s="339"/>
      <c r="BJ116" s="318"/>
      <c r="BK116" s="434"/>
      <c r="BL116" s="440"/>
      <c r="BM116" s="439"/>
      <c r="BO116" s="341"/>
      <c r="BP116" s="341"/>
      <c r="BQ116" s="358"/>
      <c r="BR116" s="343"/>
      <c r="BS116" s="341"/>
      <c r="BT116" s="359"/>
      <c r="BU116" s="343"/>
      <c r="BV116" s="476"/>
      <c r="BW116" s="482"/>
      <c r="BX116" s="481"/>
      <c r="BY116" s="303"/>
      <c r="BZ116" s="339"/>
      <c r="CA116" s="305"/>
      <c r="CB116" s="476"/>
      <c r="CC116" s="482"/>
      <c r="CD116" s="481"/>
      <c r="CF116" s="341"/>
      <c r="CG116" s="441"/>
      <c r="CH116" s="748"/>
      <c r="CI116" s="746"/>
      <c r="CJ116" s="341"/>
      <c r="CK116" s="359"/>
      <c r="CL116" s="343"/>
      <c r="CM116" s="92"/>
      <c r="CN116" s="737"/>
      <c r="CO116" s="736"/>
      <c r="CP116" s="303"/>
      <c r="CQ116" s="339"/>
      <c r="CR116" s="305"/>
      <c r="CT116" s="341"/>
      <c r="CU116" s="341"/>
      <c r="CV116" s="358"/>
      <c r="CW116" s="343"/>
      <c r="CX116" s="341"/>
      <c r="CY116" s="359"/>
      <c r="CZ116" s="343"/>
      <c r="DA116" s="757"/>
      <c r="DB116" s="763"/>
      <c r="DC116" s="762"/>
      <c r="DD116" s="303"/>
      <c r="DE116" s="339"/>
      <c r="DF116" s="305"/>
      <c r="DG116" s="92"/>
      <c r="DH116" s="737"/>
      <c r="DI116" s="736"/>
      <c r="DK116" s="341"/>
      <c r="DL116" s="341"/>
      <c r="DM116" s="358"/>
      <c r="DN116" s="343"/>
      <c r="DO116" s="341"/>
      <c r="DP116" s="359"/>
      <c r="DQ116" s="343"/>
      <c r="DR116" s="554"/>
      <c r="DS116" s="560"/>
      <c r="DT116" s="559"/>
      <c r="DU116" s="303"/>
      <c r="DV116" s="339"/>
      <c r="DW116" s="318"/>
    </row>
    <row r="117" spans="1:127">
      <c r="A117" s="302"/>
      <c r="C117" s="303"/>
      <c r="D117" s="303"/>
      <c r="E117" s="304"/>
      <c r="F117" s="305"/>
      <c r="G117" s="356"/>
      <c r="H117" s="306"/>
      <c r="I117" s="345"/>
      <c r="J117" s="355"/>
      <c r="K117" s="303"/>
      <c r="L117" s="341"/>
      <c r="M117" s="342"/>
      <c r="N117" s="343"/>
      <c r="O117" s="317"/>
      <c r="P117" s="304"/>
      <c r="Q117" s="305"/>
      <c r="R117" s="357"/>
      <c r="S117" s="309"/>
      <c r="T117" s="310"/>
      <c r="V117" s="341"/>
      <c r="W117" s="341"/>
      <c r="X117" s="358"/>
      <c r="Y117" s="343"/>
      <c r="Z117" s="341"/>
      <c r="AA117" s="359"/>
      <c r="AB117" s="343"/>
      <c r="AC117" s="303"/>
      <c r="AD117" s="339"/>
      <c r="AE117" s="318"/>
      <c r="AF117" s="365"/>
      <c r="AG117" s="371"/>
      <c r="AH117" s="326"/>
      <c r="AJ117" s="341"/>
      <c r="AK117" s="341"/>
      <c r="AL117" s="358"/>
      <c r="AM117" s="343"/>
      <c r="AN117" s="341"/>
      <c r="AO117" s="359"/>
      <c r="AP117" s="343"/>
      <c r="AQ117" s="303"/>
      <c r="AR117" s="339"/>
      <c r="AS117" s="305"/>
      <c r="AT117" s="367"/>
      <c r="AU117" s="368"/>
      <c r="AV117" s="354"/>
      <c r="AX117" s="341"/>
      <c r="AY117" s="341"/>
      <c r="AZ117" s="358"/>
      <c r="BA117" s="343"/>
      <c r="BB117" s="341"/>
      <c r="BC117" s="359"/>
      <c r="BD117" s="343"/>
      <c r="BE117" s="303"/>
      <c r="BF117" s="339"/>
      <c r="BG117" s="305"/>
      <c r="BH117" s="303"/>
      <c r="BI117" s="339"/>
      <c r="BJ117" s="305"/>
      <c r="BK117" s="434"/>
      <c r="BL117" s="440"/>
      <c r="BM117" s="436"/>
      <c r="BO117" s="341"/>
      <c r="BP117" s="341"/>
      <c r="BQ117" s="358"/>
      <c r="BR117" s="343"/>
      <c r="BS117" s="341"/>
      <c r="BT117" s="359"/>
      <c r="BU117" s="343"/>
      <c r="BV117" s="476"/>
      <c r="BW117" s="482"/>
      <c r="BX117" s="478"/>
      <c r="BY117" s="303"/>
      <c r="BZ117" s="339"/>
      <c r="CA117" s="305"/>
      <c r="CB117" s="476"/>
      <c r="CC117" s="482"/>
      <c r="CD117" s="478"/>
      <c r="CF117" s="341"/>
      <c r="CG117" s="441"/>
      <c r="CH117" s="748"/>
      <c r="CI117" s="746"/>
      <c r="CJ117" s="341"/>
      <c r="CK117" s="359"/>
      <c r="CL117" s="343"/>
      <c r="CM117" s="92"/>
      <c r="CN117" s="737"/>
      <c r="CO117" s="735"/>
      <c r="CP117" s="303"/>
      <c r="CQ117" s="339"/>
      <c r="CR117" s="305"/>
      <c r="CT117" s="341"/>
      <c r="CU117" s="341"/>
      <c r="CV117" s="358"/>
      <c r="CW117" s="343"/>
      <c r="CX117" s="341"/>
      <c r="CY117" s="359"/>
      <c r="CZ117" s="343"/>
      <c r="DA117" s="757"/>
      <c r="DB117" s="763"/>
      <c r="DC117" s="759"/>
      <c r="DD117" s="303"/>
      <c r="DE117" s="339"/>
      <c r="DF117" s="305"/>
      <c r="DG117" s="92"/>
      <c r="DH117" s="737"/>
      <c r="DI117" s="735"/>
      <c r="DK117" s="341"/>
      <c r="DL117" s="341"/>
      <c r="DM117" s="358"/>
      <c r="DN117" s="343"/>
      <c r="DO117" s="341"/>
      <c r="DP117" s="359"/>
      <c r="DQ117" s="343"/>
      <c r="DR117" s="554"/>
      <c r="DS117" s="560"/>
      <c r="DT117" s="556"/>
      <c r="DU117" s="303"/>
      <c r="DV117" s="339"/>
      <c r="DW117" s="305"/>
    </row>
    <row r="118" spans="1:127">
      <c r="A118" s="302"/>
      <c r="C118" s="303"/>
      <c r="D118" s="303"/>
      <c r="E118" s="304"/>
      <c r="F118" s="305"/>
      <c r="G118" s="356"/>
      <c r="H118" s="306"/>
      <c r="I118" s="345"/>
      <c r="J118" s="355"/>
      <c r="K118" s="303"/>
      <c r="L118" s="341"/>
      <c r="M118" s="342"/>
      <c r="N118" s="343"/>
      <c r="O118" s="303"/>
      <c r="P118" s="304"/>
      <c r="Q118" s="318"/>
      <c r="R118" s="357"/>
      <c r="S118" s="309"/>
      <c r="T118" s="323"/>
      <c r="V118" s="341"/>
      <c r="W118" s="341"/>
      <c r="X118" s="358"/>
      <c r="Y118" s="343"/>
      <c r="Z118" s="341"/>
      <c r="AA118" s="359"/>
      <c r="AB118" s="343"/>
      <c r="AC118" s="303"/>
      <c r="AD118" s="339"/>
      <c r="AE118" s="305"/>
      <c r="AF118" s="365"/>
      <c r="AG118" s="371"/>
      <c r="AH118" s="352"/>
      <c r="AJ118" s="341"/>
      <c r="AK118" s="341"/>
      <c r="AL118" s="358"/>
      <c r="AM118" s="343"/>
      <c r="AN118" s="341"/>
      <c r="AO118" s="359"/>
      <c r="AP118" s="343"/>
      <c r="AQ118" s="303"/>
      <c r="AR118" s="339"/>
      <c r="AS118" s="318"/>
      <c r="AT118" s="367"/>
      <c r="AU118" s="368"/>
      <c r="AV118" s="316"/>
      <c r="AX118" s="341"/>
      <c r="AY118" s="341"/>
      <c r="AZ118" s="358"/>
      <c r="BA118" s="343"/>
      <c r="BB118" s="341"/>
      <c r="BC118" s="359"/>
      <c r="BD118" s="343"/>
      <c r="BE118" s="303"/>
      <c r="BF118" s="339"/>
      <c r="BG118" s="318"/>
      <c r="BH118" s="303"/>
      <c r="BI118" s="339"/>
      <c r="BJ118" s="318"/>
      <c r="BK118" s="434"/>
      <c r="BL118" s="440"/>
      <c r="BM118" s="439"/>
      <c r="BO118" s="341"/>
      <c r="BP118" s="341"/>
      <c r="BQ118" s="358"/>
      <c r="BR118" s="343"/>
      <c r="BS118" s="341"/>
      <c r="BT118" s="359"/>
      <c r="BU118" s="343"/>
      <c r="BV118" s="476"/>
      <c r="BW118" s="482"/>
      <c r="BX118" s="481"/>
      <c r="BY118" s="303"/>
      <c r="BZ118" s="339"/>
      <c r="CA118" s="305"/>
      <c r="CB118" s="476"/>
      <c r="CC118" s="482"/>
      <c r="CD118" s="481"/>
      <c r="CF118" s="341"/>
      <c r="CG118" s="441"/>
      <c r="CH118" s="748"/>
      <c r="CI118" s="746"/>
      <c r="CJ118" s="341"/>
      <c r="CK118" s="359"/>
      <c r="CL118" s="343"/>
      <c r="CM118" s="92"/>
      <c r="CN118" s="737"/>
      <c r="CO118" s="736"/>
      <c r="CP118" s="303"/>
      <c r="CQ118" s="339"/>
      <c r="CR118" s="305"/>
      <c r="CT118" s="341"/>
      <c r="CU118" s="341"/>
      <c r="CV118" s="358"/>
      <c r="CW118" s="343"/>
      <c r="CX118" s="341"/>
      <c r="CY118" s="359"/>
      <c r="CZ118" s="343"/>
      <c r="DA118" s="757"/>
      <c r="DB118" s="763"/>
      <c r="DC118" s="762"/>
      <c r="DD118" s="303"/>
      <c r="DE118" s="339"/>
      <c r="DF118" s="305"/>
      <c r="DG118" s="92"/>
      <c r="DH118" s="737"/>
      <c r="DI118" s="736"/>
      <c r="DK118" s="341"/>
      <c r="DL118" s="341"/>
      <c r="DM118" s="358"/>
      <c r="DN118" s="343"/>
      <c r="DO118" s="341"/>
      <c r="DP118" s="359"/>
      <c r="DQ118" s="343"/>
      <c r="DR118" s="554"/>
      <c r="DS118" s="560"/>
      <c r="DT118" s="559"/>
      <c r="DU118" s="303"/>
      <c r="DV118" s="339"/>
      <c r="DW118" s="318"/>
    </row>
    <row r="119" spans="1:127">
      <c r="A119" s="302"/>
      <c r="C119" s="303"/>
      <c r="D119" s="303"/>
      <c r="E119" s="304"/>
      <c r="F119" s="305"/>
      <c r="G119" s="356"/>
      <c r="H119" s="306"/>
      <c r="I119" s="345"/>
      <c r="J119" s="355"/>
      <c r="K119" s="303"/>
      <c r="L119" s="341"/>
      <c r="M119" s="342"/>
      <c r="N119" s="343"/>
      <c r="O119" s="303"/>
      <c r="P119" s="304"/>
      <c r="Q119" s="305"/>
      <c r="R119" s="357"/>
      <c r="S119" s="309"/>
      <c r="T119" s="350"/>
      <c r="V119" s="341"/>
      <c r="W119" s="341"/>
      <c r="X119" s="358"/>
      <c r="Y119" s="343"/>
      <c r="Z119" s="341"/>
      <c r="AA119" s="359"/>
      <c r="AB119" s="343"/>
      <c r="AC119" s="317"/>
      <c r="AD119" s="339"/>
      <c r="AE119" s="305"/>
      <c r="AF119" s="365"/>
      <c r="AG119" s="371"/>
      <c r="AH119" s="313"/>
      <c r="AJ119" s="341"/>
      <c r="AK119" s="341"/>
      <c r="AL119" s="358"/>
      <c r="AM119" s="343"/>
      <c r="AN119" s="341"/>
      <c r="AO119" s="359"/>
      <c r="AP119" s="343"/>
      <c r="AQ119" s="317"/>
      <c r="AR119" s="339"/>
      <c r="AS119" s="305"/>
      <c r="AT119" s="367"/>
      <c r="AU119" s="368"/>
      <c r="AV119" s="316"/>
      <c r="AX119" s="341"/>
      <c r="AY119" s="341"/>
      <c r="AZ119" s="358"/>
      <c r="BA119" s="343"/>
      <c r="BB119" s="341"/>
      <c r="BC119" s="359"/>
      <c r="BD119" s="343"/>
      <c r="BE119" s="317"/>
      <c r="BF119" s="339"/>
      <c r="BG119" s="305"/>
      <c r="BH119" s="317"/>
      <c r="BI119" s="339"/>
      <c r="BJ119" s="305"/>
      <c r="BK119" s="437"/>
      <c r="BL119" s="440"/>
      <c r="BM119" s="436"/>
      <c r="BO119" s="341"/>
      <c r="BP119" s="341"/>
      <c r="BQ119" s="358"/>
      <c r="BR119" s="343"/>
      <c r="BS119" s="341"/>
      <c r="BT119" s="359"/>
      <c r="BU119" s="343"/>
      <c r="BV119" s="479"/>
      <c r="BW119" s="482"/>
      <c r="BX119" s="478"/>
      <c r="BY119" s="317"/>
      <c r="BZ119" s="339"/>
      <c r="CA119" s="305"/>
      <c r="CB119" s="479"/>
      <c r="CC119" s="482"/>
      <c r="CD119" s="478"/>
      <c r="CF119" s="341"/>
      <c r="CG119" s="441"/>
      <c r="CH119" s="748"/>
      <c r="CI119" s="746"/>
      <c r="CJ119" s="341"/>
      <c r="CK119" s="359"/>
      <c r="CL119" s="343"/>
      <c r="CM119" s="53"/>
      <c r="CN119" s="737"/>
      <c r="CO119" s="735"/>
      <c r="CP119" s="317"/>
      <c r="CQ119" s="339"/>
      <c r="CR119" s="305"/>
      <c r="CT119" s="341"/>
      <c r="CU119" s="341"/>
      <c r="CV119" s="358"/>
      <c r="CW119" s="343"/>
      <c r="CX119" s="341"/>
      <c r="CY119" s="359"/>
      <c r="CZ119" s="343"/>
      <c r="DA119" s="760"/>
      <c r="DB119" s="763"/>
      <c r="DC119" s="759"/>
      <c r="DD119" s="317"/>
      <c r="DE119" s="339"/>
      <c r="DF119" s="305"/>
      <c r="DG119" s="53"/>
      <c r="DH119" s="737"/>
      <c r="DI119" s="735"/>
      <c r="DK119" s="341"/>
      <c r="DL119" s="341"/>
      <c r="DM119" s="358"/>
      <c r="DN119" s="343"/>
      <c r="DO119" s="341"/>
      <c r="DP119" s="359"/>
      <c r="DQ119" s="343"/>
      <c r="DR119" s="557"/>
      <c r="DS119" s="560"/>
      <c r="DT119" s="556"/>
      <c r="DU119" s="317"/>
      <c r="DV119" s="339"/>
      <c r="DW119" s="305"/>
    </row>
    <row r="120" spans="1:127">
      <c r="A120" s="302"/>
      <c r="C120" s="303"/>
      <c r="D120" s="303"/>
      <c r="E120" s="304"/>
      <c r="F120" s="305"/>
      <c r="G120" s="356"/>
      <c r="H120" s="306"/>
      <c r="I120" s="345"/>
      <c r="K120" s="303"/>
      <c r="L120" s="341"/>
      <c r="M120" s="342"/>
      <c r="N120" s="343"/>
      <c r="O120" s="303"/>
      <c r="P120" s="304"/>
      <c r="Q120" s="364"/>
      <c r="R120" s="357"/>
      <c r="S120" s="309"/>
      <c r="T120" s="310"/>
      <c r="V120" s="341"/>
      <c r="W120" s="341"/>
      <c r="X120" s="358"/>
      <c r="Y120" s="343"/>
      <c r="Z120" s="341"/>
      <c r="AA120" s="359"/>
      <c r="AB120" s="343"/>
      <c r="AC120" s="303"/>
      <c r="AD120" s="339"/>
      <c r="AE120" s="318"/>
      <c r="AF120" s="365"/>
      <c r="AG120" s="371"/>
      <c r="AH120" s="326"/>
      <c r="AJ120" s="341"/>
      <c r="AK120" s="341"/>
      <c r="AL120" s="358"/>
      <c r="AM120" s="343"/>
      <c r="AN120" s="341"/>
      <c r="AO120" s="359"/>
      <c r="AP120" s="343"/>
      <c r="AQ120" s="303"/>
      <c r="AR120" s="339"/>
      <c r="AS120" s="318"/>
      <c r="AT120" s="367"/>
      <c r="AU120" s="368"/>
      <c r="AV120" s="329"/>
      <c r="AX120" s="341"/>
      <c r="AY120" s="341"/>
      <c r="AZ120" s="358"/>
      <c r="BA120" s="343"/>
      <c r="BB120" s="341"/>
      <c r="BC120" s="359"/>
      <c r="BD120" s="343"/>
      <c r="BE120" s="303"/>
      <c r="BF120" s="339"/>
      <c r="BG120" s="318"/>
      <c r="BH120" s="303"/>
      <c r="BI120" s="339"/>
      <c r="BJ120" s="318"/>
      <c r="BK120" s="434"/>
      <c r="BL120" s="440"/>
      <c r="BM120" s="439"/>
      <c r="BO120" s="341"/>
      <c r="BP120" s="341"/>
      <c r="BQ120" s="358"/>
      <c r="BR120" s="343"/>
      <c r="BS120" s="341"/>
      <c r="BT120" s="359"/>
      <c r="BU120" s="343"/>
      <c r="BV120" s="476"/>
      <c r="BW120" s="482"/>
      <c r="BX120" s="481"/>
      <c r="BY120" s="303"/>
      <c r="BZ120" s="339"/>
      <c r="CA120" s="305"/>
      <c r="CB120" s="476"/>
      <c r="CC120" s="482"/>
      <c r="CD120" s="481"/>
      <c r="CF120" s="341"/>
      <c r="CG120" s="441"/>
      <c r="CH120" s="748"/>
      <c r="CI120" s="746"/>
      <c r="CJ120" s="341"/>
      <c r="CK120" s="359"/>
      <c r="CL120" s="343"/>
      <c r="CM120" s="92"/>
      <c r="CN120" s="737"/>
      <c r="CO120" s="736"/>
      <c r="CP120" s="303"/>
      <c r="CQ120" s="339"/>
      <c r="CR120" s="305"/>
      <c r="CT120" s="341"/>
      <c r="CU120" s="341"/>
      <c r="CV120" s="358"/>
      <c r="CW120" s="343"/>
      <c r="CX120" s="341"/>
      <c r="CY120" s="359"/>
      <c r="CZ120" s="343"/>
      <c r="DA120" s="757"/>
      <c r="DB120" s="763"/>
      <c r="DC120" s="762"/>
      <c r="DD120" s="303"/>
      <c r="DE120" s="339"/>
      <c r="DF120" s="305"/>
      <c r="DG120" s="92"/>
      <c r="DH120" s="737"/>
      <c r="DI120" s="736"/>
      <c r="DK120" s="341"/>
      <c r="DL120" s="341"/>
      <c r="DM120" s="358"/>
      <c r="DN120" s="343"/>
      <c r="DO120" s="341"/>
      <c r="DP120" s="359"/>
      <c r="DQ120" s="343"/>
      <c r="DR120" s="554"/>
      <c r="DS120" s="560"/>
      <c r="DT120" s="559"/>
      <c r="DU120" s="303"/>
      <c r="DV120" s="339"/>
      <c r="DW120" s="318"/>
    </row>
    <row r="121" spans="1:127">
      <c r="A121" s="302"/>
      <c r="C121" s="386"/>
      <c r="D121" s="303"/>
      <c r="E121" s="304"/>
      <c r="F121" s="305"/>
      <c r="G121" s="356"/>
      <c r="H121" s="306"/>
      <c r="I121" s="345"/>
      <c r="K121" s="386"/>
      <c r="L121" s="341"/>
      <c r="M121" s="342"/>
      <c r="N121" s="343"/>
      <c r="O121" s="303"/>
      <c r="P121" s="304"/>
      <c r="Q121" s="364"/>
      <c r="R121" s="357"/>
      <c r="S121" s="309"/>
      <c r="T121" s="310"/>
      <c r="V121" s="389"/>
      <c r="W121" s="341"/>
      <c r="X121" s="358"/>
      <c r="Y121" s="343"/>
      <c r="Z121" s="341"/>
      <c r="AA121" s="359"/>
      <c r="AB121" s="343"/>
      <c r="AC121" s="303"/>
      <c r="AD121" s="339"/>
      <c r="AE121" s="318"/>
      <c r="AF121" s="365"/>
      <c r="AG121" s="371"/>
      <c r="AH121" s="326"/>
      <c r="AJ121" s="341"/>
      <c r="AK121" s="341"/>
      <c r="AL121" s="358"/>
      <c r="AM121" s="343"/>
      <c r="AN121" s="341"/>
      <c r="AO121" s="359"/>
      <c r="AP121" s="318"/>
      <c r="AQ121" s="303"/>
      <c r="AR121" s="339"/>
      <c r="AS121" s="318"/>
      <c r="AT121" s="367"/>
      <c r="AU121" s="368"/>
      <c r="AV121" s="329"/>
      <c r="AX121" s="341"/>
      <c r="AY121" s="341"/>
      <c r="AZ121" s="358"/>
      <c r="BA121" s="343"/>
      <c r="BB121" s="341"/>
      <c r="BC121" s="359"/>
      <c r="BD121" s="318"/>
      <c r="BE121" s="303"/>
      <c r="BF121" s="339"/>
      <c r="BG121" s="318"/>
      <c r="BH121" s="303"/>
      <c r="BI121" s="339"/>
      <c r="BJ121" s="318"/>
      <c r="BK121" s="434"/>
      <c r="BL121" s="440"/>
      <c r="BM121" s="439"/>
      <c r="BO121" s="341"/>
      <c r="BP121" s="341"/>
      <c r="BQ121" s="358"/>
      <c r="BR121" s="343"/>
      <c r="BS121" s="341"/>
      <c r="BT121" s="359"/>
      <c r="BU121" s="318"/>
      <c r="BV121" s="476"/>
      <c r="BW121" s="482"/>
      <c r="BX121" s="481"/>
      <c r="BY121" s="303"/>
      <c r="BZ121" s="339"/>
      <c r="CA121" s="305"/>
      <c r="CB121" s="476"/>
      <c r="CC121" s="482"/>
      <c r="CD121" s="481"/>
      <c r="CF121" s="341"/>
      <c r="CG121" s="441"/>
      <c r="CH121" s="748"/>
      <c r="CI121" s="746"/>
      <c r="CJ121" s="341"/>
      <c r="CK121" s="359"/>
      <c r="CL121" s="318"/>
      <c r="CM121" s="92"/>
      <c r="CN121" s="737"/>
      <c r="CO121" s="736"/>
      <c r="CP121" s="303"/>
      <c r="CQ121" s="339"/>
      <c r="CR121" s="305"/>
      <c r="CT121" s="341"/>
      <c r="CU121" s="341"/>
      <c r="CV121" s="358"/>
      <c r="CW121" s="343"/>
      <c r="CX121" s="341"/>
      <c r="CY121" s="359"/>
      <c r="CZ121" s="318"/>
      <c r="DA121" s="757"/>
      <c r="DB121" s="763"/>
      <c r="DC121" s="762"/>
      <c r="DD121" s="303"/>
      <c r="DE121" s="339"/>
      <c r="DF121" s="305"/>
      <c r="DG121" s="92"/>
      <c r="DH121" s="737"/>
      <c r="DI121" s="736"/>
      <c r="DK121" s="341"/>
      <c r="DL121" s="341"/>
      <c r="DM121" s="358"/>
      <c r="DN121" s="343"/>
      <c r="DO121" s="341"/>
      <c r="DP121" s="359"/>
      <c r="DQ121" s="318"/>
      <c r="DR121" s="554"/>
      <c r="DS121" s="560"/>
      <c r="DT121" s="559"/>
      <c r="DU121" s="303"/>
      <c r="DV121" s="339"/>
      <c r="DW121" s="318"/>
    </row>
    <row r="122" spans="1:127">
      <c r="A122" s="302"/>
      <c r="C122" s="303"/>
      <c r="D122" s="303"/>
      <c r="E122" s="304"/>
      <c r="F122" s="305"/>
      <c r="G122" s="356"/>
      <c r="H122" s="306"/>
      <c r="I122" s="345"/>
      <c r="K122" s="386"/>
      <c r="L122" s="389"/>
      <c r="M122" s="342"/>
      <c r="N122" s="343"/>
      <c r="O122" s="390"/>
      <c r="P122" s="304"/>
      <c r="Q122" s="364"/>
      <c r="R122" s="391"/>
      <c r="S122" s="309"/>
      <c r="T122" s="310"/>
      <c r="V122" s="389"/>
      <c r="W122" s="389"/>
      <c r="X122" s="358"/>
      <c r="Y122" s="343"/>
      <c r="Z122" s="389"/>
      <c r="AA122" s="359"/>
      <c r="AB122" s="343"/>
      <c r="AC122" s="390"/>
      <c r="AD122" s="339"/>
      <c r="AE122" s="305"/>
      <c r="AF122" s="365"/>
      <c r="AG122" s="371"/>
      <c r="AH122" s="313"/>
      <c r="AJ122" s="341"/>
      <c r="AK122" s="341"/>
      <c r="AL122" s="358"/>
      <c r="AM122" s="343"/>
      <c r="AN122" s="341"/>
      <c r="AO122" s="359"/>
      <c r="AP122" s="318"/>
      <c r="AQ122" s="303"/>
      <c r="AR122" s="339"/>
      <c r="AS122" s="318"/>
      <c r="AT122" s="367"/>
      <c r="AU122" s="368"/>
      <c r="AV122" s="329"/>
      <c r="AX122" s="341"/>
      <c r="AY122" s="341"/>
      <c r="AZ122" s="358"/>
      <c r="BA122" s="343"/>
      <c r="BB122" s="341"/>
      <c r="BC122" s="359"/>
      <c r="BD122" s="318"/>
      <c r="BE122" s="303"/>
      <c r="BF122" s="339"/>
      <c r="BG122" s="318"/>
      <c r="BH122" s="303"/>
      <c r="BI122" s="339"/>
      <c r="BJ122" s="318"/>
      <c r="BK122" s="434"/>
      <c r="BL122" s="440"/>
      <c r="BM122" s="439"/>
      <c r="BO122" s="341"/>
      <c r="BP122" s="341"/>
      <c r="BQ122" s="358"/>
      <c r="BR122" s="343"/>
      <c r="BS122" s="341"/>
      <c r="BT122" s="359"/>
      <c r="BU122" s="318"/>
      <c r="BV122" s="476"/>
      <c r="BW122" s="482"/>
      <c r="BX122" s="481"/>
      <c r="BY122" s="303"/>
      <c r="BZ122" s="339"/>
      <c r="CA122" s="305"/>
      <c r="CB122" s="476"/>
      <c r="CC122" s="482"/>
      <c r="CD122" s="481"/>
      <c r="CF122" s="341"/>
      <c r="CG122" s="441"/>
      <c r="CH122" s="748"/>
      <c r="CI122" s="746"/>
      <c r="CJ122" s="341"/>
      <c r="CK122" s="359"/>
      <c r="CL122" s="318"/>
      <c r="CM122" s="92"/>
      <c r="CN122" s="737"/>
      <c r="CO122" s="736"/>
      <c r="CP122" s="303"/>
      <c r="CQ122" s="339"/>
      <c r="CR122" s="305"/>
      <c r="CT122" s="341"/>
      <c r="CU122" s="341"/>
      <c r="CV122" s="358"/>
      <c r="CW122" s="343"/>
      <c r="CX122" s="341"/>
      <c r="CY122" s="359"/>
      <c r="CZ122" s="318"/>
      <c r="DA122" s="757"/>
      <c r="DB122" s="763"/>
      <c r="DC122" s="762"/>
      <c r="DD122" s="303"/>
      <c r="DE122" s="339"/>
      <c r="DF122" s="305"/>
      <c r="DG122" s="92"/>
      <c r="DH122" s="737"/>
      <c r="DI122" s="736"/>
      <c r="DK122" s="341"/>
      <c r="DL122" s="341"/>
      <c r="DM122" s="358"/>
      <c r="DN122" s="343"/>
      <c r="DO122" s="341"/>
      <c r="DP122" s="359"/>
      <c r="DQ122" s="318"/>
      <c r="DR122" s="554"/>
      <c r="DS122" s="560"/>
      <c r="DT122" s="559"/>
      <c r="DU122" s="303"/>
      <c r="DV122" s="339"/>
      <c r="DW122" s="318"/>
    </row>
    <row r="123" spans="1:127">
      <c r="A123" s="302"/>
      <c r="C123" s="303"/>
      <c r="D123" s="303"/>
      <c r="E123" s="304"/>
      <c r="F123" s="305"/>
      <c r="G123" s="356"/>
      <c r="H123" s="306"/>
      <c r="I123" s="345"/>
      <c r="K123" s="386"/>
      <c r="L123" s="386"/>
      <c r="M123" s="304"/>
      <c r="N123" s="305"/>
      <c r="O123" s="396"/>
      <c r="P123" s="304"/>
      <c r="Q123" s="364"/>
      <c r="R123" s="397"/>
      <c r="S123" s="309"/>
      <c r="T123" s="310"/>
      <c r="U123" s="398"/>
      <c r="V123" s="386"/>
      <c r="W123" s="386"/>
      <c r="X123" s="399"/>
      <c r="Y123" s="305"/>
      <c r="Z123" s="386"/>
      <c r="AA123" s="339"/>
      <c r="AB123" s="305"/>
      <c r="AC123" s="396"/>
      <c r="AD123" s="339"/>
      <c r="AE123" s="305"/>
      <c r="AF123" s="311"/>
      <c r="AG123" s="366"/>
      <c r="AH123" s="313"/>
      <c r="AI123" s="398"/>
      <c r="AJ123" s="303"/>
      <c r="AK123" s="303"/>
      <c r="AL123" s="399"/>
      <c r="AM123" s="305"/>
      <c r="AN123" s="303"/>
      <c r="AO123" s="339"/>
      <c r="AP123" s="364"/>
      <c r="AQ123" s="303"/>
      <c r="AR123" s="339"/>
      <c r="AS123" s="364"/>
      <c r="AT123" s="314"/>
      <c r="AU123" s="368"/>
      <c r="AV123" s="400"/>
      <c r="AX123" s="303"/>
      <c r="AY123" s="303"/>
      <c r="AZ123" s="399"/>
      <c r="BA123" s="305"/>
      <c r="BB123" s="303"/>
      <c r="BC123" s="339"/>
      <c r="BD123" s="364"/>
      <c r="BE123" s="303"/>
      <c r="BF123" s="339"/>
      <c r="BG123" s="364"/>
      <c r="BH123" s="303"/>
      <c r="BI123" s="339"/>
      <c r="BJ123" s="364"/>
      <c r="BK123" s="434"/>
      <c r="BL123" s="440"/>
      <c r="BM123" s="445"/>
      <c r="BO123" s="303"/>
      <c r="BP123" s="303"/>
      <c r="BQ123" s="399"/>
      <c r="BR123" s="305"/>
      <c r="BS123" s="303"/>
      <c r="BT123" s="339"/>
      <c r="BU123" s="364"/>
      <c r="BV123" s="476"/>
      <c r="BW123" s="482"/>
      <c r="BX123" s="488"/>
      <c r="BY123" s="303"/>
      <c r="BZ123" s="339"/>
      <c r="CA123" s="305"/>
      <c r="CB123" s="476"/>
      <c r="CC123" s="482"/>
      <c r="CD123" s="488"/>
      <c r="CF123" s="303"/>
      <c r="CG123" s="434"/>
      <c r="CH123" s="749"/>
      <c r="CI123" s="436"/>
      <c r="CJ123" s="303"/>
      <c r="CK123" s="339"/>
      <c r="CL123" s="364"/>
      <c r="CM123" s="92"/>
      <c r="CN123" s="737"/>
      <c r="CO123" s="743"/>
      <c r="CP123" s="303"/>
      <c r="CQ123" s="339"/>
      <c r="CR123" s="305"/>
      <c r="CT123" s="303"/>
      <c r="CU123" s="303"/>
      <c r="CV123" s="399"/>
      <c r="CW123" s="305"/>
      <c r="CX123" s="303"/>
      <c r="CY123" s="339"/>
      <c r="CZ123" s="364"/>
      <c r="DA123" s="757"/>
      <c r="DB123" s="763"/>
      <c r="DC123" s="769"/>
      <c r="DD123" s="303"/>
      <c r="DE123" s="339"/>
      <c r="DF123" s="305"/>
      <c r="DG123" s="92"/>
      <c r="DH123" s="737"/>
      <c r="DI123" s="743"/>
      <c r="DK123" s="303"/>
      <c r="DL123" s="303"/>
      <c r="DM123" s="399"/>
      <c r="DN123" s="305"/>
      <c r="DO123" s="303"/>
      <c r="DP123" s="339"/>
      <c r="DQ123" s="364"/>
      <c r="DR123" s="554"/>
      <c r="DS123" s="560"/>
      <c r="DT123" s="566"/>
      <c r="DU123" s="303"/>
      <c r="DV123" s="339"/>
      <c r="DW123" s="364"/>
    </row>
    <row r="124" spans="1:127">
      <c r="A124" s="348"/>
      <c r="C124" s="303"/>
      <c r="D124" s="303"/>
      <c r="E124" s="304"/>
      <c r="F124" s="318"/>
      <c r="G124" s="356"/>
      <c r="H124" s="306"/>
      <c r="I124" s="345"/>
      <c r="J124" s="355"/>
      <c r="K124" s="303"/>
      <c r="L124" s="341"/>
      <c r="M124" s="342"/>
      <c r="N124" s="343"/>
      <c r="O124" s="303"/>
      <c r="P124" s="304"/>
      <c r="Q124" s="318"/>
      <c r="R124" s="357"/>
      <c r="S124" s="309"/>
      <c r="T124" s="310"/>
      <c r="V124" s="341"/>
      <c r="W124" s="341"/>
      <c r="X124" s="358"/>
      <c r="Y124" s="343"/>
      <c r="Z124" s="341"/>
      <c r="AA124" s="359"/>
      <c r="AB124" s="343"/>
      <c r="AC124" s="303"/>
      <c r="AD124" s="339"/>
      <c r="AE124" s="318"/>
      <c r="AF124" s="365"/>
      <c r="AG124" s="371"/>
      <c r="AH124" s="326"/>
      <c r="AJ124" s="341"/>
      <c r="AK124" s="341"/>
      <c r="AL124" s="358"/>
      <c r="AM124" s="343"/>
      <c r="AN124" s="341"/>
      <c r="AO124" s="359"/>
      <c r="AP124" s="343"/>
      <c r="AQ124" s="317"/>
      <c r="AR124" s="339"/>
      <c r="AS124" s="305"/>
      <c r="AT124" s="367"/>
      <c r="AU124" s="368"/>
      <c r="AV124" s="316"/>
      <c r="AX124" s="341"/>
      <c r="AY124" s="341"/>
      <c r="AZ124" s="358"/>
      <c r="BA124" s="343"/>
      <c r="BB124" s="341"/>
      <c r="BC124" s="359"/>
      <c r="BD124" s="343"/>
      <c r="BE124" s="317"/>
      <c r="BF124" s="339"/>
      <c r="BG124" s="305"/>
      <c r="BH124" s="317"/>
      <c r="BI124" s="339"/>
      <c r="BJ124" s="305"/>
      <c r="BK124" s="437"/>
      <c r="BL124" s="440"/>
      <c r="BM124" s="436"/>
      <c r="BO124" s="341"/>
      <c r="BP124" s="341"/>
      <c r="BQ124" s="358"/>
      <c r="BR124" s="343"/>
      <c r="BS124" s="341"/>
      <c r="BT124" s="359"/>
      <c r="BU124" s="343"/>
      <c r="BV124" s="479"/>
      <c r="BW124" s="482"/>
      <c r="BX124" s="478"/>
      <c r="BY124" s="317"/>
      <c r="BZ124" s="339"/>
      <c r="CA124" s="305"/>
      <c r="CB124" s="479"/>
      <c r="CC124" s="482"/>
      <c r="CD124" s="478"/>
      <c r="CF124" s="341"/>
      <c r="CG124" s="441"/>
      <c r="CH124" s="748"/>
      <c r="CI124" s="746"/>
      <c r="CJ124" s="341"/>
      <c r="CK124" s="359"/>
      <c r="CL124" s="343"/>
      <c r="CM124" s="53"/>
      <c r="CN124" s="737"/>
      <c r="CO124" s="735"/>
      <c r="CP124" s="317"/>
      <c r="CQ124" s="339"/>
      <c r="CR124" s="305"/>
      <c r="CT124" s="341"/>
      <c r="CU124" s="341"/>
      <c r="CV124" s="358"/>
      <c r="CW124" s="343"/>
      <c r="CX124" s="341"/>
      <c r="CY124" s="359"/>
      <c r="CZ124" s="343"/>
      <c r="DA124" s="760"/>
      <c r="DB124" s="763"/>
      <c r="DC124" s="759"/>
      <c r="DD124" s="317"/>
      <c r="DE124" s="339"/>
      <c r="DF124" s="305"/>
      <c r="DG124" s="53"/>
      <c r="DH124" s="737"/>
      <c r="DI124" s="735"/>
      <c r="DK124" s="341"/>
      <c r="DL124" s="341"/>
      <c r="DM124" s="358"/>
      <c r="DN124" s="343"/>
      <c r="DO124" s="341"/>
      <c r="DP124" s="359"/>
      <c r="DQ124" s="343"/>
      <c r="DR124" s="557"/>
      <c r="DS124" s="560"/>
      <c r="DT124" s="556"/>
      <c r="DU124" s="317"/>
      <c r="DV124" s="339"/>
      <c r="DW124" s="305"/>
    </row>
    <row r="125" spans="1:127">
      <c r="A125" s="302"/>
      <c r="C125" s="303"/>
      <c r="D125" s="303"/>
      <c r="E125" s="304"/>
      <c r="F125" s="318"/>
      <c r="G125" s="347"/>
      <c r="H125" s="306"/>
      <c r="I125" s="345"/>
      <c r="J125" s="355"/>
      <c r="K125" s="303"/>
      <c r="L125" s="341"/>
      <c r="M125" s="342"/>
      <c r="N125" s="343"/>
      <c r="O125" s="317"/>
      <c r="P125" s="304"/>
      <c r="Q125" s="305"/>
      <c r="R125" s="357"/>
      <c r="S125" s="309"/>
      <c r="T125" s="310"/>
      <c r="V125" s="341"/>
      <c r="W125" s="341"/>
      <c r="X125" s="358"/>
      <c r="Y125" s="343"/>
      <c r="Z125" s="341"/>
      <c r="AA125" s="359"/>
      <c r="AB125" s="343"/>
      <c r="AC125" s="303"/>
      <c r="AD125" s="339"/>
      <c r="AE125" s="305"/>
      <c r="AF125" s="365"/>
      <c r="AG125" s="366"/>
      <c r="AH125" s="352"/>
      <c r="AJ125" s="341"/>
      <c r="AK125" s="341"/>
      <c r="AL125" s="358"/>
      <c r="AM125" s="343"/>
      <c r="AN125" s="341"/>
      <c r="AO125" s="359"/>
      <c r="AP125" s="343"/>
      <c r="AQ125" s="303"/>
      <c r="AR125" s="339"/>
      <c r="AS125" s="318"/>
      <c r="AT125" s="367"/>
      <c r="AU125" s="368"/>
      <c r="AV125" s="329"/>
      <c r="AX125" s="341"/>
      <c r="AY125" s="341"/>
      <c r="AZ125" s="358"/>
      <c r="BA125" s="343"/>
      <c r="BB125" s="341"/>
      <c r="BC125" s="359"/>
      <c r="BD125" s="343"/>
      <c r="BE125" s="303"/>
      <c r="BF125" s="339"/>
      <c r="BG125" s="318"/>
      <c r="BH125" s="303"/>
      <c r="BI125" s="339"/>
      <c r="BJ125" s="318"/>
      <c r="BK125" s="434"/>
      <c r="BL125" s="440"/>
      <c r="BM125" s="439"/>
      <c r="BO125" s="341"/>
      <c r="BP125" s="341"/>
      <c r="BQ125" s="358"/>
      <c r="BR125" s="343"/>
      <c r="BS125" s="341"/>
      <c r="BT125" s="359"/>
      <c r="BU125" s="343"/>
      <c r="BV125" s="476"/>
      <c r="BW125" s="482"/>
      <c r="BX125" s="481"/>
      <c r="BY125" s="303"/>
      <c r="BZ125" s="339"/>
      <c r="CA125" s="305"/>
      <c r="CB125" s="476"/>
      <c r="CC125" s="482"/>
      <c r="CD125" s="481"/>
      <c r="CF125" s="341"/>
      <c r="CG125" s="441"/>
      <c r="CH125" s="748"/>
      <c r="CI125" s="746"/>
      <c r="CJ125" s="341"/>
      <c r="CK125" s="359"/>
      <c r="CL125" s="343"/>
      <c r="CM125" s="92"/>
      <c r="CN125" s="737"/>
      <c r="CO125" s="736"/>
      <c r="CP125" s="303"/>
      <c r="CQ125" s="339"/>
      <c r="CR125" s="305"/>
      <c r="CT125" s="341"/>
      <c r="CU125" s="341"/>
      <c r="CV125" s="358"/>
      <c r="CW125" s="343"/>
      <c r="CX125" s="341"/>
      <c r="CY125" s="359"/>
      <c r="CZ125" s="343"/>
      <c r="DA125" s="757"/>
      <c r="DB125" s="763"/>
      <c r="DC125" s="762"/>
      <c r="DD125" s="303"/>
      <c r="DE125" s="339"/>
      <c r="DF125" s="305"/>
      <c r="DG125" s="92"/>
      <c r="DH125" s="737"/>
      <c r="DI125" s="736"/>
      <c r="DK125" s="341"/>
      <c r="DL125" s="341"/>
      <c r="DM125" s="358"/>
      <c r="DN125" s="343"/>
      <c r="DO125" s="341"/>
      <c r="DP125" s="359"/>
      <c r="DQ125" s="343"/>
      <c r="DR125" s="554"/>
      <c r="DS125" s="560"/>
      <c r="DT125" s="559"/>
      <c r="DU125" s="303"/>
      <c r="DV125" s="339"/>
      <c r="DW125" s="318"/>
    </row>
    <row r="126" spans="1:127">
      <c r="A126" s="302"/>
      <c r="C126" s="303"/>
      <c r="D126" s="303"/>
      <c r="E126" s="304"/>
      <c r="F126" s="305"/>
      <c r="G126" s="356"/>
      <c r="H126" s="306"/>
      <c r="I126" s="345"/>
      <c r="J126" s="355"/>
      <c r="K126" s="303"/>
      <c r="L126" s="341"/>
      <c r="M126" s="342"/>
      <c r="N126" s="343"/>
      <c r="O126" s="303"/>
      <c r="P126" s="304"/>
      <c r="Q126" s="318"/>
      <c r="R126" s="357"/>
      <c r="S126" s="309"/>
      <c r="T126" s="323"/>
      <c r="V126" s="341"/>
      <c r="W126" s="341"/>
      <c r="X126" s="358"/>
      <c r="Y126" s="343"/>
      <c r="Z126" s="341"/>
      <c r="AA126" s="359"/>
      <c r="AB126" s="343"/>
      <c r="AC126" s="317"/>
      <c r="AD126" s="339"/>
      <c r="AE126" s="305"/>
      <c r="AF126" s="365"/>
      <c r="AG126" s="363"/>
      <c r="AH126" s="313"/>
      <c r="AJ126" s="341"/>
      <c r="AK126" s="341"/>
      <c r="AL126" s="358"/>
      <c r="AM126" s="343"/>
      <c r="AN126" s="341"/>
      <c r="AO126" s="359"/>
      <c r="AP126" s="343"/>
      <c r="AQ126" s="303"/>
      <c r="AR126" s="339"/>
      <c r="AS126" s="305"/>
      <c r="AT126" s="367"/>
      <c r="AU126" s="368"/>
      <c r="AV126" s="354"/>
      <c r="AX126" s="341"/>
      <c r="AY126" s="341"/>
      <c r="AZ126" s="358"/>
      <c r="BA126" s="343"/>
      <c r="BB126" s="341"/>
      <c r="BC126" s="359"/>
      <c r="BD126" s="343"/>
      <c r="BE126" s="303"/>
      <c r="BF126" s="339"/>
      <c r="BG126" s="305"/>
      <c r="BH126" s="303"/>
      <c r="BI126" s="339"/>
      <c r="BJ126" s="305"/>
      <c r="BK126" s="434"/>
      <c r="BL126" s="440"/>
      <c r="BM126" s="436"/>
      <c r="BO126" s="341"/>
      <c r="BP126" s="341"/>
      <c r="BQ126" s="358"/>
      <c r="BR126" s="343"/>
      <c r="BS126" s="341"/>
      <c r="BT126" s="359"/>
      <c r="BU126" s="343"/>
      <c r="BV126" s="476"/>
      <c r="BW126" s="482"/>
      <c r="BX126" s="478"/>
      <c r="BY126" s="303"/>
      <c r="BZ126" s="339"/>
      <c r="CA126" s="305"/>
      <c r="CB126" s="476"/>
      <c r="CC126" s="482"/>
      <c r="CD126" s="478"/>
      <c r="CF126" s="341"/>
      <c r="CG126" s="441"/>
      <c r="CH126" s="748"/>
      <c r="CI126" s="746"/>
      <c r="CJ126" s="341"/>
      <c r="CK126" s="359"/>
      <c r="CL126" s="343"/>
      <c r="CM126" s="92"/>
      <c r="CN126" s="737"/>
      <c r="CO126" s="735"/>
      <c r="CP126" s="303"/>
      <c r="CQ126" s="339"/>
      <c r="CR126" s="305"/>
      <c r="CT126" s="341"/>
      <c r="CU126" s="341"/>
      <c r="CV126" s="358"/>
      <c r="CW126" s="343"/>
      <c r="CX126" s="341"/>
      <c r="CY126" s="359"/>
      <c r="CZ126" s="343"/>
      <c r="DA126" s="757"/>
      <c r="DB126" s="763"/>
      <c r="DC126" s="759"/>
      <c r="DD126" s="303"/>
      <c r="DE126" s="339"/>
      <c r="DF126" s="305"/>
      <c r="DG126" s="92"/>
      <c r="DH126" s="737"/>
      <c r="DI126" s="735"/>
      <c r="DK126" s="341"/>
      <c r="DL126" s="341"/>
      <c r="DM126" s="358"/>
      <c r="DN126" s="343"/>
      <c r="DO126" s="341"/>
      <c r="DP126" s="359"/>
      <c r="DQ126" s="343"/>
      <c r="DR126" s="554"/>
      <c r="DS126" s="560"/>
      <c r="DT126" s="556"/>
      <c r="DU126" s="303"/>
      <c r="DV126" s="339"/>
      <c r="DW126" s="305"/>
    </row>
    <row r="127" spans="1:127">
      <c r="A127" s="302"/>
      <c r="C127" s="303"/>
      <c r="D127" s="303"/>
      <c r="E127" s="304"/>
      <c r="F127" s="318"/>
      <c r="G127" s="347"/>
      <c r="H127" s="306"/>
      <c r="I127" s="345"/>
      <c r="J127" s="355"/>
      <c r="K127" s="303"/>
      <c r="L127" s="303"/>
      <c r="M127" s="342"/>
      <c r="N127" s="343"/>
      <c r="O127" s="341"/>
      <c r="P127" s="304"/>
      <c r="Q127" s="305"/>
      <c r="R127" s="357"/>
      <c r="S127" s="309"/>
      <c r="T127" s="350"/>
      <c r="V127" s="341"/>
      <c r="W127" s="341"/>
      <c r="X127" s="358"/>
      <c r="Y127" s="343"/>
      <c r="Z127" s="341"/>
      <c r="AA127" s="359"/>
      <c r="AB127" s="343"/>
      <c r="AC127" s="303"/>
      <c r="AD127" s="339"/>
      <c r="AE127" s="318"/>
      <c r="AF127" s="365"/>
      <c r="AG127" s="371"/>
      <c r="AH127" s="313"/>
      <c r="AJ127" s="341"/>
      <c r="AK127" s="341"/>
      <c r="AL127" s="358"/>
      <c r="AM127" s="343"/>
      <c r="AN127" s="341"/>
      <c r="AO127" s="359"/>
      <c r="AP127" s="343"/>
      <c r="AQ127" s="303"/>
      <c r="AR127" s="339"/>
      <c r="AS127" s="318"/>
      <c r="AT127" s="367"/>
      <c r="AU127" s="368"/>
      <c r="AV127" s="316"/>
      <c r="AX127" s="341"/>
      <c r="AY127" s="341"/>
      <c r="AZ127" s="358"/>
      <c r="BA127" s="343"/>
      <c r="BB127" s="341"/>
      <c r="BC127" s="359"/>
      <c r="BD127" s="343"/>
      <c r="BE127" s="303"/>
      <c r="BF127" s="339"/>
      <c r="BG127" s="318"/>
      <c r="BH127" s="303"/>
      <c r="BI127" s="339"/>
      <c r="BJ127" s="318"/>
      <c r="BK127" s="434"/>
      <c r="BL127" s="440"/>
      <c r="BM127" s="439"/>
      <c r="BO127" s="341"/>
      <c r="BP127" s="341"/>
      <c r="BQ127" s="358"/>
      <c r="BR127" s="343"/>
      <c r="BS127" s="341"/>
      <c r="BT127" s="359"/>
      <c r="BU127" s="343"/>
      <c r="BV127" s="476"/>
      <c r="BW127" s="482"/>
      <c r="BX127" s="481"/>
      <c r="BY127" s="303"/>
      <c r="BZ127" s="339"/>
      <c r="CA127" s="305"/>
      <c r="CB127" s="476"/>
      <c r="CC127" s="482"/>
      <c r="CD127" s="481"/>
      <c r="CF127" s="341"/>
      <c r="CG127" s="441"/>
      <c r="CH127" s="748"/>
      <c r="CI127" s="746"/>
      <c r="CJ127" s="341"/>
      <c r="CK127" s="359"/>
      <c r="CL127" s="343"/>
      <c r="CM127" s="92"/>
      <c r="CN127" s="737"/>
      <c r="CO127" s="736"/>
      <c r="CP127" s="303"/>
      <c r="CQ127" s="339"/>
      <c r="CR127" s="305"/>
      <c r="CT127" s="341"/>
      <c r="CU127" s="341"/>
      <c r="CV127" s="358"/>
      <c r="CW127" s="343"/>
      <c r="CX127" s="341"/>
      <c r="CY127" s="359"/>
      <c r="CZ127" s="343"/>
      <c r="DA127" s="757"/>
      <c r="DB127" s="763"/>
      <c r="DC127" s="762"/>
      <c r="DD127" s="303"/>
      <c r="DE127" s="339"/>
      <c r="DF127" s="305"/>
      <c r="DG127" s="92"/>
      <c r="DH127" s="737"/>
      <c r="DI127" s="736"/>
      <c r="DK127" s="341"/>
      <c r="DL127" s="341"/>
      <c r="DM127" s="358"/>
      <c r="DN127" s="343"/>
      <c r="DO127" s="341"/>
      <c r="DP127" s="359"/>
      <c r="DQ127" s="343"/>
      <c r="DR127" s="554"/>
      <c r="DS127" s="560"/>
      <c r="DT127" s="559"/>
      <c r="DU127" s="303"/>
      <c r="DV127" s="339"/>
      <c r="DW127" s="318"/>
    </row>
    <row r="128" spans="1:127">
      <c r="A128" s="302"/>
      <c r="C128" s="303"/>
      <c r="D128" s="303"/>
      <c r="E128" s="304"/>
      <c r="F128" s="305"/>
      <c r="G128" s="356"/>
      <c r="H128" s="306"/>
      <c r="I128" s="345"/>
      <c r="J128" s="355"/>
      <c r="K128" s="303"/>
      <c r="L128" s="303"/>
      <c r="M128" s="342"/>
      <c r="N128" s="343"/>
      <c r="O128" s="303"/>
      <c r="P128" s="304"/>
      <c r="Q128" s="305"/>
      <c r="R128" s="357"/>
      <c r="S128" s="309"/>
      <c r="T128" s="350"/>
      <c r="V128" s="341"/>
      <c r="W128" s="341"/>
      <c r="X128" s="358"/>
      <c r="Y128" s="343"/>
      <c r="Z128" s="341"/>
      <c r="AA128" s="359"/>
      <c r="AB128" s="343"/>
      <c r="AC128" s="303"/>
      <c r="AD128" s="339"/>
      <c r="AE128" s="318"/>
      <c r="AF128" s="365"/>
      <c r="AG128" s="371"/>
      <c r="AH128" s="326"/>
      <c r="AJ128" s="341"/>
      <c r="AK128" s="341"/>
      <c r="AL128" s="358"/>
      <c r="AM128" s="343"/>
      <c r="AN128" s="341"/>
      <c r="AO128" s="359"/>
      <c r="AP128" s="343"/>
      <c r="AQ128" s="317"/>
      <c r="AR128" s="339"/>
      <c r="AS128" s="305"/>
      <c r="AT128" s="367"/>
      <c r="AU128" s="368"/>
      <c r="AV128" s="316"/>
      <c r="AX128" s="341"/>
      <c r="AY128" s="341"/>
      <c r="AZ128" s="358"/>
      <c r="BA128" s="343"/>
      <c r="BB128" s="341"/>
      <c r="BC128" s="359"/>
      <c r="BD128" s="343"/>
      <c r="BE128" s="317"/>
      <c r="BF128" s="339"/>
      <c r="BG128" s="305"/>
      <c r="BH128" s="317"/>
      <c r="BI128" s="339"/>
      <c r="BJ128" s="305"/>
      <c r="BK128" s="437"/>
      <c r="BL128" s="440"/>
      <c r="BM128" s="436"/>
      <c r="BO128" s="341"/>
      <c r="BP128" s="341"/>
      <c r="BQ128" s="358"/>
      <c r="BR128" s="343"/>
      <c r="BS128" s="341"/>
      <c r="BT128" s="359"/>
      <c r="BU128" s="343"/>
      <c r="BV128" s="479"/>
      <c r="BW128" s="482"/>
      <c r="BX128" s="478"/>
      <c r="BY128" s="317"/>
      <c r="BZ128" s="339"/>
      <c r="CA128" s="305"/>
      <c r="CB128" s="479"/>
      <c r="CC128" s="482"/>
      <c r="CD128" s="478"/>
      <c r="CF128" s="341"/>
      <c r="CG128" s="441"/>
      <c r="CH128" s="748"/>
      <c r="CI128" s="746"/>
      <c r="CJ128" s="341"/>
      <c r="CK128" s="359"/>
      <c r="CL128" s="343"/>
      <c r="CM128" s="53"/>
      <c r="CN128" s="737"/>
      <c r="CO128" s="735"/>
      <c r="CP128" s="317"/>
      <c r="CQ128" s="339"/>
      <c r="CR128" s="305"/>
      <c r="CT128" s="341"/>
      <c r="CU128" s="341"/>
      <c r="CV128" s="358"/>
      <c r="CW128" s="343"/>
      <c r="CX128" s="341"/>
      <c r="CY128" s="359"/>
      <c r="CZ128" s="343"/>
      <c r="DA128" s="760"/>
      <c r="DB128" s="763"/>
      <c r="DC128" s="759"/>
      <c r="DD128" s="317"/>
      <c r="DE128" s="339"/>
      <c r="DF128" s="305"/>
      <c r="DG128" s="53"/>
      <c r="DH128" s="737"/>
      <c r="DI128" s="735"/>
      <c r="DK128" s="341"/>
      <c r="DL128" s="341"/>
      <c r="DM128" s="358"/>
      <c r="DN128" s="343"/>
      <c r="DO128" s="341"/>
      <c r="DP128" s="359"/>
      <c r="DQ128" s="343"/>
      <c r="DR128" s="557"/>
      <c r="DS128" s="560"/>
      <c r="DT128" s="556"/>
      <c r="DU128" s="317"/>
      <c r="DV128" s="339"/>
      <c r="DW128" s="305"/>
    </row>
    <row r="129" spans="1:127">
      <c r="A129" s="302"/>
      <c r="C129" s="303"/>
      <c r="D129" s="303"/>
      <c r="E129" s="304"/>
      <c r="F129" s="305"/>
      <c r="G129" s="356"/>
      <c r="H129" s="306"/>
      <c r="I129" s="345"/>
      <c r="J129" s="355"/>
      <c r="K129" s="303"/>
      <c r="L129" s="341"/>
      <c r="M129" s="342"/>
      <c r="N129" s="343"/>
      <c r="O129" s="303"/>
      <c r="P129" s="304"/>
      <c r="Q129" s="318"/>
      <c r="R129" s="357"/>
      <c r="S129" s="309"/>
      <c r="T129" s="310"/>
      <c r="V129" s="341"/>
      <c r="W129" s="341"/>
      <c r="X129" s="358"/>
      <c r="Y129" s="343"/>
      <c r="Z129" s="341"/>
      <c r="AA129" s="359"/>
      <c r="AB129" s="343"/>
      <c r="AC129" s="317"/>
      <c r="AD129" s="339"/>
      <c r="AE129" s="305"/>
      <c r="AF129" s="365"/>
      <c r="AG129" s="371"/>
      <c r="AH129" s="313"/>
      <c r="AJ129" s="341"/>
      <c r="AK129" s="341"/>
      <c r="AL129" s="358"/>
      <c r="AM129" s="343"/>
      <c r="AN129" s="341"/>
      <c r="AO129" s="359"/>
      <c r="AP129" s="343"/>
      <c r="AQ129" s="303"/>
      <c r="AR129" s="339"/>
      <c r="AS129" s="318"/>
      <c r="AT129" s="367"/>
      <c r="AU129" s="368"/>
      <c r="AV129" s="329"/>
      <c r="AX129" s="341"/>
      <c r="AY129" s="341"/>
      <c r="AZ129" s="358"/>
      <c r="BA129" s="343"/>
      <c r="BB129" s="341"/>
      <c r="BC129" s="359"/>
      <c r="BD129" s="343"/>
      <c r="BE129" s="303"/>
      <c r="BF129" s="339"/>
      <c r="BG129" s="318"/>
      <c r="BH129" s="303"/>
      <c r="BI129" s="339"/>
      <c r="BJ129" s="318"/>
      <c r="BK129" s="434"/>
      <c r="BL129" s="440"/>
      <c r="BM129" s="439"/>
      <c r="BO129" s="341"/>
      <c r="BP129" s="341"/>
      <c r="BQ129" s="358"/>
      <c r="BR129" s="343"/>
      <c r="BS129" s="341"/>
      <c r="BT129" s="359"/>
      <c r="BU129" s="343"/>
      <c r="BV129" s="476"/>
      <c r="BW129" s="482"/>
      <c r="BX129" s="481"/>
      <c r="BY129" s="303"/>
      <c r="BZ129" s="339"/>
      <c r="CA129" s="305"/>
      <c r="CB129" s="476"/>
      <c r="CC129" s="482"/>
      <c r="CD129" s="481"/>
      <c r="CF129" s="341"/>
      <c r="CG129" s="441"/>
      <c r="CH129" s="748"/>
      <c r="CI129" s="746"/>
      <c r="CJ129" s="341"/>
      <c r="CK129" s="359"/>
      <c r="CL129" s="343"/>
      <c r="CM129" s="92"/>
      <c r="CN129" s="737"/>
      <c r="CO129" s="736"/>
      <c r="CP129" s="303"/>
      <c r="CQ129" s="339"/>
      <c r="CR129" s="305"/>
      <c r="CT129" s="341"/>
      <c r="CU129" s="341"/>
      <c r="CV129" s="358"/>
      <c r="CW129" s="343"/>
      <c r="CX129" s="341"/>
      <c r="CY129" s="359"/>
      <c r="CZ129" s="343"/>
      <c r="DA129" s="757"/>
      <c r="DB129" s="763"/>
      <c r="DC129" s="762"/>
      <c r="DD129" s="303"/>
      <c r="DE129" s="339"/>
      <c r="DF129" s="305"/>
      <c r="DG129" s="92"/>
      <c r="DH129" s="737"/>
      <c r="DI129" s="736"/>
      <c r="DK129" s="341"/>
      <c r="DL129" s="341"/>
      <c r="DM129" s="358"/>
      <c r="DN129" s="343"/>
      <c r="DO129" s="341"/>
      <c r="DP129" s="359"/>
      <c r="DQ129" s="343"/>
      <c r="DR129" s="554"/>
      <c r="DS129" s="560"/>
      <c r="DT129" s="559"/>
      <c r="DU129" s="303"/>
      <c r="DV129" s="339"/>
      <c r="DW129" s="318"/>
    </row>
    <row r="130" spans="1:127">
      <c r="A130" s="302"/>
      <c r="C130" s="303"/>
      <c r="D130" s="303"/>
      <c r="E130" s="304"/>
      <c r="F130" s="305"/>
      <c r="G130" s="356"/>
      <c r="H130" s="306"/>
      <c r="I130" s="345"/>
      <c r="J130" s="355"/>
      <c r="K130" s="303"/>
      <c r="L130" s="341"/>
      <c r="M130" s="342"/>
      <c r="N130" s="343"/>
      <c r="O130" s="317"/>
      <c r="P130" s="304"/>
      <c r="Q130" s="305"/>
      <c r="R130" s="357"/>
      <c r="S130" s="309"/>
      <c r="T130" s="310"/>
      <c r="V130" s="341"/>
      <c r="W130" s="341"/>
      <c r="X130" s="358"/>
      <c r="Y130" s="343"/>
      <c r="Z130" s="341"/>
      <c r="AA130" s="359"/>
      <c r="AB130" s="343"/>
      <c r="AC130" s="303"/>
      <c r="AD130" s="339"/>
      <c r="AE130" s="318"/>
      <c r="AF130" s="365"/>
      <c r="AG130" s="371"/>
      <c r="AH130" s="326"/>
      <c r="AJ130" s="341"/>
      <c r="AK130" s="341"/>
      <c r="AL130" s="358"/>
      <c r="AM130" s="343"/>
      <c r="AN130" s="341"/>
      <c r="AO130" s="359"/>
      <c r="AP130" s="343"/>
      <c r="AQ130" s="303"/>
      <c r="AR130" s="339"/>
      <c r="AS130" s="305"/>
      <c r="AT130" s="367"/>
      <c r="AU130" s="368"/>
      <c r="AV130" s="354"/>
      <c r="AX130" s="341"/>
      <c r="AY130" s="341"/>
      <c r="AZ130" s="358"/>
      <c r="BA130" s="343"/>
      <c r="BB130" s="341"/>
      <c r="BC130" s="359"/>
      <c r="BD130" s="343"/>
      <c r="BE130" s="303"/>
      <c r="BF130" s="339"/>
      <c r="BG130" s="305"/>
      <c r="BH130" s="303"/>
      <c r="BI130" s="339"/>
      <c r="BJ130" s="305"/>
      <c r="BK130" s="434"/>
      <c r="BL130" s="440"/>
      <c r="BM130" s="436"/>
      <c r="BO130" s="341"/>
      <c r="BP130" s="341"/>
      <c r="BQ130" s="358"/>
      <c r="BR130" s="343"/>
      <c r="BS130" s="341"/>
      <c r="BT130" s="359"/>
      <c r="BU130" s="343"/>
      <c r="BV130" s="476"/>
      <c r="BW130" s="482"/>
      <c r="BX130" s="478"/>
      <c r="BY130" s="303"/>
      <c r="BZ130" s="339"/>
      <c r="CA130" s="305"/>
      <c r="CB130" s="476"/>
      <c r="CC130" s="482"/>
      <c r="CD130" s="478"/>
      <c r="CF130" s="341"/>
      <c r="CG130" s="441"/>
      <c r="CH130" s="748"/>
      <c r="CI130" s="746"/>
      <c r="CJ130" s="341"/>
      <c r="CK130" s="359"/>
      <c r="CL130" s="343"/>
      <c r="CM130" s="92"/>
      <c r="CN130" s="737"/>
      <c r="CO130" s="735"/>
      <c r="CP130" s="303"/>
      <c r="CQ130" s="339"/>
      <c r="CR130" s="305"/>
      <c r="CT130" s="341"/>
      <c r="CU130" s="341"/>
      <c r="CV130" s="358"/>
      <c r="CW130" s="343"/>
      <c r="CX130" s="341"/>
      <c r="CY130" s="359"/>
      <c r="CZ130" s="343"/>
      <c r="DA130" s="757"/>
      <c r="DB130" s="763"/>
      <c r="DC130" s="759"/>
      <c r="DD130" s="303"/>
      <c r="DE130" s="339"/>
      <c r="DF130" s="305"/>
      <c r="DG130" s="92"/>
      <c r="DH130" s="737"/>
      <c r="DI130" s="735"/>
      <c r="DK130" s="341"/>
      <c r="DL130" s="341"/>
      <c r="DM130" s="358"/>
      <c r="DN130" s="343"/>
      <c r="DO130" s="341"/>
      <c r="DP130" s="359"/>
      <c r="DQ130" s="343"/>
      <c r="DR130" s="554"/>
      <c r="DS130" s="560"/>
      <c r="DT130" s="556"/>
      <c r="DU130" s="303"/>
      <c r="DV130" s="339"/>
      <c r="DW130" s="305"/>
    </row>
    <row r="131" spans="1:127">
      <c r="A131" s="302"/>
      <c r="C131" s="303"/>
      <c r="D131" s="303"/>
      <c r="E131" s="304"/>
      <c r="F131" s="305"/>
      <c r="G131" s="356"/>
      <c r="H131" s="306"/>
      <c r="I131" s="345"/>
      <c r="J131" s="355"/>
      <c r="K131" s="303"/>
      <c r="L131" s="341"/>
      <c r="M131" s="342"/>
      <c r="N131" s="343"/>
      <c r="O131" s="303"/>
      <c r="P131" s="304"/>
      <c r="Q131" s="318"/>
      <c r="R131" s="357"/>
      <c r="S131" s="309"/>
      <c r="T131" s="323"/>
      <c r="V131" s="341"/>
      <c r="W131" s="341"/>
      <c r="X131" s="358"/>
      <c r="Y131" s="343"/>
      <c r="Z131" s="341"/>
      <c r="AA131" s="359"/>
      <c r="AB131" s="343"/>
      <c r="AC131" s="303"/>
      <c r="AD131" s="339"/>
      <c r="AE131" s="305"/>
      <c r="AF131" s="365"/>
      <c r="AG131" s="371"/>
      <c r="AH131" s="352"/>
      <c r="AJ131" s="341"/>
      <c r="AK131" s="341"/>
      <c r="AL131" s="358"/>
      <c r="AM131" s="343"/>
      <c r="AN131" s="341"/>
      <c r="AO131" s="359"/>
      <c r="AP131" s="343"/>
      <c r="AQ131" s="303"/>
      <c r="AR131" s="339"/>
      <c r="AS131" s="318"/>
      <c r="AT131" s="367"/>
      <c r="AU131" s="368"/>
      <c r="AV131" s="316"/>
      <c r="AX131" s="341"/>
      <c r="AY131" s="341"/>
      <c r="AZ131" s="358"/>
      <c r="BA131" s="343"/>
      <c r="BB131" s="341"/>
      <c r="BC131" s="359"/>
      <c r="BD131" s="343"/>
      <c r="BE131" s="303"/>
      <c r="BF131" s="339"/>
      <c r="BG131" s="318"/>
      <c r="BH131" s="303"/>
      <c r="BI131" s="339"/>
      <c r="BJ131" s="318"/>
      <c r="BK131" s="434"/>
      <c r="BL131" s="440"/>
      <c r="BM131" s="439"/>
      <c r="BO131" s="341"/>
      <c r="BP131" s="341"/>
      <c r="BQ131" s="358"/>
      <c r="BR131" s="343"/>
      <c r="BS131" s="341"/>
      <c r="BT131" s="359"/>
      <c r="BU131" s="343"/>
      <c r="BV131" s="476"/>
      <c r="BW131" s="482"/>
      <c r="BX131" s="481"/>
      <c r="BY131" s="303"/>
      <c r="BZ131" s="339"/>
      <c r="CA131" s="305"/>
      <c r="CB131" s="476"/>
      <c r="CC131" s="482"/>
      <c r="CD131" s="481"/>
      <c r="CF131" s="341"/>
      <c r="CG131" s="441"/>
      <c r="CH131" s="748"/>
      <c r="CI131" s="746"/>
      <c r="CJ131" s="341"/>
      <c r="CK131" s="359"/>
      <c r="CL131" s="343"/>
      <c r="CM131" s="92"/>
      <c r="CN131" s="737"/>
      <c r="CO131" s="736"/>
      <c r="CP131" s="303"/>
      <c r="CQ131" s="339"/>
      <c r="CR131" s="305"/>
      <c r="CT131" s="341"/>
      <c r="CU131" s="341"/>
      <c r="CV131" s="358"/>
      <c r="CW131" s="343"/>
      <c r="CX131" s="341"/>
      <c r="CY131" s="359"/>
      <c r="CZ131" s="343"/>
      <c r="DA131" s="757"/>
      <c r="DB131" s="763"/>
      <c r="DC131" s="762"/>
      <c r="DD131" s="303"/>
      <c r="DE131" s="339"/>
      <c r="DF131" s="305"/>
      <c r="DG131" s="92"/>
      <c r="DH131" s="737"/>
      <c r="DI131" s="736"/>
      <c r="DK131" s="341"/>
      <c r="DL131" s="341"/>
      <c r="DM131" s="358"/>
      <c r="DN131" s="343"/>
      <c r="DO131" s="341"/>
      <c r="DP131" s="359"/>
      <c r="DQ131" s="343"/>
      <c r="DR131" s="554"/>
      <c r="DS131" s="560"/>
      <c r="DT131" s="559"/>
      <c r="DU131" s="303"/>
      <c r="DV131" s="339"/>
      <c r="DW131" s="318"/>
    </row>
    <row r="132" spans="1:127">
      <c r="A132" s="302"/>
      <c r="C132" s="303"/>
      <c r="D132" s="303"/>
      <c r="E132" s="304"/>
      <c r="F132" s="305"/>
      <c r="G132" s="356"/>
      <c r="H132" s="306"/>
      <c r="I132" s="345"/>
      <c r="J132" s="355"/>
      <c r="K132" s="303"/>
      <c r="L132" s="341"/>
      <c r="M132" s="342"/>
      <c r="N132" s="343"/>
      <c r="O132" s="303"/>
      <c r="P132" s="304"/>
      <c r="Q132" s="305"/>
      <c r="R132" s="357"/>
      <c r="S132" s="309"/>
      <c r="T132" s="350"/>
      <c r="V132" s="341"/>
      <c r="W132" s="341"/>
      <c r="X132" s="358"/>
      <c r="Y132" s="343"/>
      <c r="Z132" s="341"/>
      <c r="AA132" s="359"/>
      <c r="AB132" s="343"/>
      <c r="AC132" s="317"/>
      <c r="AD132" s="339"/>
      <c r="AE132" s="305"/>
      <c r="AF132" s="365"/>
      <c r="AG132" s="371"/>
      <c r="AH132" s="313"/>
      <c r="AJ132" s="341"/>
      <c r="AK132" s="341"/>
      <c r="AL132" s="358"/>
      <c r="AM132" s="343"/>
      <c r="AN132" s="341"/>
      <c r="AO132" s="359"/>
      <c r="AP132" s="343"/>
      <c r="AQ132" s="317"/>
      <c r="AR132" s="339"/>
      <c r="AS132" s="305"/>
      <c r="AT132" s="367"/>
      <c r="AU132" s="368"/>
      <c r="AV132" s="316"/>
      <c r="AX132" s="341"/>
      <c r="AY132" s="341"/>
      <c r="AZ132" s="358"/>
      <c r="BA132" s="343"/>
      <c r="BB132" s="341"/>
      <c r="BC132" s="359"/>
      <c r="BD132" s="343"/>
      <c r="BE132" s="317"/>
      <c r="BF132" s="339"/>
      <c r="BG132" s="305"/>
      <c r="BH132" s="317"/>
      <c r="BI132" s="339"/>
      <c r="BJ132" s="305"/>
      <c r="BK132" s="437"/>
      <c r="BL132" s="440"/>
      <c r="BM132" s="436"/>
      <c r="BO132" s="341"/>
      <c r="BP132" s="341"/>
      <c r="BQ132" s="358"/>
      <c r="BR132" s="343"/>
      <c r="BS132" s="341"/>
      <c r="BT132" s="359"/>
      <c r="BU132" s="343"/>
      <c r="BV132" s="479"/>
      <c r="BW132" s="482"/>
      <c r="BX132" s="478"/>
      <c r="BY132" s="317"/>
      <c r="BZ132" s="339"/>
      <c r="CA132" s="305"/>
      <c r="CB132" s="479"/>
      <c r="CC132" s="482"/>
      <c r="CD132" s="478"/>
      <c r="CF132" s="341"/>
      <c r="CG132" s="441"/>
      <c r="CH132" s="748"/>
      <c r="CI132" s="746"/>
      <c r="CJ132" s="341"/>
      <c r="CK132" s="359"/>
      <c r="CL132" s="343"/>
      <c r="CM132" s="53"/>
      <c r="CN132" s="737"/>
      <c r="CO132" s="735"/>
      <c r="CP132" s="317"/>
      <c r="CQ132" s="339"/>
      <c r="CR132" s="305"/>
      <c r="CT132" s="341"/>
      <c r="CU132" s="341"/>
      <c r="CV132" s="358"/>
      <c r="CW132" s="343"/>
      <c r="CX132" s="341"/>
      <c r="CY132" s="359"/>
      <c r="CZ132" s="343"/>
      <c r="DA132" s="760"/>
      <c r="DB132" s="763"/>
      <c r="DC132" s="759"/>
      <c r="DD132" s="317"/>
      <c r="DE132" s="339"/>
      <c r="DF132" s="305"/>
      <c r="DG132" s="53"/>
      <c r="DH132" s="737"/>
      <c r="DI132" s="735"/>
      <c r="DK132" s="341"/>
      <c r="DL132" s="341"/>
      <c r="DM132" s="358"/>
      <c r="DN132" s="343"/>
      <c r="DO132" s="341"/>
      <c r="DP132" s="359"/>
      <c r="DQ132" s="343"/>
      <c r="DR132" s="557"/>
      <c r="DS132" s="560"/>
      <c r="DT132" s="556"/>
      <c r="DU132" s="317"/>
      <c r="DV132" s="339"/>
      <c r="DW132" s="305"/>
    </row>
    <row r="133" spans="1:127">
      <c r="A133" s="302"/>
      <c r="C133" s="303"/>
      <c r="D133" s="303"/>
      <c r="E133" s="304"/>
      <c r="F133" s="305"/>
      <c r="G133" s="356"/>
      <c r="H133" s="306"/>
      <c r="I133" s="345"/>
      <c r="K133" s="303"/>
      <c r="L133" s="341"/>
      <c r="M133" s="342"/>
      <c r="N133" s="343"/>
      <c r="O133" s="303"/>
      <c r="P133" s="304"/>
      <c r="Q133" s="364"/>
      <c r="R133" s="357"/>
      <c r="S133" s="309"/>
      <c r="T133" s="310"/>
      <c r="V133" s="341"/>
      <c r="W133" s="341"/>
      <c r="X133" s="358"/>
      <c r="Y133" s="343"/>
      <c r="Z133" s="341"/>
      <c r="AA133" s="359"/>
      <c r="AB133" s="343"/>
      <c r="AC133" s="303"/>
      <c r="AD133" s="339"/>
      <c r="AE133" s="318"/>
      <c r="AF133" s="365"/>
      <c r="AG133" s="371"/>
      <c r="AH133" s="326"/>
      <c r="AJ133" s="341"/>
      <c r="AK133" s="341"/>
      <c r="AL133" s="358"/>
      <c r="AM133" s="343"/>
      <c r="AN133" s="341"/>
      <c r="AO133" s="359"/>
      <c r="AP133" s="343"/>
      <c r="AQ133" s="303"/>
      <c r="AR133" s="339"/>
      <c r="AS133" s="318"/>
      <c r="AT133" s="367"/>
      <c r="AU133" s="368"/>
      <c r="AV133" s="329"/>
      <c r="AX133" s="341"/>
      <c r="AY133" s="341"/>
      <c r="AZ133" s="358"/>
      <c r="BA133" s="343"/>
      <c r="BB133" s="341"/>
      <c r="BC133" s="359"/>
      <c r="BD133" s="343"/>
      <c r="BE133" s="303"/>
      <c r="BF133" s="339"/>
      <c r="BG133" s="318"/>
      <c r="BH133" s="303"/>
      <c r="BI133" s="339"/>
      <c r="BJ133" s="318"/>
      <c r="BK133" s="434"/>
      <c r="BL133" s="440"/>
      <c r="BM133" s="439"/>
      <c r="BO133" s="341"/>
      <c r="BP133" s="341"/>
      <c r="BQ133" s="358"/>
      <c r="BR133" s="343"/>
      <c r="BS133" s="341"/>
      <c r="BT133" s="359"/>
      <c r="BU133" s="343"/>
      <c r="BV133" s="476"/>
      <c r="BW133" s="482"/>
      <c r="BX133" s="481"/>
      <c r="BY133" s="303"/>
      <c r="BZ133" s="339"/>
      <c r="CA133" s="305"/>
      <c r="CB133" s="476"/>
      <c r="CC133" s="482"/>
      <c r="CD133" s="481"/>
      <c r="CF133" s="341"/>
      <c r="CG133" s="441"/>
      <c r="CH133" s="748"/>
      <c r="CI133" s="746"/>
      <c r="CJ133" s="341"/>
      <c r="CK133" s="359"/>
      <c r="CL133" s="343"/>
      <c r="CM133" s="92"/>
      <c r="CN133" s="737"/>
      <c r="CO133" s="736"/>
      <c r="CP133" s="303"/>
      <c r="CQ133" s="339"/>
      <c r="CR133" s="305"/>
      <c r="CT133" s="341"/>
      <c r="CU133" s="341"/>
      <c r="CV133" s="358"/>
      <c r="CW133" s="343"/>
      <c r="CX133" s="341"/>
      <c r="CY133" s="359"/>
      <c r="CZ133" s="343"/>
      <c r="DA133" s="757"/>
      <c r="DB133" s="763"/>
      <c r="DC133" s="762"/>
      <c r="DD133" s="303"/>
      <c r="DE133" s="339"/>
      <c r="DF133" s="305"/>
      <c r="DG133" s="92"/>
      <c r="DH133" s="737"/>
      <c r="DI133" s="736"/>
      <c r="DK133" s="341"/>
      <c r="DL133" s="341"/>
      <c r="DM133" s="358"/>
      <c r="DN133" s="343"/>
      <c r="DO133" s="341"/>
      <c r="DP133" s="359"/>
      <c r="DQ133" s="343"/>
      <c r="DR133" s="554"/>
      <c r="DS133" s="560"/>
      <c r="DT133" s="559"/>
      <c r="DU133" s="303"/>
      <c r="DV133" s="339"/>
      <c r="DW133" s="318"/>
    </row>
    <row r="134" spans="1:127">
      <c r="A134" s="302"/>
      <c r="C134" s="386"/>
      <c r="D134" s="303"/>
      <c r="E134" s="304"/>
      <c r="F134" s="305"/>
      <c r="G134" s="356"/>
      <c r="H134" s="306"/>
      <c r="I134" s="345"/>
      <c r="K134" s="386"/>
      <c r="L134" s="341"/>
      <c r="M134" s="342"/>
      <c r="N134" s="343"/>
      <c r="O134" s="303"/>
      <c r="P134" s="304"/>
      <c r="Q134" s="364"/>
      <c r="R134" s="357"/>
      <c r="S134" s="309"/>
      <c r="T134" s="310"/>
      <c r="V134" s="389"/>
      <c r="W134" s="341"/>
      <c r="X134" s="358"/>
      <c r="Y134" s="343"/>
      <c r="Z134" s="341"/>
      <c r="AA134" s="359"/>
      <c r="AB134" s="343"/>
      <c r="AC134" s="303"/>
      <c r="AD134" s="339"/>
      <c r="AE134" s="318"/>
      <c r="AF134" s="365"/>
      <c r="AG134" s="371"/>
      <c r="AH134" s="326"/>
      <c r="AJ134" s="341"/>
      <c r="AK134" s="341"/>
      <c r="AL134" s="358"/>
      <c r="AM134" s="343"/>
      <c r="AN134" s="341"/>
      <c r="AO134" s="359"/>
      <c r="AP134" s="318"/>
      <c r="AQ134" s="303"/>
      <c r="AR134" s="339"/>
      <c r="AS134" s="318"/>
      <c r="AT134" s="367"/>
      <c r="AU134" s="368"/>
      <c r="AV134" s="329"/>
      <c r="AX134" s="341"/>
      <c r="AY134" s="341"/>
      <c r="AZ134" s="358"/>
      <c r="BA134" s="343"/>
      <c r="BB134" s="341"/>
      <c r="BC134" s="359"/>
      <c r="BD134" s="318"/>
      <c r="BE134" s="303"/>
      <c r="BF134" s="339"/>
      <c r="BG134" s="318"/>
      <c r="BH134" s="303"/>
      <c r="BI134" s="339"/>
      <c r="BJ134" s="318"/>
      <c r="BK134" s="434"/>
      <c r="BL134" s="440"/>
      <c r="BM134" s="439"/>
      <c r="BO134" s="341"/>
      <c r="BP134" s="341"/>
      <c r="BQ134" s="358"/>
      <c r="BR134" s="343"/>
      <c r="BS134" s="341"/>
      <c r="BT134" s="359"/>
      <c r="BU134" s="318"/>
      <c r="BV134" s="476"/>
      <c r="BW134" s="482"/>
      <c r="BX134" s="481"/>
      <c r="BY134" s="303"/>
      <c r="BZ134" s="339"/>
      <c r="CA134" s="305"/>
      <c r="CB134" s="476"/>
      <c r="CC134" s="482"/>
      <c r="CD134" s="481"/>
      <c r="CF134" s="341"/>
      <c r="CG134" s="441"/>
      <c r="CH134" s="748"/>
      <c r="CI134" s="746"/>
      <c r="CJ134" s="341"/>
      <c r="CK134" s="359"/>
      <c r="CL134" s="318"/>
      <c r="CM134" s="92"/>
      <c r="CN134" s="737"/>
      <c r="CO134" s="736"/>
      <c r="CP134" s="303"/>
      <c r="CQ134" s="339"/>
      <c r="CR134" s="305"/>
      <c r="CT134" s="341"/>
      <c r="CU134" s="341"/>
      <c r="CV134" s="358"/>
      <c r="CW134" s="343"/>
      <c r="CX134" s="341"/>
      <c r="CY134" s="359"/>
      <c r="CZ134" s="318"/>
      <c r="DA134" s="757"/>
      <c r="DB134" s="763"/>
      <c r="DC134" s="762"/>
      <c r="DD134" s="303"/>
      <c r="DE134" s="339"/>
      <c r="DF134" s="305"/>
      <c r="DG134" s="92"/>
      <c r="DH134" s="737"/>
      <c r="DI134" s="736"/>
      <c r="DK134" s="341"/>
      <c r="DL134" s="341"/>
      <c r="DM134" s="358"/>
      <c r="DN134" s="343"/>
      <c r="DO134" s="341"/>
      <c r="DP134" s="359"/>
      <c r="DQ134" s="318"/>
      <c r="DR134" s="554"/>
      <c r="DS134" s="560"/>
      <c r="DT134" s="559"/>
      <c r="DU134" s="303"/>
      <c r="DV134" s="339"/>
      <c r="DW134" s="318"/>
    </row>
    <row r="135" spans="1:127">
      <c r="A135" s="302"/>
      <c r="C135" s="303"/>
      <c r="D135" s="303"/>
      <c r="E135" s="304"/>
      <c r="F135" s="305"/>
      <c r="G135" s="356"/>
      <c r="H135" s="306"/>
      <c r="I135" s="345"/>
      <c r="K135" s="386"/>
      <c r="L135" s="389"/>
      <c r="M135" s="342"/>
      <c r="N135" s="343"/>
      <c r="O135" s="390"/>
      <c r="P135" s="304"/>
      <c r="Q135" s="364"/>
      <c r="R135" s="391"/>
      <c r="S135" s="309"/>
      <c r="T135" s="310"/>
      <c r="V135" s="389"/>
      <c r="W135" s="389"/>
      <c r="X135" s="358"/>
      <c r="Y135" s="343"/>
      <c r="Z135" s="389"/>
      <c r="AA135" s="359"/>
      <c r="AB135" s="343"/>
      <c r="AC135" s="390"/>
      <c r="AD135" s="339"/>
      <c r="AE135" s="305"/>
      <c r="AF135" s="365"/>
      <c r="AG135" s="371"/>
      <c r="AH135" s="313"/>
      <c r="AJ135" s="341"/>
      <c r="AK135" s="341"/>
      <c r="AL135" s="358"/>
      <c r="AM135" s="343"/>
      <c r="AN135" s="341"/>
      <c r="AO135" s="359"/>
      <c r="AP135" s="318"/>
      <c r="AQ135" s="303"/>
      <c r="AR135" s="339"/>
      <c r="AS135" s="318"/>
      <c r="AT135" s="367"/>
      <c r="AU135" s="368"/>
      <c r="AV135" s="329"/>
      <c r="AX135" s="341"/>
      <c r="AY135" s="341"/>
      <c r="AZ135" s="358"/>
      <c r="BA135" s="343"/>
      <c r="BB135" s="341"/>
      <c r="BC135" s="359"/>
      <c r="BD135" s="318"/>
      <c r="BE135" s="303"/>
      <c r="BF135" s="339"/>
      <c r="BG135" s="318"/>
      <c r="BH135" s="303"/>
      <c r="BI135" s="339"/>
      <c r="BJ135" s="318"/>
      <c r="BK135" s="434"/>
      <c r="BL135" s="440"/>
      <c r="BM135" s="439"/>
      <c r="BO135" s="341"/>
      <c r="BP135" s="341"/>
      <c r="BQ135" s="358"/>
      <c r="BR135" s="343"/>
      <c r="BS135" s="341"/>
      <c r="BT135" s="359"/>
      <c r="BU135" s="318"/>
      <c r="BV135" s="476"/>
      <c r="BW135" s="482"/>
      <c r="BX135" s="481"/>
      <c r="BY135" s="303"/>
      <c r="BZ135" s="339"/>
      <c r="CA135" s="305"/>
      <c r="CB135" s="476"/>
      <c r="CC135" s="482"/>
      <c r="CD135" s="481"/>
      <c r="CF135" s="341"/>
      <c r="CG135" s="441"/>
      <c r="CH135" s="748"/>
      <c r="CI135" s="746"/>
      <c r="CJ135" s="341"/>
      <c r="CK135" s="359"/>
      <c r="CL135" s="318"/>
      <c r="CM135" s="92"/>
      <c r="CN135" s="737"/>
      <c r="CO135" s="736"/>
      <c r="CP135" s="303"/>
      <c r="CQ135" s="339"/>
      <c r="CR135" s="305"/>
      <c r="CT135" s="341"/>
      <c r="CU135" s="341"/>
      <c r="CV135" s="358"/>
      <c r="CW135" s="343"/>
      <c r="CX135" s="341"/>
      <c r="CY135" s="359"/>
      <c r="CZ135" s="318"/>
      <c r="DA135" s="757"/>
      <c r="DB135" s="763"/>
      <c r="DC135" s="762"/>
      <c r="DD135" s="303"/>
      <c r="DE135" s="339"/>
      <c r="DF135" s="305"/>
      <c r="DG135" s="92"/>
      <c r="DH135" s="737"/>
      <c r="DI135" s="736"/>
      <c r="DK135" s="341"/>
      <c r="DL135" s="341"/>
      <c r="DM135" s="358"/>
      <c r="DN135" s="343"/>
      <c r="DO135" s="341"/>
      <c r="DP135" s="359"/>
      <c r="DQ135" s="318"/>
      <c r="DR135" s="554"/>
      <c r="DS135" s="560"/>
      <c r="DT135" s="559"/>
      <c r="DU135" s="303"/>
      <c r="DV135" s="339"/>
      <c r="DW135" s="318"/>
    </row>
    <row r="136" spans="1:127">
      <c r="A136" s="302"/>
      <c r="C136" s="303"/>
      <c r="D136" s="303"/>
      <c r="E136" s="304"/>
      <c r="F136" s="305"/>
      <c r="G136" s="356"/>
      <c r="H136" s="306"/>
      <c r="I136" s="345"/>
      <c r="K136" s="386"/>
      <c r="L136" s="386"/>
      <c r="M136" s="304"/>
      <c r="N136" s="305"/>
      <c r="O136" s="396"/>
      <c r="P136" s="304"/>
      <c r="Q136" s="364"/>
      <c r="R136" s="397"/>
      <c r="S136" s="309"/>
      <c r="T136" s="310"/>
      <c r="U136" s="398"/>
      <c r="V136" s="386"/>
      <c r="W136" s="386"/>
      <c r="X136" s="399"/>
      <c r="Y136" s="305"/>
      <c r="Z136" s="386"/>
      <c r="AA136" s="339"/>
      <c r="AB136" s="305"/>
      <c r="AC136" s="396"/>
      <c r="AD136" s="339"/>
      <c r="AE136" s="305"/>
      <c r="AF136" s="311"/>
      <c r="AG136" s="366"/>
      <c r="AH136" s="313"/>
      <c r="AI136" s="398"/>
      <c r="AJ136" s="303"/>
      <c r="AK136" s="303"/>
      <c r="AL136" s="399"/>
      <c r="AM136" s="305"/>
      <c r="AN136" s="303"/>
      <c r="AO136" s="339"/>
      <c r="AP136" s="364"/>
      <c r="AQ136" s="303"/>
      <c r="AR136" s="339"/>
      <c r="AS136" s="364"/>
      <c r="AT136" s="314"/>
      <c r="AU136" s="368"/>
      <c r="AV136" s="400"/>
      <c r="AX136" s="303"/>
      <c r="AY136" s="303"/>
      <c r="AZ136" s="399"/>
      <c r="BA136" s="305"/>
      <c r="BB136" s="303"/>
      <c r="BC136" s="339"/>
      <c r="BD136" s="364"/>
      <c r="BE136" s="303"/>
      <c r="BF136" s="339"/>
      <c r="BG136" s="364"/>
      <c r="BH136" s="303"/>
      <c r="BI136" s="339"/>
      <c r="BJ136" s="364"/>
      <c r="BK136" s="434"/>
      <c r="BL136" s="440"/>
      <c r="BM136" s="445"/>
      <c r="BO136" s="303"/>
      <c r="BP136" s="303"/>
      <c r="BQ136" s="399"/>
      <c r="BR136" s="305"/>
      <c r="BS136" s="303"/>
      <c r="BT136" s="339"/>
      <c r="BU136" s="364"/>
      <c r="BV136" s="476"/>
      <c r="BW136" s="482"/>
      <c r="BX136" s="488"/>
      <c r="BY136" s="303"/>
      <c r="BZ136" s="339"/>
      <c r="CA136" s="305"/>
      <c r="CB136" s="476"/>
      <c r="CC136" s="482"/>
      <c r="CD136" s="488"/>
      <c r="CF136" s="303"/>
      <c r="CG136" s="434"/>
      <c r="CH136" s="749"/>
      <c r="CI136" s="436"/>
      <c r="CJ136" s="303"/>
      <c r="CK136" s="339"/>
      <c r="CL136" s="364"/>
      <c r="CM136" s="92"/>
      <c r="CN136" s="737"/>
      <c r="CO136" s="743"/>
      <c r="CP136" s="303"/>
      <c r="CQ136" s="339"/>
      <c r="CR136" s="305"/>
      <c r="CT136" s="303"/>
      <c r="CU136" s="303"/>
      <c r="CV136" s="399"/>
      <c r="CW136" s="305"/>
      <c r="CX136" s="303"/>
      <c r="CY136" s="339"/>
      <c r="CZ136" s="364"/>
      <c r="DA136" s="757"/>
      <c r="DB136" s="763"/>
      <c r="DC136" s="769"/>
      <c r="DD136" s="303"/>
      <c r="DE136" s="339"/>
      <c r="DF136" s="305"/>
      <c r="DG136" s="92"/>
      <c r="DH136" s="737"/>
      <c r="DI136" s="743"/>
      <c r="DK136" s="303"/>
      <c r="DL136" s="303"/>
      <c r="DM136" s="399"/>
      <c r="DN136" s="305"/>
      <c r="DO136" s="303"/>
      <c r="DP136" s="339"/>
      <c r="DQ136" s="364"/>
      <c r="DR136" s="554"/>
      <c r="DS136" s="560"/>
      <c r="DT136" s="566"/>
      <c r="DU136" s="303"/>
      <c r="DV136" s="339"/>
      <c r="DW136" s="364"/>
    </row>
    <row r="137" spans="1:127">
      <c r="A137" s="348"/>
      <c r="C137" s="303"/>
      <c r="D137" s="303"/>
      <c r="E137" s="304"/>
      <c r="F137" s="318"/>
      <c r="G137" s="356"/>
      <c r="H137" s="306"/>
      <c r="I137" s="345"/>
      <c r="J137" s="355"/>
      <c r="K137" s="303"/>
      <c r="L137" s="341"/>
      <c r="M137" s="342"/>
      <c r="N137" s="343"/>
      <c r="O137" s="303"/>
      <c r="P137" s="304"/>
      <c r="Q137" s="318"/>
      <c r="R137" s="357"/>
      <c r="S137" s="309"/>
      <c r="T137" s="310"/>
      <c r="V137" s="341"/>
      <c r="W137" s="341"/>
      <c r="X137" s="358"/>
      <c r="Y137" s="343"/>
      <c r="Z137" s="341"/>
      <c r="AA137" s="359"/>
      <c r="AB137" s="343"/>
      <c r="AC137" s="303"/>
      <c r="AD137" s="339"/>
      <c r="AE137" s="318"/>
      <c r="AF137" s="365"/>
      <c r="AG137" s="371"/>
      <c r="AH137" s="326"/>
      <c r="AJ137" s="341"/>
      <c r="AK137" s="341"/>
      <c r="AL137" s="358"/>
      <c r="AM137" s="343"/>
      <c r="AN137" s="341"/>
      <c r="AO137" s="359"/>
      <c r="AP137" s="343"/>
      <c r="AQ137" s="317"/>
      <c r="AR137" s="339"/>
      <c r="AS137" s="305"/>
      <c r="AT137" s="367"/>
      <c r="AU137" s="368"/>
      <c r="AV137" s="316"/>
      <c r="AX137" s="341"/>
      <c r="AY137" s="341"/>
      <c r="AZ137" s="358"/>
      <c r="BA137" s="343"/>
      <c r="BB137" s="341"/>
      <c r="BC137" s="359"/>
      <c r="BD137" s="343"/>
      <c r="BE137" s="317"/>
      <c r="BF137" s="339"/>
      <c r="BG137" s="305"/>
      <c r="BH137" s="317"/>
      <c r="BI137" s="339"/>
      <c r="BJ137" s="305"/>
      <c r="BK137" s="437"/>
      <c r="BL137" s="440"/>
      <c r="BM137" s="436"/>
      <c r="BO137" s="341"/>
      <c r="BP137" s="341"/>
      <c r="BQ137" s="358"/>
      <c r="BR137" s="343"/>
      <c r="BS137" s="341"/>
      <c r="BT137" s="359"/>
      <c r="BU137" s="343"/>
      <c r="BV137" s="479"/>
      <c r="BW137" s="482"/>
      <c r="BX137" s="478"/>
      <c r="BY137" s="317"/>
      <c r="BZ137" s="339"/>
      <c r="CA137" s="305"/>
      <c r="CB137" s="479"/>
      <c r="CC137" s="482"/>
      <c r="CD137" s="478"/>
      <c r="CF137" s="341"/>
      <c r="CG137" s="441"/>
      <c r="CH137" s="748"/>
      <c r="CI137" s="746"/>
      <c r="CJ137" s="341"/>
      <c r="CK137" s="359"/>
      <c r="CL137" s="343"/>
      <c r="CM137" s="53"/>
      <c r="CN137" s="737"/>
      <c r="CO137" s="735"/>
      <c r="CP137" s="317"/>
      <c r="CQ137" s="339"/>
      <c r="CR137" s="305"/>
      <c r="CT137" s="341"/>
      <c r="CU137" s="341"/>
      <c r="CV137" s="358"/>
      <c r="CW137" s="343"/>
      <c r="CX137" s="341"/>
      <c r="CY137" s="359"/>
      <c r="CZ137" s="343"/>
      <c r="DA137" s="760"/>
      <c r="DB137" s="763"/>
      <c r="DC137" s="759"/>
      <c r="DD137" s="317"/>
      <c r="DE137" s="339"/>
      <c r="DF137" s="305"/>
      <c r="DG137" s="53"/>
      <c r="DH137" s="737"/>
      <c r="DI137" s="735"/>
      <c r="DK137" s="341"/>
      <c r="DL137" s="341"/>
      <c r="DM137" s="358"/>
      <c r="DN137" s="343"/>
      <c r="DO137" s="341"/>
      <c r="DP137" s="359"/>
      <c r="DQ137" s="343"/>
      <c r="DR137" s="557"/>
      <c r="DS137" s="560"/>
      <c r="DT137" s="556"/>
      <c r="DU137" s="317"/>
      <c r="DV137" s="339"/>
      <c r="DW137" s="305"/>
    </row>
    <row r="138" spans="1:127">
      <c r="A138" s="302"/>
      <c r="C138" s="303"/>
      <c r="D138" s="303"/>
      <c r="E138" s="304"/>
      <c r="F138" s="318"/>
      <c r="G138" s="347"/>
      <c r="H138" s="306"/>
      <c r="I138" s="345"/>
      <c r="J138" s="355"/>
      <c r="K138" s="303"/>
      <c r="L138" s="341"/>
      <c r="M138" s="342"/>
      <c r="N138" s="343"/>
      <c r="O138" s="317"/>
      <c r="P138" s="304"/>
      <c r="Q138" s="305"/>
      <c r="R138" s="357"/>
      <c r="S138" s="309"/>
      <c r="T138" s="310"/>
      <c r="V138" s="341"/>
      <c r="W138" s="341"/>
      <c r="X138" s="358"/>
      <c r="Y138" s="343"/>
      <c r="Z138" s="341"/>
      <c r="AA138" s="359"/>
      <c r="AB138" s="343"/>
      <c r="AC138" s="303"/>
      <c r="AD138" s="339"/>
      <c r="AE138" s="305"/>
      <c r="AF138" s="365"/>
      <c r="AG138" s="366"/>
      <c r="AH138" s="352"/>
      <c r="AJ138" s="341"/>
      <c r="AK138" s="341"/>
      <c r="AL138" s="358"/>
      <c r="AM138" s="343"/>
      <c r="AN138" s="341"/>
      <c r="AO138" s="359"/>
      <c r="AP138" s="343"/>
      <c r="AQ138" s="303"/>
      <c r="AR138" s="339"/>
      <c r="AS138" s="318"/>
      <c r="AT138" s="367"/>
      <c r="AU138" s="368"/>
      <c r="AV138" s="329"/>
      <c r="AX138" s="341"/>
      <c r="AY138" s="341"/>
      <c r="AZ138" s="358"/>
      <c r="BA138" s="343"/>
      <c r="BB138" s="341"/>
      <c r="BC138" s="359"/>
      <c r="BD138" s="343"/>
      <c r="BE138" s="303"/>
      <c r="BF138" s="339"/>
      <c r="BG138" s="318"/>
      <c r="BH138" s="303"/>
      <c r="BI138" s="339"/>
      <c r="BJ138" s="318"/>
      <c r="BK138" s="434"/>
      <c r="BL138" s="440"/>
      <c r="BM138" s="439"/>
      <c r="BO138" s="341"/>
      <c r="BP138" s="341"/>
      <c r="BQ138" s="358"/>
      <c r="BR138" s="343"/>
      <c r="BS138" s="341"/>
      <c r="BT138" s="359"/>
      <c r="BU138" s="343"/>
      <c r="BV138" s="476"/>
      <c r="BW138" s="482"/>
      <c r="BX138" s="481"/>
      <c r="BY138" s="303"/>
      <c r="BZ138" s="339"/>
      <c r="CA138" s="305"/>
      <c r="CB138" s="476"/>
      <c r="CC138" s="482"/>
      <c r="CD138" s="481"/>
      <c r="CF138" s="341"/>
      <c r="CG138" s="441"/>
      <c r="CH138" s="748"/>
      <c r="CI138" s="746"/>
      <c r="CJ138" s="341"/>
      <c r="CK138" s="359"/>
      <c r="CL138" s="343"/>
      <c r="CM138" s="92"/>
      <c r="CN138" s="737"/>
      <c r="CO138" s="736"/>
      <c r="CP138" s="303"/>
      <c r="CQ138" s="339"/>
      <c r="CR138" s="305"/>
      <c r="CT138" s="341"/>
      <c r="CU138" s="341"/>
      <c r="CV138" s="358"/>
      <c r="CW138" s="343"/>
      <c r="CX138" s="341"/>
      <c r="CY138" s="359"/>
      <c r="CZ138" s="343"/>
      <c r="DA138" s="757"/>
      <c r="DB138" s="763"/>
      <c r="DC138" s="762"/>
      <c r="DD138" s="303"/>
      <c r="DE138" s="339"/>
      <c r="DF138" s="305"/>
      <c r="DG138" s="92"/>
      <c r="DH138" s="737"/>
      <c r="DI138" s="736"/>
      <c r="DK138" s="341"/>
      <c r="DL138" s="341"/>
      <c r="DM138" s="358"/>
      <c r="DN138" s="343"/>
      <c r="DO138" s="341"/>
      <c r="DP138" s="359"/>
      <c r="DQ138" s="343"/>
      <c r="DR138" s="554"/>
      <c r="DS138" s="560"/>
      <c r="DT138" s="559"/>
      <c r="DU138" s="303"/>
      <c r="DV138" s="339"/>
      <c r="DW138" s="318"/>
    </row>
    <row r="139" spans="1:127">
      <c r="A139" s="302"/>
      <c r="C139" s="303"/>
      <c r="D139" s="303"/>
      <c r="E139" s="304"/>
      <c r="F139" s="305"/>
      <c r="G139" s="356"/>
      <c r="H139" s="306"/>
      <c r="I139" s="345"/>
      <c r="J139" s="355"/>
      <c r="K139" s="303"/>
      <c r="L139" s="341"/>
      <c r="M139" s="342"/>
      <c r="N139" s="343"/>
      <c r="O139" s="303"/>
      <c r="P139" s="304"/>
      <c r="Q139" s="318"/>
      <c r="R139" s="357"/>
      <c r="S139" s="309"/>
      <c r="T139" s="323"/>
      <c r="V139" s="341"/>
      <c r="W139" s="341"/>
      <c r="X139" s="358"/>
      <c r="Y139" s="343"/>
      <c r="Z139" s="341"/>
      <c r="AA139" s="359"/>
      <c r="AB139" s="343"/>
      <c r="AC139" s="317"/>
      <c r="AD139" s="339"/>
      <c r="AE139" s="305"/>
      <c r="AF139" s="365"/>
      <c r="AG139" s="363"/>
      <c r="AH139" s="313"/>
      <c r="AJ139" s="341"/>
      <c r="AK139" s="341"/>
      <c r="AL139" s="358"/>
      <c r="AM139" s="343"/>
      <c r="AN139" s="341"/>
      <c r="AO139" s="359"/>
      <c r="AP139" s="343"/>
      <c r="AQ139" s="303"/>
      <c r="AR139" s="339"/>
      <c r="AS139" s="305"/>
      <c r="AT139" s="367"/>
      <c r="AU139" s="368"/>
      <c r="AV139" s="354"/>
      <c r="AX139" s="341"/>
      <c r="AY139" s="341"/>
      <c r="AZ139" s="358"/>
      <c r="BA139" s="343"/>
      <c r="BB139" s="341"/>
      <c r="BC139" s="359"/>
      <c r="BD139" s="343"/>
      <c r="BE139" s="303"/>
      <c r="BF139" s="339"/>
      <c r="BG139" s="305"/>
      <c r="BH139" s="303"/>
      <c r="BI139" s="339"/>
      <c r="BJ139" s="305"/>
      <c r="BK139" s="434"/>
      <c r="BL139" s="440"/>
      <c r="BM139" s="436"/>
      <c r="BO139" s="341"/>
      <c r="BP139" s="341"/>
      <c r="BQ139" s="358"/>
      <c r="BR139" s="343"/>
      <c r="BS139" s="341"/>
      <c r="BT139" s="359"/>
      <c r="BU139" s="343"/>
      <c r="BV139" s="476"/>
      <c r="BW139" s="482"/>
      <c r="BX139" s="478"/>
      <c r="BY139" s="303"/>
      <c r="BZ139" s="339"/>
      <c r="CA139" s="305"/>
      <c r="CB139" s="476"/>
      <c r="CC139" s="482"/>
      <c r="CD139" s="478"/>
      <c r="CF139" s="341"/>
      <c r="CG139" s="441"/>
      <c r="CH139" s="748"/>
      <c r="CI139" s="746"/>
      <c r="CJ139" s="341"/>
      <c r="CK139" s="359"/>
      <c r="CL139" s="343"/>
      <c r="CM139" s="92"/>
      <c r="CN139" s="737"/>
      <c r="CO139" s="735"/>
      <c r="CP139" s="303"/>
      <c r="CQ139" s="339"/>
      <c r="CR139" s="305"/>
      <c r="CT139" s="341"/>
      <c r="CU139" s="341"/>
      <c r="CV139" s="358"/>
      <c r="CW139" s="343"/>
      <c r="CX139" s="341"/>
      <c r="CY139" s="359"/>
      <c r="CZ139" s="343"/>
      <c r="DA139" s="757"/>
      <c r="DB139" s="763"/>
      <c r="DC139" s="759"/>
      <c r="DD139" s="303"/>
      <c r="DE139" s="339"/>
      <c r="DF139" s="305"/>
      <c r="DG139" s="92"/>
      <c r="DH139" s="737"/>
      <c r="DI139" s="735"/>
      <c r="DK139" s="341"/>
      <c r="DL139" s="341"/>
      <c r="DM139" s="358"/>
      <c r="DN139" s="343"/>
      <c r="DO139" s="341"/>
      <c r="DP139" s="359"/>
      <c r="DQ139" s="343"/>
      <c r="DR139" s="554"/>
      <c r="DS139" s="560"/>
      <c r="DT139" s="556"/>
      <c r="DU139" s="303"/>
      <c r="DV139" s="339"/>
      <c r="DW139" s="305"/>
    </row>
    <row r="140" spans="1:127">
      <c r="A140" s="302"/>
      <c r="C140" s="303"/>
      <c r="D140" s="303"/>
      <c r="E140" s="304"/>
      <c r="F140" s="318"/>
      <c r="G140" s="347"/>
      <c r="H140" s="306"/>
      <c r="I140" s="345"/>
      <c r="J140" s="355"/>
      <c r="K140" s="303"/>
      <c r="L140" s="303"/>
      <c r="M140" s="342"/>
      <c r="N140" s="343"/>
      <c r="O140" s="341"/>
      <c r="P140" s="304"/>
      <c r="Q140" s="305"/>
      <c r="R140" s="357"/>
      <c r="S140" s="309"/>
      <c r="T140" s="350"/>
      <c r="V140" s="341"/>
      <c r="W140" s="341"/>
      <c r="X140" s="358"/>
      <c r="Y140" s="343"/>
      <c r="Z140" s="341"/>
      <c r="AA140" s="359"/>
      <c r="AB140" s="343"/>
      <c r="AC140" s="303"/>
      <c r="AD140" s="339"/>
      <c r="AE140" s="318"/>
      <c r="AF140" s="365"/>
      <c r="AG140" s="371"/>
      <c r="AH140" s="313"/>
      <c r="AJ140" s="341"/>
      <c r="AK140" s="341"/>
      <c r="AL140" s="358"/>
      <c r="AM140" s="343"/>
      <c r="AN140" s="341"/>
      <c r="AO140" s="359"/>
      <c r="AP140" s="343"/>
      <c r="AQ140" s="303"/>
      <c r="AR140" s="339"/>
      <c r="AS140" s="318"/>
      <c r="AT140" s="367"/>
      <c r="AU140" s="368"/>
      <c r="AV140" s="316"/>
      <c r="AX140" s="341"/>
      <c r="AY140" s="341"/>
      <c r="AZ140" s="358"/>
      <c r="BA140" s="343"/>
      <c r="BB140" s="341"/>
      <c r="BC140" s="359"/>
      <c r="BD140" s="343"/>
      <c r="BE140" s="303"/>
      <c r="BF140" s="339"/>
      <c r="BG140" s="318"/>
      <c r="BH140" s="303"/>
      <c r="BI140" s="339"/>
      <c r="BJ140" s="318"/>
      <c r="BK140" s="434"/>
      <c r="BL140" s="440"/>
      <c r="BM140" s="439"/>
      <c r="BO140" s="341"/>
      <c r="BP140" s="341"/>
      <c r="BQ140" s="358"/>
      <c r="BR140" s="343"/>
      <c r="BS140" s="341"/>
      <c r="BT140" s="359"/>
      <c r="BU140" s="343"/>
      <c r="BV140" s="476"/>
      <c r="BW140" s="482"/>
      <c r="BX140" s="481"/>
      <c r="BY140" s="303"/>
      <c r="BZ140" s="339"/>
      <c r="CA140" s="305"/>
      <c r="CB140" s="476"/>
      <c r="CC140" s="482"/>
      <c r="CD140" s="481"/>
      <c r="CF140" s="341"/>
      <c r="CG140" s="441"/>
      <c r="CH140" s="748"/>
      <c r="CI140" s="746"/>
      <c r="CJ140" s="341"/>
      <c r="CK140" s="359"/>
      <c r="CL140" s="343"/>
      <c r="CM140" s="92"/>
      <c r="CN140" s="737"/>
      <c r="CO140" s="736"/>
      <c r="CP140" s="303"/>
      <c r="CQ140" s="339"/>
      <c r="CR140" s="305"/>
      <c r="CT140" s="341"/>
      <c r="CU140" s="341"/>
      <c r="CV140" s="358"/>
      <c r="CW140" s="343"/>
      <c r="CX140" s="341"/>
      <c r="CY140" s="359"/>
      <c r="CZ140" s="343"/>
      <c r="DA140" s="757"/>
      <c r="DB140" s="763"/>
      <c r="DC140" s="762"/>
      <c r="DD140" s="303"/>
      <c r="DE140" s="339"/>
      <c r="DF140" s="305"/>
      <c r="DG140" s="92"/>
      <c r="DH140" s="737"/>
      <c r="DI140" s="736"/>
      <c r="DK140" s="341"/>
      <c r="DL140" s="341"/>
      <c r="DM140" s="358"/>
      <c r="DN140" s="343"/>
      <c r="DO140" s="341"/>
      <c r="DP140" s="359"/>
      <c r="DQ140" s="343"/>
      <c r="DR140" s="554"/>
      <c r="DS140" s="560"/>
      <c r="DT140" s="559"/>
      <c r="DU140" s="303"/>
      <c r="DV140" s="339"/>
      <c r="DW140" s="318"/>
    </row>
    <row r="141" spans="1:127">
      <c r="A141" s="302"/>
      <c r="C141" s="303"/>
      <c r="D141" s="303"/>
      <c r="E141" s="304"/>
      <c r="F141" s="305"/>
      <c r="G141" s="356"/>
      <c r="H141" s="306"/>
      <c r="I141" s="345"/>
      <c r="J141" s="355"/>
      <c r="K141" s="303"/>
      <c r="L141" s="303"/>
      <c r="M141" s="342"/>
      <c r="N141" s="343"/>
      <c r="O141" s="303"/>
      <c r="P141" s="304"/>
      <c r="Q141" s="305"/>
      <c r="R141" s="357"/>
      <c r="S141" s="309"/>
      <c r="T141" s="350"/>
      <c r="V141" s="341"/>
      <c r="W141" s="341"/>
      <c r="X141" s="358"/>
      <c r="Y141" s="343"/>
      <c r="Z141" s="341"/>
      <c r="AA141" s="359"/>
      <c r="AB141" s="343"/>
      <c r="AC141" s="303"/>
      <c r="AD141" s="339"/>
      <c r="AE141" s="318"/>
      <c r="AF141" s="365"/>
      <c r="AG141" s="371"/>
      <c r="AH141" s="326"/>
      <c r="AJ141" s="341"/>
      <c r="AK141" s="341"/>
      <c r="AL141" s="358"/>
      <c r="AM141" s="343"/>
      <c r="AN141" s="341"/>
      <c r="AO141" s="359"/>
      <c r="AP141" s="343"/>
      <c r="AQ141" s="317"/>
      <c r="AR141" s="339"/>
      <c r="AS141" s="305"/>
      <c r="AT141" s="367"/>
      <c r="AU141" s="368"/>
      <c r="AV141" s="316"/>
      <c r="AX141" s="341"/>
      <c r="AY141" s="341"/>
      <c r="AZ141" s="358"/>
      <c r="BA141" s="343"/>
      <c r="BB141" s="341"/>
      <c r="BC141" s="359"/>
      <c r="BD141" s="343"/>
      <c r="BE141" s="317"/>
      <c r="BF141" s="339"/>
      <c r="BG141" s="305"/>
      <c r="BH141" s="317"/>
      <c r="BI141" s="339"/>
      <c r="BJ141" s="305"/>
      <c r="BK141" s="437"/>
      <c r="BL141" s="440"/>
      <c r="BM141" s="436"/>
      <c r="BO141" s="341"/>
      <c r="BP141" s="341"/>
      <c r="BQ141" s="358"/>
      <c r="BR141" s="343"/>
      <c r="BS141" s="341"/>
      <c r="BT141" s="359"/>
      <c r="BU141" s="343"/>
      <c r="BV141" s="479"/>
      <c r="BW141" s="482"/>
      <c r="BX141" s="478"/>
      <c r="BY141" s="317"/>
      <c r="BZ141" s="339"/>
      <c r="CA141" s="305"/>
      <c r="CB141" s="479"/>
      <c r="CC141" s="482"/>
      <c r="CD141" s="478"/>
      <c r="CF141" s="341"/>
      <c r="CG141" s="441"/>
      <c r="CH141" s="748"/>
      <c r="CI141" s="746"/>
      <c r="CJ141" s="341"/>
      <c r="CK141" s="359"/>
      <c r="CL141" s="343"/>
      <c r="CM141" s="53"/>
      <c r="CN141" s="737"/>
      <c r="CO141" s="735"/>
      <c r="CP141" s="317"/>
      <c r="CQ141" s="339"/>
      <c r="CR141" s="305"/>
      <c r="CT141" s="341"/>
      <c r="CU141" s="341"/>
      <c r="CV141" s="358"/>
      <c r="CW141" s="343"/>
      <c r="CX141" s="341"/>
      <c r="CY141" s="359"/>
      <c r="CZ141" s="343"/>
      <c r="DA141" s="760"/>
      <c r="DB141" s="763"/>
      <c r="DC141" s="759"/>
      <c r="DD141" s="317"/>
      <c r="DE141" s="339"/>
      <c r="DF141" s="305"/>
      <c r="DG141" s="53"/>
      <c r="DH141" s="737"/>
      <c r="DI141" s="735"/>
      <c r="DK141" s="341"/>
      <c r="DL141" s="341"/>
      <c r="DM141" s="358"/>
      <c r="DN141" s="343"/>
      <c r="DO141" s="341"/>
      <c r="DP141" s="359"/>
      <c r="DQ141" s="343"/>
      <c r="DR141" s="557"/>
      <c r="DS141" s="560"/>
      <c r="DT141" s="556"/>
      <c r="DU141" s="317"/>
      <c r="DV141" s="339"/>
      <c r="DW141" s="305"/>
    </row>
    <row r="142" spans="1:127">
      <c r="A142" s="302"/>
      <c r="C142" s="303"/>
      <c r="D142" s="303"/>
      <c r="E142" s="304"/>
      <c r="F142" s="305"/>
      <c r="G142" s="356"/>
      <c r="H142" s="306"/>
      <c r="I142" s="345"/>
      <c r="J142" s="355"/>
      <c r="K142" s="303"/>
      <c r="L142" s="341"/>
      <c r="M142" s="342"/>
      <c r="N142" s="343"/>
      <c r="O142" s="303"/>
      <c r="P142" s="304"/>
      <c r="Q142" s="318"/>
      <c r="R142" s="357"/>
      <c r="S142" s="309"/>
      <c r="T142" s="310"/>
      <c r="V142" s="341"/>
      <c r="W142" s="341"/>
      <c r="X142" s="358"/>
      <c r="Y142" s="343"/>
      <c r="Z142" s="341"/>
      <c r="AA142" s="359"/>
      <c r="AB142" s="343"/>
      <c r="AC142" s="317"/>
      <c r="AD142" s="339"/>
      <c r="AE142" s="305"/>
      <c r="AF142" s="365"/>
      <c r="AG142" s="371"/>
      <c r="AH142" s="313"/>
      <c r="AJ142" s="341"/>
      <c r="AK142" s="341"/>
      <c r="AL142" s="358"/>
      <c r="AM142" s="343"/>
      <c r="AN142" s="341"/>
      <c r="AO142" s="359"/>
      <c r="AP142" s="343"/>
      <c r="AQ142" s="303"/>
      <c r="AR142" s="339"/>
      <c r="AS142" s="318"/>
      <c r="AT142" s="367"/>
      <c r="AU142" s="368"/>
      <c r="AV142" s="329"/>
      <c r="AX142" s="341"/>
      <c r="AY142" s="341"/>
      <c r="AZ142" s="358"/>
      <c r="BA142" s="343"/>
      <c r="BB142" s="341"/>
      <c r="BC142" s="359"/>
      <c r="BD142" s="343"/>
      <c r="BE142" s="303"/>
      <c r="BF142" s="339"/>
      <c r="BG142" s="318"/>
      <c r="BH142" s="303"/>
      <c r="BI142" s="339"/>
      <c r="BJ142" s="318"/>
      <c r="BK142" s="434"/>
      <c r="BL142" s="440"/>
      <c r="BM142" s="439"/>
      <c r="BO142" s="341"/>
      <c r="BP142" s="341"/>
      <c r="BQ142" s="358"/>
      <c r="BR142" s="343"/>
      <c r="BS142" s="341"/>
      <c r="BT142" s="359"/>
      <c r="BU142" s="343"/>
      <c r="BV142" s="476"/>
      <c r="BW142" s="482"/>
      <c r="BX142" s="481"/>
      <c r="BY142" s="303"/>
      <c r="BZ142" s="339"/>
      <c r="CA142" s="305"/>
      <c r="CB142" s="476"/>
      <c r="CC142" s="482"/>
      <c r="CD142" s="481"/>
      <c r="CF142" s="341"/>
      <c r="CG142" s="441"/>
      <c r="CH142" s="748"/>
      <c r="CI142" s="746"/>
      <c r="CJ142" s="341"/>
      <c r="CK142" s="359"/>
      <c r="CL142" s="343"/>
      <c r="CM142" s="92"/>
      <c r="CN142" s="737"/>
      <c r="CO142" s="736"/>
      <c r="CP142" s="303"/>
      <c r="CQ142" s="339"/>
      <c r="CR142" s="305"/>
      <c r="CT142" s="341"/>
      <c r="CU142" s="341"/>
      <c r="CV142" s="358"/>
      <c r="CW142" s="343"/>
      <c r="CX142" s="341"/>
      <c r="CY142" s="359"/>
      <c r="CZ142" s="343"/>
      <c r="DA142" s="757"/>
      <c r="DB142" s="763"/>
      <c r="DC142" s="762"/>
      <c r="DD142" s="303"/>
      <c r="DE142" s="339"/>
      <c r="DF142" s="305"/>
      <c r="DG142" s="92"/>
      <c r="DH142" s="737"/>
      <c r="DI142" s="736"/>
      <c r="DK142" s="341"/>
      <c r="DL142" s="341"/>
      <c r="DM142" s="358"/>
      <c r="DN142" s="343"/>
      <c r="DO142" s="341"/>
      <c r="DP142" s="359"/>
      <c r="DQ142" s="343"/>
      <c r="DR142" s="554"/>
      <c r="DS142" s="560"/>
      <c r="DT142" s="559"/>
      <c r="DU142" s="303"/>
      <c r="DV142" s="339"/>
      <c r="DW142" s="318"/>
    </row>
    <row r="143" spans="1:127">
      <c r="A143" s="302"/>
      <c r="C143" s="303"/>
      <c r="D143" s="303"/>
      <c r="E143" s="304"/>
      <c r="F143" s="305"/>
      <c r="G143" s="356"/>
      <c r="H143" s="306"/>
      <c r="I143" s="345"/>
      <c r="J143" s="355"/>
      <c r="K143" s="303"/>
      <c r="L143" s="341"/>
      <c r="M143" s="342"/>
      <c r="N143" s="343"/>
      <c r="O143" s="317"/>
      <c r="P143" s="304"/>
      <c r="Q143" s="305"/>
      <c r="R143" s="357"/>
      <c r="S143" s="309"/>
      <c r="T143" s="310"/>
      <c r="V143" s="341"/>
      <c r="W143" s="341"/>
      <c r="X143" s="358"/>
      <c r="Y143" s="343"/>
      <c r="Z143" s="341"/>
      <c r="AA143" s="359"/>
      <c r="AB143" s="343"/>
      <c r="AC143" s="303"/>
      <c r="AD143" s="339"/>
      <c r="AE143" s="318"/>
      <c r="AF143" s="365"/>
      <c r="AG143" s="371"/>
      <c r="AH143" s="326"/>
      <c r="AJ143" s="341"/>
      <c r="AK143" s="341"/>
      <c r="AL143" s="358"/>
      <c r="AM143" s="343"/>
      <c r="AN143" s="341"/>
      <c r="AO143" s="359"/>
      <c r="AP143" s="343"/>
      <c r="AQ143" s="303"/>
      <c r="AR143" s="339"/>
      <c r="AS143" s="305"/>
      <c r="AT143" s="367"/>
      <c r="AU143" s="368"/>
      <c r="AV143" s="354"/>
      <c r="AX143" s="341"/>
      <c r="AY143" s="341"/>
      <c r="AZ143" s="358"/>
      <c r="BA143" s="343"/>
      <c r="BB143" s="341"/>
      <c r="BC143" s="359"/>
      <c r="BD143" s="343"/>
      <c r="BE143" s="303"/>
      <c r="BF143" s="339"/>
      <c r="BG143" s="305"/>
      <c r="BH143" s="303"/>
      <c r="BI143" s="339"/>
      <c r="BJ143" s="305"/>
      <c r="BK143" s="434"/>
      <c r="BL143" s="440"/>
      <c r="BM143" s="436"/>
      <c r="BO143" s="341"/>
      <c r="BP143" s="341"/>
      <c r="BQ143" s="358"/>
      <c r="BR143" s="343"/>
      <c r="BS143" s="341"/>
      <c r="BT143" s="359"/>
      <c r="BU143" s="343"/>
      <c r="BV143" s="476"/>
      <c r="BW143" s="482"/>
      <c r="BX143" s="478"/>
      <c r="BY143" s="303"/>
      <c r="BZ143" s="339"/>
      <c r="CA143" s="305"/>
      <c r="CB143" s="476"/>
      <c r="CC143" s="482"/>
      <c r="CD143" s="478"/>
      <c r="CF143" s="341"/>
      <c r="CG143" s="441"/>
      <c r="CH143" s="748"/>
      <c r="CI143" s="746"/>
      <c r="CJ143" s="341"/>
      <c r="CK143" s="359"/>
      <c r="CL143" s="343"/>
      <c r="CM143" s="92"/>
      <c r="CN143" s="737"/>
      <c r="CO143" s="735"/>
      <c r="CP143" s="303"/>
      <c r="CQ143" s="339"/>
      <c r="CR143" s="305"/>
      <c r="CT143" s="341"/>
      <c r="CU143" s="341"/>
      <c r="CV143" s="358"/>
      <c r="CW143" s="343"/>
      <c r="CX143" s="341"/>
      <c r="CY143" s="359"/>
      <c r="CZ143" s="343"/>
      <c r="DA143" s="757"/>
      <c r="DB143" s="763"/>
      <c r="DC143" s="759"/>
      <c r="DD143" s="303"/>
      <c r="DE143" s="339"/>
      <c r="DF143" s="305"/>
      <c r="DG143" s="92"/>
      <c r="DH143" s="737"/>
      <c r="DI143" s="735"/>
      <c r="DK143" s="341"/>
      <c r="DL143" s="341"/>
      <c r="DM143" s="358"/>
      <c r="DN143" s="343"/>
      <c r="DO143" s="341"/>
      <c r="DP143" s="359"/>
      <c r="DQ143" s="343"/>
      <c r="DR143" s="554"/>
      <c r="DS143" s="560"/>
      <c r="DT143" s="556"/>
      <c r="DU143" s="303"/>
      <c r="DV143" s="339"/>
      <c r="DW143" s="305"/>
    </row>
    <row r="144" spans="1:127">
      <c r="A144" s="302"/>
      <c r="C144" s="303"/>
      <c r="D144" s="303"/>
      <c r="E144" s="304"/>
      <c r="F144" s="305"/>
      <c r="G144" s="356"/>
      <c r="H144" s="306"/>
      <c r="I144" s="345"/>
      <c r="J144" s="355"/>
      <c r="K144" s="303"/>
      <c r="L144" s="341"/>
      <c r="M144" s="342"/>
      <c r="N144" s="343"/>
      <c r="O144" s="303"/>
      <c r="P144" s="304"/>
      <c r="Q144" s="318"/>
      <c r="R144" s="357"/>
      <c r="S144" s="309"/>
      <c r="T144" s="323"/>
      <c r="V144" s="341"/>
      <c r="W144" s="341"/>
      <c r="X144" s="358"/>
      <c r="Y144" s="343"/>
      <c r="Z144" s="341"/>
      <c r="AA144" s="359"/>
      <c r="AB144" s="343"/>
      <c r="AC144" s="303"/>
      <c r="AD144" s="339"/>
      <c r="AE144" s="305"/>
      <c r="AF144" s="365"/>
      <c r="AG144" s="371"/>
      <c r="AH144" s="352"/>
      <c r="AJ144" s="341"/>
      <c r="AK144" s="341"/>
      <c r="AL144" s="358"/>
      <c r="AM144" s="343"/>
      <c r="AN144" s="341"/>
      <c r="AO144" s="359"/>
      <c r="AP144" s="343"/>
      <c r="AQ144" s="303"/>
      <c r="AR144" s="339"/>
      <c r="AS144" s="318"/>
      <c r="AT144" s="367"/>
      <c r="AU144" s="368"/>
      <c r="AV144" s="316"/>
      <c r="AX144" s="341"/>
      <c r="AY144" s="341"/>
      <c r="AZ144" s="358"/>
      <c r="BA144" s="343"/>
      <c r="BB144" s="341"/>
      <c r="BC144" s="359"/>
      <c r="BD144" s="343"/>
      <c r="BE144" s="303"/>
      <c r="BF144" s="339"/>
      <c r="BG144" s="318"/>
      <c r="BH144" s="303"/>
      <c r="BI144" s="339"/>
      <c r="BJ144" s="318"/>
      <c r="BK144" s="434"/>
      <c r="BL144" s="440"/>
      <c r="BM144" s="439"/>
      <c r="BO144" s="341"/>
      <c r="BP144" s="341"/>
      <c r="BQ144" s="358"/>
      <c r="BR144" s="343"/>
      <c r="BS144" s="341"/>
      <c r="BT144" s="359"/>
      <c r="BU144" s="343"/>
      <c r="BV144" s="476"/>
      <c r="BW144" s="482"/>
      <c r="BX144" s="481"/>
      <c r="BY144" s="303"/>
      <c r="BZ144" s="339"/>
      <c r="CA144" s="305"/>
      <c r="CB144" s="476"/>
      <c r="CC144" s="482"/>
      <c r="CD144" s="481"/>
      <c r="CF144" s="341"/>
      <c r="CG144" s="441"/>
      <c r="CH144" s="748"/>
      <c r="CI144" s="746"/>
      <c r="CJ144" s="341"/>
      <c r="CK144" s="359"/>
      <c r="CL144" s="343"/>
      <c r="CM144" s="92"/>
      <c r="CN144" s="737"/>
      <c r="CO144" s="736"/>
      <c r="CP144" s="303"/>
      <c r="CQ144" s="339"/>
      <c r="CR144" s="305"/>
      <c r="CT144" s="341"/>
      <c r="CU144" s="341"/>
      <c r="CV144" s="358"/>
      <c r="CW144" s="343"/>
      <c r="CX144" s="341"/>
      <c r="CY144" s="359"/>
      <c r="CZ144" s="343"/>
      <c r="DA144" s="757"/>
      <c r="DB144" s="763"/>
      <c r="DC144" s="762"/>
      <c r="DD144" s="303"/>
      <c r="DE144" s="339"/>
      <c r="DF144" s="305"/>
      <c r="DG144" s="92"/>
      <c r="DH144" s="737"/>
      <c r="DI144" s="736"/>
      <c r="DK144" s="341"/>
      <c r="DL144" s="341"/>
      <c r="DM144" s="358"/>
      <c r="DN144" s="343"/>
      <c r="DO144" s="341"/>
      <c r="DP144" s="359"/>
      <c r="DQ144" s="343"/>
      <c r="DR144" s="554"/>
      <c r="DS144" s="560"/>
      <c r="DT144" s="559"/>
      <c r="DU144" s="303"/>
      <c r="DV144" s="339"/>
      <c r="DW144" s="318"/>
    </row>
    <row r="145" spans="1:127">
      <c r="A145" s="302"/>
      <c r="C145" s="303"/>
      <c r="D145" s="303"/>
      <c r="E145" s="304"/>
      <c r="F145" s="305"/>
      <c r="G145" s="356"/>
      <c r="H145" s="306"/>
      <c r="I145" s="345"/>
      <c r="J145" s="355"/>
      <c r="K145" s="303"/>
      <c r="L145" s="341"/>
      <c r="M145" s="342"/>
      <c r="N145" s="343"/>
      <c r="O145" s="303"/>
      <c r="P145" s="304"/>
      <c r="Q145" s="305"/>
      <c r="R145" s="357"/>
      <c r="S145" s="309"/>
      <c r="T145" s="350"/>
      <c r="V145" s="341"/>
      <c r="W145" s="341"/>
      <c r="X145" s="358"/>
      <c r="Y145" s="343"/>
      <c r="Z145" s="341"/>
      <c r="AA145" s="359"/>
      <c r="AB145" s="343"/>
      <c r="AC145" s="317"/>
      <c r="AD145" s="339"/>
      <c r="AE145" s="305"/>
      <c r="AF145" s="365"/>
      <c r="AG145" s="371"/>
      <c r="AH145" s="313"/>
      <c r="AJ145" s="341"/>
      <c r="AK145" s="341"/>
      <c r="AL145" s="358"/>
      <c r="AM145" s="343"/>
      <c r="AN145" s="341"/>
      <c r="AO145" s="359"/>
      <c r="AP145" s="343"/>
      <c r="AQ145" s="317"/>
      <c r="AR145" s="339"/>
      <c r="AS145" s="305"/>
      <c r="AT145" s="367"/>
      <c r="AU145" s="368"/>
      <c r="AV145" s="316"/>
      <c r="AX145" s="341"/>
      <c r="AY145" s="341"/>
      <c r="AZ145" s="358"/>
      <c r="BA145" s="343"/>
      <c r="BB145" s="341"/>
      <c r="BC145" s="359"/>
      <c r="BD145" s="343"/>
      <c r="BE145" s="317"/>
      <c r="BF145" s="339"/>
      <c r="BG145" s="305"/>
      <c r="BH145" s="317"/>
      <c r="BI145" s="339"/>
      <c r="BJ145" s="305"/>
      <c r="BK145" s="437"/>
      <c r="BL145" s="440"/>
      <c r="BM145" s="436"/>
      <c r="BO145" s="341"/>
      <c r="BP145" s="341"/>
      <c r="BQ145" s="358"/>
      <c r="BR145" s="343"/>
      <c r="BS145" s="341"/>
      <c r="BT145" s="359"/>
      <c r="BU145" s="343"/>
      <c r="BV145" s="479"/>
      <c r="BW145" s="482"/>
      <c r="BX145" s="478"/>
      <c r="BY145" s="317"/>
      <c r="BZ145" s="339"/>
      <c r="CA145" s="305"/>
      <c r="CB145" s="479"/>
      <c r="CC145" s="482"/>
      <c r="CD145" s="478"/>
      <c r="CF145" s="341"/>
      <c r="CG145" s="441"/>
      <c r="CH145" s="748"/>
      <c r="CI145" s="746"/>
      <c r="CJ145" s="341"/>
      <c r="CK145" s="359"/>
      <c r="CL145" s="343"/>
      <c r="CM145" s="53"/>
      <c r="CN145" s="737"/>
      <c r="CO145" s="735"/>
      <c r="CP145" s="317"/>
      <c r="CQ145" s="339"/>
      <c r="CR145" s="305"/>
      <c r="CT145" s="341"/>
      <c r="CU145" s="341"/>
      <c r="CV145" s="358"/>
      <c r="CW145" s="343"/>
      <c r="CX145" s="341"/>
      <c r="CY145" s="359"/>
      <c r="CZ145" s="343"/>
      <c r="DA145" s="760"/>
      <c r="DB145" s="763"/>
      <c r="DC145" s="759"/>
      <c r="DD145" s="317"/>
      <c r="DE145" s="339"/>
      <c r="DF145" s="305"/>
      <c r="DG145" s="53"/>
      <c r="DH145" s="737"/>
      <c r="DI145" s="735"/>
      <c r="DK145" s="341"/>
      <c r="DL145" s="341"/>
      <c r="DM145" s="358"/>
      <c r="DN145" s="343"/>
      <c r="DO145" s="341"/>
      <c r="DP145" s="359"/>
      <c r="DQ145" s="343"/>
      <c r="DR145" s="557"/>
      <c r="DS145" s="560"/>
      <c r="DT145" s="556"/>
      <c r="DU145" s="317"/>
      <c r="DV145" s="339"/>
      <c r="DW145" s="305"/>
    </row>
    <row r="146" spans="1:127">
      <c r="A146" s="302"/>
      <c r="C146" s="303"/>
      <c r="D146" s="303"/>
      <c r="E146" s="304"/>
      <c r="F146" s="305"/>
      <c r="G146" s="356"/>
      <c r="H146" s="306"/>
      <c r="I146" s="345"/>
      <c r="K146" s="303"/>
      <c r="L146" s="341"/>
      <c r="M146" s="342"/>
      <c r="N146" s="343"/>
      <c r="O146" s="303"/>
      <c r="P146" s="304"/>
      <c r="Q146" s="364"/>
      <c r="R146" s="357"/>
      <c r="S146" s="309"/>
      <c r="T146" s="310"/>
      <c r="V146" s="341"/>
      <c r="W146" s="341"/>
      <c r="X146" s="358"/>
      <c r="Y146" s="343"/>
      <c r="Z146" s="341"/>
      <c r="AA146" s="359"/>
      <c r="AB146" s="343"/>
      <c r="AC146" s="303"/>
      <c r="AD146" s="339"/>
      <c r="AE146" s="318"/>
      <c r="AF146" s="365"/>
      <c r="AG146" s="371"/>
      <c r="AH146" s="326"/>
      <c r="AJ146" s="341"/>
      <c r="AK146" s="341"/>
      <c r="AL146" s="358"/>
      <c r="AM146" s="343"/>
      <c r="AN146" s="341"/>
      <c r="AO146" s="359"/>
      <c r="AP146" s="343"/>
      <c r="AQ146" s="303"/>
      <c r="AR146" s="339"/>
      <c r="AS146" s="318"/>
      <c r="AT146" s="367"/>
      <c r="AU146" s="368"/>
      <c r="AV146" s="329"/>
      <c r="AX146" s="341"/>
      <c r="AY146" s="341"/>
      <c r="AZ146" s="358"/>
      <c r="BA146" s="343"/>
      <c r="BB146" s="341"/>
      <c r="BC146" s="359"/>
      <c r="BD146" s="343"/>
      <c r="BE146" s="303"/>
      <c r="BF146" s="339"/>
      <c r="BG146" s="318"/>
      <c r="BH146" s="303"/>
      <c r="BI146" s="339"/>
      <c r="BJ146" s="318"/>
      <c r="BK146" s="434"/>
      <c r="BL146" s="440"/>
      <c r="BM146" s="439"/>
      <c r="BO146" s="341"/>
      <c r="BP146" s="341"/>
      <c r="BQ146" s="358"/>
      <c r="BR146" s="343"/>
      <c r="BS146" s="341"/>
      <c r="BT146" s="359"/>
      <c r="BU146" s="343"/>
      <c r="BV146" s="476"/>
      <c r="BW146" s="482"/>
      <c r="BX146" s="481"/>
      <c r="BY146" s="303"/>
      <c r="BZ146" s="339"/>
      <c r="CA146" s="305"/>
      <c r="CB146" s="476"/>
      <c r="CC146" s="482"/>
      <c r="CD146" s="481"/>
      <c r="CF146" s="341"/>
      <c r="CG146" s="441"/>
      <c r="CH146" s="748"/>
      <c r="CI146" s="746"/>
      <c r="CJ146" s="341"/>
      <c r="CK146" s="359"/>
      <c r="CL146" s="343"/>
      <c r="CM146" s="92"/>
      <c r="CN146" s="737"/>
      <c r="CO146" s="736"/>
      <c r="CP146" s="303"/>
      <c r="CQ146" s="339"/>
      <c r="CR146" s="305"/>
      <c r="CT146" s="341"/>
      <c r="CU146" s="341"/>
      <c r="CV146" s="358"/>
      <c r="CW146" s="343"/>
      <c r="CX146" s="341"/>
      <c r="CY146" s="359"/>
      <c r="CZ146" s="343"/>
      <c r="DA146" s="757"/>
      <c r="DB146" s="763"/>
      <c r="DC146" s="762"/>
      <c r="DD146" s="303"/>
      <c r="DE146" s="339"/>
      <c r="DF146" s="305"/>
      <c r="DG146" s="92"/>
      <c r="DH146" s="737"/>
      <c r="DI146" s="736"/>
      <c r="DK146" s="341"/>
      <c r="DL146" s="341"/>
      <c r="DM146" s="358"/>
      <c r="DN146" s="343"/>
      <c r="DO146" s="341"/>
      <c r="DP146" s="359"/>
      <c r="DQ146" s="343"/>
      <c r="DR146" s="554"/>
      <c r="DS146" s="560"/>
      <c r="DT146" s="559"/>
      <c r="DU146" s="303"/>
      <c r="DV146" s="339"/>
      <c r="DW146" s="318"/>
    </row>
    <row r="147" spans="1:127">
      <c r="A147" s="302"/>
      <c r="C147" s="386"/>
      <c r="D147" s="303"/>
      <c r="E147" s="304"/>
      <c r="F147" s="305"/>
      <c r="G147" s="356"/>
      <c r="H147" s="306"/>
      <c r="I147" s="345"/>
      <c r="K147" s="386"/>
      <c r="L147" s="341"/>
      <c r="M147" s="342"/>
      <c r="N147" s="343"/>
      <c r="O147" s="303"/>
      <c r="P147" s="304"/>
      <c r="Q147" s="364"/>
      <c r="R147" s="357"/>
      <c r="S147" s="309"/>
      <c r="T147" s="310"/>
      <c r="V147" s="389"/>
      <c r="W147" s="341"/>
      <c r="X147" s="358"/>
      <c r="Y147" s="343"/>
      <c r="Z147" s="341"/>
      <c r="AA147" s="359"/>
      <c r="AB147" s="343"/>
      <c r="AC147" s="303"/>
      <c r="AD147" s="339"/>
      <c r="AE147" s="318"/>
      <c r="AF147" s="365"/>
      <c r="AG147" s="371"/>
      <c r="AH147" s="326"/>
      <c r="AJ147" s="341"/>
      <c r="AK147" s="341"/>
      <c r="AL147" s="358"/>
      <c r="AM147" s="343"/>
      <c r="AN147" s="341"/>
      <c r="AO147" s="359"/>
      <c r="AP147" s="318"/>
      <c r="AQ147" s="303"/>
      <c r="AR147" s="339"/>
      <c r="AS147" s="318"/>
      <c r="AT147" s="367"/>
      <c r="AU147" s="368"/>
      <c r="AV147" s="329"/>
      <c r="AX147" s="341"/>
      <c r="AY147" s="341"/>
      <c r="AZ147" s="358"/>
      <c r="BA147" s="343"/>
      <c r="BB147" s="341"/>
      <c r="BC147" s="359"/>
      <c r="BD147" s="318"/>
      <c r="BE147" s="303"/>
      <c r="BF147" s="339"/>
      <c r="BG147" s="318"/>
      <c r="BH147" s="303"/>
      <c r="BI147" s="339"/>
      <c r="BJ147" s="318"/>
      <c r="BK147" s="434"/>
      <c r="BL147" s="440"/>
      <c r="BM147" s="439"/>
      <c r="BO147" s="341"/>
      <c r="BP147" s="341"/>
      <c r="BQ147" s="358"/>
      <c r="BR147" s="343"/>
      <c r="BS147" s="341"/>
      <c r="BT147" s="359"/>
      <c r="BU147" s="318"/>
      <c r="BV147" s="476"/>
      <c r="BW147" s="482"/>
      <c r="BX147" s="481"/>
      <c r="BY147" s="303"/>
      <c r="BZ147" s="339"/>
      <c r="CA147" s="305"/>
      <c r="CB147" s="476"/>
      <c r="CC147" s="482"/>
      <c r="CD147" s="481"/>
      <c r="CF147" s="341"/>
      <c r="CG147" s="441"/>
      <c r="CH147" s="748"/>
      <c r="CI147" s="746"/>
      <c r="CJ147" s="341"/>
      <c r="CK147" s="359"/>
      <c r="CL147" s="318"/>
      <c r="CM147" s="92"/>
      <c r="CN147" s="737"/>
      <c r="CO147" s="736"/>
      <c r="CP147" s="303"/>
      <c r="CQ147" s="339"/>
      <c r="CR147" s="305"/>
      <c r="CT147" s="341"/>
      <c r="CU147" s="341"/>
      <c r="CV147" s="358"/>
      <c r="CW147" s="343"/>
      <c r="CX147" s="341"/>
      <c r="CY147" s="359"/>
      <c r="CZ147" s="318"/>
      <c r="DA147" s="757"/>
      <c r="DB147" s="763"/>
      <c r="DC147" s="762"/>
      <c r="DD147" s="303"/>
      <c r="DE147" s="339"/>
      <c r="DF147" s="305"/>
      <c r="DG147" s="92"/>
      <c r="DH147" s="737"/>
      <c r="DI147" s="736"/>
      <c r="DK147" s="341"/>
      <c r="DL147" s="341"/>
      <c r="DM147" s="358"/>
      <c r="DN147" s="343"/>
      <c r="DO147" s="341"/>
      <c r="DP147" s="359"/>
      <c r="DQ147" s="318"/>
      <c r="DR147" s="554"/>
      <c r="DS147" s="560"/>
      <c r="DT147" s="559"/>
      <c r="DU147" s="303"/>
      <c r="DV147" s="339"/>
      <c r="DW147" s="318"/>
    </row>
    <row r="148" spans="1:127">
      <c r="A148" s="302"/>
      <c r="C148" s="303"/>
      <c r="D148" s="303"/>
      <c r="E148" s="304"/>
      <c r="F148" s="305"/>
      <c r="G148" s="356"/>
      <c r="H148" s="306"/>
      <c r="I148" s="345"/>
      <c r="K148" s="386"/>
      <c r="L148" s="389"/>
      <c r="M148" s="342"/>
      <c r="N148" s="343"/>
      <c r="O148" s="390"/>
      <c r="P148" s="304"/>
      <c r="Q148" s="364"/>
      <c r="R148" s="391"/>
      <c r="S148" s="309"/>
      <c r="T148" s="310"/>
      <c r="V148" s="389"/>
      <c r="W148" s="389"/>
      <c r="X148" s="358"/>
      <c r="Y148" s="343"/>
      <c r="Z148" s="389"/>
      <c r="AA148" s="359"/>
      <c r="AB148" s="343"/>
      <c r="AC148" s="390"/>
      <c r="AD148" s="339"/>
      <c r="AE148" s="305"/>
      <c r="AF148" s="365"/>
      <c r="AG148" s="371"/>
      <c r="AH148" s="313"/>
      <c r="AJ148" s="341"/>
      <c r="AK148" s="341"/>
      <c r="AL148" s="358"/>
      <c r="AM148" s="343"/>
      <c r="AN148" s="341"/>
      <c r="AO148" s="359"/>
      <c r="AP148" s="318"/>
      <c r="AQ148" s="303"/>
      <c r="AR148" s="339"/>
      <c r="AS148" s="318"/>
      <c r="AT148" s="367"/>
      <c r="AU148" s="368"/>
      <c r="AV148" s="329"/>
      <c r="AX148" s="341"/>
      <c r="AY148" s="341"/>
      <c r="AZ148" s="358"/>
      <c r="BA148" s="343"/>
      <c r="BB148" s="341"/>
      <c r="BC148" s="359"/>
      <c r="BD148" s="318"/>
      <c r="BE148" s="303"/>
      <c r="BF148" s="339"/>
      <c r="BG148" s="318"/>
      <c r="BH148" s="303"/>
      <c r="BI148" s="339"/>
      <c r="BJ148" s="318"/>
      <c r="BK148" s="434"/>
      <c r="BL148" s="440"/>
      <c r="BM148" s="439"/>
      <c r="BO148" s="341"/>
      <c r="BP148" s="341"/>
      <c r="BQ148" s="358"/>
      <c r="BR148" s="343"/>
      <c r="BS148" s="341"/>
      <c r="BT148" s="359"/>
      <c r="BU148" s="318"/>
      <c r="BV148" s="476"/>
      <c r="BW148" s="482"/>
      <c r="BX148" s="481"/>
      <c r="BY148" s="303"/>
      <c r="BZ148" s="339"/>
      <c r="CA148" s="318"/>
      <c r="CB148" s="476"/>
      <c r="CC148" s="482"/>
      <c r="CD148" s="481"/>
      <c r="CF148" s="341"/>
      <c r="CG148" s="441"/>
      <c r="CH148" s="748"/>
      <c r="CI148" s="746"/>
      <c r="CJ148" s="341"/>
      <c r="CK148" s="359"/>
      <c r="CL148" s="318"/>
      <c r="CM148" s="92"/>
      <c r="CN148" s="737"/>
      <c r="CO148" s="736"/>
      <c r="CP148" s="303"/>
      <c r="CQ148" s="339"/>
      <c r="CR148" s="318"/>
      <c r="CT148" s="341"/>
      <c r="CU148" s="341"/>
      <c r="CV148" s="358"/>
      <c r="CW148" s="343"/>
      <c r="CX148" s="341"/>
      <c r="CY148" s="359"/>
      <c r="CZ148" s="318"/>
      <c r="DA148" s="757"/>
      <c r="DB148" s="763"/>
      <c r="DC148" s="762"/>
      <c r="DD148" s="303"/>
      <c r="DE148" s="339"/>
      <c r="DF148" s="318"/>
      <c r="DG148" s="92"/>
      <c r="DH148" s="737"/>
      <c r="DI148" s="736"/>
      <c r="DK148" s="341"/>
      <c r="DL148" s="341"/>
      <c r="DM148" s="358"/>
      <c r="DN148" s="343"/>
      <c r="DO148" s="341"/>
      <c r="DP148" s="359"/>
      <c r="DQ148" s="318"/>
      <c r="DR148" s="554"/>
      <c r="DS148" s="560"/>
      <c r="DT148" s="559"/>
      <c r="DU148" s="303"/>
      <c r="DV148" s="339"/>
      <c r="DW148" s="318"/>
    </row>
    <row r="149" spans="1:127">
      <c r="A149" s="302"/>
      <c r="C149" s="303"/>
      <c r="D149" s="303"/>
      <c r="E149" s="304"/>
      <c r="F149" s="305"/>
      <c r="G149" s="356"/>
      <c r="H149" s="306"/>
      <c r="I149" s="345"/>
      <c r="K149" s="386"/>
      <c r="L149" s="386"/>
      <c r="M149" s="304"/>
      <c r="N149" s="305"/>
      <c r="O149" s="396"/>
      <c r="P149" s="304"/>
      <c r="Q149" s="364"/>
      <c r="R149" s="397"/>
      <c r="S149" s="309"/>
      <c r="T149" s="310"/>
      <c r="U149" s="398"/>
      <c r="V149" s="386"/>
      <c r="W149" s="386"/>
      <c r="X149" s="399"/>
      <c r="Y149" s="305"/>
      <c r="Z149" s="386"/>
      <c r="AA149" s="339"/>
      <c r="AB149" s="305"/>
      <c r="AC149" s="396"/>
      <c r="AD149" s="339"/>
      <c r="AE149" s="305"/>
      <c r="AF149" s="311"/>
      <c r="AG149" s="366"/>
      <c r="AH149" s="313"/>
      <c r="AI149" s="398"/>
      <c r="AJ149" s="303"/>
      <c r="AK149" s="303"/>
      <c r="AL149" s="399"/>
      <c r="AM149" s="305"/>
      <c r="AN149" s="303"/>
      <c r="AO149" s="339"/>
      <c r="AP149" s="364"/>
      <c r="AQ149" s="303"/>
      <c r="AR149" s="339"/>
      <c r="AS149" s="364"/>
      <c r="AT149" s="314"/>
      <c r="AU149" s="368"/>
      <c r="AV149" s="400"/>
      <c r="AX149" s="303"/>
      <c r="AY149" s="303"/>
      <c r="AZ149" s="399"/>
      <c r="BA149" s="305"/>
      <c r="BB149" s="303"/>
      <c r="BC149" s="339"/>
      <c r="BD149" s="364"/>
      <c r="BE149" s="303"/>
      <c r="BF149" s="339"/>
      <c r="BG149" s="364"/>
      <c r="BH149" s="303"/>
      <c r="BI149" s="339"/>
      <c r="BJ149" s="364"/>
      <c r="BK149" s="434"/>
      <c r="BL149" s="440"/>
      <c r="BM149" s="445"/>
      <c r="BO149" s="303"/>
      <c r="BP149" s="303"/>
      <c r="BQ149" s="399"/>
      <c r="BR149" s="305"/>
      <c r="BS149" s="303"/>
      <c r="BT149" s="339"/>
      <c r="BU149" s="364"/>
      <c r="BV149" s="476"/>
      <c r="BW149" s="482"/>
      <c r="BX149" s="488"/>
      <c r="BY149" s="303"/>
      <c r="BZ149" s="339"/>
      <c r="CA149" s="364"/>
      <c r="CB149" s="476"/>
      <c r="CC149" s="482"/>
      <c r="CD149" s="488"/>
      <c r="CF149" s="303"/>
      <c r="CG149" s="434"/>
      <c r="CH149" s="749"/>
      <c r="CI149" s="436"/>
      <c r="CJ149" s="303"/>
      <c r="CK149" s="339"/>
      <c r="CL149" s="364"/>
      <c r="CM149" s="92"/>
      <c r="CN149" s="737"/>
      <c r="CO149" s="743"/>
      <c r="CP149" s="303"/>
      <c r="CQ149" s="339"/>
      <c r="CR149" s="364"/>
      <c r="CT149" s="303"/>
      <c r="CU149" s="303"/>
      <c r="CV149" s="399"/>
      <c r="CW149" s="305"/>
      <c r="CX149" s="303"/>
      <c r="CY149" s="339"/>
      <c r="CZ149" s="364"/>
      <c r="DA149" s="757"/>
      <c r="DB149" s="763"/>
      <c r="DC149" s="769"/>
      <c r="DD149" s="303"/>
      <c r="DE149" s="339"/>
      <c r="DF149" s="364"/>
      <c r="DG149" s="92"/>
      <c r="DH149" s="737"/>
      <c r="DI149" s="743"/>
      <c r="DK149" s="303"/>
      <c r="DL149" s="303"/>
      <c r="DM149" s="399"/>
      <c r="DN149" s="305"/>
      <c r="DO149" s="303"/>
      <c r="DP149" s="339"/>
      <c r="DQ149" s="364"/>
      <c r="DR149" s="554"/>
      <c r="DS149" s="560"/>
      <c r="DT149" s="566"/>
      <c r="DU149" s="303"/>
      <c r="DV149" s="339"/>
      <c r="DW149" s="364"/>
    </row>
    <row r="150" spans="1:127">
      <c r="A150" s="348"/>
      <c r="C150" s="303"/>
      <c r="D150" s="303"/>
      <c r="E150" s="304"/>
      <c r="F150" s="318"/>
      <c r="G150" s="356"/>
      <c r="H150" s="306"/>
      <c r="I150" s="345"/>
      <c r="J150" s="355"/>
      <c r="K150" s="303"/>
      <c r="L150" s="341"/>
      <c r="M150" s="342"/>
      <c r="N150" s="343"/>
      <c r="O150" s="303"/>
      <c r="P150" s="304"/>
      <c r="Q150" s="318"/>
      <c r="R150" s="357"/>
      <c r="S150" s="309"/>
      <c r="T150" s="310"/>
      <c r="V150" s="341"/>
      <c r="W150" s="341"/>
      <c r="X150" s="358"/>
      <c r="Y150" s="343"/>
      <c r="Z150" s="341"/>
      <c r="AA150" s="359"/>
      <c r="AB150" s="343"/>
      <c r="AC150" s="303"/>
      <c r="AD150" s="339"/>
      <c r="AE150" s="318"/>
      <c r="AF150" s="365"/>
      <c r="AG150" s="371"/>
      <c r="AH150" s="326"/>
      <c r="AJ150" s="341"/>
      <c r="AK150" s="341"/>
      <c r="AL150" s="358"/>
      <c r="AM150" s="343"/>
      <c r="AN150" s="341"/>
      <c r="AO150" s="359"/>
      <c r="AP150" s="343"/>
      <c r="AQ150" s="317"/>
      <c r="AR150" s="339"/>
      <c r="AS150" s="305"/>
      <c r="AT150" s="367"/>
      <c r="AU150" s="368"/>
      <c r="AV150" s="316"/>
      <c r="AX150" s="341"/>
      <c r="AY150" s="341"/>
      <c r="AZ150" s="358"/>
      <c r="BA150" s="343"/>
      <c r="BB150" s="341"/>
      <c r="BC150" s="359"/>
      <c r="BD150" s="343"/>
      <c r="BE150" s="317"/>
      <c r="BF150" s="339"/>
      <c r="BG150" s="305"/>
      <c r="BH150" s="317"/>
      <c r="BI150" s="339"/>
      <c r="BJ150" s="305"/>
      <c r="BK150" s="437"/>
      <c r="BL150" s="440"/>
      <c r="BM150" s="436"/>
      <c r="BO150" s="341"/>
      <c r="BP150" s="341"/>
      <c r="BQ150" s="358"/>
      <c r="BR150" s="343"/>
      <c r="BS150" s="341"/>
      <c r="BT150" s="359"/>
      <c r="BU150" s="343"/>
      <c r="BV150" s="479"/>
      <c r="BW150" s="482"/>
      <c r="BX150" s="478"/>
      <c r="BY150" s="317"/>
      <c r="BZ150" s="339"/>
      <c r="CA150" s="305"/>
      <c r="CB150" s="479"/>
      <c r="CC150" s="482"/>
      <c r="CD150" s="478"/>
      <c r="CF150" s="341"/>
      <c r="CG150" s="441"/>
      <c r="CH150" s="748"/>
      <c r="CI150" s="746"/>
      <c r="CJ150" s="341"/>
      <c r="CK150" s="359"/>
      <c r="CL150" s="343"/>
      <c r="CM150" s="53"/>
      <c r="CN150" s="737"/>
      <c r="CO150" s="735"/>
      <c r="CP150" s="317"/>
      <c r="CQ150" s="339"/>
      <c r="CR150" s="305"/>
      <c r="CT150" s="341"/>
      <c r="CU150" s="341"/>
      <c r="CV150" s="358"/>
      <c r="CW150" s="343"/>
      <c r="CX150" s="341"/>
      <c r="CY150" s="359"/>
      <c r="CZ150" s="343"/>
      <c r="DA150" s="760"/>
      <c r="DB150" s="763"/>
      <c r="DC150" s="759"/>
      <c r="DD150" s="317"/>
      <c r="DE150" s="339"/>
      <c r="DF150" s="305"/>
      <c r="DG150" s="53"/>
      <c r="DH150" s="737"/>
      <c r="DI150" s="735"/>
      <c r="DK150" s="341"/>
      <c r="DL150" s="341"/>
      <c r="DM150" s="358"/>
      <c r="DN150" s="343"/>
      <c r="DO150" s="341"/>
      <c r="DP150" s="359"/>
      <c r="DQ150" s="343"/>
      <c r="DR150" s="557"/>
      <c r="DS150" s="560"/>
      <c r="DT150" s="556"/>
      <c r="DU150" s="317"/>
      <c r="DV150" s="339"/>
      <c r="DW150" s="305"/>
    </row>
    <row r="151" spans="1:127">
      <c r="A151" s="302"/>
      <c r="C151" s="303"/>
      <c r="D151" s="303"/>
      <c r="E151" s="304"/>
      <c r="F151" s="318"/>
      <c r="G151" s="347"/>
      <c r="H151" s="306"/>
      <c r="I151" s="345"/>
      <c r="J151" s="355"/>
      <c r="K151" s="303"/>
      <c r="L151" s="341"/>
      <c r="M151" s="342"/>
      <c r="N151" s="343"/>
      <c r="O151" s="317"/>
      <c r="P151" s="304"/>
      <c r="Q151" s="305"/>
      <c r="R151" s="357"/>
      <c r="S151" s="309"/>
      <c r="T151" s="310"/>
      <c r="V151" s="341"/>
      <c r="W151" s="341"/>
      <c r="X151" s="358"/>
      <c r="Y151" s="343"/>
      <c r="Z151" s="341"/>
      <c r="AA151" s="359"/>
      <c r="AB151" s="343"/>
      <c r="AC151" s="303"/>
      <c r="AD151" s="339"/>
      <c r="AE151" s="305"/>
      <c r="AF151" s="365"/>
      <c r="AG151" s="366"/>
      <c r="AH151" s="352"/>
      <c r="AJ151" s="341"/>
      <c r="AK151" s="341"/>
      <c r="AL151" s="358"/>
      <c r="AM151" s="343"/>
      <c r="AN151" s="341"/>
      <c r="AO151" s="359"/>
      <c r="AP151" s="343"/>
      <c r="AQ151" s="303"/>
      <c r="AR151" s="339"/>
      <c r="AS151" s="318"/>
      <c r="AT151" s="367"/>
      <c r="AU151" s="368"/>
      <c r="AV151" s="329"/>
      <c r="AX151" s="341"/>
      <c r="AY151" s="341"/>
      <c r="AZ151" s="358"/>
      <c r="BA151" s="343"/>
      <c r="BB151" s="341"/>
      <c r="BC151" s="359"/>
      <c r="BD151" s="343"/>
      <c r="BE151" s="303"/>
      <c r="BF151" s="339"/>
      <c r="BG151" s="318"/>
      <c r="BH151" s="303"/>
      <c r="BI151" s="339"/>
      <c r="BJ151" s="318"/>
      <c r="BK151" s="434"/>
      <c r="BL151" s="440"/>
      <c r="BM151" s="439"/>
      <c r="BO151" s="341"/>
      <c r="BP151" s="341"/>
      <c r="BQ151" s="358"/>
      <c r="BR151" s="343"/>
      <c r="BS151" s="341"/>
      <c r="BT151" s="359"/>
      <c r="BU151" s="343"/>
      <c r="BV151" s="476"/>
      <c r="BW151" s="482"/>
      <c r="BX151" s="481"/>
      <c r="BY151" s="303"/>
      <c r="BZ151" s="339"/>
      <c r="CA151" s="318"/>
      <c r="CB151" s="476"/>
      <c r="CC151" s="482"/>
      <c r="CD151" s="481"/>
      <c r="CF151" s="341"/>
      <c r="CG151" s="441"/>
      <c r="CH151" s="748"/>
      <c r="CI151" s="746"/>
      <c r="CJ151" s="341"/>
      <c r="CK151" s="359"/>
      <c r="CL151" s="343"/>
      <c r="CM151" s="92"/>
      <c r="CN151" s="737"/>
      <c r="CO151" s="736"/>
      <c r="CP151" s="303"/>
      <c r="CQ151" s="339"/>
      <c r="CR151" s="318"/>
      <c r="CT151" s="341"/>
      <c r="CU151" s="341"/>
      <c r="CV151" s="358"/>
      <c r="CW151" s="343"/>
      <c r="CX151" s="341"/>
      <c r="CY151" s="359"/>
      <c r="CZ151" s="343"/>
      <c r="DA151" s="757"/>
      <c r="DB151" s="763"/>
      <c r="DC151" s="762"/>
      <c r="DD151" s="303"/>
      <c r="DE151" s="339"/>
      <c r="DF151" s="318"/>
      <c r="DG151" s="92"/>
      <c r="DH151" s="737"/>
      <c r="DI151" s="736"/>
      <c r="DK151" s="341"/>
      <c r="DL151" s="341"/>
      <c r="DM151" s="358"/>
      <c r="DN151" s="343"/>
      <c r="DO151" s="341"/>
      <c r="DP151" s="359"/>
      <c r="DQ151" s="343"/>
      <c r="DR151" s="554"/>
      <c r="DS151" s="560"/>
      <c r="DT151" s="559"/>
      <c r="DU151" s="303"/>
      <c r="DV151" s="339"/>
      <c r="DW151" s="318"/>
    </row>
    <row r="152" spans="1:127">
      <c r="A152" s="302"/>
      <c r="C152" s="303"/>
      <c r="D152" s="303"/>
      <c r="E152" s="304"/>
      <c r="F152" s="305"/>
      <c r="G152" s="356"/>
      <c r="H152" s="306"/>
      <c r="I152" s="345"/>
      <c r="J152" s="355"/>
      <c r="K152" s="303"/>
      <c r="L152" s="341"/>
      <c r="M152" s="342"/>
      <c r="N152" s="343"/>
      <c r="O152" s="303"/>
      <c r="P152" s="304"/>
      <c r="Q152" s="318"/>
      <c r="R152" s="357"/>
      <c r="S152" s="309"/>
      <c r="T152" s="323"/>
      <c r="V152" s="341"/>
      <c r="W152" s="341"/>
      <c r="X152" s="358"/>
      <c r="Y152" s="343"/>
      <c r="Z152" s="341"/>
      <c r="AA152" s="359"/>
      <c r="AB152" s="343"/>
      <c r="AC152" s="317"/>
      <c r="AD152" s="339"/>
      <c r="AE152" s="305"/>
      <c r="AF152" s="365"/>
      <c r="AG152" s="363"/>
      <c r="AH152" s="313"/>
      <c r="AJ152" s="341"/>
      <c r="AK152" s="341"/>
      <c r="AL152" s="358"/>
      <c r="AM152" s="343"/>
      <c r="AN152" s="341"/>
      <c r="AO152" s="359"/>
      <c r="AP152" s="343"/>
      <c r="AQ152" s="303"/>
      <c r="AR152" s="339"/>
      <c r="AS152" s="305"/>
      <c r="AT152" s="367"/>
      <c r="AU152" s="368"/>
      <c r="AV152" s="354"/>
      <c r="AX152" s="341"/>
      <c r="AY152" s="341"/>
      <c r="AZ152" s="358"/>
      <c r="BA152" s="343"/>
      <c r="BB152" s="341"/>
      <c r="BC152" s="359"/>
      <c r="BD152" s="343"/>
      <c r="BE152" s="303"/>
      <c r="BF152" s="339"/>
      <c r="BG152" s="305"/>
      <c r="BH152" s="303"/>
      <c r="BI152" s="339"/>
      <c r="BJ152" s="305"/>
      <c r="BK152" s="434"/>
      <c r="BL152" s="440"/>
      <c r="BM152" s="436"/>
      <c r="BO152" s="341"/>
      <c r="BP152" s="341"/>
      <c r="BQ152" s="358"/>
      <c r="BR152" s="343"/>
      <c r="BS152" s="341"/>
      <c r="BT152" s="359"/>
      <c r="BU152" s="343"/>
      <c r="BV152" s="476"/>
      <c r="BW152" s="482"/>
      <c r="BX152" s="478"/>
      <c r="BY152" s="303"/>
      <c r="BZ152" s="339"/>
      <c r="CA152" s="305"/>
      <c r="CB152" s="476"/>
      <c r="CC152" s="482"/>
      <c r="CD152" s="478"/>
      <c r="CF152" s="341"/>
      <c r="CG152" s="441"/>
      <c r="CH152" s="748"/>
      <c r="CI152" s="746"/>
      <c r="CJ152" s="341"/>
      <c r="CK152" s="359"/>
      <c r="CL152" s="343"/>
      <c r="CM152" s="92"/>
      <c r="CN152" s="737"/>
      <c r="CO152" s="735"/>
      <c r="CP152" s="303"/>
      <c r="CQ152" s="339"/>
      <c r="CR152" s="305"/>
      <c r="CT152" s="341"/>
      <c r="CU152" s="341"/>
      <c r="CV152" s="358"/>
      <c r="CW152" s="343"/>
      <c r="CX152" s="341"/>
      <c r="CY152" s="359"/>
      <c r="CZ152" s="343"/>
      <c r="DA152" s="757"/>
      <c r="DB152" s="763"/>
      <c r="DC152" s="759"/>
      <c r="DD152" s="303"/>
      <c r="DE152" s="339"/>
      <c r="DF152" s="305"/>
      <c r="DG152" s="92"/>
      <c r="DH152" s="737"/>
      <c r="DI152" s="735"/>
      <c r="DK152" s="341"/>
      <c r="DL152" s="341"/>
      <c r="DM152" s="358"/>
      <c r="DN152" s="343"/>
      <c r="DO152" s="341"/>
      <c r="DP152" s="359"/>
      <c r="DQ152" s="343"/>
      <c r="DR152" s="554"/>
      <c r="DS152" s="560"/>
      <c r="DT152" s="556"/>
      <c r="DU152" s="303"/>
      <c r="DV152" s="339"/>
      <c r="DW152" s="305"/>
    </row>
    <row r="153" spans="1:127">
      <c r="A153" s="302"/>
      <c r="C153" s="303"/>
      <c r="D153" s="303"/>
      <c r="E153" s="304"/>
      <c r="F153" s="318"/>
      <c r="G153" s="347"/>
      <c r="H153" s="306"/>
      <c r="I153" s="345"/>
      <c r="J153" s="355"/>
      <c r="K153" s="303"/>
      <c r="L153" s="303"/>
      <c r="M153" s="342"/>
      <c r="N153" s="343"/>
      <c r="O153" s="341"/>
      <c r="P153" s="304"/>
      <c r="Q153" s="305"/>
      <c r="R153" s="357"/>
      <c r="S153" s="309"/>
      <c r="T153" s="350"/>
      <c r="V153" s="341"/>
      <c r="W153" s="341"/>
      <c r="X153" s="358"/>
      <c r="Y153" s="343"/>
      <c r="Z153" s="341"/>
      <c r="AA153" s="359"/>
      <c r="AB153" s="343"/>
      <c r="AC153" s="303"/>
      <c r="AD153" s="339"/>
      <c r="AE153" s="318"/>
      <c r="AF153" s="365"/>
      <c r="AG153" s="371"/>
      <c r="AH153" s="313"/>
      <c r="AJ153" s="341"/>
      <c r="AK153" s="341"/>
      <c r="AL153" s="358"/>
      <c r="AM153" s="343"/>
      <c r="AN153" s="341"/>
      <c r="AO153" s="359"/>
      <c r="AP153" s="343"/>
      <c r="AQ153" s="303"/>
      <c r="AR153" s="339"/>
      <c r="AS153" s="318"/>
      <c r="AT153" s="367"/>
      <c r="AU153" s="368"/>
      <c r="AV153" s="316"/>
      <c r="AX153" s="341"/>
      <c r="AY153" s="341"/>
      <c r="AZ153" s="358"/>
      <c r="BA153" s="343"/>
      <c r="BB153" s="341"/>
      <c r="BC153" s="359"/>
      <c r="BD153" s="343"/>
      <c r="BE153" s="303"/>
      <c r="BF153" s="339"/>
      <c r="BG153" s="318"/>
      <c r="BH153" s="303"/>
      <c r="BI153" s="339"/>
      <c r="BJ153" s="318"/>
      <c r="BK153" s="434"/>
      <c r="BL153" s="440"/>
      <c r="BM153" s="439"/>
      <c r="BO153" s="341"/>
      <c r="BP153" s="341"/>
      <c r="BQ153" s="358"/>
      <c r="BR153" s="343"/>
      <c r="BS153" s="341"/>
      <c r="BT153" s="359"/>
      <c r="BU153" s="343"/>
      <c r="BV153" s="476"/>
      <c r="BW153" s="482"/>
      <c r="BX153" s="481"/>
      <c r="BY153" s="303"/>
      <c r="BZ153" s="339"/>
      <c r="CA153" s="318"/>
      <c r="CB153" s="476"/>
      <c r="CC153" s="482"/>
      <c r="CD153" s="481"/>
      <c r="CF153" s="341"/>
      <c r="CG153" s="441"/>
      <c r="CH153" s="748"/>
      <c r="CI153" s="746"/>
      <c r="CJ153" s="341"/>
      <c r="CK153" s="359"/>
      <c r="CL153" s="343"/>
      <c r="CM153" s="92"/>
      <c r="CN153" s="737"/>
      <c r="CO153" s="736"/>
      <c r="CP153" s="303"/>
      <c r="CQ153" s="339"/>
      <c r="CR153" s="318"/>
      <c r="CT153" s="341"/>
      <c r="CU153" s="341"/>
      <c r="CV153" s="358"/>
      <c r="CW153" s="343"/>
      <c r="CX153" s="341"/>
      <c r="CY153" s="359"/>
      <c r="CZ153" s="343"/>
      <c r="DA153" s="757"/>
      <c r="DB153" s="763"/>
      <c r="DC153" s="762"/>
      <c r="DD153" s="303"/>
      <c r="DE153" s="339"/>
      <c r="DF153" s="318"/>
      <c r="DG153" s="92"/>
      <c r="DH153" s="737"/>
      <c r="DI153" s="736"/>
      <c r="DK153" s="341"/>
      <c r="DL153" s="341"/>
      <c r="DM153" s="358"/>
      <c r="DN153" s="343"/>
      <c r="DO153" s="341"/>
      <c r="DP153" s="359"/>
      <c r="DQ153" s="343"/>
      <c r="DR153" s="554"/>
      <c r="DS153" s="560"/>
      <c r="DT153" s="559"/>
      <c r="DU153" s="303"/>
      <c r="DV153" s="339"/>
      <c r="DW153" s="318"/>
    </row>
    <row r="154" spans="1:127">
      <c r="A154" s="302"/>
      <c r="C154" s="303"/>
      <c r="D154" s="303"/>
      <c r="E154" s="304"/>
      <c r="F154" s="305"/>
      <c r="G154" s="356"/>
      <c r="H154" s="306"/>
      <c r="I154" s="345"/>
      <c r="J154" s="355"/>
      <c r="K154" s="303"/>
      <c r="L154" s="303"/>
      <c r="M154" s="342"/>
      <c r="N154" s="343"/>
      <c r="O154" s="303"/>
      <c r="P154" s="304"/>
      <c r="Q154" s="305"/>
      <c r="R154" s="357"/>
      <c r="S154" s="309"/>
      <c r="T154" s="350"/>
      <c r="V154" s="341"/>
      <c r="W154" s="341"/>
      <c r="X154" s="358"/>
      <c r="Y154" s="343"/>
      <c r="Z154" s="341"/>
      <c r="AA154" s="359"/>
      <c r="AB154" s="343"/>
      <c r="AC154" s="303"/>
      <c r="AD154" s="339"/>
      <c r="AE154" s="318"/>
      <c r="AF154" s="365"/>
      <c r="AG154" s="371"/>
      <c r="AH154" s="326"/>
      <c r="AJ154" s="341"/>
      <c r="AK154" s="341"/>
      <c r="AL154" s="358"/>
      <c r="AM154" s="343"/>
      <c r="AN154" s="341"/>
      <c r="AO154" s="359"/>
      <c r="AP154" s="343"/>
      <c r="AQ154" s="317"/>
      <c r="AR154" s="339"/>
      <c r="AS154" s="305"/>
      <c r="AT154" s="367"/>
      <c r="AU154" s="368"/>
      <c r="AV154" s="316"/>
      <c r="AX154" s="341"/>
      <c r="AY154" s="341"/>
      <c r="AZ154" s="358"/>
      <c r="BA154" s="343"/>
      <c r="BB154" s="341"/>
      <c r="BC154" s="359"/>
      <c r="BD154" s="343"/>
      <c r="BE154" s="317"/>
      <c r="BF154" s="339"/>
      <c r="BG154" s="305"/>
      <c r="BH154" s="317"/>
      <c r="BI154" s="339"/>
      <c r="BJ154" s="305"/>
      <c r="BK154" s="437"/>
      <c r="BL154" s="440"/>
      <c r="BM154" s="436"/>
      <c r="BO154" s="341"/>
      <c r="BP154" s="341"/>
      <c r="BQ154" s="358"/>
      <c r="BR154" s="343"/>
      <c r="BS154" s="341"/>
      <c r="BT154" s="359"/>
      <c r="BU154" s="343"/>
      <c r="BV154" s="479"/>
      <c r="BW154" s="482"/>
      <c r="BX154" s="478"/>
      <c r="BY154" s="317"/>
      <c r="BZ154" s="339"/>
      <c r="CA154" s="305"/>
      <c r="CB154" s="479"/>
      <c r="CC154" s="482"/>
      <c r="CD154" s="478"/>
      <c r="CF154" s="341"/>
      <c r="CG154" s="441"/>
      <c r="CH154" s="748"/>
      <c r="CI154" s="746"/>
      <c r="CJ154" s="341"/>
      <c r="CK154" s="359"/>
      <c r="CL154" s="343"/>
      <c r="CM154" s="53"/>
      <c r="CN154" s="737"/>
      <c r="CO154" s="735"/>
      <c r="CP154" s="317"/>
      <c r="CQ154" s="339"/>
      <c r="CR154" s="305"/>
      <c r="CT154" s="341"/>
      <c r="CU154" s="341"/>
      <c r="CV154" s="358"/>
      <c r="CW154" s="343"/>
      <c r="CX154" s="341"/>
      <c r="CY154" s="359"/>
      <c r="CZ154" s="343"/>
      <c r="DA154" s="760"/>
      <c r="DB154" s="763"/>
      <c r="DC154" s="759"/>
      <c r="DD154" s="317"/>
      <c r="DE154" s="339"/>
      <c r="DF154" s="305"/>
      <c r="DG154" s="53"/>
      <c r="DH154" s="737"/>
      <c r="DI154" s="735"/>
      <c r="DK154" s="341"/>
      <c r="DL154" s="341"/>
      <c r="DM154" s="358"/>
      <c r="DN154" s="343"/>
      <c r="DO154" s="341"/>
      <c r="DP154" s="359"/>
      <c r="DQ154" s="343"/>
      <c r="DR154" s="557"/>
      <c r="DS154" s="560"/>
      <c r="DT154" s="556"/>
      <c r="DU154" s="317"/>
      <c r="DV154" s="339"/>
      <c r="DW154" s="305"/>
    </row>
    <row r="155" spans="1:127">
      <c r="A155" s="302"/>
      <c r="C155" s="303"/>
      <c r="D155" s="303"/>
      <c r="E155" s="304"/>
      <c r="F155" s="305"/>
      <c r="G155" s="356"/>
      <c r="H155" s="306"/>
      <c r="I155" s="345"/>
      <c r="J155" s="355"/>
      <c r="K155" s="303"/>
      <c r="L155" s="341"/>
      <c r="M155" s="342"/>
      <c r="N155" s="343"/>
      <c r="O155" s="303"/>
      <c r="P155" s="304"/>
      <c r="Q155" s="318"/>
      <c r="R155" s="357"/>
      <c r="S155" s="309"/>
      <c r="T155" s="310"/>
      <c r="V155" s="341"/>
      <c r="W155" s="341"/>
      <c r="X155" s="358"/>
      <c r="Y155" s="343"/>
      <c r="Z155" s="341"/>
      <c r="AA155" s="359"/>
      <c r="AB155" s="343"/>
      <c r="AC155" s="317"/>
      <c r="AD155" s="339"/>
      <c r="AE155" s="305"/>
      <c r="AF155" s="365"/>
      <c r="AG155" s="371"/>
      <c r="AH155" s="313"/>
      <c r="AJ155" s="341"/>
      <c r="AK155" s="341"/>
      <c r="AL155" s="358"/>
      <c r="AM155" s="343"/>
      <c r="AN155" s="341"/>
      <c r="AO155" s="359"/>
      <c r="AP155" s="343"/>
      <c r="AQ155" s="303"/>
      <c r="AR155" s="339"/>
      <c r="AS155" s="318"/>
      <c r="AT155" s="367"/>
      <c r="AU155" s="368"/>
      <c r="AV155" s="329"/>
      <c r="AX155" s="341"/>
      <c r="AY155" s="341"/>
      <c r="AZ155" s="358"/>
      <c r="BA155" s="343"/>
      <c r="BB155" s="341"/>
      <c r="BC155" s="359"/>
      <c r="BD155" s="343"/>
      <c r="BE155" s="303"/>
      <c r="BF155" s="339"/>
      <c r="BG155" s="318"/>
      <c r="BH155" s="303"/>
      <c r="BI155" s="339"/>
      <c r="BJ155" s="318"/>
      <c r="BK155" s="434"/>
      <c r="BL155" s="440"/>
      <c r="BM155" s="439"/>
      <c r="BO155" s="341"/>
      <c r="BP155" s="341"/>
      <c r="BQ155" s="358"/>
      <c r="BR155" s="343"/>
      <c r="BS155" s="341"/>
      <c r="BT155" s="359"/>
      <c r="BU155" s="343"/>
      <c r="BV155" s="476"/>
      <c r="BW155" s="482"/>
      <c r="BX155" s="481"/>
      <c r="BY155" s="303"/>
      <c r="BZ155" s="339"/>
      <c r="CA155" s="318"/>
      <c r="CB155" s="476"/>
      <c r="CC155" s="482"/>
      <c r="CD155" s="481"/>
      <c r="CF155" s="341"/>
      <c r="CG155" s="441"/>
      <c r="CH155" s="748"/>
      <c r="CI155" s="746"/>
      <c r="CJ155" s="341"/>
      <c r="CK155" s="359"/>
      <c r="CL155" s="343"/>
      <c r="CM155" s="92"/>
      <c r="CN155" s="737"/>
      <c r="CO155" s="736"/>
      <c r="CP155" s="303"/>
      <c r="CQ155" s="339"/>
      <c r="CR155" s="318"/>
      <c r="CT155" s="341"/>
      <c r="CU155" s="341"/>
      <c r="CV155" s="358"/>
      <c r="CW155" s="343"/>
      <c r="CX155" s="341"/>
      <c r="CY155" s="359"/>
      <c r="CZ155" s="343"/>
      <c r="DA155" s="757"/>
      <c r="DB155" s="763"/>
      <c r="DC155" s="762"/>
      <c r="DD155" s="303"/>
      <c r="DE155" s="339"/>
      <c r="DF155" s="318"/>
      <c r="DG155" s="92"/>
      <c r="DH155" s="737"/>
      <c r="DI155" s="736"/>
      <c r="DK155" s="341"/>
      <c r="DL155" s="341"/>
      <c r="DM155" s="358"/>
      <c r="DN155" s="343"/>
      <c r="DO155" s="341"/>
      <c r="DP155" s="359"/>
      <c r="DQ155" s="343"/>
      <c r="DR155" s="554"/>
      <c r="DS155" s="560"/>
      <c r="DT155" s="559"/>
      <c r="DU155" s="303"/>
      <c r="DV155" s="339"/>
      <c r="DW155" s="318"/>
    </row>
    <row r="156" spans="1:127">
      <c r="A156" s="302"/>
      <c r="C156" s="303"/>
      <c r="D156" s="303"/>
      <c r="E156" s="304"/>
      <c r="F156" s="305"/>
      <c r="G156" s="356"/>
      <c r="H156" s="306"/>
      <c r="I156" s="345"/>
      <c r="J156" s="355"/>
      <c r="K156" s="303"/>
      <c r="L156" s="341"/>
      <c r="M156" s="342"/>
      <c r="N156" s="343"/>
      <c r="O156" s="317"/>
      <c r="P156" s="304"/>
      <c r="Q156" s="305"/>
      <c r="R156" s="357"/>
      <c r="S156" s="309"/>
      <c r="T156" s="310"/>
      <c r="V156" s="341"/>
      <c r="W156" s="341"/>
      <c r="X156" s="358"/>
      <c r="Y156" s="343"/>
      <c r="Z156" s="341"/>
      <c r="AA156" s="359"/>
      <c r="AB156" s="343"/>
      <c r="AC156" s="303"/>
      <c r="AD156" s="339"/>
      <c r="AE156" s="318"/>
      <c r="AF156" s="365"/>
      <c r="AG156" s="371"/>
      <c r="AH156" s="326"/>
      <c r="AJ156" s="341"/>
      <c r="AK156" s="341"/>
      <c r="AL156" s="358"/>
      <c r="AM156" s="343"/>
      <c r="AN156" s="341"/>
      <c r="AO156" s="359"/>
      <c r="AP156" s="343"/>
      <c r="AQ156" s="303"/>
      <c r="AR156" s="339"/>
      <c r="AS156" s="305"/>
      <c r="AT156" s="367"/>
      <c r="AU156" s="368"/>
      <c r="AV156" s="354"/>
      <c r="AX156" s="341"/>
      <c r="AY156" s="341"/>
      <c r="AZ156" s="358"/>
      <c r="BA156" s="343"/>
      <c r="BB156" s="341"/>
      <c r="BC156" s="359"/>
      <c r="BD156" s="343"/>
      <c r="BE156" s="303"/>
      <c r="BF156" s="339"/>
      <c r="BG156" s="305"/>
      <c r="BH156" s="303"/>
      <c r="BI156" s="339"/>
      <c r="BJ156" s="305"/>
      <c r="BK156" s="434"/>
      <c r="BL156" s="440"/>
      <c r="BM156" s="436"/>
      <c r="BO156" s="341"/>
      <c r="BP156" s="341"/>
      <c r="BQ156" s="358"/>
      <c r="BR156" s="343"/>
      <c r="BS156" s="341"/>
      <c r="BT156" s="359"/>
      <c r="BU156" s="343"/>
      <c r="BV156" s="476"/>
      <c r="BW156" s="482"/>
      <c r="BX156" s="478"/>
      <c r="BY156" s="303"/>
      <c r="BZ156" s="339"/>
      <c r="CA156" s="305"/>
      <c r="CB156" s="476"/>
      <c r="CC156" s="482"/>
      <c r="CD156" s="478"/>
      <c r="CF156" s="341"/>
      <c r="CG156" s="441"/>
      <c r="CH156" s="748"/>
      <c r="CI156" s="746"/>
      <c r="CJ156" s="341"/>
      <c r="CK156" s="359"/>
      <c r="CL156" s="343"/>
      <c r="CM156" s="92"/>
      <c r="CN156" s="737"/>
      <c r="CO156" s="735"/>
      <c r="CP156" s="303"/>
      <c r="CQ156" s="339"/>
      <c r="CR156" s="305"/>
      <c r="CT156" s="341"/>
      <c r="CU156" s="341"/>
      <c r="CV156" s="358"/>
      <c r="CW156" s="343"/>
      <c r="CX156" s="341"/>
      <c r="CY156" s="359"/>
      <c r="CZ156" s="343"/>
      <c r="DA156" s="757"/>
      <c r="DB156" s="763"/>
      <c r="DC156" s="759"/>
      <c r="DD156" s="303"/>
      <c r="DE156" s="339"/>
      <c r="DF156" s="305"/>
      <c r="DG156" s="92"/>
      <c r="DH156" s="737"/>
      <c r="DI156" s="735"/>
      <c r="DK156" s="341"/>
      <c r="DL156" s="341"/>
      <c r="DM156" s="358"/>
      <c r="DN156" s="343"/>
      <c r="DO156" s="341"/>
      <c r="DP156" s="359"/>
      <c r="DQ156" s="343"/>
      <c r="DR156" s="554"/>
      <c r="DS156" s="560"/>
      <c r="DT156" s="556"/>
      <c r="DU156" s="303"/>
      <c r="DV156" s="339"/>
      <c r="DW156" s="305"/>
    </row>
    <row r="157" spans="1:127">
      <c r="A157" s="302"/>
      <c r="C157" s="303"/>
      <c r="D157" s="303"/>
      <c r="E157" s="304"/>
      <c r="F157" s="305"/>
      <c r="G157" s="356"/>
      <c r="H157" s="306"/>
      <c r="I157" s="345"/>
      <c r="J157" s="355"/>
      <c r="K157" s="303"/>
      <c r="L157" s="341"/>
      <c r="M157" s="342"/>
      <c r="N157" s="343"/>
      <c r="O157" s="303"/>
      <c r="P157" s="304"/>
      <c r="Q157" s="318"/>
      <c r="R157" s="357"/>
      <c r="S157" s="309"/>
      <c r="T157" s="323"/>
      <c r="V157" s="341"/>
      <c r="W157" s="341"/>
      <c r="X157" s="358"/>
      <c r="Y157" s="343"/>
      <c r="Z157" s="341"/>
      <c r="AA157" s="359"/>
      <c r="AB157" s="343"/>
      <c r="AC157" s="303"/>
      <c r="AD157" s="339"/>
      <c r="AE157" s="305"/>
      <c r="AF157" s="365"/>
      <c r="AG157" s="371"/>
      <c r="AH157" s="352"/>
      <c r="AJ157" s="341"/>
      <c r="AK157" s="341"/>
      <c r="AL157" s="358"/>
      <c r="AM157" s="343"/>
      <c r="AN157" s="341"/>
      <c r="AO157" s="359"/>
      <c r="AP157" s="343"/>
      <c r="AQ157" s="303"/>
      <c r="AR157" s="339"/>
      <c r="AS157" s="318"/>
      <c r="AT157" s="367"/>
      <c r="AU157" s="368"/>
      <c r="AV157" s="316"/>
      <c r="AX157" s="341"/>
      <c r="AY157" s="341"/>
      <c r="AZ157" s="358"/>
      <c r="BA157" s="343"/>
      <c r="BB157" s="341"/>
      <c r="BC157" s="359"/>
      <c r="BD157" s="343"/>
      <c r="BE157" s="303"/>
      <c r="BF157" s="339"/>
      <c r="BG157" s="318"/>
      <c r="BH157" s="303"/>
      <c r="BI157" s="339"/>
      <c r="BJ157" s="318"/>
      <c r="BK157" s="434"/>
      <c r="BL157" s="440"/>
      <c r="BM157" s="439"/>
      <c r="BO157" s="341"/>
      <c r="BP157" s="341"/>
      <c r="BQ157" s="358"/>
      <c r="BR157" s="343"/>
      <c r="BS157" s="341"/>
      <c r="BT157" s="359"/>
      <c r="BU157" s="343"/>
      <c r="BV157" s="476"/>
      <c r="BW157" s="482"/>
      <c r="BX157" s="481"/>
      <c r="BY157" s="303"/>
      <c r="BZ157" s="339"/>
      <c r="CA157" s="318"/>
      <c r="CB157" s="476"/>
      <c r="CC157" s="482"/>
      <c r="CD157" s="481"/>
      <c r="CF157" s="341"/>
      <c r="CG157" s="441"/>
      <c r="CH157" s="748"/>
      <c r="CI157" s="746"/>
      <c r="CJ157" s="341"/>
      <c r="CK157" s="359"/>
      <c r="CL157" s="343"/>
      <c r="CM157" s="92"/>
      <c r="CN157" s="737"/>
      <c r="CO157" s="736"/>
      <c r="CP157" s="303"/>
      <c r="CQ157" s="339"/>
      <c r="CR157" s="318"/>
      <c r="CT157" s="341"/>
      <c r="CU157" s="341"/>
      <c r="CV157" s="358"/>
      <c r="CW157" s="343"/>
      <c r="CX157" s="341"/>
      <c r="CY157" s="359"/>
      <c r="CZ157" s="343"/>
      <c r="DA157" s="757"/>
      <c r="DB157" s="763"/>
      <c r="DC157" s="762"/>
      <c r="DD157" s="303"/>
      <c r="DE157" s="339"/>
      <c r="DF157" s="318"/>
      <c r="DG157" s="92"/>
      <c r="DH157" s="737"/>
      <c r="DI157" s="736"/>
      <c r="DK157" s="341"/>
      <c r="DL157" s="341"/>
      <c r="DM157" s="358"/>
      <c r="DN157" s="343"/>
      <c r="DO157" s="341"/>
      <c r="DP157" s="359"/>
      <c r="DQ157" s="343"/>
      <c r="DR157" s="554"/>
      <c r="DS157" s="560"/>
      <c r="DT157" s="559"/>
      <c r="DU157" s="303"/>
      <c r="DV157" s="339"/>
      <c r="DW157" s="318"/>
    </row>
    <row r="158" spans="1:127">
      <c r="A158" s="302"/>
      <c r="C158" s="303"/>
      <c r="D158" s="303"/>
      <c r="E158" s="304"/>
      <c r="F158" s="305"/>
      <c r="G158" s="356"/>
      <c r="H158" s="306"/>
      <c r="I158" s="345"/>
      <c r="J158" s="355"/>
      <c r="K158" s="303"/>
      <c r="L158" s="341"/>
      <c r="M158" s="342"/>
      <c r="N158" s="343"/>
      <c r="O158" s="303"/>
      <c r="P158" s="304"/>
      <c r="Q158" s="305"/>
      <c r="R158" s="357"/>
      <c r="S158" s="309"/>
      <c r="T158" s="350"/>
      <c r="V158" s="341"/>
      <c r="W158" s="341"/>
      <c r="X158" s="358"/>
      <c r="Y158" s="343"/>
      <c r="Z158" s="341"/>
      <c r="AA158" s="359"/>
      <c r="AB158" s="343"/>
      <c r="AC158" s="317"/>
      <c r="AD158" s="339"/>
      <c r="AE158" s="305"/>
      <c r="AF158" s="365"/>
      <c r="AG158" s="371"/>
      <c r="AH158" s="313"/>
      <c r="AJ158" s="341"/>
      <c r="AK158" s="341"/>
      <c r="AL158" s="358"/>
      <c r="AM158" s="343"/>
      <c r="AN158" s="341"/>
      <c r="AO158" s="359"/>
      <c r="AP158" s="343"/>
      <c r="AQ158" s="317"/>
      <c r="AR158" s="339"/>
      <c r="AS158" s="305"/>
      <c r="AT158" s="367"/>
      <c r="AU158" s="368"/>
      <c r="AV158" s="316"/>
      <c r="AX158" s="341"/>
      <c r="AY158" s="341"/>
      <c r="AZ158" s="358"/>
      <c r="BA158" s="343"/>
      <c r="BB158" s="341"/>
      <c r="BC158" s="359"/>
      <c r="BD158" s="343"/>
      <c r="BE158" s="317"/>
      <c r="BF158" s="339"/>
      <c r="BG158" s="305"/>
      <c r="BH158" s="317"/>
      <c r="BI158" s="339"/>
      <c r="BJ158" s="305"/>
      <c r="BK158" s="437"/>
      <c r="BL158" s="440"/>
      <c r="BM158" s="436"/>
      <c r="BO158" s="341"/>
      <c r="BP158" s="341"/>
      <c r="BQ158" s="358"/>
      <c r="BR158" s="343"/>
      <c r="BS158" s="341"/>
      <c r="BT158" s="359"/>
      <c r="BU158" s="343"/>
      <c r="BV158" s="479"/>
      <c r="BW158" s="482"/>
      <c r="BX158" s="478"/>
      <c r="BY158" s="317"/>
      <c r="BZ158" s="339"/>
      <c r="CA158" s="305"/>
      <c r="CB158" s="479"/>
      <c r="CC158" s="482"/>
      <c r="CD158" s="478"/>
      <c r="CF158" s="341"/>
      <c r="CG158" s="441"/>
      <c r="CH158" s="748"/>
      <c r="CI158" s="746"/>
      <c r="CJ158" s="341"/>
      <c r="CK158" s="359"/>
      <c r="CL158" s="343"/>
      <c r="CM158" s="53"/>
      <c r="CN158" s="737"/>
      <c r="CO158" s="735"/>
      <c r="CP158" s="317"/>
      <c r="CQ158" s="339"/>
      <c r="CR158" s="305"/>
      <c r="CT158" s="341"/>
      <c r="CU158" s="341"/>
      <c r="CV158" s="358"/>
      <c r="CW158" s="343"/>
      <c r="CX158" s="341"/>
      <c r="CY158" s="359"/>
      <c r="CZ158" s="343"/>
      <c r="DA158" s="760"/>
      <c r="DB158" s="763"/>
      <c r="DC158" s="759"/>
      <c r="DD158" s="317"/>
      <c r="DE158" s="339"/>
      <c r="DF158" s="305"/>
      <c r="DG158" s="53"/>
      <c r="DH158" s="737"/>
      <c r="DI158" s="735"/>
      <c r="DK158" s="341"/>
      <c r="DL158" s="341"/>
      <c r="DM158" s="358"/>
      <c r="DN158" s="343"/>
      <c r="DO158" s="341"/>
      <c r="DP158" s="359"/>
      <c r="DQ158" s="343"/>
      <c r="DR158" s="557"/>
      <c r="DS158" s="560"/>
      <c r="DT158" s="556"/>
      <c r="DU158" s="317"/>
      <c r="DV158" s="339"/>
      <c r="DW158" s="305"/>
    </row>
    <row r="159" spans="1:127">
      <c r="A159" s="302"/>
      <c r="C159" s="303"/>
      <c r="D159" s="303"/>
      <c r="E159" s="304"/>
      <c r="F159" s="305"/>
      <c r="G159" s="356"/>
      <c r="H159" s="306"/>
      <c r="I159" s="345"/>
      <c r="K159" s="303"/>
      <c r="L159" s="341"/>
      <c r="M159" s="342"/>
      <c r="N159" s="343"/>
      <c r="O159" s="303"/>
      <c r="P159" s="304"/>
      <c r="Q159" s="364"/>
      <c r="R159" s="357"/>
      <c r="S159" s="309"/>
      <c r="T159" s="310"/>
      <c r="V159" s="341"/>
      <c r="W159" s="341"/>
      <c r="X159" s="358"/>
      <c r="Y159" s="343"/>
      <c r="Z159" s="341"/>
      <c r="AA159" s="359"/>
      <c r="AB159" s="343"/>
      <c r="AC159" s="303"/>
      <c r="AD159" s="339"/>
      <c r="AE159" s="318"/>
      <c r="AF159" s="365"/>
      <c r="AG159" s="371"/>
      <c r="AH159" s="326"/>
      <c r="AJ159" s="341"/>
      <c r="AK159" s="341"/>
      <c r="AL159" s="358"/>
      <c r="AM159" s="343"/>
      <c r="AN159" s="341"/>
      <c r="AO159" s="359"/>
      <c r="AP159" s="343"/>
      <c r="AQ159" s="303"/>
      <c r="AR159" s="339"/>
      <c r="AS159" s="318"/>
      <c r="AT159" s="367"/>
      <c r="AU159" s="368"/>
      <c r="AV159" s="329"/>
      <c r="AX159" s="341"/>
      <c r="AY159" s="341"/>
      <c r="AZ159" s="358"/>
      <c r="BA159" s="343"/>
      <c r="BB159" s="341"/>
      <c r="BC159" s="359"/>
      <c r="BD159" s="343"/>
      <c r="BE159" s="303"/>
      <c r="BF159" s="339"/>
      <c r="BG159" s="318"/>
      <c r="BH159" s="303"/>
      <c r="BI159" s="339"/>
      <c r="BJ159" s="318"/>
      <c r="BK159" s="434"/>
      <c r="BL159" s="440"/>
      <c r="BM159" s="439"/>
      <c r="BO159" s="341"/>
      <c r="BP159" s="341"/>
      <c r="BQ159" s="358"/>
      <c r="BR159" s="343"/>
      <c r="BS159" s="341"/>
      <c r="BT159" s="359"/>
      <c r="BU159" s="343"/>
      <c r="BV159" s="476"/>
      <c r="BW159" s="482"/>
      <c r="BX159" s="481"/>
      <c r="BY159" s="303"/>
      <c r="BZ159" s="339"/>
      <c r="CA159" s="318"/>
      <c r="CB159" s="476"/>
      <c r="CC159" s="482"/>
      <c r="CD159" s="481"/>
      <c r="CF159" s="341"/>
      <c r="CG159" s="441"/>
      <c r="CH159" s="748"/>
      <c r="CI159" s="746"/>
      <c r="CJ159" s="341"/>
      <c r="CK159" s="359"/>
      <c r="CL159" s="343"/>
      <c r="CM159" s="92"/>
      <c r="CN159" s="737"/>
      <c r="CO159" s="736"/>
      <c r="CP159" s="303"/>
      <c r="CQ159" s="339"/>
      <c r="CR159" s="318"/>
      <c r="CT159" s="341"/>
      <c r="CU159" s="341"/>
      <c r="CV159" s="358"/>
      <c r="CW159" s="343"/>
      <c r="CX159" s="341"/>
      <c r="CY159" s="359"/>
      <c r="CZ159" s="343"/>
      <c r="DA159" s="757"/>
      <c r="DB159" s="763"/>
      <c r="DC159" s="762"/>
      <c r="DD159" s="303"/>
      <c r="DE159" s="339"/>
      <c r="DF159" s="318"/>
      <c r="DG159" s="92"/>
      <c r="DH159" s="737"/>
      <c r="DI159" s="736"/>
      <c r="DK159" s="341"/>
      <c r="DL159" s="341"/>
      <c r="DM159" s="358"/>
      <c r="DN159" s="343"/>
      <c r="DO159" s="341"/>
      <c r="DP159" s="359"/>
      <c r="DQ159" s="343"/>
      <c r="DR159" s="554"/>
      <c r="DS159" s="560"/>
      <c r="DT159" s="559"/>
      <c r="DU159" s="303"/>
      <c r="DV159" s="339"/>
      <c r="DW159" s="318"/>
    </row>
    <row r="160" spans="1:127">
      <c r="A160" s="302"/>
      <c r="C160" s="386"/>
      <c r="D160" s="303"/>
      <c r="E160" s="304"/>
      <c r="F160" s="305"/>
      <c r="G160" s="356"/>
      <c r="H160" s="306"/>
      <c r="I160" s="345"/>
      <c r="K160" s="386"/>
      <c r="L160" s="341"/>
      <c r="M160" s="342"/>
      <c r="N160" s="343"/>
      <c r="O160" s="303"/>
      <c r="P160" s="304"/>
      <c r="Q160" s="364"/>
      <c r="R160" s="357"/>
      <c r="S160" s="309"/>
      <c r="T160" s="310"/>
      <c r="V160" s="389"/>
      <c r="W160" s="341"/>
      <c r="X160" s="358"/>
      <c r="Y160" s="343"/>
      <c r="Z160" s="341"/>
      <c r="AA160" s="359"/>
      <c r="AB160" s="343"/>
      <c r="AC160" s="303"/>
      <c r="AD160" s="339"/>
      <c r="AE160" s="318"/>
      <c r="AF160" s="365"/>
      <c r="AG160" s="371"/>
      <c r="AH160" s="326"/>
      <c r="AJ160" s="341"/>
      <c r="AK160" s="341"/>
      <c r="AL160" s="358"/>
      <c r="AM160" s="343"/>
      <c r="AN160" s="341"/>
      <c r="AO160" s="359"/>
      <c r="AP160" s="318"/>
      <c r="AQ160" s="303"/>
      <c r="AR160" s="339"/>
      <c r="AS160" s="318"/>
      <c r="AT160" s="367"/>
      <c r="AU160" s="368"/>
      <c r="AV160" s="329"/>
      <c r="AX160" s="341"/>
      <c r="AY160" s="341"/>
      <c r="AZ160" s="358"/>
      <c r="BA160" s="343"/>
      <c r="BB160" s="341"/>
      <c r="BC160" s="359"/>
      <c r="BD160" s="318"/>
      <c r="BE160" s="303"/>
      <c r="BF160" s="339"/>
      <c r="BG160" s="318"/>
      <c r="BH160" s="303"/>
      <c r="BI160" s="339"/>
      <c r="BJ160" s="318"/>
      <c r="BK160" s="434"/>
      <c r="BL160" s="440"/>
      <c r="BM160" s="439"/>
      <c r="BO160" s="341"/>
      <c r="BP160" s="341"/>
      <c r="BQ160" s="358"/>
      <c r="BR160" s="343"/>
      <c r="BS160" s="341"/>
      <c r="BT160" s="359"/>
      <c r="BU160" s="318"/>
      <c r="BV160" s="476"/>
      <c r="BW160" s="482"/>
      <c r="BX160" s="481"/>
      <c r="BY160" s="303"/>
      <c r="BZ160" s="339"/>
      <c r="CA160" s="318"/>
      <c r="CB160" s="476"/>
      <c r="CC160" s="482"/>
      <c r="CD160" s="481"/>
      <c r="CF160" s="341"/>
      <c r="CG160" s="441"/>
      <c r="CH160" s="748"/>
      <c r="CI160" s="746"/>
      <c r="CJ160" s="341"/>
      <c r="CK160" s="359"/>
      <c r="CL160" s="318"/>
      <c r="CM160" s="92"/>
      <c r="CN160" s="737"/>
      <c r="CO160" s="736"/>
      <c r="CP160" s="303"/>
      <c r="CQ160" s="339"/>
      <c r="CR160" s="318"/>
      <c r="CT160" s="341"/>
      <c r="CU160" s="341"/>
      <c r="CV160" s="358"/>
      <c r="CW160" s="343"/>
      <c r="CX160" s="341"/>
      <c r="CY160" s="359"/>
      <c r="CZ160" s="318"/>
      <c r="DA160" s="757"/>
      <c r="DB160" s="763"/>
      <c r="DC160" s="762"/>
      <c r="DD160" s="303"/>
      <c r="DE160" s="339"/>
      <c r="DF160" s="318"/>
      <c r="DG160" s="92"/>
      <c r="DH160" s="737"/>
      <c r="DI160" s="736"/>
      <c r="DK160" s="341"/>
      <c r="DL160" s="341"/>
      <c r="DM160" s="358"/>
      <c r="DN160" s="343"/>
      <c r="DO160" s="341"/>
      <c r="DP160" s="359"/>
      <c r="DQ160" s="318"/>
      <c r="DR160" s="554"/>
      <c r="DS160" s="560"/>
      <c r="DT160" s="559"/>
      <c r="DU160" s="303"/>
      <c r="DV160" s="339"/>
      <c r="DW160" s="318"/>
    </row>
    <row r="161" spans="1:127">
      <c r="A161" s="302"/>
      <c r="C161" s="303"/>
      <c r="D161" s="303"/>
      <c r="E161" s="304"/>
      <c r="F161" s="305"/>
      <c r="G161" s="356"/>
      <c r="H161" s="306"/>
      <c r="I161" s="345"/>
      <c r="K161" s="386"/>
      <c r="L161" s="389"/>
      <c r="M161" s="342"/>
      <c r="N161" s="343"/>
      <c r="O161" s="390"/>
      <c r="P161" s="304"/>
      <c r="Q161" s="364"/>
      <c r="R161" s="391"/>
      <c r="S161" s="309"/>
      <c r="T161" s="310"/>
      <c r="V161" s="389"/>
      <c r="W161" s="389"/>
      <c r="X161" s="358"/>
      <c r="Y161" s="343"/>
      <c r="Z161" s="389"/>
      <c r="AA161" s="359"/>
      <c r="AB161" s="343"/>
      <c r="AC161" s="390"/>
      <c r="AD161" s="339"/>
      <c r="AE161" s="305"/>
      <c r="AF161" s="365"/>
      <c r="AG161" s="371"/>
      <c r="AH161" s="313"/>
      <c r="AJ161" s="341"/>
      <c r="AK161" s="341"/>
      <c r="AL161" s="358"/>
      <c r="AM161" s="343"/>
      <c r="AN161" s="341"/>
      <c r="AO161" s="359"/>
      <c r="AP161" s="318"/>
      <c r="AQ161" s="303"/>
      <c r="AR161" s="339"/>
      <c r="AS161" s="318"/>
      <c r="AT161" s="367"/>
      <c r="AU161" s="368"/>
      <c r="AV161" s="329"/>
      <c r="AX161" s="341"/>
      <c r="AY161" s="341"/>
      <c r="AZ161" s="358"/>
      <c r="BA161" s="343"/>
      <c r="BB161" s="341"/>
      <c r="BC161" s="359"/>
      <c r="BD161" s="318"/>
      <c r="BE161" s="303"/>
      <c r="BF161" s="339"/>
      <c r="BG161" s="318"/>
      <c r="BH161" s="303"/>
      <c r="BI161" s="339"/>
      <c r="BJ161" s="318"/>
      <c r="BK161" s="434"/>
      <c r="BL161" s="440"/>
      <c r="BM161" s="439"/>
      <c r="BO161" s="341"/>
      <c r="BP161" s="341"/>
      <c r="BQ161" s="358"/>
      <c r="BR161" s="343"/>
      <c r="BS161" s="341"/>
      <c r="BT161" s="359"/>
      <c r="BU161" s="318"/>
      <c r="BV161" s="476"/>
      <c r="BW161" s="482"/>
      <c r="BX161" s="481"/>
      <c r="BY161" s="303"/>
      <c r="BZ161" s="339"/>
      <c r="CA161" s="318"/>
      <c r="CB161" s="476"/>
      <c r="CC161" s="482"/>
      <c r="CD161" s="481"/>
      <c r="CF161" s="341"/>
      <c r="CG161" s="441"/>
      <c r="CH161" s="748"/>
      <c r="CI161" s="746"/>
      <c r="CJ161" s="341"/>
      <c r="CK161" s="359"/>
      <c r="CL161" s="318"/>
      <c r="CM161" s="92"/>
      <c r="CN161" s="737"/>
      <c r="CO161" s="736"/>
      <c r="CP161" s="303"/>
      <c r="CQ161" s="339"/>
      <c r="CR161" s="318"/>
      <c r="CT161" s="341"/>
      <c r="CU161" s="341"/>
      <c r="CV161" s="358"/>
      <c r="CW161" s="343"/>
      <c r="CX161" s="341"/>
      <c r="CY161" s="359"/>
      <c r="CZ161" s="318"/>
      <c r="DA161" s="757"/>
      <c r="DB161" s="763"/>
      <c r="DC161" s="762"/>
      <c r="DD161" s="303"/>
      <c r="DE161" s="339"/>
      <c r="DF161" s="318"/>
      <c r="DG161" s="92"/>
      <c r="DH161" s="737"/>
      <c r="DI161" s="736"/>
      <c r="DK161" s="341"/>
      <c r="DL161" s="341"/>
      <c r="DM161" s="358"/>
      <c r="DN161" s="343"/>
      <c r="DO161" s="341"/>
      <c r="DP161" s="359"/>
      <c r="DQ161" s="318"/>
      <c r="DR161" s="554"/>
      <c r="DS161" s="560"/>
      <c r="DT161" s="559"/>
      <c r="DU161" s="303"/>
      <c r="DV161" s="339"/>
      <c r="DW161" s="318"/>
    </row>
    <row r="162" spans="1:127">
      <c r="A162" s="302"/>
      <c r="C162" s="303"/>
      <c r="D162" s="303"/>
      <c r="E162" s="304"/>
      <c r="F162" s="305"/>
      <c r="G162" s="356"/>
      <c r="H162" s="306"/>
      <c r="I162" s="345"/>
      <c r="K162" s="386"/>
      <c r="L162" s="386"/>
      <c r="M162" s="304"/>
      <c r="N162" s="305"/>
      <c r="O162" s="396"/>
      <c r="P162" s="304"/>
      <c r="Q162" s="364"/>
      <c r="R162" s="397"/>
      <c r="S162" s="309"/>
      <c r="T162" s="310"/>
      <c r="U162" s="398"/>
      <c r="V162" s="386"/>
      <c r="W162" s="386"/>
      <c r="X162" s="399"/>
      <c r="Y162" s="305"/>
      <c r="Z162" s="386"/>
      <c r="AA162" s="339"/>
      <c r="AB162" s="305"/>
      <c r="AC162" s="396"/>
      <c r="AD162" s="339"/>
      <c r="AE162" s="305"/>
      <c r="AF162" s="311"/>
      <c r="AG162" s="366"/>
      <c r="AH162" s="313"/>
      <c r="AI162" s="398"/>
      <c r="AJ162" s="303"/>
      <c r="AK162" s="303"/>
      <c r="AL162" s="399"/>
      <c r="AM162" s="305"/>
      <c r="AN162" s="303"/>
      <c r="AO162" s="339"/>
      <c r="AP162" s="364"/>
      <c r="AQ162" s="303"/>
      <c r="AR162" s="339"/>
      <c r="AS162" s="364"/>
      <c r="AT162" s="314"/>
      <c r="AU162" s="368"/>
      <c r="AV162" s="400"/>
      <c r="AX162" s="303"/>
      <c r="AY162" s="303"/>
      <c r="AZ162" s="399"/>
      <c r="BA162" s="305"/>
      <c r="BB162" s="303"/>
      <c r="BC162" s="339"/>
      <c r="BD162" s="364"/>
      <c r="BE162" s="303"/>
      <c r="BF162" s="339"/>
      <c r="BG162" s="364"/>
      <c r="BH162" s="303"/>
      <c r="BI162" s="339"/>
      <c r="BJ162" s="364"/>
      <c r="BK162" s="434"/>
      <c r="BL162" s="440"/>
      <c r="BM162" s="445"/>
      <c r="BO162" s="303"/>
      <c r="BP162" s="303"/>
      <c r="BQ162" s="399"/>
      <c r="BR162" s="305"/>
      <c r="BS162" s="303"/>
      <c r="BT162" s="339"/>
      <c r="BU162" s="364"/>
      <c r="BV162" s="476"/>
      <c r="BW162" s="482"/>
      <c r="BX162" s="488"/>
      <c r="BY162" s="303"/>
      <c r="BZ162" s="339"/>
      <c r="CA162" s="364"/>
      <c r="CB162" s="476"/>
      <c r="CC162" s="482"/>
      <c r="CD162" s="488"/>
      <c r="CF162" s="303"/>
      <c r="CG162" s="434"/>
      <c r="CH162" s="749"/>
      <c r="CI162" s="436"/>
      <c r="CJ162" s="303"/>
      <c r="CK162" s="339"/>
      <c r="CL162" s="364"/>
      <c r="CM162" s="92"/>
      <c r="CN162" s="737"/>
      <c r="CO162" s="743"/>
      <c r="CP162" s="303"/>
      <c r="CQ162" s="339"/>
      <c r="CR162" s="364"/>
      <c r="CT162" s="303"/>
      <c r="CU162" s="303"/>
      <c r="CV162" s="399"/>
      <c r="CW162" s="305"/>
      <c r="CX162" s="303"/>
      <c r="CY162" s="339"/>
      <c r="CZ162" s="364"/>
      <c r="DA162" s="757"/>
      <c r="DB162" s="763"/>
      <c r="DC162" s="769"/>
      <c r="DD162" s="303"/>
      <c r="DE162" s="339"/>
      <c r="DF162" s="364"/>
      <c r="DG162" s="92"/>
      <c r="DH162" s="737"/>
      <c r="DI162" s="743"/>
      <c r="DK162" s="303"/>
      <c r="DL162" s="303"/>
      <c r="DM162" s="399"/>
      <c r="DN162" s="305"/>
      <c r="DO162" s="303"/>
      <c r="DP162" s="339"/>
      <c r="DQ162" s="364"/>
      <c r="DR162" s="554"/>
      <c r="DS162" s="560"/>
      <c r="DT162" s="566"/>
      <c r="DU162" s="303"/>
      <c r="DV162" s="339"/>
      <c r="DW162" s="364"/>
    </row>
    <row r="163" spans="1:127">
      <c r="A163" s="348"/>
      <c r="C163" s="303"/>
      <c r="D163" s="303"/>
      <c r="E163" s="304"/>
      <c r="F163" s="318"/>
      <c r="G163" s="356"/>
      <c r="H163" s="306"/>
      <c r="I163" s="345"/>
      <c r="J163" s="355"/>
      <c r="K163" s="303"/>
      <c r="L163" s="341"/>
      <c r="M163" s="342"/>
      <c r="N163" s="343"/>
      <c r="O163" s="303"/>
      <c r="P163" s="304"/>
      <c r="Q163" s="318"/>
      <c r="R163" s="357"/>
      <c r="S163" s="309"/>
      <c r="T163" s="310"/>
      <c r="V163" s="341"/>
      <c r="W163" s="341"/>
      <c r="X163" s="358"/>
      <c r="Y163" s="343"/>
      <c r="Z163" s="341"/>
      <c r="AA163" s="359"/>
      <c r="AB163" s="343"/>
      <c r="AC163" s="303"/>
      <c r="AD163" s="339"/>
      <c r="AE163" s="318"/>
      <c r="AF163" s="365"/>
      <c r="AG163" s="371"/>
      <c r="AH163" s="326"/>
      <c r="AJ163" s="341"/>
      <c r="AK163" s="341"/>
      <c r="AL163" s="358"/>
      <c r="AM163" s="343"/>
      <c r="AN163" s="341"/>
      <c r="AO163" s="359"/>
      <c r="AP163" s="343"/>
      <c r="AQ163" s="317"/>
      <c r="AR163" s="339"/>
      <c r="AS163" s="305"/>
      <c r="AT163" s="367"/>
      <c r="AU163" s="368"/>
      <c r="AV163" s="316"/>
      <c r="AX163" s="341"/>
      <c r="AY163" s="341"/>
      <c r="AZ163" s="358"/>
      <c r="BA163" s="343"/>
      <c r="BB163" s="341"/>
      <c r="BC163" s="359"/>
      <c r="BD163" s="343"/>
      <c r="BE163" s="317"/>
      <c r="BF163" s="339"/>
      <c r="BG163" s="305"/>
      <c r="BH163" s="317"/>
      <c r="BI163" s="339"/>
      <c r="BJ163" s="305"/>
      <c r="BK163" s="437"/>
      <c r="BL163" s="440"/>
      <c r="BM163" s="436"/>
      <c r="BO163" s="341"/>
      <c r="BP163" s="341"/>
      <c r="BQ163" s="358"/>
      <c r="BR163" s="343"/>
      <c r="BS163" s="341"/>
      <c r="BT163" s="359"/>
      <c r="BU163" s="343"/>
      <c r="BV163" s="479"/>
      <c r="BW163" s="482"/>
      <c r="BX163" s="478"/>
      <c r="BY163" s="317"/>
      <c r="BZ163" s="339"/>
      <c r="CA163" s="305"/>
      <c r="CB163" s="479"/>
      <c r="CC163" s="482"/>
      <c r="CD163" s="478"/>
      <c r="CF163" s="341"/>
      <c r="CG163" s="441"/>
      <c r="CH163" s="748"/>
      <c r="CI163" s="746"/>
      <c r="CJ163" s="341"/>
      <c r="CK163" s="359"/>
      <c r="CL163" s="343"/>
      <c r="CM163" s="53"/>
      <c r="CN163" s="737"/>
      <c r="CO163" s="735"/>
      <c r="CP163" s="317"/>
      <c r="CQ163" s="339"/>
      <c r="CR163" s="305"/>
      <c r="CT163" s="341"/>
      <c r="CU163" s="341"/>
      <c r="CV163" s="358"/>
      <c r="CW163" s="343"/>
      <c r="CX163" s="341"/>
      <c r="CY163" s="359"/>
      <c r="CZ163" s="343"/>
      <c r="DA163" s="760"/>
      <c r="DB163" s="763"/>
      <c r="DC163" s="759"/>
      <c r="DD163" s="317"/>
      <c r="DE163" s="339"/>
      <c r="DF163" s="305"/>
      <c r="DG163" s="53"/>
      <c r="DH163" s="737"/>
      <c r="DI163" s="735"/>
      <c r="DK163" s="341"/>
      <c r="DL163" s="341"/>
      <c r="DM163" s="358"/>
      <c r="DN163" s="343"/>
      <c r="DO163" s="341"/>
      <c r="DP163" s="359"/>
      <c r="DQ163" s="343"/>
      <c r="DR163" s="557"/>
      <c r="DS163" s="560"/>
      <c r="DT163" s="556"/>
      <c r="DU163" s="317"/>
      <c r="DV163" s="339"/>
      <c r="DW163" s="305"/>
    </row>
    <row r="164" spans="1:127">
      <c r="A164" s="302"/>
      <c r="C164" s="303"/>
      <c r="D164" s="303"/>
      <c r="E164" s="304"/>
      <c r="F164" s="318"/>
      <c r="G164" s="347"/>
      <c r="H164" s="306"/>
      <c r="I164" s="345"/>
      <c r="J164" s="355"/>
      <c r="K164" s="303"/>
      <c r="L164" s="341"/>
      <c r="M164" s="342"/>
      <c r="N164" s="343"/>
      <c r="O164" s="317"/>
      <c r="P164" s="304"/>
      <c r="Q164" s="305"/>
      <c r="R164" s="357"/>
      <c r="S164" s="309"/>
      <c r="T164" s="310"/>
      <c r="V164" s="341"/>
      <c r="W164" s="341"/>
      <c r="X164" s="358"/>
      <c r="Y164" s="343"/>
      <c r="Z164" s="341"/>
      <c r="AA164" s="359"/>
      <c r="AB164" s="343"/>
      <c r="AC164" s="303"/>
      <c r="AD164" s="339"/>
      <c r="AE164" s="305"/>
      <c r="AF164" s="365"/>
      <c r="AG164" s="366"/>
      <c r="AH164" s="352"/>
      <c r="AJ164" s="341"/>
      <c r="AK164" s="341"/>
      <c r="AL164" s="358"/>
      <c r="AM164" s="343"/>
      <c r="AN164" s="341"/>
      <c r="AO164" s="359"/>
      <c r="AP164" s="343"/>
      <c r="AQ164" s="303"/>
      <c r="AR164" s="339"/>
      <c r="AS164" s="318"/>
      <c r="AT164" s="367"/>
      <c r="AU164" s="368"/>
      <c r="AV164" s="329"/>
      <c r="AX164" s="341"/>
      <c r="AY164" s="341"/>
      <c r="AZ164" s="358"/>
      <c r="BA164" s="343"/>
      <c r="BB164" s="341"/>
      <c r="BC164" s="359"/>
      <c r="BD164" s="343"/>
      <c r="BE164" s="303"/>
      <c r="BF164" s="339"/>
      <c r="BG164" s="318"/>
      <c r="BH164" s="303"/>
      <c r="BI164" s="339"/>
      <c r="BJ164" s="318"/>
      <c r="BK164" s="434"/>
      <c r="BL164" s="440"/>
      <c r="BM164" s="439"/>
      <c r="BO164" s="341"/>
      <c r="BP164" s="341"/>
      <c r="BQ164" s="358"/>
      <c r="BR164" s="343"/>
      <c r="BS164" s="341"/>
      <c r="BT164" s="359"/>
      <c r="BU164" s="343"/>
      <c r="BV164" s="476"/>
      <c r="BW164" s="482"/>
      <c r="BX164" s="481"/>
      <c r="BY164" s="303"/>
      <c r="BZ164" s="339"/>
      <c r="CA164" s="318"/>
      <c r="CB164" s="476"/>
      <c r="CC164" s="482"/>
      <c r="CD164" s="481"/>
      <c r="CF164" s="341"/>
      <c r="CG164" s="441"/>
      <c r="CH164" s="748"/>
      <c r="CI164" s="746"/>
      <c r="CJ164" s="341"/>
      <c r="CK164" s="359"/>
      <c r="CL164" s="343"/>
      <c r="CM164" s="92"/>
      <c r="CN164" s="737"/>
      <c r="CO164" s="736"/>
      <c r="CP164" s="303"/>
      <c r="CQ164" s="339"/>
      <c r="CR164" s="318"/>
      <c r="CT164" s="341"/>
      <c r="CU164" s="341"/>
      <c r="CV164" s="358"/>
      <c r="CW164" s="343"/>
      <c r="CX164" s="341"/>
      <c r="CY164" s="359"/>
      <c r="CZ164" s="343"/>
      <c r="DA164" s="757"/>
      <c r="DB164" s="763"/>
      <c r="DC164" s="762"/>
      <c r="DD164" s="303"/>
      <c r="DE164" s="339"/>
      <c r="DF164" s="318"/>
      <c r="DG164" s="92"/>
      <c r="DH164" s="737"/>
      <c r="DI164" s="736"/>
      <c r="DK164" s="341"/>
      <c r="DL164" s="341"/>
      <c r="DM164" s="358"/>
      <c r="DN164" s="343"/>
      <c r="DO164" s="341"/>
      <c r="DP164" s="359"/>
      <c r="DQ164" s="343"/>
      <c r="DR164" s="554"/>
      <c r="DS164" s="560"/>
      <c r="DT164" s="559"/>
      <c r="DU164" s="303"/>
      <c r="DV164" s="339"/>
      <c r="DW164" s="318"/>
    </row>
    <row r="165" spans="1:127">
      <c r="A165" s="302"/>
      <c r="C165" s="303"/>
      <c r="D165" s="303"/>
      <c r="E165" s="304"/>
      <c r="F165" s="305"/>
      <c r="G165" s="356"/>
      <c r="H165" s="306"/>
      <c r="I165" s="345"/>
      <c r="J165" s="355"/>
      <c r="K165" s="303"/>
      <c r="L165" s="341"/>
      <c r="M165" s="342"/>
      <c r="N165" s="343"/>
      <c r="O165" s="303"/>
      <c r="P165" s="304"/>
      <c r="Q165" s="318"/>
      <c r="R165" s="357"/>
      <c r="S165" s="309"/>
      <c r="T165" s="323"/>
      <c r="V165" s="341"/>
      <c r="W165" s="341"/>
      <c r="X165" s="358"/>
      <c r="Y165" s="343"/>
      <c r="Z165" s="341"/>
      <c r="AA165" s="359"/>
      <c r="AB165" s="343"/>
      <c r="AC165" s="317"/>
      <c r="AD165" s="339"/>
      <c r="AE165" s="305"/>
      <c r="AF165" s="365"/>
      <c r="AG165" s="363"/>
      <c r="AH165" s="313"/>
      <c r="AJ165" s="341"/>
      <c r="AK165" s="341"/>
      <c r="AL165" s="358"/>
      <c r="AM165" s="343"/>
      <c r="AN165" s="341"/>
      <c r="AO165" s="359"/>
      <c r="AP165" s="343"/>
      <c r="AQ165" s="303"/>
      <c r="AR165" s="339"/>
      <c r="AS165" s="305"/>
      <c r="AT165" s="367"/>
      <c r="AU165" s="368"/>
      <c r="AV165" s="354"/>
      <c r="AX165" s="341"/>
      <c r="AY165" s="341"/>
      <c r="AZ165" s="358"/>
      <c r="BA165" s="343"/>
      <c r="BB165" s="341"/>
      <c r="BC165" s="359"/>
      <c r="BD165" s="343"/>
      <c r="BE165" s="303"/>
      <c r="BF165" s="339"/>
      <c r="BG165" s="305"/>
      <c r="BH165" s="303"/>
      <c r="BI165" s="339"/>
      <c r="BJ165" s="305"/>
      <c r="BK165" s="434"/>
      <c r="BL165" s="440"/>
      <c r="BM165" s="436"/>
      <c r="BO165" s="341"/>
      <c r="BP165" s="341"/>
      <c r="BQ165" s="358"/>
      <c r="BR165" s="343"/>
      <c r="BS165" s="341"/>
      <c r="BT165" s="359"/>
      <c r="BU165" s="343"/>
      <c r="BV165" s="476"/>
      <c r="BW165" s="482"/>
      <c r="BX165" s="478"/>
      <c r="BY165" s="303"/>
      <c r="BZ165" s="339"/>
      <c r="CA165" s="305"/>
      <c r="CB165" s="476"/>
      <c r="CC165" s="482"/>
      <c r="CD165" s="478"/>
      <c r="CF165" s="341"/>
      <c r="CG165" s="441"/>
      <c r="CH165" s="748"/>
      <c r="CI165" s="746"/>
      <c r="CJ165" s="341"/>
      <c r="CK165" s="359"/>
      <c r="CL165" s="343"/>
      <c r="CM165" s="92"/>
      <c r="CN165" s="737"/>
      <c r="CO165" s="735"/>
      <c r="CP165" s="303"/>
      <c r="CQ165" s="339"/>
      <c r="CR165" s="305"/>
      <c r="CT165" s="341"/>
      <c r="CU165" s="341"/>
      <c r="CV165" s="358"/>
      <c r="CW165" s="343"/>
      <c r="CX165" s="341"/>
      <c r="CY165" s="359"/>
      <c r="CZ165" s="343"/>
      <c r="DA165" s="757"/>
      <c r="DB165" s="763"/>
      <c r="DC165" s="759"/>
      <c r="DD165" s="303"/>
      <c r="DE165" s="339"/>
      <c r="DF165" s="305"/>
      <c r="DG165" s="92"/>
      <c r="DH165" s="737"/>
      <c r="DI165" s="735"/>
      <c r="DK165" s="341"/>
      <c r="DL165" s="341"/>
      <c r="DM165" s="358"/>
      <c r="DN165" s="343"/>
      <c r="DO165" s="341"/>
      <c r="DP165" s="359"/>
      <c r="DQ165" s="343"/>
      <c r="DR165" s="554"/>
      <c r="DS165" s="560"/>
      <c r="DT165" s="556"/>
      <c r="DU165" s="303"/>
      <c r="DV165" s="339"/>
      <c r="DW165" s="305"/>
    </row>
  </sheetData>
  <mergeCells count="55">
    <mergeCell ref="DK2:DW2"/>
    <mergeCell ref="DK3:DK4"/>
    <mergeCell ref="DL3:DN3"/>
    <mergeCell ref="DO3:DQ3"/>
    <mergeCell ref="DR3:DT3"/>
    <mergeCell ref="DU3:DW3"/>
    <mergeCell ref="CU3:CW3"/>
    <mergeCell ref="CX3:CZ3"/>
    <mergeCell ref="DA3:DC3"/>
    <mergeCell ref="DD3:DF3"/>
    <mergeCell ref="DG3:DI3"/>
    <mergeCell ref="CF3:CF4"/>
    <mergeCell ref="CG3:CI3"/>
    <mergeCell ref="CJ3:CL3"/>
    <mergeCell ref="CM3:CO3"/>
    <mergeCell ref="CP3:CR3"/>
    <mergeCell ref="CF2:CR2"/>
    <mergeCell ref="CT2:DI2"/>
    <mergeCell ref="CT3:CT4"/>
    <mergeCell ref="BK3:BM3"/>
    <mergeCell ref="AX2:BM2"/>
    <mergeCell ref="AX3:AX4"/>
    <mergeCell ref="AY3:BA3"/>
    <mergeCell ref="BB3:BD3"/>
    <mergeCell ref="BE3:BG3"/>
    <mergeCell ref="BH3:BJ3"/>
    <mergeCell ref="BO2:CD2"/>
    <mergeCell ref="BO3:BO4"/>
    <mergeCell ref="BP3:BR3"/>
    <mergeCell ref="BS3:BU3"/>
    <mergeCell ref="BV3:BX3"/>
    <mergeCell ref="BY3:CA3"/>
    <mergeCell ref="Z3:AB3"/>
    <mergeCell ref="AQ3:AS3"/>
    <mergeCell ref="AC3:AE3"/>
    <mergeCell ref="AF3:AH3"/>
    <mergeCell ref="AJ3:AJ4"/>
    <mergeCell ref="AK3:AM3"/>
    <mergeCell ref="AN3:AP3"/>
    <mergeCell ref="CB3:CD3"/>
    <mergeCell ref="A2:A4"/>
    <mergeCell ref="C2:I2"/>
    <mergeCell ref="K2:T2"/>
    <mergeCell ref="V2:AH2"/>
    <mergeCell ref="AJ2:AV2"/>
    <mergeCell ref="C3:C4"/>
    <mergeCell ref="D3:F3"/>
    <mergeCell ref="G3:I3"/>
    <mergeCell ref="K3:K4"/>
    <mergeCell ref="L3:N3"/>
    <mergeCell ref="AT3:AV3"/>
    <mergeCell ref="O3:Q3"/>
    <mergeCell ref="R3:T3"/>
    <mergeCell ref="V3:V4"/>
    <mergeCell ref="W3:Y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2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opLeftCell="I1" workbookViewId="0">
      <selection activeCell="I1" sqref="I1:M1048576"/>
    </sheetView>
  </sheetViews>
  <sheetFormatPr defaultRowHeight="16.5"/>
  <cols>
    <col min="1" max="1" width="11.625" style="27" customWidth="1"/>
    <col min="2" max="2" width="39.875" style="26" bestFit="1" customWidth="1"/>
    <col min="3" max="3" width="15.625" style="27" customWidth="1"/>
    <col min="4" max="4" width="10.625" style="27" customWidth="1"/>
    <col min="5" max="5" width="21.875" style="227" bestFit="1" customWidth="1"/>
    <col min="6" max="6" width="12.75" style="27" bestFit="1" customWidth="1"/>
    <col min="7" max="7" width="12.5" style="27" bestFit="1" customWidth="1"/>
    <col min="9" max="9" width="9.25" style="27" customWidth="1"/>
    <col min="10" max="10" width="30.375" style="26" customWidth="1"/>
    <col min="11" max="11" width="15.625" style="27" customWidth="1"/>
    <col min="12" max="12" width="10.625" style="649" customWidth="1"/>
    <col min="13" max="13" width="21.875" style="227" customWidth="1"/>
    <col min="14" max="14" width="12.75" style="27" customWidth="1"/>
    <col min="15" max="15" width="12.5" style="27" bestFit="1" customWidth="1"/>
    <col min="17" max="17" width="16.25" bestFit="1" customWidth="1"/>
  </cols>
  <sheetData>
    <row r="1" spans="1:17">
      <c r="A1" s="35" t="s">
        <v>35</v>
      </c>
      <c r="B1" s="36" t="s">
        <v>28</v>
      </c>
      <c r="C1" s="36" t="s">
        <v>36</v>
      </c>
      <c r="D1" s="36" t="s">
        <v>37</v>
      </c>
      <c r="E1" s="225" t="s">
        <v>38</v>
      </c>
      <c r="F1" s="36"/>
      <c r="G1" s="38"/>
      <c r="I1" s="35" t="s">
        <v>35</v>
      </c>
      <c r="J1" s="36" t="s">
        <v>28</v>
      </c>
      <c r="K1" s="36" t="s">
        <v>36</v>
      </c>
      <c r="L1" s="807" t="s">
        <v>37</v>
      </c>
      <c r="M1" s="225" t="s">
        <v>38</v>
      </c>
      <c r="N1" s="36"/>
      <c r="O1" s="38"/>
      <c r="Q1" s="225"/>
    </row>
    <row r="2" spans="1:17">
      <c r="A2" s="39" t="s">
        <v>29</v>
      </c>
      <c r="B2" s="34" t="s">
        <v>0</v>
      </c>
      <c r="C2" s="34" t="s">
        <v>1</v>
      </c>
      <c r="D2" s="34" t="s">
        <v>22</v>
      </c>
      <c r="E2" s="226" t="s">
        <v>2</v>
      </c>
      <c r="F2" s="34" t="s">
        <v>5</v>
      </c>
      <c r="G2" s="40" t="s">
        <v>6</v>
      </c>
      <c r="I2" s="39" t="s">
        <v>29</v>
      </c>
      <c r="J2" s="34" t="s">
        <v>0</v>
      </c>
      <c r="K2" s="34" t="s">
        <v>1</v>
      </c>
      <c r="L2" s="612" t="s">
        <v>22</v>
      </c>
      <c r="M2" s="611" t="s">
        <v>2</v>
      </c>
      <c r="N2" s="34" t="s">
        <v>5</v>
      </c>
      <c r="O2" s="40" t="s">
        <v>6</v>
      </c>
      <c r="Q2" s="226" t="s">
        <v>485</v>
      </c>
    </row>
    <row r="3" spans="1:17">
      <c r="A3" s="232" t="s">
        <v>523</v>
      </c>
      <c r="B3" s="233" t="s">
        <v>634</v>
      </c>
      <c r="C3" s="234" t="s">
        <v>317</v>
      </c>
      <c r="D3" s="808" t="s">
        <v>252</v>
      </c>
      <c r="E3" s="614">
        <v>23580874211</v>
      </c>
      <c r="F3" s="235">
        <v>43735</v>
      </c>
      <c r="G3" s="235">
        <v>44620</v>
      </c>
      <c r="I3" s="232" t="s">
        <v>523</v>
      </c>
      <c r="J3" s="233" t="s">
        <v>634</v>
      </c>
      <c r="K3" s="234" t="s">
        <v>317</v>
      </c>
      <c r="L3" s="808" t="s">
        <v>252</v>
      </c>
      <c r="M3" s="614">
        <v>23580874211</v>
      </c>
      <c r="N3" s="235">
        <v>43735</v>
      </c>
      <c r="O3" s="235">
        <v>44651</v>
      </c>
      <c r="Q3" s="387">
        <f>M3-E3</f>
        <v>0</v>
      </c>
    </row>
    <row r="4" spans="1:17">
      <c r="A4" s="228" t="s">
        <v>523</v>
      </c>
      <c r="B4" s="236" t="s">
        <v>635</v>
      </c>
      <c r="C4" s="230" t="s">
        <v>317</v>
      </c>
      <c r="D4" s="808" t="s">
        <v>252</v>
      </c>
      <c r="E4" s="614">
        <v>9193179186</v>
      </c>
      <c r="F4" s="231">
        <v>43850</v>
      </c>
      <c r="G4" s="235">
        <v>44620</v>
      </c>
      <c r="I4" s="228" t="s">
        <v>523</v>
      </c>
      <c r="J4" s="236" t="s">
        <v>635</v>
      </c>
      <c r="K4" s="230" t="s">
        <v>23</v>
      </c>
      <c r="L4" s="808" t="s">
        <v>252</v>
      </c>
      <c r="M4" s="614">
        <v>9193179186</v>
      </c>
      <c r="N4" s="231">
        <v>43850</v>
      </c>
      <c r="O4" s="235">
        <v>44651</v>
      </c>
      <c r="Q4" s="387">
        <f t="shared" ref="Q4:Q66" si="0">M4-E4</f>
        <v>0</v>
      </c>
    </row>
    <row r="5" spans="1:17">
      <c r="A5" s="228" t="s">
        <v>523</v>
      </c>
      <c r="B5" s="237" t="s">
        <v>636</v>
      </c>
      <c r="C5" s="230" t="s">
        <v>317</v>
      </c>
      <c r="D5" s="808" t="s">
        <v>252</v>
      </c>
      <c r="E5" s="614">
        <v>19093323980</v>
      </c>
      <c r="F5" s="231">
        <v>44393</v>
      </c>
      <c r="G5" s="235">
        <v>44620</v>
      </c>
      <c r="I5" s="228" t="s">
        <v>523</v>
      </c>
      <c r="J5" s="237" t="s">
        <v>636</v>
      </c>
      <c r="K5" s="230" t="s">
        <v>317</v>
      </c>
      <c r="L5" s="808" t="s">
        <v>252</v>
      </c>
      <c r="M5" s="614">
        <v>19093323980</v>
      </c>
      <c r="N5" s="231">
        <v>44393</v>
      </c>
      <c r="O5" s="235">
        <v>44651</v>
      </c>
      <c r="Q5" s="387">
        <f t="shared" si="0"/>
        <v>0</v>
      </c>
    </row>
    <row r="6" spans="1:17">
      <c r="A6" s="423" t="s">
        <v>523</v>
      </c>
      <c r="B6" s="24" t="s">
        <v>636</v>
      </c>
      <c r="C6" s="424" t="s">
        <v>317</v>
      </c>
      <c r="D6" s="809" t="s">
        <v>253</v>
      </c>
      <c r="E6" s="617">
        <v>6277574114</v>
      </c>
      <c r="F6" s="426">
        <v>44393</v>
      </c>
      <c r="G6" s="426">
        <v>44620</v>
      </c>
      <c r="I6" s="423" t="s">
        <v>523</v>
      </c>
      <c r="J6" s="24" t="s">
        <v>636</v>
      </c>
      <c r="K6" s="424" t="s">
        <v>317</v>
      </c>
      <c r="L6" s="809" t="s">
        <v>253</v>
      </c>
      <c r="M6" s="617">
        <v>6277574114</v>
      </c>
      <c r="N6" s="426">
        <v>44393</v>
      </c>
      <c r="O6" s="888">
        <v>44651</v>
      </c>
      <c r="Q6" s="425">
        <f t="shared" si="0"/>
        <v>0</v>
      </c>
    </row>
    <row r="7" spans="1:17">
      <c r="A7" s="643" t="s">
        <v>523</v>
      </c>
      <c r="B7" s="682" t="s">
        <v>637</v>
      </c>
      <c r="C7" s="645" t="s">
        <v>317</v>
      </c>
      <c r="D7" s="810" t="s">
        <v>254</v>
      </c>
      <c r="E7" s="646">
        <v>7441043825</v>
      </c>
      <c r="F7" s="648">
        <v>43437</v>
      </c>
      <c r="G7" s="426">
        <v>44620</v>
      </c>
      <c r="I7" s="643" t="s">
        <v>523</v>
      </c>
      <c r="J7" s="682" t="s">
        <v>637</v>
      </c>
      <c r="K7" s="645" t="s">
        <v>317</v>
      </c>
      <c r="L7" s="810" t="s">
        <v>254</v>
      </c>
      <c r="M7" s="646">
        <v>7441043825</v>
      </c>
      <c r="N7" s="648">
        <v>43437</v>
      </c>
      <c r="O7" s="888">
        <v>44651</v>
      </c>
      <c r="Q7" s="388">
        <f t="shared" si="0"/>
        <v>0</v>
      </c>
    </row>
    <row r="8" spans="1:17">
      <c r="A8" s="31" t="s">
        <v>523</v>
      </c>
      <c r="B8" s="23" t="s">
        <v>638</v>
      </c>
      <c r="C8" s="424" t="s">
        <v>328</v>
      </c>
      <c r="D8" s="810" t="s">
        <v>255</v>
      </c>
      <c r="E8" s="617">
        <v>11295508988</v>
      </c>
      <c r="F8" s="426">
        <v>43661</v>
      </c>
      <c r="G8" s="426">
        <v>44620</v>
      </c>
      <c r="I8" s="31" t="s">
        <v>523</v>
      </c>
      <c r="J8" s="23" t="s">
        <v>638</v>
      </c>
      <c r="K8" s="424" t="s">
        <v>328</v>
      </c>
      <c r="L8" s="810" t="s">
        <v>255</v>
      </c>
      <c r="M8" s="617">
        <v>11295508988</v>
      </c>
      <c r="N8" s="426">
        <v>43661</v>
      </c>
      <c r="O8" s="888">
        <v>44651</v>
      </c>
      <c r="Q8" s="388">
        <f t="shared" si="0"/>
        <v>0</v>
      </c>
    </row>
    <row r="9" spans="1:17">
      <c r="A9" s="31" t="s">
        <v>523</v>
      </c>
      <c r="B9" s="24" t="s">
        <v>639</v>
      </c>
      <c r="C9" s="424" t="s">
        <v>328</v>
      </c>
      <c r="D9" s="810" t="s">
        <v>254</v>
      </c>
      <c r="E9" s="617">
        <v>8014871501</v>
      </c>
      <c r="F9" s="426">
        <v>43941</v>
      </c>
      <c r="G9" s="426">
        <v>44620</v>
      </c>
      <c r="I9" s="31" t="s">
        <v>523</v>
      </c>
      <c r="J9" s="24" t="s">
        <v>639</v>
      </c>
      <c r="K9" s="424" t="s">
        <v>328</v>
      </c>
      <c r="L9" s="810" t="s">
        <v>254</v>
      </c>
      <c r="M9" s="617">
        <v>8014871501</v>
      </c>
      <c r="N9" s="426">
        <v>43941</v>
      </c>
      <c r="O9" s="888">
        <v>44651</v>
      </c>
      <c r="Q9" s="388">
        <f t="shared" si="0"/>
        <v>0</v>
      </c>
    </row>
    <row r="10" spans="1:17">
      <c r="A10" s="31" t="s">
        <v>523</v>
      </c>
      <c r="B10" s="24" t="s">
        <v>639</v>
      </c>
      <c r="C10" s="424" t="s">
        <v>328</v>
      </c>
      <c r="D10" s="645" t="s">
        <v>262</v>
      </c>
      <c r="E10" s="617">
        <v>10927481593</v>
      </c>
      <c r="F10" s="426">
        <v>43941</v>
      </c>
      <c r="G10" s="426">
        <v>44620</v>
      </c>
      <c r="I10" s="31" t="s">
        <v>523</v>
      </c>
      <c r="J10" s="24" t="s">
        <v>639</v>
      </c>
      <c r="K10" s="424" t="s">
        <v>328</v>
      </c>
      <c r="L10" s="645" t="s">
        <v>262</v>
      </c>
      <c r="M10" s="617">
        <v>10927481593</v>
      </c>
      <c r="N10" s="426">
        <v>43941</v>
      </c>
      <c r="O10" s="888">
        <v>44651</v>
      </c>
      <c r="Q10" s="388">
        <f t="shared" si="0"/>
        <v>0</v>
      </c>
    </row>
    <row r="11" spans="1:17">
      <c r="A11" s="228" t="s">
        <v>523</v>
      </c>
      <c r="B11" s="229" t="s">
        <v>640</v>
      </c>
      <c r="C11" s="230" t="s">
        <v>317</v>
      </c>
      <c r="D11" s="808" t="s">
        <v>252</v>
      </c>
      <c r="E11" s="614">
        <v>9057257704</v>
      </c>
      <c r="F11" s="231">
        <v>44032</v>
      </c>
      <c r="G11" s="235">
        <v>44620</v>
      </c>
      <c r="I11" s="228" t="s">
        <v>523</v>
      </c>
      <c r="J11" s="229" t="s">
        <v>640</v>
      </c>
      <c r="K11" s="230" t="s">
        <v>317</v>
      </c>
      <c r="L11" s="808" t="s">
        <v>252</v>
      </c>
      <c r="M11" s="614">
        <v>9057257704</v>
      </c>
      <c r="N11" s="231">
        <v>44032</v>
      </c>
      <c r="O11" s="235">
        <v>44651</v>
      </c>
      <c r="Q11" s="387">
        <f t="shared" si="0"/>
        <v>0</v>
      </c>
    </row>
    <row r="12" spans="1:17">
      <c r="A12" s="31" t="s">
        <v>523</v>
      </c>
      <c r="B12" s="23" t="s">
        <v>640</v>
      </c>
      <c r="C12" s="424" t="s">
        <v>317</v>
      </c>
      <c r="D12" s="810" t="s">
        <v>256</v>
      </c>
      <c r="E12" s="617">
        <v>12294643442</v>
      </c>
      <c r="F12" s="426">
        <v>44032</v>
      </c>
      <c r="G12" s="426">
        <v>44620</v>
      </c>
      <c r="I12" s="31" t="s">
        <v>523</v>
      </c>
      <c r="J12" s="23" t="s">
        <v>640</v>
      </c>
      <c r="K12" s="424" t="s">
        <v>317</v>
      </c>
      <c r="L12" s="810" t="s">
        <v>256</v>
      </c>
      <c r="M12" s="617">
        <v>12294643442</v>
      </c>
      <c r="N12" s="426">
        <v>44032</v>
      </c>
      <c r="O12" s="888">
        <v>44651</v>
      </c>
      <c r="Q12" s="388">
        <f t="shared" si="0"/>
        <v>0</v>
      </c>
    </row>
    <row r="13" spans="1:17">
      <c r="A13" s="31" t="s">
        <v>523</v>
      </c>
      <c r="B13" s="23" t="s">
        <v>683</v>
      </c>
      <c r="C13" s="424" t="s">
        <v>328</v>
      </c>
      <c r="D13" s="810" t="s">
        <v>256</v>
      </c>
      <c r="E13" s="617">
        <v>14437134744</v>
      </c>
      <c r="F13" s="426">
        <v>44585</v>
      </c>
      <c r="G13" s="426">
        <v>44620</v>
      </c>
      <c r="I13" s="31" t="s">
        <v>523</v>
      </c>
      <c r="J13" s="23" t="s">
        <v>676</v>
      </c>
      <c r="K13" s="424" t="s">
        <v>328</v>
      </c>
      <c r="L13" s="810" t="s">
        <v>256</v>
      </c>
      <c r="M13" s="617">
        <v>14437134744</v>
      </c>
      <c r="N13" s="426">
        <v>44585</v>
      </c>
      <c r="O13" s="888">
        <v>44651</v>
      </c>
      <c r="Q13" s="388">
        <f t="shared" si="0"/>
        <v>0</v>
      </c>
    </row>
    <row r="14" spans="1:17">
      <c r="A14" s="31" t="s">
        <v>523</v>
      </c>
      <c r="B14" s="23" t="s">
        <v>683</v>
      </c>
      <c r="C14" s="424" t="s">
        <v>328</v>
      </c>
      <c r="D14" s="810" t="s">
        <v>255</v>
      </c>
      <c r="E14" s="617">
        <v>19009802076</v>
      </c>
      <c r="F14" s="426">
        <v>44585</v>
      </c>
      <c r="G14" s="426">
        <v>44620</v>
      </c>
      <c r="I14" s="31" t="s">
        <v>523</v>
      </c>
      <c r="J14" s="23" t="s">
        <v>676</v>
      </c>
      <c r="K14" s="424" t="s">
        <v>328</v>
      </c>
      <c r="L14" s="810" t="s">
        <v>255</v>
      </c>
      <c r="M14" s="617">
        <v>19009802076</v>
      </c>
      <c r="N14" s="426">
        <v>44585</v>
      </c>
      <c r="O14" s="888">
        <v>44651</v>
      </c>
      <c r="Q14" s="388">
        <f t="shared" si="0"/>
        <v>0</v>
      </c>
    </row>
    <row r="15" spans="1:17">
      <c r="A15" s="31" t="s">
        <v>523</v>
      </c>
      <c r="B15" s="23" t="s">
        <v>641</v>
      </c>
      <c r="C15" s="424" t="s">
        <v>317</v>
      </c>
      <c r="D15" s="810" t="s">
        <v>258</v>
      </c>
      <c r="E15" s="617">
        <v>12934673726</v>
      </c>
      <c r="F15" s="426">
        <v>43381</v>
      </c>
      <c r="G15" s="426">
        <v>44620</v>
      </c>
      <c r="I15" s="31" t="s">
        <v>523</v>
      </c>
      <c r="J15" s="23" t="s">
        <v>641</v>
      </c>
      <c r="K15" s="424" t="s">
        <v>317</v>
      </c>
      <c r="L15" s="810" t="s">
        <v>258</v>
      </c>
      <c r="M15" s="617">
        <v>12934673726</v>
      </c>
      <c r="N15" s="426">
        <v>43381</v>
      </c>
      <c r="O15" s="888">
        <v>44651</v>
      </c>
      <c r="Q15" s="388">
        <f t="shared" si="0"/>
        <v>0</v>
      </c>
    </row>
    <row r="16" spans="1:17">
      <c r="A16" s="31" t="s">
        <v>523</v>
      </c>
      <c r="B16" s="22" t="s">
        <v>25</v>
      </c>
      <c r="C16" s="424" t="s">
        <v>328</v>
      </c>
      <c r="D16" s="810" t="s">
        <v>254</v>
      </c>
      <c r="E16" s="617">
        <v>14836482661</v>
      </c>
      <c r="F16" s="426">
        <v>44531</v>
      </c>
      <c r="G16" s="426">
        <v>44620</v>
      </c>
      <c r="I16" s="31" t="s">
        <v>523</v>
      </c>
      <c r="J16" s="22" t="s">
        <v>25</v>
      </c>
      <c r="K16" s="424" t="s">
        <v>328</v>
      </c>
      <c r="L16" s="810" t="s">
        <v>254</v>
      </c>
      <c r="M16" s="617">
        <v>14836482661</v>
      </c>
      <c r="N16" s="426">
        <v>44531</v>
      </c>
      <c r="O16" s="888">
        <v>44651</v>
      </c>
      <c r="Q16" s="388">
        <f t="shared" si="0"/>
        <v>0</v>
      </c>
    </row>
    <row r="17" spans="1:17">
      <c r="A17" s="31" t="s">
        <v>523</v>
      </c>
      <c r="B17" s="22" t="s">
        <v>25</v>
      </c>
      <c r="C17" s="424" t="s">
        <v>328</v>
      </c>
      <c r="D17" s="810" t="s">
        <v>256</v>
      </c>
      <c r="E17" s="617">
        <v>11353734691</v>
      </c>
      <c r="F17" s="426">
        <v>44531</v>
      </c>
      <c r="G17" s="426">
        <v>44620</v>
      </c>
      <c r="I17" s="31" t="s">
        <v>523</v>
      </c>
      <c r="J17" s="22" t="s">
        <v>25</v>
      </c>
      <c r="K17" s="424" t="s">
        <v>328</v>
      </c>
      <c r="L17" s="810" t="s">
        <v>256</v>
      </c>
      <c r="M17" s="617">
        <v>11353734691</v>
      </c>
      <c r="N17" s="426">
        <v>44531</v>
      </c>
      <c r="O17" s="888">
        <v>44651</v>
      </c>
      <c r="Q17" s="388">
        <f t="shared" si="0"/>
        <v>0</v>
      </c>
    </row>
    <row r="18" spans="1:17">
      <c r="A18" s="31" t="s">
        <v>523</v>
      </c>
      <c r="B18" s="22" t="s">
        <v>25</v>
      </c>
      <c r="C18" s="424" t="s">
        <v>328</v>
      </c>
      <c r="D18" s="810" t="s">
        <v>255</v>
      </c>
      <c r="E18" s="617">
        <v>10890868617</v>
      </c>
      <c r="F18" s="426">
        <v>44531</v>
      </c>
      <c r="G18" s="426">
        <v>44620</v>
      </c>
      <c r="I18" s="31" t="s">
        <v>523</v>
      </c>
      <c r="J18" s="22" t="s">
        <v>25</v>
      </c>
      <c r="K18" s="424" t="s">
        <v>328</v>
      </c>
      <c r="L18" s="810" t="s">
        <v>255</v>
      </c>
      <c r="M18" s="617">
        <v>10890868617</v>
      </c>
      <c r="N18" s="426">
        <v>44531</v>
      </c>
      <c r="O18" s="888">
        <v>44651</v>
      </c>
      <c r="Q18" s="388">
        <f t="shared" si="0"/>
        <v>0</v>
      </c>
    </row>
    <row r="19" spans="1:17">
      <c r="A19" s="31" t="s">
        <v>523</v>
      </c>
      <c r="B19" s="22" t="s">
        <v>25</v>
      </c>
      <c r="C19" s="424" t="s">
        <v>328</v>
      </c>
      <c r="D19" s="645" t="s">
        <v>262</v>
      </c>
      <c r="E19" s="617">
        <v>10790827015</v>
      </c>
      <c r="F19" s="426">
        <v>43070</v>
      </c>
      <c r="G19" s="426">
        <v>44620</v>
      </c>
      <c r="I19" s="31" t="s">
        <v>523</v>
      </c>
      <c r="J19" s="22" t="s">
        <v>25</v>
      </c>
      <c r="K19" s="424" t="s">
        <v>328</v>
      </c>
      <c r="L19" s="645" t="s">
        <v>262</v>
      </c>
      <c r="M19" s="617">
        <v>10790827015</v>
      </c>
      <c r="N19" s="426">
        <v>43070</v>
      </c>
      <c r="O19" s="888">
        <v>44651</v>
      </c>
      <c r="Q19" s="388">
        <f t="shared" si="0"/>
        <v>0</v>
      </c>
    </row>
    <row r="20" spans="1:17">
      <c r="A20" s="31" t="s">
        <v>523</v>
      </c>
      <c r="B20" s="22" t="s">
        <v>25</v>
      </c>
      <c r="C20" s="424" t="s">
        <v>328</v>
      </c>
      <c r="D20" s="810" t="s">
        <v>259</v>
      </c>
      <c r="E20" s="617">
        <v>15017345063</v>
      </c>
      <c r="F20" s="426">
        <v>44531</v>
      </c>
      <c r="G20" s="426">
        <v>44620</v>
      </c>
      <c r="I20" s="31" t="s">
        <v>523</v>
      </c>
      <c r="J20" s="22" t="s">
        <v>25</v>
      </c>
      <c r="K20" s="424" t="s">
        <v>328</v>
      </c>
      <c r="L20" s="810" t="s">
        <v>259</v>
      </c>
      <c r="M20" s="617">
        <v>15017345063</v>
      </c>
      <c r="N20" s="426">
        <v>44531</v>
      </c>
      <c r="O20" s="888">
        <v>44651</v>
      </c>
      <c r="Q20" s="388">
        <f t="shared" si="0"/>
        <v>0</v>
      </c>
    </row>
    <row r="21" spans="1:17">
      <c r="A21" s="31" t="s">
        <v>523</v>
      </c>
      <c r="B21" s="23" t="s">
        <v>642</v>
      </c>
      <c r="C21" s="424" t="s">
        <v>317</v>
      </c>
      <c r="D21" s="645" t="s">
        <v>255</v>
      </c>
      <c r="E21" s="617">
        <v>3651168229</v>
      </c>
      <c r="F21" s="426">
        <v>43556</v>
      </c>
      <c r="G21" s="426">
        <v>44620</v>
      </c>
      <c r="I21" s="31" t="s">
        <v>523</v>
      </c>
      <c r="J21" s="23" t="s">
        <v>642</v>
      </c>
      <c r="K21" s="424" t="s">
        <v>317</v>
      </c>
      <c r="L21" s="645" t="s">
        <v>255</v>
      </c>
      <c r="M21" s="617">
        <v>3651168229</v>
      </c>
      <c r="N21" s="426">
        <v>43556</v>
      </c>
      <c r="O21" s="888">
        <v>44651</v>
      </c>
      <c r="Q21" s="388">
        <f t="shared" si="0"/>
        <v>0</v>
      </c>
    </row>
    <row r="22" spans="1:17">
      <c r="A22" s="643" t="s">
        <v>523</v>
      </c>
      <c r="B22" s="682" t="s">
        <v>642</v>
      </c>
      <c r="C22" s="645" t="s">
        <v>317</v>
      </c>
      <c r="D22" s="645" t="s">
        <v>259</v>
      </c>
      <c r="E22" s="617">
        <v>2473766298</v>
      </c>
      <c r="F22" s="648">
        <v>43556</v>
      </c>
      <c r="G22" s="426">
        <v>44620</v>
      </c>
      <c r="I22" s="643" t="s">
        <v>523</v>
      </c>
      <c r="J22" s="682" t="s">
        <v>642</v>
      </c>
      <c r="K22" s="645" t="s">
        <v>317</v>
      </c>
      <c r="L22" s="645" t="s">
        <v>259</v>
      </c>
      <c r="M22" s="617">
        <v>2473766298</v>
      </c>
      <c r="N22" s="648">
        <v>43556</v>
      </c>
      <c r="O22" s="888">
        <v>44651</v>
      </c>
      <c r="Q22" s="388">
        <f t="shared" si="0"/>
        <v>0</v>
      </c>
    </row>
    <row r="23" spans="1:17">
      <c r="A23" s="31" t="s">
        <v>523</v>
      </c>
      <c r="B23" s="25" t="s">
        <v>26</v>
      </c>
      <c r="C23" s="424" t="s">
        <v>317</v>
      </c>
      <c r="D23" s="645" t="s">
        <v>258</v>
      </c>
      <c r="E23" s="617">
        <v>4500000000</v>
      </c>
      <c r="F23" s="426">
        <v>43138</v>
      </c>
      <c r="G23" s="426">
        <v>44620</v>
      </c>
      <c r="I23" s="31" t="s">
        <v>523</v>
      </c>
      <c r="J23" s="25" t="s">
        <v>26</v>
      </c>
      <c r="K23" s="424" t="s">
        <v>317</v>
      </c>
      <c r="L23" s="645" t="s">
        <v>258</v>
      </c>
      <c r="M23" s="617">
        <v>4500000000</v>
      </c>
      <c r="N23" s="426">
        <v>43138</v>
      </c>
      <c r="O23" s="888">
        <v>44651</v>
      </c>
      <c r="Q23" s="388">
        <f t="shared" si="0"/>
        <v>0</v>
      </c>
    </row>
    <row r="24" spans="1:17">
      <c r="A24" s="31" t="s">
        <v>523</v>
      </c>
      <c r="B24" s="25" t="s">
        <v>26</v>
      </c>
      <c r="C24" s="424" t="s">
        <v>317</v>
      </c>
      <c r="D24" s="645" t="s">
        <v>259</v>
      </c>
      <c r="E24" s="617">
        <v>7500000000</v>
      </c>
      <c r="F24" s="426">
        <v>43556</v>
      </c>
      <c r="G24" s="426">
        <v>44620</v>
      </c>
      <c r="I24" s="31" t="s">
        <v>523</v>
      </c>
      <c r="J24" s="25" t="s">
        <v>26</v>
      </c>
      <c r="K24" s="424" t="s">
        <v>317</v>
      </c>
      <c r="L24" s="645" t="s">
        <v>259</v>
      </c>
      <c r="M24" s="617">
        <v>7500000000</v>
      </c>
      <c r="N24" s="426">
        <v>43556</v>
      </c>
      <c r="O24" s="888">
        <v>44651</v>
      </c>
      <c r="Q24" s="388">
        <f t="shared" si="0"/>
        <v>0</v>
      </c>
    </row>
    <row r="25" spans="1:17">
      <c r="A25" s="31" t="s">
        <v>523</v>
      </c>
      <c r="B25" s="25" t="s">
        <v>26</v>
      </c>
      <c r="C25" s="424" t="s">
        <v>317</v>
      </c>
      <c r="D25" s="645" t="s">
        <v>253</v>
      </c>
      <c r="E25" s="617">
        <v>5000000000</v>
      </c>
      <c r="F25" s="426">
        <v>43138</v>
      </c>
      <c r="G25" s="426">
        <v>44620</v>
      </c>
      <c r="I25" s="31" t="s">
        <v>523</v>
      </c>
      <c r="J25" s="25" t="s">
        <v>26</v>
      </c>
      <c r="K25" s="424" t="s">
        <v>317</v>
      </c>
      <c r="L25" s="645" t="s">
        <v>253</v>
      </c>
      <c r="M25" s="617">
        <v>5000000000</v>
      </c>
      <c r="N25" s="426">
        <v>43138</v>
      </c>
      <c r="O25" s="888">
        <v>44651</v>
      </c>
      <c r="Q25" s="388">
        <f t="shared" si="0"/>
        <v>0</v>
      </c>
    </row>
    <row r="26" spans="1:17">
      <c r="A26" s="31" t="s">
        <v>523</v>
      </c>
      <c r="B26" s="25" t="s">
        <v>26</v>
      </c>
      <c r="C26" s="424" t="s">
        <v>317</v>
      </c>
      <c r="D26" s="645" t="s">
        <v>254</v>
      </c>
      <c r="E26" s="617">
        <v>4500000000</v>
      </c>
      <c r="F26" s="426">
        <v>43138</v>
      </c>
      <c r="G26" s="426">
        <v>44620</v>
      </c>
      <c r="I26" s="31" t="s">
        <v>523</v>
      </c>
      <c r="J26" s="25" t="s">
        <v>26</v>
      </c>
      <c r="K26" s="424" t="s">
        <v>317</v>
      </c>
      <c r="L26" s="645" t="s">
        <v>254</v>
      </c>
      <c r="M26" s="617">
        <v>4500000000</v>
      </c>
      <c r="N26" s="426">
        <v>43138</v>
      </c>
      <c r="O26" s="888">
        <v>44651</v>
      </c>
      <c r="Q26" s="388">
        <f t="shared" si="0"/>
        <v>0</v>
      </c>
    </row>
    <row r="27" spans="1:17">
      <c r="A27" s="31" t="s">
        <v>523</v>
      </c>
      <c r="B27" s="25" t="s">
        <v>26</v>
      </c>
      <c r="C27" s="424" t="s">
        <v>317</v>
      </c>
      <c r="D27" s="645" t="s">
        <v>257</v>
      </c>
      <c r="E27" s="617">
        <v>4750000000</v>
      </c>
      <c r="F27" s="426">
        <v>43138</v>
      </c>
      <c r="G27" s="426">
        <v>44620</v>
      </c>
      <c r="I27" s="31" t="s">
        <v>523</v>
      </c>
      <c r="J27" s="25" t="s">
        <v>26</v>
      </c>
      <c r="K27" s="424" t="s">
        <v>317</v>
      </c>
      <c r="L27" s="645" t="s">
        <v>257</v>
      </c>
      <c r="M27" s="617">
        <v>4750000000</v>
      </c>
      <c r="N27" s="426">
        <v>43138</v>
      </c>
      <c r="O27" s="888">
        <v>44651</v>
      </c>
      <c r="Q27" s="388">
        <f t="shared" si="0"/>
        <v>0</v>
      </c>
    </row>
    <row r="28" spans="1:17">
      <c r="A28" s="31" t="s">
        <v>523</v>
      </c>
      <c r="B28" s="25" t="s">
        <v>26</v>
      </c>
      <c r="C28" s="424" t="s">
        <v>317</v>
      </c>
      <c r="D28" s="645" t="s">
        <v>262</v>
      </c>
      <c r="E28" s="617">
        <v>5000000000</v>
      </c>
      <c r="F28" s="426">
        <v>43138</v>
      </c>
      <c r="G28" s="426">
        <v>44620</v>
      </c>
      <c r="I28" s="31" t="s">
        <v>523</v>
      </c>
      <c r="J28" s="25" t="s">
        <v>26</v>
      </c>
      <c r="K28" s="424" t="s">
        <v>317</v>
      </c>
      <c r="L28" s="645" t="s">
        <v>262</v>
      </c>
      <c r="M28" s="617">
        <v>5000000000</v>
      </c>
      <c r="N28" s="426">
        <v>43138</v>
      </c>
      <c r="O28" s="888">
        <v>44651</v>
      </c>
      <c r="Q28" s="388">
        <f t="shared" si="0"/>
        <v>0</v>
      </c>
    </row>
    <row r="29" spans="1:17">
      <c r="A29" s="31" t="s">
        <v>523</v>
      </c>
      <c r="B29" s="25" t="s">
        <v>441</v>
      </c>
      <c r="C29" s="424" t="s">
        <v>328</v>
      </c>
      <c r="D29" s="645" t="s">
        <v>258</v>
      </c>
      <c r="E29" s="617">
        <v>6000000000</v>
      </c>
      <c r="F29" s="426">
        <v>43397</v>
      </c>
      <c r="G29" s="426">
        <v>44620</v>
      </c>
      <c r="I29" s="31" t="s">
        <v>523</v>
      </c>
      <c r="J29" s="25" t="s">
        <v>441</v>
      </c>
      <c r="K29" s="424" t="s">
        <v>328</v>
      </c>
      <c r="L29" s="645" t="s">
        <v>258</v>
      </c>
      <c r="M29" s="617">
        <v>6000000000</v>
      </c>
      <c r="N29" s="426">
        <v>43397</v>
      </c>
      <c r="O29" s="888">
        <v>44651</v>
      </c>
      <c r="Q29" s="388">
        <f t="shared" si="0"/>
        <v>0</v>
      </c>
    </row>
    <row r="30" spans="1:17">
      <c r="A30" s="31" t="s">
        <v>523</v>
      </c>
      <c r="B30" s="25" t="s">
        <v>441</v>
      </c>
      <c r="C30" s="424" t="s">
        <v>328</v>
      </c>
      <c r="D30" s="645" t="s">
        <v>259</v>
      </c>
      <c r="E30" s="617">
        <v>6000000000</v>
      </c>
      <c r="F30" s="426">
        <v>43397</v>
      </c>
      <c r="G30" s="426">
        <v>44620</v>
      </c>
      <c r="I30" s="31" t="s">
        <v>523</v>
      </c>
      <c r="J30" s="25" t="s">
        <v>441</v>
      </c>
      <c r="K30" s="424" t="s">
        <v>328</v>
      </c>
      <c r="L30" s="645" t="s">
        <v>259</v>
      </c>
      <c r="M30" s="617">
        <v>6000000000</v>
      </c>
      <c r="N30" s="426">
        <v>43397</v>
      </c>
      <c r="O30" s="888">
        <v>44651</v>
      </c>
      <c r="Q30" s="388">
        <f t="shared" si="0"/>
        <v>0</v>
      </c>
    </row>
    <row r="31" spans="1:17">
      <c r="A31" s="31" t="s">
        <v>523</v>
      </c>
      <c r="B31" s="25" t="s">
        <v>441</v>
      </c>
      <c r="C31" s="424" t="s">
        <v>328</v>
      </c>
      <c r="D31" s="645" t="s">
        <v>253</v>
      </c>
      <c r="E31" s="617">
        <v>6000000000</v>
      </c>
      <c r="F31" s="426">
        <v>43397</v>
      </c>
      <c r="G31" s="426">
        <v>44620</v>
      </c>
      <c r="I31" s="31" t="s">
        <v>523</v>
      </c>
      <c r="J31" s="25" t="s">
        <v>441</v>
      </c>
      <c r="K31" s="424" t="s">
        <v>328</v>
      </c>
      <c r="L31" s="645" t="s">
        <v>253</v>
      </c>
      <c r="M31" s="617">
        <v>6000000000</v>
      </c>
      <c r="N31" s="426">
        <v>43397</v>
      </c>
      <c r="O31" s="888">
        <v>44651</v>
      </c>
      <c r="Q31" s="388">
        <f t="shared" si="0"/>
        <v>0</v>
      </c>
    </row>
    <row r="32" spans="1:17">
      <c r="A32" s="31" t="s">
        <v>523</v>
      </c>
      <c r="B32" s="25" t="s">
        <v>441</v>
      </c>
      <c r="C32" s="424" t="s">
        <v>328</v>
      </c>
      <c r="D32" s="645" t="s">
        <v>256</v>
      </c>
      <c r="E32" s="617">
        <v>4000000000</v>
      </c>
      <c r="F32" s="426">
        <v>43397</v>
      </c>
      <c r="G32" s="426">
        <v>44620</v>
      </c>
      <c r="I32" s="31" t="s">
        <v>523</v>
      </c>
      <c r="J32" s="25" t="s">
        <v>441</v>
      </c>
      <c r="K32" s="424" t="s">
        <v>328</v>
      </c>
      <c r="L32" s="645" t="s">
        <v>256</v>
      </c>
      <c r="M32" s="617">
        <v>4000000000</v>
      </c>
      <c r="N32" s="426">
        <v>43397</v>
      </c>
      <c r="O32" s="888">
        <v>44651</v>
      </c>
      <c r="Q32" s="388">
        <f t="shared" si="0"/>
        <v>0</v>
      </c>
    </row>
    <row r="33" spans="1:17">
      <c r="A33" s="31" t="s">
        <v>523</v>
      </c>
      <c r="B33" s="25" t="s">
        <v>441</v>
      </c>
      <c r="C33" s="424" t="s">
        <v>328</v>
      </c>
      <c r="D33" s="645" t="s">
        <v>254</v>
      </c>
      <c r="E33" s="617">
        <v>6000000000</v>
      </c>
      <c r="F33" s="426">
        <v>43397</v>
      </c>
      <c r="G33" s="426">
        <v>44620</v>
      </c>
      <c r="I33" s="31" t="s">
        <v>523</v>
      </c>
      <c r="J33" s="25" t="s">
        <v>441</v>
      </c>
      <c r="K33" s="424" t="s">
        <v>328</v>
      </c>
      <c r="L33" s="645" t="s">
        <v>254</v>
      </c>
      <c r="M33" s="617">
        <v>6000000000</v>
      </c>
      <c r="N33" s="426">
        <v>43397</v>
      </c>
      <c r="O33" s="888">
        <v>44651</v>
      </c>
      <c r="Q33" s="388">
        <f t="shared" si="0"/>
        <v>0</v>
      </c>
    </row>
    <row r="34" spans="1:17">
      <c r="A34" s="31" t="s">
        <v>523</v>
      </c>
      <c r="B34" s="25" t="s">
        <v>441</v>
      </c>
      <c r="C34" s="424" t="s">
        <v>328</v>
      </c>
      <c r="D34" s="645" t="s">
        <v>255</v>
      </c>
      <c r="E34" s="617">
        <v>4000000000</v>
      </c>
      <c r="F34" s="426">
        <v>43397</v>
      </c>
      <c r="G34" s="426">
        <v>44620</v>
      </c>
      <c r="I34" s="31" t="s">
        <v>523</v>
      </c>
      <c r="J34" s="25" t="s">
        <v>441</v>
      </c>
      <c r="K34" s="424" t="s">
        <v>328</v>
      </c>
      <c r="L34" s="645" t="s">
        <v>255</v>
      </c>
      <c r="M34" s="617">
        <v>4000000000</v>
      </c>
      <c r="N34" s="426">
        <v>43397</v>
      </c>
      <c r="O34" s="888">
        <v>44651</v>
      </c>
      <c r="Q34" s="388">
        <f t="shared" si="0"/>
        <v>0</v>
      </c>
    </row>
    <row r="35" spans="1:17">
      <c r="A35" s="31" t="s">
        <v>523</v>
      </c>
      <c r="B35" s="25" t="s">
        <v>441</v>
      </c>
      <c r="C35" s="424" t="s">
        <v>328</v>
      </c>
      <c r="D35" s="645" t="s">
        <v>257</v>
      </c>
      <c r="E35" s="617">
        <v>2500000000</v>
      </c>
      <c r="F35" s="426">
        <v>43397</v>
      </c>
      <c r="G35" s="426">
        <v>44620</v>
      </c>
      <c r="I35" s="31" t="s">
        <v>523</v>
      </c>
      <c r="J35" s="25" t="s">
        <v>441</v>
      </c>
      <c r="K35" s="424" t="s">
        <v>328</v>
      </c>
      <c r="L35" s="645" t="s">
        <v>257</v>
      </c>
      <c r="M35" s="617">
        <v>2500000000</v>
      </c>
      <c r="N35" s="426">
        <v>43397</v>
      </c>
      <c r="O35" s="888">
        <v>44651</v>
      </c>
      <c r="Q35" s="388">
        <f t="shared" si="0"/>
        <v>0</v>
      </c>
    </row>
    <row r="36" spans="1:17">
      <c r="A36" s="31" t="s">
        <v>523</v>
      </c>
      <c r="B36" s="25" t="s">
        <v>643</v>
      </c>
      <c r="C36" s="424" t="s">
        <v>317</v>
      </c>
      <c r="D36" s="645" t="s">
        <v>259</v>
      </c>
      <c r="E36" s="617">
        <v>6000000000</v>
      </c>
      <c r="F36" s="426">
        <v>43609</v>
      </c>
      <c r="G36" s="426">
        <v>44620</v>
      </c>
      <c r="I36" s="31" t="s">
        <v>523</v>
      </c>
      <c r="J36" s="25" t="s">
        <v>643</v>
      </c>
      <c r="K36" s="424" t="s">
        <v>317</v>
      </c>
      <c r="L36" s="645" t="s">
        <v>259</v>
      </c>
      <c r="M36" s="617">
        <v>6000000000</v>
      </c>
      <c r="N36" s="426">
        <v>43609</v>
      </c>
      <c r="O36" s="888">
        <v>44651</v>
      </c>
      <c r="Q36" s="388">
        <f t="shared" si="0"/>
        <v>0</v>
      </c>
    </row>
    <row r="37" spans="1:17">
      <c r="A37" s="31" t="s">
        <v>523</v>
      </c>
      <c r="B37" s="25" t="s">
        <v>643</v>
      </c>
      <c r="C37" s="424" t="s">
        <v>317</v>
      </c>
      <c r="D37" s="645" t="s">
        <v>464</v>
      </c>
      <c r="E37" s="617">
        <v>6000000000</v>
      </c>
      <c r="F37" s="426">
        <v>43609</v>
      </c>
      <c r="G37" s="426">
        <v>44620</v>
      </c>
      <c r="I37" s="31" t="s">
        <v>523</v>
      </c>
      <c r="J37" s="25" t="s">
        <v>643</v>
      </c>
      <c r="K37" s="424" t="s">
        <v>317</v>
      </c>
      <c r="L37" s="645" t="s">
        <v>464</v>
      </c>
      <c r="M37" s="617">
        <v>6000000000</v>
      </c>
      <c r="N37" s="426">
        <v>43609</v>
      </c>
      <c r="O37" s="888">
        <v>44651</v>
      </c>
      <c r="Q37" s="388">
        <f t="shared" si="0"/>
        <v>0</v>
      </c>
    </row>
    <row r="38" spans="1:17">
      <c r="A38" s="31" t="s">
        <v>523</v>
      </c>
      <c r="B38" s="25" t="s">
        <v>643</v>
      </c>
      <c r="C38" s="424" t="s">
        <v>317</v>
      </c>
      <c r="D38" s="645" t="s">
        <v>256</v>
      </c>
      <c r="E38" s="617">
        <v>6000000000</v>
      </c>
      <c r="F38" s="426">
        <v>43609</v>
      </c>
      <c r="G38" s="426">
        <v>44620</v>
      </c>
      <c r="I38" s="31" t="s">
        <v>523</v>
      </c>
      <c r="J38" s="25" t="s">
        <v>643</v>
      </c>
      <c r="K38" s="424" t="s">
        <v>317</v>
      </c>
      <c r="L38" s="645" t="s">
        <v>256</v>
      </c>
      <c r="M38" s="617">
        <v>6000000000</v>
      </c>
      <c r="N38" s="426">
        <v>43609</v>
      </c>
      <c r="O38" s="888">
        <v>44651</v>
      </c>
      <c r="Q38" s="388">
        <f t="shared" si="0"/>
        <v>0</v>
      </c>
    </row>
    <row r="39" spans="1:17">
      <c r="A39" s="228" t="s">
        <v>523</v>
      </c>
      <c r="B39" s="229" t="s">
        <v>643</v>
      </c>
      <c r="C39" s="230" t="s">
        <v>317</v>
      </c>
      <c r="D39" s="811" t="s">
        <v>252</v>
      </c>
      <c r="E39" s="614">
        <v>11000000000</v>
      </c>
      <c r="F39" s="231">
        <v>43609</v>
      </c>
      <c r="G39" s="235">
        <v>44620</v>
      </c>
      <c r="I39" s="228" t="s">
        <v>523</v>
      </c>
      <c r="J39" s="229" t="s">
        <v>643</v>
      </c>
      <c r="K39" s="230" t="s">
        <v>317</v>
      </c>
      <c r="L39" s="811" t="s">
        <v>252</v>
      </c>
      <c r="M39" s="614">
        <v>11000000000</v>
      </c>
      <c r="N39" s="231">
        <v>43609</v>
      </c>
      <c r="O39" s="235">
        <v>44651</v>
      </c>
      <c r="Q39" s="447">
        <f t="shared" si="0"/>
        <v>0</v>
      </c>
    </row>
    <row r="40" spans="1:17">
      <c r="A40" s="31" t="s">
        <v>523</v>
      </c>
      <c r="B40" s="25" t="s">
        <v>643</v>
      </c>
      <c r="C40" s="424" t="s">
        <v>317</v>
      </c>
      <c r="D40" s="645" t="s">
        <v>254</v>
      </c>
      <c r="E40" s="617">
        <v>11000000000</v>
      </c>
      <c r="F40" s="426">
        <v>43609</v>
      </c>
      <c r="G40" s="426">
        <v>44620</v>
      </c>
      <c r="I40" s="31" t="s">
        <v>523</v>
      </c>
      <c r="J40" s="25" t="s">
        <v>643</v>
      </c>
      <c r="K40" s="424" t="s">
        <v>317</v>
      </c>
      <c r="L40" s="645" t="s">
        <v>254</v>
      </c>
      <c r="M40" s="617">
        <v>11000000000</v>
      </c>
      <c r="N40" s="426">
        <v>43609</v>
      </c>
      <c r="O40" s="888">
        <v>44651</v>
      </c>
      <c r="Q40" s="388">
        <f t="shared" si="0"/>
        <v>0</v>
      </c>
    </row>
    <row r="41" spans="1:17">
      <c r="A41" s="31" t="s">
        <v>523</v>
      </c>
      <c r="B41" s="25" t="s">
        <v>643</v>
      </c>
      <c r="C41" s="424" t="s">
        <v>317</v>
      </c>
      <c r="D41" s="645" t="s">
        <v>255</v>
      </c>
      <c r="E41" s="617">
        <v>6000000000</v>
      </c>
      <c r="F41" s="426">
        <v>43609</v>
      </c>
      <c r="G41" s="426">
        <v>44620</v>
      </c>
      <c r="I41" s="31" t="s">
        <v>523</v>
      </c>
      <c r="J41" s="25" t="s">
        <v>643</v>
      </c>
      <c r="K41" s="424" t="s">
        <v>317</v>
      </c>
      <c r="L41" s="645" t="s">
        <v>255</v>
      </c>
      <c r="M41" s="617">
        <v>6000000000</v>
      </c>
      <c r="N41" s="426">
        <v>43609</v>
      </c>
      <c r="O41" s="888">
        <v>44651</v>
      </c>
      <c r="Q41" s="388">
        <f t="shared" si="0"/>
        <v>0</v>
      </c>
    </row>
    <row r="42" spans="1:17">
      <c r="A42" s="31" t="s">
        <v>523</v>
      </c>
      <c r="B42" s="25" t="s">
        <v>644</v>
      </c>
      <c r="C42" s="424" t="s">
        <v>317</v>
      </c>
      <c r="D42" s="645" t="s">
        <v>258</v>
      </c>
      <c r="E42" s="617">
        <v>8000000000</v>
      </c>
      <c r="F42" s="426">
        <v>44329</v>
      </c>
      <c r="G42" s="426">
        <v>44620</v>
      </c>
      <c r="I42" s="31" t="s">
        <v>523</v>
      </c>
      <c r="J42" s="25" t="s">
        <v>644</v>
      </c>
      <c r="K42" s="424" t="s">
        <v>317</v>
      </c>
      <c r="L42" s="645" t="s">
        <v>258</v>
      </c>
      <c r="M42" s="617">
        <v>8000000000</v>
      </c>
      <c r="N42" s="426">
        <v>44329</v>
      </c>
      <c r="O42" s="888">
        <v>44651</v>
      </c>
      <c r="Q42" s="388">
        <f t="shared" si="0"/>
        <v>0</v>
      </c>
    </row>
    <row r="43" spans="1:17">
      <c r="A43" s="31" t="s">
        <v>523</v>
      </c>
      <c r="B43" s="25" t="s">
        <v>644</v>
      </c>
      <c r="C43" s="424" t="s">
        <v>317</v>
      </c>
      <c r="D43" s="645" t="s">
        <v>259</v>
      </c>
      <c r="E43" s="617">
        <v>8000000000</v>
      </c>
      <c r="F43" s="426">
        <v>44329</v>
      </c>
      <c r="G43" s="426">
        <v>44620</v>
      </c>
      <c r="I43" s="31" t="s">
        <v>523</v>
      </c>
      <c r="J43" s="25" t="s">
        <v>644</v>
      </c>
      <c r="K43" s="424" t="s">
        <v>317</v>
      </c>
      <c r="L43" s="645" t="s">
        <v>259</v>
      </c>
      <c r="M43" s="617">
        <v>8000000000</v>
      </c>
      <c r="N43" s="426">
        <v>44329</v>
      </c>
      <c r="O43" s="888">
        <v>44651</v>
      </c>
      <c r="Q43" s="388">
        <f t="shared" si="0"/>
        <v>0</v>
      </c>
    </row>
    <row r="44" spans="1:17">
      <c r="A44" s="27" t="s">
        <v>523</v>
      </c>
      <c r="B44" s="25" t="s">
        <v>644</v>
      </c>
      <c r="C44" s="424" t="s">
        <v>317</v>
      </c>
      <c r="D44" s="645" t="s">
        <v>253</v>
      </c>
      <c r="E44" s="617">
        <v>8000000000</v>
      </c>
      <c r="F44" s="426">
        <v>44329</v>
      </c>
      <c r="G44" s="426">
        <v>44620</v>
      </c>
      <c r="I44" s="27" t="s">
        <v>523</v>
      </c>
      <c r="J44" s="25" t="s">
        <v>644</v>
      </c>
      <c r="K44" s="424" t="s">
        <v>317</v>
      </c>
      <c r="L44" s="645" t="s">
        <v>253</v>
      </c>
      <c r="M44" s="617">
        <v>8000000000</v>
      </c>
      <c r="N44" s="426">
        <v>44329</v>
      </c>
      <c r="O44" s="888">
        <v>44651</v>
      </c>
      <c r="Q44" s="388">
        <f t="shared" si="0"/>
        <v>0</v>
      </c>
    </row>
    <row r="45" spans="1:17">
      <c r="A45" s="31" t="s">
        <v>523</v>
      </c>
      <c r="B45" s="25" t="s">
        <v>644</v>
      </c>
      <c r="C45" s="424" t="s">
        <v>317</v>
      </c>
      <c r="D45" s="645" t="s">
        <v>254</v>
      </c>
      <c r="E45" s="617">
        <v>8000000000</v>
      </c>
      <c r="F45" s="426">
        <v>44329</v>
      </c>
      <c r="G45" s="426">
        <v>44620</v>
      </c>
      <c r="I45" s="31" t="s">
        <v>523</v>
      </c>
      <c r="J45" s="25" t="s">
        <v>644</v>
      </c>
      <c r="K45" s="424" t="s">
        <v>317</v>
      </c>
      <c r="L45" s="645" t="s">
        <v>254</v>
      </c>
      <c r="M45" s="617">
        <v>8000000000</v>
      </c>
      <c r="N45" s="426">
        <v>44329</v>
      </c>
      <c r="O45" s="888">
        <v>44651</v>
      </c>
      <c r="Q45" s="388">
        <f t="shared" si="0"/>
        <v>0</v>
      </c>
    </row>
    <row r="46" spans="1:17">
      <c r="A46" s="228" t="s">
        <v>523</v>
      </c>
      <c r="B46" s="229" t="s">
        <v>644</v>
      </c>
      <c r="C46" s="230" t="s">
        <v>317</v>
      </c>
      <c r="D46" s="811" t="s">
        <v>252</v>
      </c>
      <c r="E46" s="614">
        <v>8000000000</v>
      </c>
      <c r="F46" s="231">
        <v>44329</v>
      </c>
      <c r="G46" s="235">
        <v>44620</v>
      </c>
      <c r="I46" s="228" t="s">
        <v>523</v>
      </c>
      <c r="J46" s="229" t="s">
        <v>644</v>
      </c>
      <c r="K46" s="230" t="s">
        <v>317</v>
      </c>
      <c r="L46" s="811" t="s">
        <v>252</v>
      </c>
      <c r="M46" s="614">
        <v>8000000000</v>
      </c>
      <c r="N46" s="231">
        <v>44329</v>
      </c>
      <c r="O46" s="235">
        <v>44651</v>
      </c>
      <c r="Q46" s="388">
        <f t="shared" si="0"/>
        <v>0</v>
      </c>
    </row>
    <row r="47" spans="1:17" s="893" customFormat="1">
      <c r="A47" s="643" t="s">
        <v>523</v>
      </c>
      <c r="B47" s="891" t="s">
        <v>655</v>
      </c>
      <c r="C47" s="645" t="s">
        <v>317</v>
      </c>
      <c r="D47" s="645" t="s">
        <v>259</v>
      </c>
      <c r="E47" s="892">
        <v>4000000000</v>
      </c>
      <c r="F47" s="648">
        <v>44545</v>
      </c>
      <c r="G47" s="648">
        <v>44620</v>
      </c>
      <c r="I47" s="875" t="s">
        <v>523</v>
      </c>
      <c r="J47" s="876" t="s">
        <v>656</v>
      </c>
      <c r="K47" s="877" t="s">
        <v>317</v>
      </c>
      <c r="L47" s="877" t="s">
        <v>259</v>
      </c>
      <c r="M47" s="878">
        <v>4000000000</v>
      </c>
      <c r="N47" s="880">
        <v>44545</v>
      </c>
      <c r="O47" s="888">
        <v>44651</v>
      </c>
      <c r="Q47" s="388">
        <f t="shared" si="0"/>
        <v>0</v>
      </c>
    </row>
    <row r="48" spans="1:17" s="893" customFormat="1">
      <c r="A48" s="643" t="s">
        <v>523</v>
      </c>
      <c r="B48" s="891" t="s">
        <v>655</v>
      </c>
      <c r="C48" s="645" t="s">
        <v>317</v>
      </c>
      <c r="D48" s="645" t="s">
        <v>253</v>
      </c>
      <c r="E48" s="892">
        <v>4000000000</v>
      </c>
      <c r="F48" s="648">
        <v>44545</v>
      </c>
      <c r="G48" s="648">
        <v>44620</v>
      </c>
      <c r="I48" s="875" t="s">
        <v>523</v>
      </c>
      <c r="J48" s="876" t="s">
        <v>655</v>
      </c>
      <c r="K48" s="877" t="s">
        <v>317</v>
      </c>
      <c r="L48" s="877" t="s">
        <v>253</v>
      </c>
      <c r="M48" s="878">
        <v>4000000000</v>
      </c>
      <c r="N48" s="880">
        <v>44545</v>
      </c>
      <c r="O48" s="888">
        <v>44651</v>
      </c>
      <c r="Q48" s="388">
        <f t="shared" si="0"/>
        <v>0</v>
      </c>
    </row>
    <row r="49" spans="1:17" s="893" customFormat="1">
      <c r="A49" s="643" t="s">
        <v>523</v>
      </c>
      <c r="B49" s="891" t="s">
        <v>655</v>
      </c>
      <c r="C49" s="645" t="s">
        <v>317</v>
      </c>
      <c r="D49" s="645" t="s">
        <v>254</v>
      </c>
      <c r="E49" s="892">
        <v>4000000000</v>
      </c>
      <c r="F49" s="648">
        <v>44545</v>
      </c>
      <c r="G49" s="648">
        <v>44620</v>
      </c>
      <c r="I49" s="875" t="s">
        <v>523</v>
      </c>
      <c r="J49" s="876" t="s">
        <v>655</v>
      </c>
      <c r="K49" s="877" t="s">
        <v>317</v>
      </c>
      <c r="L49" s="877" t="s">
        <v>254</v>
      </c>
      <c r="M49" s="878">
        <v>4000000000</v>
      </c>
      <c r="N49" s="880">
        <v>44545</v>
      </c>
      <c r="O49" s="888">
        <v>44651</v>
      </c>
      <c r="Q49" s="388">
        <f t="shared" si="0"/>
        <v>0</v>
      </c>
    </row>
    <row r="50" spans="1:17" s="893" customFormat="1">
      <c r="A50" s="643" t="s">
        <v>523</v>
      </c>
      <c r="B50" s="891" t="s">
        <v>655</v>
      </c>
      <c r="C50" s="645" t="s">
        <v>317</v>
      </c>
      <c r="D50" s="645" t="s">
        <v>657</v>
      </c>
      <c r="E50" s="892">
        <v>4000000000</v>
      </c>
      <c r="F50" s="648">
        <v>44545</v>
      </c>
      <c r="G50" s="648">
        <v>44620</v>
      </c>
      <c r="I50" s="875" t="s">
        <v>523</v>
      </c>
      <c r="J50" s="876" t="s">
        <v>655</v>
      </c>
      <c r="K50" s="877" t="s">
        <v>317</v>
      </c>
      <c r="L50" s="877" t="s">
        <v>657</v>
      </c>
      <c r="M50" s="878">
        <v>4000000000</v>
      </c>
      <c r="N50" s="880">
        <v>44545</v>
      </c>
      <c r="O50" s="888">
        <v>44651</v>
      </c>
      <c r="Q50" s="388">
        <f t="shared" si="0"/>
        <v>0</v>
      </c>
    </row>
    <row r="51" spans="1:17" s="893" customFormat="1">
      <c r="A51" s="894" t="s">
        <v>523</v>
      </c>
      <c r="B51" s="895" t="s">
        <v>655</v>
      </c>
      <c r="C51" s="811" t="s">
        <v>317</v>
      </c>
      <c r="D51" s="811" t="s">
        <v>252</v>
      </c>
      <c r="E51" s="896">
        <v>4000000000</v>
      </c>
      <c r="F51" s="897">
        <v>44545</v>
      </c>
      <c r="G51" s="898">
        <v>44620</v>
      </c>
      <c r="I51" s="882" t="s">
        <v>523</v>
      </c>
      <c r="J51" s="883" t="s">
        <v>655</v>
      </c>
      <c r="K51" s="884" t="s">
        <v>317</v>
      </c>
      <c r="L51" s="884" t="s">
        <v>252</v>
      </c>
      <c r="M51" s="623">
        <v>4000000000</v>
      </c>
      <c r="N51" s="885">
        <v>44545</v>
      </c>
      <c r="O51" s="235">
        <v>44651</v>
      </c>
      <c r="Q51" s="388">
        <f t="shared" si="0"/>
        <v>0</v>
      </c>
    </row>
    <row r="52" spans="1:17" s="893" customFormat="1">
      <c r="A52" s="643" t="s">
        <v>523</v>
      </c>
      <c r="B52" s="891" t="s">
        <v>655</v>
      </c>
      <c r="C52" s="645" t="s">
        <v>317</v>
      </c>
      <c r="D52" s="645" t="s">
        <v>261</v>
      </c>
      <c r="E52" s="892">
        <v>4000000000</v>
      </c>
      <c r="F52" s="648">
        <v>44545</v>
      </c>
      <c r="G52" s="648">
        <v>44620</v>
      </c>
      <c r="I52" s="875" t="s">
        <v>523</v>
      </c>
      <c r="J52" s="876" t="s">
        <v>655</v>
      </c>
      <c r="K52" s="877" t="s">
        <v>317</v>
      </c>
      <c r="L52" s="877" t="s">
        <v>261</v>
      </c>
      <c r="M52" s="878">
        <v>4000000000</v>
      </c>
      <c r="N52" s="880">
        <v>44545</v>
      </c>
      <c r="O52" s="888">
        <v>44651</v>
      </c>
      <c r="Q52" s="388">
        <f t="shared" si="0"/>
        <v>0</v>
      </c>
    </row>
    <row r="53" spans="1:17">
      <c r="A53" s="643" t="s">
        <v>594</v>
      </c>
      <c r="B53" s="682" t="s">
        <v>684</v>
      </c>
      <c r="C53" s="645" t="s">
        <v>317</v>
      </c>
      <c r="D53" s="645" t="s">
        <v>261</v>
      </c>
      <c r="E53" s="646">
        <v>12256867963</v>
      </c>
      <c r="F53" s="648">
        <v>44589</v>
      </c>
      <c r="G53" s="426">
        <v>44620</v>
      </c>
      <c r="I53" s="643" t="s">
        <v>594</v>
      </c>
      <c r="J53" s="682" t="s">
        <v>679</v>
      </c>
      <c r="K53" s="645" t="s">
        <v>317</v>
      </c>
      <c r="L53" s="645" t="s">
        <v>261</v>
      </c>
      <c r="M53" s="646">
        <v>12256867963</v>
      </c>
      <c r="N53" s="899">
        <v>44589</v>
      </c>
      <c r="O53" s="888">
        <v>44651</v>
      </c>
      <c r="Q53" s="388">
        <f t="shared" si="0"/>
        <v>0</v>
      </c>
    </row>
    <row r="54" spans="1:17">
      <c r="A54" s="31" t="s">
        <v>594</v>
      </c>
      <c r="B54" s="416" t="s">
        <v>684</v>
      </c>
      <c r="C54" s="424" t="s">
        <v>317</v>
      </c>
      <c r="D54" s="645" t="s">
        <v>256</v>
      </c>
      <c r="E54" s="617">
        <v>10364185361</v>
      </c>
      <c r="F54" s="426">
        <v>44589</v>
      </c>
      <c r="G54" s="426">
        <v>44620</v>
      </c>
      <c r="I54" s="643" t="s">
        <v>594</v>
      </c>
      <c r="J54" s="682" t="s">
        <v>679</v>
      </c>
      <c r="K54" s="645" t="s">
        <v>317</v>
      </c>
      <c r="L54" s="645" t="s">
        <v>256</v>
      </c>
      <c r="M54" s="646">
        <v>10364185361</v>
      </c>
      <c r="N54" s="899">
        <v>44589</v>
      </c>
      <c r="O54" s="888">
        <v>44651</v>
      </c>
      <c r="Q54" s="388">
        <f t="shared" si="0"/>
        <v>0</v>
      </c>
    </row>
    <row r="55" spans="1:17">
      <c r="A55" s="31" t="s">
        <v>594</v>
      </c>
      <c r="B55" s="23" t="s">
        <v>645</v>
      </c>
      <c r="C55" s="424" t="s">
        <v>328</v>
      </c>
      <c r="D55" s="645" t="s">
        <v>262</v>
      </c>
      <c r="E55" s="617">
        <v>5685000000</v>
      </c>
      <c r="F55" s="426">
        <v>44137</v>
      </c>
      <c r="G55" s="426">
        <v>44620</v>
      </c>
      <c r="I55" s="31" t="s">
        <v>594</v>
      </c>
      <c r="J55" s="23" t="s">
        <v>645</v>
      </c>
      <c r="K55" s="424" t="s">
        <v>328</v>
      </c>
      <c r="L55" s="645" t="s">
        <v>262</v>
      </c>
      <c r="M55" s="617">
        <v>5685000000</v>
      </c>
      <c r="N55" s="426">
        <v>44137</v>
      </c>
      <c r="O55" s="888">
        <v>44651</v>
      </c>
      <c r="Q55" s="388">
        <f t="shared" si="0"/>
        <v>0</v>
      </c>
    </row>
    <row r="56" spans="1:17">
      <c r="A56" s="228" t="s">
        <v>594</v>
      </c>
      <c r="B56" s="229" t="s">
        <v>646</v>
      </c>
      <c r="C56" s="230" t="s">
        <v>317</v>
      </c>
      <c r="D56" s="808" t="s">
        <v>252</v>
      </c>
      <c r="E56" s="614">
        <v>19272822959</v>
      </c>
      <c r="F56" s="231">
        <v>43955</v>
      </c>
      <c r="G56" s="235">
        <v>44620</v>
      </c>
      <c r="I56" s="228" t="s">
        <v>594</v>
      </c>
      <c r="J56" s="229" t="s">
        <v>646</v>
      </c>
      <c r="K56" s="230" t="s">
        <v>317</v>
      </c>
      <c r="L56" s="808" t="s">
        <v>252</v>
      </c>
      <c r="M56" s="614">
        <v>19272822959</v>
      </c>
      <c r="N56" s="231">
        <v>43955</v>
      </c>
      <c r="O56" s="235">
        <v>44651</v>
      </c>
      <c r="Q56" s="388">
        <f>M56-E56</f>
        <v>0</v>
      </c>
    </row>
    <row r="57" spans="1:17">
      <c r="A57" s="31" t="s">
        <v>594</v>
      </c>
      <c r="B57" s="23" t="s">
        <v>647</v>
      </c>
      <c r="C57" s="424" t="s">
        <v>317</v>
      </c>
      <c r="D57" s="645" t="s">
        <v>255</v>
      </c>
      <c r="E57" s="617">
        <v>3651419951</v>
      </c>
      <c r="F57" s="426">
        <v>43556</v>
      </c>
      <c r="G57" s="426">
        <v>44620</v>
      </c>
      <c r="I57" s="31" t="s">
        <v>594</v>
      </c>
      <c r="J57" s="23" t="s">
        <v>647</v>
      </c>
      <c r="K57" s="424" t="s">
        <v>317</v>
      </c>
      <c r="L57" s="645" t="s">
        <v>255</v>
      </c>
      <c r="M57" s="617">
        <v>3651419951</v>
      </c>
      <c r="N57" s="426">
        <v>43556</v>
      </c>
      <c r="O57" s="888">
        <v>44651</v>
      </c>
      <c r="Q57" s="388">
        <f t="shared" si="0"/>
        <v>0</v>
      </c>
    </row>
    <row r="58" spans="1:17">
      <c r="A58" s="31" t="s">
        <v>594</v>
      </c>
      <c r="B58" s="23" t="s">
        <v>647</v>
      </c>
      <c r="C58" s="424" t="s">
        <v>317</v>
      </c>
      <c r="D58" s="645" t="s">
        <v>259</v>
      </c>
      <c r="E58" s="617">
        <v>2474008140</v>
      </c>
      <c r="F58" s="426">
        <v>43138</v>
      </c>
      <c r="G58" s="426">
        <v>44620</v>
      </c>
      <c r="I58" s="31" t="s">
        <v>594</v>
      </c>
      <c r="J58" s="23" t="s">
        <v>647</v>
      </c>
      <c r="K58" s="424" t="s">
        <v>317</v>
      </c>
      <c r="L58" s="645" t="s">
        <v>259</v>
      </c>
      <c r="M58" s="617">
        <v>2474008140</v>
      </c>
      <c r="N58" s="426">
        <v>43138</v>
      </c>
      <c r="O58" s="888">
        <v>44651</v>
      </c>
      <c r="Q58" s="388">
        <f t="shared" si="0"/>
        <v>0</v>
      </c>
    </row>
    <row r="59" spans="1:17">
      <c r="A59" s="31" t="s">
        <v>594</v>
      </c>
      <c r="B59" s="25" t="s">
        <v>43</v>
      </c>
      <c r="C59" s="424" t="s">
        <v>317</v>
      </c>
      <c r="D59" s="645" t="s">
        <v>258</v>
      </c>
      <c r="E59" s="617">
        <v>4500000000</v>
      </c>
      <c r="F59" s="426">
        <v>43138</v>
      </c>
      <c r="G59" s="426">
        <v>44620</v>
      </c>
      <c r="I59" s="31" t="s">
        <v>594</v>
      </c>
      <c r="J59" s="25" t="s">
        <v>43</v>
      </c>
      <c r="K59" s="424" t="s">
        <v>317</v>
      </c>
      <c r="L59" s="645" t="s">
        <v>258</v>
      </c>
      <c r="M59" s="617">
        <v>4500000000</v>
      </c>
      <c r="N59" s="426">
        <v>43138</v>
      </c>
      <c r="O59" s="888">
        <v>44651</v>
      </c>
      <c r="Q59" s="388">
        <f t="shared" si="0"/>
        <v>0</v>
      </c>
    </row>
    <row r="60" spans="1:17">
      <c r="A60" s="31" t="s">
        <v>594</v>
      </c>
      <c r="B60" s="25" t="s">
        <v>43</v>
      </c>
      <c r="C60" s="424" t="s">
        <v>317</v>
      </c>
      <c r="D60" s="645" t="s">
        <v>259</v>
      </c>
      <c r="E60" s="617">
        <v>7500000000</v>
      </c>
      <c r="F60" s="426">
        <v>43138</v>
      </c>
      <c r="G60" s="426">
        <v>44620</v>
      </c>
      <c r="I60" s="31" t="s">
        <v>594</v>
      </c>
      <c r="J60" s="25" t="s">
        <v>43</v>
      </c>
      <c r="K60" s="424" t="s">
        <v>317</v>
      </c>
      <c r="L60" s="645" t="s">
        <v>259</v>
      </c>
      <c r="M60" s="617">
        <v>7500000000</v>
      </c>
      <c r="N60" s="426">
        <v>43138</v>
      </c>
      <c r="O60" s="888">
        <v>44651</v>
      </c>
      <c r="Q60" s="388">
        <f t="shared" si="0"/>
        <v>0</v>
      </c>
    </row>
    <row r="61" spans="1:17">
      <c r="A61" s="31" t="s">
        <v>594</v>
      </c>
      <c r="B61" s="25" t="s">
        <v>43</v>
      </c>
      <c r="C61" s="424" t="s">
        <v>317</v>
      </c>
      <c r="D61" s="645" t="s">
        <v>253</v>
      </c>
      <c r="E61" s="617">
        <v>5000000000</v>
      </c>
      <c r="F61" s="426">
        <v>43138</v>
      </c>
      <c r="G61" s="426">
        <v>44620</v>
      </c>
      <c r="I61" s="31" t="s">
        <v>594</v>
      </c>
      <c r="J61" s="25" t="s">
        <v>43</v>
      </c>
      <c r="K61" s="424" t="s">
        <v>317</v>
      </c>
      <c r="L61" s="645" t="s">
        <v>253</v>
      </c>
      <c r="M61" s="617">
        <v>5000000000</v>
      </c>
      <c r="N61" s="426">
        <v>43138</v>
      </c>
      <c r="O61" s="888">
        <v>44651</v>
      </c>
      <c r="Q61" s="388">
        <f t="shared" si="0"/>
        <v>0</v>
      </c>
    </row>
    <row r="62" spans="1:17">
      <c r="A62" s="31" t="s">
        <v>594</v>
      </c>
      <c r="B62" s="25" t="s">
        <v>43</v>
      </c>
      <c r="C62" s="424" t="s">
        <v>317</v>
      </c>
      <c r="D62" s="645" t="s">
        <v>254</v>
      </c>
      <c r="E62" s="617">
        <v>4500000000</v>
      </c>
      <c r="F62" s="426">
        <v>43138</v>
      </c>
      <c r="G62" s="426">
        <v>44620</v>
      </c>
      <c r="I62" s="31" t="s">
        <v>594</v>
      </c>
      <c r="J62" s="25" t="s">
        <v>43</v>
      </c>
      <c r="K62" s="424" t="s">
        <v>317</v>
      </c>
      <c r="L62" s="645" t="s">
        <v>254</v>
      </c>
      <c r="M62" s="617">
        <v>4500000000</v>
      </c>
      <c r="N62" s="426">
        <v>43138</v>
      </c>
      <c r="O62" s="888">
        <v>44651</v>
      </c>
      <c r="Q62" s="388">
        <f t="shared" si="0"/>
        <v>0</v>
      </c>
    </row>
    <row r="63" spans="1:17">
      <c r="A63" s="31" t="s">
        <v>594</v>
      </c>
      <c r="B63" s="25" t="s">
        <v>43</v>
      </c>
      <c r="C63" s="424" t="s">
        <v>317</v>
      </c>
      <c r="D63" s="645" t="s">
        <v>257</v>
      </c>
      <c r="E63" s="617">
        <v>4750000000</v>
      </c>
      <c r="F63" s="426">
        <v>43138</v>
      </c>
      <c r="G63" s="426">
        <v>44620</v>
      </c>
      <c r="I63" s="31" t="s">
        <v>594</v>
      </c>
      <c r="J63" s="25" t="s">
        <v>43</v>
      </c>
      <c r="K63" s="424" t="s">
        <v>317</v>
      </c>
      <c r="L63" s="645" t="s">
        <v>257</v>
      </c>
      <c r="M63" s="617">
        <v>4750000000</v>
      </c>
      <c r="N63" s="426">
        <v>43138</v>
      </c>
      <c r="O63" s="888">
        <v>44651</v>
      </c>
      <c r="Q63" s="388">
        <f t="shared" si="0"/>
        <v>0</v>
      </c>
    </row>
    <row r="64" spans="1:17">
      <c r="A64" s="31" t="s">
        <v>594</v>
      </c>
      <c r="B64" s="25" t="s">
        <v>43</v>
      </c>
      <c r="C64" s="424" t="s">
        <v>317</v>
      </c>
      <c r="D64" s="645" t="s">
        <v>262</v>
      </c>
      <c r="E64" s="617">
        <v>5000000000</v>
      </c>
      <c r="F64" s="426">
        <v>43138</v>
      </c>
      <c r="G64" s="426">
        <v>44620</v>
      </c>
      <c r="I64" s="31" t="s">
        <v>594</v>
      </c>
      <c r="J64" s="25" t="s">
        <v>43</v>
      </c>
      <c r="K64" s="424" t="s">
        <v>317</v>
      </c>
      <c r="L64" s="645" t="s">
        <v>262</v>
      </c>
      <c r="M64" s="617">
        <v>5000000000</v>
      </c>
      <c r="N64" s="426">
        <v>43138</v>
      </c>
      <c r="O64" s="888">
        <v>44651</v>
      </c>
      <c r="Q64" s="388">
        <f t="shared" si="0"/>
        <v>0</v>
      </c>
    </row>
    <row r="65" spans="1:17">
      <c r="A65" s="643" t="s">
        <v>626</v>
      </c>
      <c r="B65" s="644" t="s">
        <v>648</v>
      </c>
      <c r="C65" s="645" t="s">
        <v>317</v>
      </c>
      <c r="D65" s="645" t="s">
        <v>254</v>
      </c>
      <c r="E65" s="620">
        <v>4280395006</v>
      </c>
      <c r="F65" s="426">
        <v>44104</v>
      </c>
      <c r="G65" s="426">
        <v>44620</v>
      </c>
      <c r="I65" s="643" t="s">
        <v>626</v>
      </c>
      <c r="J65" s="644" t="s">
        <v>648</v>
      </c>
      <c r="K65" s="645" t="s">
        <v>317</v>
      </c>
      <c r="L65" s="645" t="s">
        <v>254</v>
      </c>
      <c r="M65" s="620">
        <v>4280395006</v>
      </c>
      <c r="N65" s="426">
        <v>44104</v>
      </c>
      <c r="O65" s="888">
        <v>44651</v>
      </c>
      <c r="Q65" s="388">
        <f t="shared" si="0"/>
        <v>0</v>
      </c>
    </row>
    <row r="66" spans="1:17">
      <c r="A66" s="228" t="s">
        <v>626</v>
      </c>
      <c r="B66" s="229" t="s">
        <v>649</v>
      </c>
      <c r="C66" s="230" t="s">
        <v>317</v>
      </c>
      <c r="D66" s="808" t="s">
        <v>252</v>
      </c>
      <c r="E66" s="623">
        <v>8518656861</v>
      </c>
      <c r="F66" s="231">
        <v>44379</v>
      </c>
      <c r="G66" s="235">
        <v>44620</v>
      </c>
      <c r="I66" s="228" t="s">
        <v>626</v>
      </c>
      <c r="J66" s="229" t="s">
        <v>649</v>
      </c>
      <c r="K66" s="230" t="s">
        <v>317</v>
      </c>
      <c r="L66" s="808" t="s">
        <v>252</v>
      </c>
      <c r="M66" s="623">
        <v>8518656861</v>
      </c>
      <c r="N66" s="231">
        <v>44379</v>
      </c>
      <c r="O66" s="235">
        <v>44651</v>
      </c>
      <c r="Q66" s="388">
        <f t="shared" si="0"/>
        <v>0</v>
      </c>
    </row>
    <row r="67" spans="1:17">
      <c r="A67" s="31" t="s">
        <v>626</v>
      </c>
      <c r="B67" s="25" t="s">
        <v>649</v>
      </c>
      <c r="C67" s="424" t="s">
        <v>317</v>
      </c>
      <c r="D67" s="645" t="s">
        <v>260</v>
      </c>
      <c r="E67" s="620">
        <v>2788127929</v>
      </c>
      <c r="F67" s="426">
        <v>44379</v>
      </c>
      <c r="G67" s="426">
        <v>44620</v>
      </c>
      <c r="I67" s="31" t="s">
        <v>626</v>
      </c>
      <c r="J67" s="25" t="s">
        <v>649</v>
      </c>
      <c r="K67" s="424" t="s">
        <v>317</v>
      </c>
      <c r="L67" s="645" t="s">
        <v>260</v>
      </c>
      <c r="M67" s="620">
        <v>2788127929</v>
      </c>
      <c r="N67" s="426">
        <v>44379</v>
      </c>
      <c r="O67" s="888">
        <v>44651</v>
      </c>
      <c r="Q67" s="388">
        <f t="shared" ref="Q67:Q95" si="1">M67-E67</f>
        <v>0</v>
      </c>
    </row>
    <row r="68" spans="1:17">
      <c r="A68" s="31" t="s">
        <v>626</v>
      </c>
      <c r="B68" s="25" t="s">
        <v>437</v>
      </c>
      <c r="C68" s="424" t="s">
        <v>317</v>
      </c>
      <c r="D68" s="645" t="s">
        <v>258</v>
      </c>
      <c r="E68" s="620">
        <v>1000000000</v>
      </c>
      <c r="F68" s="426">
        <v>43381</v>
      </c>
      <c r="G68" s="426">
        <v>44620</v>
      </c>
      <c r="I68" s="31" t="s">
        <v>626</v>
      </c>
      <c r="J68" s="25" t="s">
        <v>437</v>
      </c>
      <c r="K68" s="424" t="s">
        <v>317</v>
      </c>
      <c r="L68" s="645" t="s">
        <v>258</v>
      </c>
      <c r="M68" s="620">
        <v>1000000000</v>
      </c>
      <c r="N68" s="426">
        <v>43381</v>
      </c>
      <c r="O68" s="888">
        <v>44651</v>
      </c>
      <c r="Q68" s="388">
        <f t="shared" si="1"/>
        <v>0</v>
      </c>
    </row>
    <row r="69" spans="1:17">
      <c r="A69" s="423" t="s">
        <v>626</v>
      </c>
      <c r="B69" s="590" t="s">
        <v>437</v>
      </c>
      <c r="C69" s="424" t="s">
        <v>317</v>
      </c>
      <c r="D69" s="645" t="s">
        <v>259</v>
      </c>
      <c r="E69" s="620">
        <v>1000000000</v>
      </c>
      <c r="F69" s="426">
        <v>43381</v>
      </c>
      <c r="G69" s="426">
        <v>44620</v>
      </c>
      <c r="I69" s="423" t="s">
        <v>626</v>
      </c>
      <c r="J69" s="590" t="s">
        <v>437</v>
      </c>
      <c r="K69" s="424" t="s">
        <v>317</v>
      </c>
      <c r="L69" s="645" t="s">
        <v>259</v>
      </c>
      <c r="M69" s="620">
        <v>1000000000</v>
      </c>
      <c r="N69" s="426">
        <v>43381</v>
      </c>
      <c r="O69" s="888">
        <v>44651</v>
      </c>
      <c r="Q69" s="388">
        <f t="shared" si="1"/>
        <v>0</v>
      </c>
    </row>
    <row r="70" spans="1:17">
      <c r="A70" s="31" t="s">
        <v>626</v>
      </c>
      <c r="B70" s="25" t="s">
        <v>437</v>
      </c>
      <c r="C70" s="424" t="s">
        <v>317</v>
      </c>
      <c r="D70" s="645" t="s">
        <v>253</v>
      </c>
      <c r="E70" s="620">
        <v>1000000000</v>
      </c>
      <c r="F70" s="426">
        <v>43381</v>
      </c>
      <c r="G70" s="426">
        <v>44620</v>
      </c>
      <c r="I70" s="31" t="s">
        <v>626</v>
      </c>
      <c r="J70" s="25" t="s">
        <v>437</v>
      </c>
      <c r="K70" s="424" t="s">
        <v>317</v>
      </c>
      <c r="L70" s="645" t="s">
        <v>253</v>
      </c>
      <c r="M70" s="620">
        <v>1000000000</v>
      </c>
      <c r="N70" s="426">
        <v>43381</v>
      </c>
      <c r="O70" s="888">
        <v>44651</v>
      </c>
      <c r="Q70" s="388">
        <f t="shared" si="1"/>
        <v>0</v>
      </c>
    </row>
    <row r="71" spans="1:17">
      <c r="A71" s="31" t="s">
        <v>626</v>
      </c>
      <c r="B71" s="25" t="s">
        <v>437</v>
      </c>
      <c r="C71" s="424" t="s">
        <v>317</v>
      </c>
      <c r="D71" s="645" t="s">
        <v>254</v>
      </c>
      <c r="E71" s="620">
        <v>900000000</v>
      </c>
      <c r="F71" s="426">
        <v>43381</v>
      </c>
      <c r="G71" s="426">
        <v>44620</v>
      </c>
      <c r="I71" s="31" t="s">
        <v>626</v>
      </c>
      <c r="J71" s="25" t="s">
        <v>437</v>
      </c>
      <c r="K71" s="424" t="s">
        <v>317</v>
      </c>
      <c r="L71" s="645" t="s">
        <v>254</v>
      </c>
      <c r="M71" s="620">
        <v>900000000</v>
      </c>
      <c r="N71" s="426">
        <v>43381</v>
      </c>
      <c r="O71" s="888">
        <v>44651</v>
      </c>
      <c r="Q71" s="388">
        <f t="shared" si="1"/>
        <v>0</v>
      </c>
    </row>
    <row r="72" spans="1:17">
      <c r="A72" s="31" t="s">
        <v>626</v>
      </c>
      <c r="B72" s="25" t="s">
        <v>437</v>
      </c>
      <c r="C72" s="424" t="s">
        <v>317</v>
      </c>
      <c r="D72" s="645" t="s">
        <v>257</v>
      </c>
      <c r="E72" s="620">
        <v>1000000000</v>
      </c>
      <c r="F72" s="426">
        <v>43381</v>
      </c>
      <c r="G72" s="426">
        <v>44620</v>
      </c>
      <c r="I72" s="31" t="s">
        <v>626</v>
      </c>
      <c r="J72" s="25" t="s">
        <v>437</v>
      </c>
      <c r="K72" s="424" t="s">
        <v>317</v>
      </c>
      <c r="L72" s="645" t="s">
        <v>257</v>
      </c>
      <c r="M72" s="620">
        <v>1000000000</v>
      </c>
      <c r="N72" s="426">
        <v>43381</v>
      </c>
      <c r="O72" s="888">
        <v>44651</v>
      </c>
      <c r="Q72" s="388">
        <f t="shared" si="1"/>
        <v>0</v>
      </c>
    </row>
    <row r="73" spans="1:17">
      <c r="A73" s="31" t="s">
        <v>626</v>
      </c>
      <c r="B73" s="25" t="s">
        <v>437</v>
      </c>
      <c r="C73" s="424" t="s">
        <v>317</v>
      </c>
      <c r="D73" s="645" t="s">
        <v>262</v>
      </c>
      <c r="E73" s="620">
        <v>1000000000</v>
      </c>
      <c r="F73" s="426">
        <v>43381</v>
      </c>
      <c r="G73" s="426">
        <v>44620</v>
      </c>
      <c r="I73" s="31" t="s">
        <v>626</v>
      </c>
      <c r="J73" s="25" t="s">
        <v>437</v>
      </c>
      <c r="K73" s="424" t="s">
        <v>317</v>
      </c>
      <c r="L73" s="645" t="s">
        <v>262</v>
      </c>
      <c r="M73" s="620">
        <v>1000000000</v>
      </c>
      <c r="N73" s="426">
        <v>43381</v>
      </c>
      <c r="O73" s="888">
        <v>44651</v>
      </c>
      <c r="Q73" s="388">
        <f t="shared" si="1"/>
        <v>0</v>
      </c>
    </row>
    <row r="74" spans="1:17">
      <c r="A74" s="31" t="s">
        <v>445</v>
      </c>
      <c r="B74" s="25" t="s">
        <v>650</v>
      </c>
      <c r="C74" s="424" t="s">
        <v>317</v>
      </c>
      <c r="D74" s="645" t="s">
        <v>256</v>
      </c>
      <c r="E74" s="620">
        <v>4655892943</v>
      </c>
      <c r="F74" s="426">
        <v>43235</v>
      </c>
      <c r="G74" s="426">
        <v>44620</v>
      </c>
      <c r="I74" s="31" t="s">
        <v>445</v>
      </c>
      <c r="J74" s="25" t="s">
        <v>650</v>
      </c>
      <c r="K74" s="424" t="s">
        <v>317</v>
      </c>
      <c r="L74" s="645" t="s">
        <v>256</v>
      </c>
      <c r="M74" s="620">
        <v>4655892943</v>
      </c>
      <c r="N74" s="426">
        <v>43235</v>
      </c>
      <c r="O74" s="888">
        <v>44651</v>
      </c>
      <c r="Q74" s="388">
        <f t="shared" si="1"/>
        <v>0</v>
      </c>
    </row>
    <row r="75" spans="1:17">
      <c r="A75" s="31" t="s">
        <v>445</v>
      </c>
      <c r="B75" s="25" t="s">
        <v>650</v>
      </c>
      <c r="C75" s="424" t="s">
        <v>317</v>
      </c>
      <c r="D75" s="645" t="s">
        <v>262</v>
      </c>
      <c r="E75" s="620">
        <v>5215619054</v>
      </c>
      <c r="F75" s="426">
        <v>43235</v>
      </c>
      <c r="G75" s="426">
        <v>44620</v>
      </c>
      <c r="I75" s="31" t="s">
        <v>445</v>
      </c>
      <c r="J75" s="25" t="s">
        <v>650</v>
      </c>
      <c r="K75" s="424" t="s">
        <v>317</v>
      </c>
      <c r="L75" s="645" t="s">
        <v>262</v>
      </c>
      <c r="M75" s="620">
        <v>5215619054</v>
      </c>
      <c r="N75" s="426">
        <v>43235</v>
      </c>
      <c r="O75" s="888">
        <v>44651</v>
      </c>
      <c r="Q75" s="388">
        <f t="shared" si="1"/>
        <v>0</v>
      </c>
    </row>
    <row r="76" spans="1:17">
      <c r="A76" s="31" t="s">
        <v>445</v>
      </c>
      <c r="B76" s="25" t="s">
        <v>650</v>
      </c>
      <c r="C76" s="424" t="s">
        <v>317</v>
      </c>
      <c r="D76" s="645" t="s">
        <v>254</v>
      </c>
      <c r="E76" s="620">
        <v>5465802808</v>
      </c>
      <c r="F76" s="426">
        <v>43235</v>
      </c>
      <c r="G76" s="426">
        <v>44620</v>
      </c>
      <c r="I76" s="31" t="s">
        <v>445</v>
      </c>
      <c r="J76" s="25" t="s">
        <v>650</v>
      </c>
      <c r="K76" s="424" t="s">
        <v>317</v>
      </c>
      <c r="L76" s="645" t="s">
        <v>254</v>
      </c>
      <c r="M76" s="620">
        <v>5465802808</v>
      </c>
      <c r="N76" s="426">
        <v>43235</v>
      </c>
      <c r="O76" s="888">
        <v>44651</v>
      </c>
      <c r="Q76" s="388">
        <f t="shared" si="1"/>
        <v>0</v>
      </c>
    </row>
    <row r="77" spans="1:17">
      <c r="A77" s="31" t="s">
        <v>445</v>
      </c>
      <c r="B77" s="25" t="s">
        <v>650</v>
      </c>
      <c r="C77" s="424" t="s">
        <v>317</v>
      </c>
      <c r="D77" s="645" t="s">
        <v>260</v>
      </c>
      <c r="E77" s="620">
        <v>3075055901</v>
      </c>
      <c r="F77" s="426">
        <v>43235</v>
      </c>
      <c r="G77" s="426">
        <v>44620</v>
      </c>
      <c r="I77" s="31" t="s">
        <v>445</v>
      </c>
      <c r="J77" s="25" t="s">
        <v>650</v>
      </c>
      <c r="K77" s="424" t="s">
        <v>317</v>
      </c>
      <c r="L77" s="645" t="s">
        <v>260</v>
      </c>
      <c r="M77" s="620">
        <v>3075055901</v>
      </c>
      <c r="N77" s="426">
        <v>43235</v>
      </c>
      <c r="O77" s="888">
        <v>44651</v>
      </c>
      <c r="Q77" s="388">
        <f t="shared" si="1"/>
        <v>0</v>
      </c>
    </row>
    <row r="78" spans="1:17">
      <c r="A78" s="31" t="s">
        <v>445</v>
      </c>
      <c r="B78" s="25" t="s">
        <v>650</v>
      </c>
      <c r="C78" s="424" t="s">
        <v>317</v>
      </c>
      <c r="D78" s="645" t="s">
        <v>263</v>
      </c>
      <c r="E78" s="620">
        <v>5529091054</v>
      </c>
      <c r="F78" s="426">
        <v>43235</v>
      </c>
      <c r="G78" s="426">
        <v>44620</v>
      </c>
      <c r="I78" s="31" t="s">
        <v>445</v>
      </c>
      <c r="J78" s="25" t="s">
        <v>650</v>
      </c>
      <c r="K78" s="424" t="s">
        <v>317</v>
      </c>
      <c r="L78" s="645" t="s">
        <v>263</v>
      </c>
      <c r="M78" s="620">
        <v>5529091054</v>
      </c>
      <c r="N78" s="426">
        <v>43235</v>
      </c>
      <c r="O78" s="888">
        <v>44651</v>
      </c>
      <c r="Q78" s="388">
        <f t="shared" si="1"/>
        <v>0</v>
      </c>
    </row>
    <row r="79" spans="1:17">
      <c r="A79" s="31" t="s">
        <v>440</v>
      </c>
      <c r="B79" s="380" t="s">
        <v>651</v>
      </c>
      <c r="C79" s="28" t="s">
        <v>328</v>
      </c>
      <c r="D79" s="812" t="s">
        <v>259</v>
      </c>
      <c r="E79" s="620">
        <v>6000000000</v>
      </c>
      <c r="F79" s="29">
        <v>41065</v>
      </c>
      <c r="G79" s="426">
        <v>44620</v>
      </c>
      <c r="I79" s="31" t="s">
        <v>440</v>
      </c>
      <c r="J79" s="380" t="s">
        <v>651</v>
      </c>
      <c r="K79" s="28" t="s">
        <v>328</v>
      </c>
      <c r="L79" s="812" t="s">
        <v>259</v>
      </c>
      <c r="M79" s="620">
        <v>6000000000</v>
      </c>
      <c r="N79" s="29">
        <v>41065</v>
      </c>
      <c r="O79" s="888">
        <v>44651</v>
      </c>
      <c r="Q79" s="388">
        <f t="shared" si="1"/>
        <v>0</v>
      </c>
    </row>
    <row r="80" spans="1:17">
      <c r="A80" s="31" t="s">
        <v>440</v>
      </c>
      <c r="B80" s="380" t="s">
        <v>652</v>
      </c>
      <c r="C80" s="28" t="s">
        <v>328</v>
      </c>
      <c r="D80" s="812" t="s">
        <v>259</v>
      </c>
      <c r="E80" s="620">
        <v>5000000000</v>
      </c>
      <c r="F80" s="29">
        <v>41908</v>
      </c>
      <c r="G80" s="426">
        <v>44620</v>
      </c>
      <c r="I80" s="31" t="s">
        <v>440</v>
      </c>
      <c r="J80" s="380" t="s">
        <v>652</v>
      </c>
      <c r="K80" s="28" t="s">
        <v>328</v>
      </c>
      <c r="L80" s="812" t="s">
        <v>259</v>
      </c>
      <c r="M80" s="620">
        <v>5000000000</v>
      </c>
      <c r="N80" s="29">
        <v>41908</v>
      </c>
      <c r="O80" s="888">
        <v>44651</v>
      </c>
      <c r="Q80" s="388">
        <f t="shared" si="1"/>
        <v>0</v>
      </c>
    </row>
    <row r="81" spans="1:17">
      <c r="A81" s="31" t="s">
        <v>440</v>
      </c>
      <c r="B81" s="380" t="s">
        <v>652</v>
      </c>
      <c r="C81" s="424" t="s">
        <v>328</v>
      </c>
      <c r="D81" s="645" t="s">
        <v>256</v>
      </c>
      <c r="E81" s="620">
        <v>5000000000</v>
      </c>
      <c r="F81" s="426">
        <v>41908</v>
      </c>
      <c r="G81" s="426">
        <v>44620</v>
      </c>
      <c r="I81" s="31" t="s">
        <v>440</v>
      </c>
      <c r="J81" s="380" t="s">
        <v>652</v>
      </c>
      <c r="K81" s="424" t="s">
        <v>328</v>
      </c>
      <c r="L81" s="645" t="s">
        <v>256</v>
      </c>
      <c r="M81" s="620">
        <v>5000000000</v>
      </c>
      <c r="N81" s="426">
        <v>41908</v>
      </c>
      <c r="O81" s="888">
        <v>44651</v>
      </c>
      <c r="Q81" s="388">
        <f t="shared" si="1"/>
        <v>0</v>
      </c>
    </row>
    <row r="82" spans="1:17">
      <c r="A82" s="379" t="s">
        <v>440</v>
      </c>
      <c r="B82" s="380" t="s">
        <v>438</v>
      </c>
      <c r="C82" s="424" t="s">
        <v>328</v>
      </c>
      <c r="D82" s="813" t="s">
        <v>253</v>
      </c>
      <c r="E82" s="620">
        <v>3000000000</v>
      </c>
      <c r="F82" s="493">
        <v>43389</v>
      </c>
      <c r="G82" s="426">
        <v>44620</v>
      </c>
      <c r="I82" s="379" t="s">
        <v>440</v>
      </c>
      <c r="J82" s="380" t="s">
        <v>438</v>
      </c>
      <c r="K82" s="424" t="s">
        <v>328</v>
      </c>
      <c r="L82" s="813" t="s">
        <v>253</v>
      </c>
      <c r="M82" s="620">
        <v>3000000000</v>
      </c>
      <c r="N82" s="493">
        <v>43389</v>
      </c>
      <c r="O82" s="888">
        <v>44651</v>
      </c>
      <c r="Q82" s="388">
        <f t="shared" si="1"/>
        <v>0</v>
      </c>
    </row>
    <row r="83" spans="1:17">
      <c r="A83" s="379" t="s">
        <v>440</v>
      </c>
      <c r="B83" s="380" t="s">
        <v>438</v>
      </c>
      <c r="C83" s="424" t="s">
        <v>328</v>
      </c>
      <c r="D83" s="813" t="s">
        <v>262</v>
      </c>
      <c r="E83" s="620">
        <v>3000000000</v>
      </c>
      <c r="F83" s="493">
        <v>43389</v>
      </c>
      <c r="G83" s="426">
        <v>44620</v>
      </c>
      <c r="I83" s="379" t="s">
        <v>440</v>
      </c>
      <c r="J83" s="380" t="s">
        <v>438</v>
      </c>
      <c r="K83" s="424" t="s">
        <v>328</v>
      </c>
      <c r="L83" s="813" t="s">
        <v>262</v>
      </c>
      <c r="M83" s="620">
        <v>3000000000</v>
      </c>
      <c r="N83" s="493">
        <v>43389</v>
      </c>
      <c r="O83" s="888">
        <v>44651</v>
      </c>
      <c r="Q83" s="388">
        <f t="shared" si="1"/>
        <v>0</v>
      </c>
    </row>
    <row r="84" spans="1:17">
      <c r="A84" s="379" t="s">
        <v>440</v>
      </c>
      <c r="B84" s="380" t="s">
        <v>438</v>
      </c>
      <c r="C84" s="424" t="s">
        <v>328</v>
      </c>
      <c r="D84" s="813" t="s">
        <v>254</v>
      </c>
      <c r="E84" s="620">
        <v>3000000000</v>
      </c>
      <c r="F84" s="493">
        <v>43389</v>
      </c>
      <c r="G84" s="426">
        <v>44620</v>
      </c>
      <c r="I84" s="379" t="s">
        <v>440</v>
      </c>
      <c r="J84" s="380" t="s">
        <v>438</v>
      </c>
      <c r="K84" s="424" t="s">
        <v>328</v>
      </c>
      <c r="L84" s="813" t="s">
        <v>254</v>
      </c>
      <c r="M84" s="620">
        <v>3000000000</v>
      </c>
      <c r="N84" s="493">
        <v>43389</v>
      </c>
      <c r="O84" s="888">
        <v>44651</v>
      </c>
      <c r="Q84" s="388">
        <f t="shared" si="1"/>
        <v>0</v>
      </c>
    </row>
    <row r="85" spans="1:17">
      <c r="A85" s="379" t="s">
        <v>440</v>
      </c>
      <c r="B85" s="380" t="s">
        <v>438</v>
      </c>
      <c r="C85" s="424" t="s">
        <v>328</v>
      </c>
      <c r="D85" s="813" t="s">
        <v>255</v>
      </c>
      <c r="E85" s="620">
        <v>3000000000</v>
      </c>
      <c r="F85" s="493">
        <v>43389</v>
      </c>
      <c r="G85" s="426">
        <v>44620</v>
      </c>
      <c r="I85" s="379" t="s">
        <v>440</v>
      </c>
      <c r="J85" s="380" t="s">
        <v>438</v>
      </c>
      <c r="K85" s="424" t="s">
        <v>328</v>
      </c>
      <c r="L85" s="813" t="s">
        <v>255</v>
      </c>
      <c r="M85" s="620">
        <v>3000000000</v>
      </c>
      <c r="N85" s="493">
        <v>43389</v>
      </c>
      <c r="O85" s="888">
        <v>44651</v>
      </c>
      <c r="Q85" s="388">
        <f t="shared" si="1"/>
        <v>0</v>
      </c>
    </row>
    <row r="86" spans="1:17">
      <c r="A86" s="490" t="s">
        <v>440</v>
      </c>
      <c r="B86" s="491" t="s">
        <v>653</v>
      </c>
      <c r="C86" s="230" t="s">
        <v>328</v>
      </c>
      <c r="D86" s="814" t="s">
        <v>252</v>
      </c>
      <c r="E86" s="623">
        <v>2000000000</v>
      </c>
      <c r="F86" s="492">
        <v>43914</v>
      </c>
      <c r="G86" s="235">
        <v>44620</v>
      </c>
      <c r="I86" s="490" t="s">
        <v>440</v>
      </c>
      <c r="J86" s="491" t="s">
        <v>653</v>
      </c>
      <c r="K86" s="230" t="s">
        <v>328</v>
      </c>
      <c r="L86" s="814" t="s">
        <v>252</v>
      </c>
      <c r="M86" s="623">
        <v>2000000000</v>
      </c>
      <c r="N86" s="492">
        <v>43914</v>
      </c>
      <c r="O86" s="235">
        <v>44651</v>
      </c>
      <c r="Q86" s="388">
        <f t="shared" si="1"/>
        <v>0</v>
      </c>
    </row>
    <row r="87" spans="1:17" s="500" customFormat="1">
      <c r="A87" s="379" t="s">
        <v>440</v>
      </c>
      <c r="B87" s="380" t="s">
        <v>653</v>
      </c>
      <c r="C87" s="424" t="s">
        <v>328</v>
      </c>
      <c r="D87" s="813" t="s">
        <v>254</v>
      </c>
      <c r="E87" s="620">
        <v>2000000000</v>
      </c>
      <c r="F87" s="493">
        <v>43914</v>
      </c>
      <c r="G87" s="426">
        <v>44620</v>
      </c>
      <c r="I87" s="379" t="s">
        <v>440</v>
      </c>
      <c r="J87" s="380" t="s">
        <v>653</v>
      </c>
      <c r="K87" s="424" t="s">
        <v>328</v>
      </c>
      <c r="L87" s="813" t="s">
        <v>254</v>
      </c>
      <c r="M87" s="620">
        <v>2000000000</v>
      </c>
      <c r="N87" s="493">
        <v>43914</v>
      </c>
      <c r="O87" s="888">
        <v>44651</v>
      </c>
      <c r="Q87" s="388">
        <f t="shared" si="1"/>
        <v>0</v>
      </c>
    </row>
    <row r="88" spans="1:17">
      <c r="A88" s="379" t="s">
        <v>440</v>
      </c>
      <c r="B88" s="380" t="s">
        <v>653</v>
      </c>
      <c r="C88" s="424" t="s">
        <v>328</v>
      </c>
      <c r="D88" s="813" t="s">
        <v>256</v>
      </c>
      <c r="E88" s="620">
        <v>2000000000</v>
      </c>
      <c r="F88" s="493">
        <v>43914</v>
      </c>
      <c r="G88" s="426">
        <v>44620</v>
      </c>
      <c r="I88" s="379" t="s">
        <v>440</v>
      </c>
      <c r="J88" s="380" t="s">
        <v>653</v>
      </c>
      <c r="K88" s="424" t="s">
        <v>328</v>
      </c>
      <c r="L88" s="813" t="s">
        <v>256</v>
      </c>
      <c r="M88" s="620">
        <v>2000000000</v>
      </c>
      <c r="N88" s="493">
        <v>43914</v>
      </c>
      <c r="O88" s="888">
        <v>44651</v>
      </c>
      <c r="Q88" s="388">
        <f t="shared" si="1"/>
        <v>0</v>
      </c>
    </row>
    <row r="89" spans="1:17">
      <c r="A89" s="379" t="s">
        <v>440</v>
      </c>
      <c r="B89" s="380" t="s">
        <v>653</v>
      </c>
      <c r="C89" s="424" t="s">
        <v>328</v>
      </c>
      <c r="D89" s="813" t="s">
        <v>257</v>
      </c>
      <c r="E89" s="620">
        <v>2000000000</v>
      </c>
      <c r="F89" s="493">
        <v>43914</v>
      </c>
      <c r="G89" s="426">
        <v>44620</v>
      </c>
      <c r="I89" s="379" t="s">
        <v>440</v>
      </c>
      <c r="J89" s="380" t="s">
        <v>653</v>
      </c>
      <c r="K89" s="424" t="s">
        <v>328</v>
      </c>
      <c r="L89" s="813" t="s">
        <v>257</v>
      </c>
      <c r="M89" s="620">
        <v>2000000000</v>
      </c>
      <c r="N89" s="493">
        <v>43914</v>
      </c>
      <c r="O89" s="888">
        <v>44651</v>
      </c>
      <c r="Q89" s="388">
        <f t="shared" si="1"/>
        <v>0</v>
      </c>
    </row>
    <row r="90" spans="1:17">
      <c r="A90" s="379" t="s">
        <v>440</v>
      </c>
      <c r="B90" s="380" t="s">
        <v>653</v>
      </c>
      <c r="C90" s="424" t="s">
        <v>328</v>
      </c>
      <c r="D90" s="813" t="s">
        <v>255</v>
      </c>
      <c r="E90" s="620">
        <v>2000000000</v>
      </c>
      <c r="F90" s="493">
        <v>43914</v>
      </c>
      <c r="G90" s="426">
        <v>44620</v>
      </c>
      <c r="I90" s="379" t="s">
        <v>440</v>
      </c>
      <c r="J90" s="380" t="s">
        <v>653</v>
      </c>
      <c r="K90" s="424" t="s">
        <v>328</v>
      </c>
      <c r="L90" s="813" t="s">
        <v>255</v>
      </c>
      <c r="M90" s="620">
        <v>2000000000</v>
      </c>
      <c r="N90" s="493">
        <v>43914</v>
      </c>
      <c r="O90" s="888">
        <v>44651</v>
      </c>
      <c r="Q90" s="388">
        <f t="shared" si="1"/>
        <v>0</v>
      </c>
    </row>
    <row r="91" spans="1:17">
      <c r="A91" s="379" t="s">
        <v>440</v>
      </c>
      <c r="B91" s="380" t="s">
        <v>653</v>
      </c>
      <c r="C91" s="424" t="s">
        <v>328</v>
      </c>
      <c r="D91" s="813" t="s">
        <v>253</v>
      </c>
      <c r="E91" s="620">
        <v>2000000000</v>
      </c>
      <c r="F91" s="493">
        <v>43914</v>
      </c>
      <c r="G91" s="426">
        <v>44620</v>
      </c>
      <c r="I91" s="379" t="s">
        <v>440</v>
      </c>
      <c r="J91" s="380" t="s">
        <v>653</v>
      </c>
      <c r="K91" s="424" t="s">
        <v>328</v>
      </c>
      <c r="L91" s="813" t="s">
        <v>253</v>
      </c>
      <c r="M91" s="620">
        <v>2000000000</v>
      </c>
      <c r="N91" s="493">
        <v>43914</v>
      </c>
      <c r="O91" s="888">
        <v>44651</v>
      </c>
      <c r="Q91" s="388">
        <f t="shared" si="1"/>
        <v>0</v>
      </c>
    </row>
    <row r="92" spans="1:17">
      <c r="A92" s="379" t="s">
        <v>440</v>
      </c>
      <c r="B92" s="380" t="s">
        <v>491</v>
      </c>
      <c r="C92" s="424" t="s">
        <v>317</v>
      </c>
      <c r="D92" s="645" t="s">
        <v>259</v>
      </c>
      <c r="E92" s="620">
        <v>5000000000</v>
      </c>
      <c r="F92" s="493">
        <v>43868</v>
      </c>
      <c r="G92" s="426">
        <v>44620</v>
      </c>
      <c r="I92" s="379" t="s">
        <v>440</v>
      </c>
      <c r="J92" s="380" t="s">
        <v>491</v>
      </c>
      <c r="K92" s="424" t="s">
        <v>317</v>
      </c>
      <c r="L92" s="645" t="s">
        <v>259</v>
      </c>
      <c r="M92" s="620">
        <v>5000000000</v>
      </c>
      <c r="N92" s="493">
        <v>43868</v>
      </c>
      <c r="O92" s="888">
        <v>44651</v>
      </c>
      <c r="Q92" s="388">
        <f t="shared" si="1"/>
        <v>0</v>
      </c>
    </row>
    <row r="93" spans="1:17">
      <c r="A93" s="379" t="s">
        <v>440</v>
      </c>
      <c r="B93" s="380" t="s">
        <v>491</v>
      </c>
      <c r="C93" s="424" t="s">
        <v>317</v>
      </c>
      <c r="D93" s="645" t="s">
        <v>254</v>
      </c>
      <c r="E93" s="620">
        <v>5000000000</v>
      </c>
      <c r="F93" s="493">
        <v>43868</v>
      </c>
      <c r="G93" s="426">
        <v>44620</v>
      </c>
      <c r="I93" s="379" t="s">
        <v>440</v>
      </c>
      <c r="J93" s="380" t="s">
        <v>491</v>
      </c>
      <c r="K93" s="424" t="s">
        <v>317</v>
      </c>
      <c r="L93" s="645" t="s">
        <v>254</v>
      </c>
      <c r="M93" s="620">
        <v>5000000000</v>
      </c>
      <c r="N93" s="493">
        <v>43868</v>
      </c>
      <c r="O93" s="888">
        <v>44651</v>
      </c>
      <c r="Q93" s="388">
        <f t="shared" si="1"/>
        <v>0</v>
      </c>
    </row>
    <row r="94" spans="1:17">
      <c r="A94" s="228" t="s">
        <v>440</v>
      </c>
      <c r="B94" s="229" t="s">
        <v>491</v>
      </c>
      <c r="C94" s="230" t="s">
        <v>317</v>
      </c>
      <c r="D94" s="811" t="s">
        <v>252</v>
      </c>
      <c r="E94" s="623">
        <v>5000000000</v>
      </c>
      <c r="F94" s="231">
        <v>43868</v>
      </c>
      <c r="G94" s="235">
        <v>44620</v>
      </c>
      <c r="I94" s="228" t="s">
        <v>440</v>
      </c>
      <c r="J94" s="229" t="s">
        <v>491</v>
      </c>
      <c r="K94" s="230" t="s">
        <v>317</v>
      </c>
      <c r="L94" s="811" t="s">
        <v>252</v>
      </c>
      <c r="M94" s="623">
        <v>5000000000</v>
      </c>
      <c r="N94" s="231">
        <v>43868</v>
      </c>
      <c r="O94" s="235">
        <v>44651</v>
      </c>
      <c r="Q94" s="388">
        <f t="shared" si="1"/>
        <v>0</v>
      </c>
    </row>
    <row r="95" spans="1:17" ht="17.25" thickBot="1">
      <c r="A95" s="32" t="s">
        <v>440</v>
      </c>
      <c r="B95" s="33" t="s">
        <v>491</v>
      </c>
      <c r="C95" s="494" t="s">
        <v>317</v>
      </c>
      <c r="D95" s="815" t="s">
        <v>255</v>
      </c>
      <c r="E95" s="634">
        <v>4000000000</v>
      </c>
      <c r="F95" s="495">
        <v>43868</v>
      </c>
      <c r="G95" s="426">
        <v>44620</v>
      </c>
      <c r="I95" s="32" t="s">
        <v>440</v>
      </c>
      <c r="J95" s="33" t="s">
        <v>491</v>
      </c>
      <c r="K95" s="494" t="s">
        <v>317</v>
      </c>
      <c r="L95" s="815" t="s">
        <v>255</v>
      </c>
      <c r="M95" s="890">
        <v>4000000000</v>
      </c>
      <c r="N95" s="495">
        <v>43868</v>
      </c>
      <c r="O95" s="888">
        <v>44651</v>
      </c>
      <c r="Q95" s="388">
        <f t="shared" si="1"/>
        <v>0</v>
      </c>
    </row>
    <row r="96" spans="1:17" ht="17.25" thickBot="1">
      <c r="E96" s="227">
        <f>SUM(E3:E95)</f>
        <v>597704507594</v>
      </c>
      <c r="M96" s="227">
        <f>SUM(M3:M95)</f>
        <v>597704507594</v>
      </c>
      <c r="Q96" s="227">
        <f>M96-E96</f>
        <v>0</v>
      </c>
    </row>
    <row r="97" spans="1:17">
      <c r="M97" s="626"/>
      <c r="N97" s="626"/>
      <c r="Q97" s="225"/>
    </row>
    <row r="98" spans="1:17">
      <c r="M98" s="626"/>
      <c r="N98" s="626"/>
      <c r="O98" s="626"/>
      <c r="Q98" s="226"/>
    </row>
    <row r="99" spans="1:17">
      <c r="M99" s="626"/>
      <c r="N99" s="626"/>
      <c r="O99" s="626"/>
      <c r="Q99" s="387"/>
    </row>
    <row r="100" spans="1:17">
      <c r="M100" s="626"/>
      <c r="N100" s="626"/>
      <c r="O100" s="626"/>
      <c r="Q100" s="387"/>
    </row>
    <row r="101" spans="1:17">
      <c r="J101" s="27"/>
      <c r="M101" s="626"/>
      <c r="N101" s="626"/>
      <c r="O101" s="626"/>
      <c r="Q101" s="387"/>
    </row>
    <row r="102" spans="1:17">
      <c r="J102" s="27"/>
      <c r="M102" s="626"/>
      <c r="N102" s="626"/>
      <c r="O102" s="626"/>
      <c r="Q102" s="425"/>
    </row>
    <row r="103" spans="1:17">
      <c r="J103" s="27"/>
      <c r="M103" s="626"/>
      <c r="N103" s="626"/>
      <c r="O103" s="626"/>
      <c r="Q103" s="388"/>
    </row>
    <row r="104" spans="1:17">
      <c r="J104" s="27"/>
      <c r="N104" s="626"/>
      <c r="O104" s="626"/>
      <c r="Q104" s="388"/>
    </row>
    <row r="105" spans="1:17">
      <c r="J105" s="27"/>
      <c r="M105" s="626"/>
      <c r="N105" s="626"/>
      <c r="O105" s="626"/>
      <c r="Q105" s="388"/>
    </row>
    <row r="106" spans="1:17">
      <c r="A106"/>
      <c r="B106"/>
      <c r="C106"/>
      <c r="D106"/>
      <c r="E106"/>
      <c r="F106"/>
      <c r="G106"/>
      <c r="J106" s="27"/>
      <c r="M106" s="626"/>
      <c r="N106" s="626"/>
      <c r="O106" s="626"/>
      <c r="Q106" s="388"/>
    </row>
    <row r="107" spans="1:17">
      <c r="A107"/>
      <c r="B107"/>
      <c r="C107"/>
      <c r="D107"/>
      <c r="E107"/>
      <c r="F107"/>
      <c r="G107"/>
      <c r="J107" s="27"/>
      <c r="M107" s="626"/>
      <c r="N107" s="626"/>
      <c r="O107" s="626"/>
      <c r="Q107" s="388"/>
    </row>
    <row r="108" spans="1:17">
      <c r="A108"/>
      <c r="B108"/>
      <c r="C108"/>
      <c r="D108"/>
      <c r="E108"/>
      <c r="F108"/>
      <c r="G108"/>
      <c r="J108" s="27"/>
      <c r="M108" s="626"/>
      <c r="N108" s="626"/>
      <c r="O108" s="626"/>
      <c r="Q108" s="387"/>
    </row>
    <row r="109" spans="1:17">
      <c r="A109"/>
      <c r="B109"/>
      <c r="C109"/>
      <c r="D109"/>
      <c r="E109"/>
      <c r="F109"/>
      <c r="G109"/>
      <c r="J109" s="27"/>
      <c r="M109" s="626"/>
      <c r="N109" s="626"/>
      <c r="O109" s="626"/>
      <c r="Q109" s="388"/>
    </row>
    <row r="110" spans="1:17">
      <c r="A110"/>
      <c r="B110"/>
      <c r="C110"/>
      <c r="D110"/>
      <c r="E110"/>
      <c r="F110"/>
      <c r="G110"/>
      <c r="J110" s="27"/>
      <c r="M110" s="626"/>
      <c r="N110" s="626"/>
      <c r="O110" s="626"/>
      <c r="Q110" s="388"/>
    </row>
    <row r="111" spans="1:17">
      <c r="A111"/>
      <c r="B111"/>
      <c r="C111"/>
      <c r="D111"/>
      <c r="E111"/>
      <c r="F111"/>
      <c r="G111"/>
      <c r="J111" s="27"/>
      <c r="M111" s="626"/>
      <c r="N111" s="626"/>
      <c r="O111" s="626"/>
      <c r="Q111" s="388"/>
    </row>
    <row r="112" spans="1:17">
      <c r="A112"/>
      <c r="B112"/>
      <c r="C112"/>
      <c r="D112"/>
      <c r="E112"/>
      <c r="F112"/>
      <c r="G112"/>
      <c r="J112" s="27"/>
      <c r="M112" s="626"/>
      <c r="N112" s="626"/>
      <c r="O112" s="626"/>
      <c r="Q112" s="388"/>
    </row>
    <row r="113" spans="10:15">
      <c r="J113" s="27"/>
      <c r="M113" s="626"/>
      <c r="N113" s="626"/>
      <c r="O113" s="626"/>
    </row>
    <row r="114" spans="10:15">
      <c r="J114" s="27"/>
      <c r="M114" s="626"/>
      <c r="N114" s="626"/>
      <c r="O114" s="626"/>
    </row>
    <row r="115" spans="10:15">
      <c r="J115" s="27"/>
      <c r="M115" s="626"/>
      <c r="N115" s="626"/>
      <c r="O115" s="626"/>
    </row>
    <row r="116" spans="10:15">
      <c r="J116" s="27"/>
      <c r="M116" s="626"/>
      <c r="N116" s="626"/>
      <c r="O116" s="626"/>
    </row>
    <row r="117" spans="10:15">
      <c r="J117" s="27"/>
      <c r="M117" s="626"/>
      <c r="N117" s="626"/>
      <c r="O117" s="626"/>
    </row>
    <row r="118" spans="10:15">
      <c r="J118" s="27"/>
      <c r="M118" s="626"/>
      <c r="N118" s="626"/>
      <c r="O118" s="626"/>
    </row>
    <row r="119" spans="10:15">
      <c r="J119" s="27"/>
      <c r="M119" s="626"/>
      <c r="N119" s="626"/>
      <c r="O119" s="626"/>
    </row>
    <row r="120" spans="10:15">
      <c r="J120" s="27"/>
      <c r="M120" s="626"/>
      <c r="N120" s="626"/>
      <c r="O120" s="626"/>
    </row>
    <row r="121" spans="10:15">
      <c r="J121" s="27"/>
      <c r="M121" s="626"/>
      <c r="N121" s="626"/>
      <c r="O121" s="626"/>
    </row>
    <row r="122" spans="10:15">
      <c r="J122" s="27"/>
      <c r="M122" s="626" t="s">
        <v>503</v>
      </c>
      <c r="N122" s="626"/>
      <c r="O122" s="626"/>
    </row>
    <row r="123" spans="10:15">
      <c r="J123" s="27"/>
      <c r="M123" s="626" t="s">
        <v>503</v>
      </c>
      <c r="N123" s="626"/>
      <c r="O123" s="626"/>
    </row>
    <row r="124" spans="10:15">
      <c r="J124" s="27"/>
      <c r="M124" s="626"/>
      <c r="N124" s="626"/>
      <c r="O124" s="626"/>
    </row>
    <row r="125" spans="10:15">
      <c r="J125" s="27"/>
      <c r="M125" s="626"/>
      <c r="N125" s="626"/>
      <c r="O125" s="626"/>
    </row>
    <row r="126" spans="10:15">
      <c r="J126" s="27"/>
      <c r="M126" s="626"/>
      <c r="N126" s="626"/>
      <c r="O126" s="626"/>
    </row>
    <row r="127" spans="10:15">
      <c r="J127" s="27"/>
      <c r="M127" s="626"/>
      <c r="N127" s="626"/>
      <c r="O127" s="626"/>
    </row>
    <row r="128" spans="10:15">
      <c r="J128" s="27"/>
      <c r="M128" s="626"/>
      <c r="N128" s="626"/>
      <c r="O128" s="626"/>
    </row>
    <row r="129" spans="10:15">
      <c r="J129" s="27"/>
      <c r="M129" s="626"/>
      <c r="N129" s="626"/>
      <c r="O129" s="626"/>
    </row>
    <row r="130" spans="10:15">
      <c r="J130" s="27"/>
      <c r="M130" s="626"/>
      <c r="N130" s="626"/>
      <c r="O130" s="626"/>
    </row>
    <row r="131" spans="10:15">
      <c r="J131" s="27"/>
      <c r="M131" s="626"/>
      <c r="N131" s="626"/>
    </row>
    <row r="132" spans="10:15">
      <c r="J132" s="27"/>
      <c r="M132" s="626"/>
      <c r="N132" s="626"/>
    </row>
    <row r="133" spans="10:15">
      <c r="J133" s="27"/>
      <c r="M133" s="626"/>
      <c r="N133" s="626"/>
    </row>
    <row r="134" spans="10:15">
      <c r="J134" s="27"/>
      <c r="M134" s="626"/>
    </row>
    <row r="135" spans="10:15">
      <c r="J135" s="27"/>
      <c r="M135" s="62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abSelected="1" workbookViewId="0">
      <selection activeCell="S130" sqref="S130"/>
    </sheetView>
  </sheetViews>
  <sheetFormatPr defaultRowHeight="16.5"/>
  <cols>
    <col min="1" max="1" width="10.625" style="536" customWidth="1"/>
    <col min="2" max="2" width="48.875" style="537" customWidth="1"/>
    <col min="3" max="4" width="15.625" style="538" customWidth="1"/>
    <col min="5" max="5" width="15.625" style="536" customWidth="1"/>
    <col min="6" max="6" width="20.625" style="536" customWidth="1"/>
    <col min="7" max="7" width="18.125" style="539" customWidth="1"/>
    <col min="8" max="8" width="12.75" style="536" bestFit="1" customWidth="1"/>
    <col min="9" max="9" width="10.625" style="536" customWidth="1"/>
    <col min="10" max="10" width="9" style="507"/>
    <col min="11" max="11" width="7" style="52" customWidth="1"/>
    <col min="12" max="12" width="39.375" style="262" customWidth="1"/>
    <col min="13" max="13" width="11.75" style="42" customWidth="1"/>
    <col min="14" max="14" width="15.625" style="42" customWidth="1"/>
    <col min="15" max="15" width="17" style="52" customWidth="1"/>
    <col min="16" max="16" width="17" style="468" customWidth="1"/>
    <col min="17" max="17" width="18.125" style="469" customWidth="1"/>
    <col min="18" max="18" width="12.75" style="536" bestFit="1" customWidth="1"/>
    <col min="19" max="19" width="10.625" style="536" customWidth="1"/>
    <col min="20" max="20" width="9" style="507"/>
    <col min="21" max="21" width="18.125" style="540" customWidth="1"/>
    <col min="22" max="22" width="12.375" style="509" bestFit="1" customWidth="1"/>
    <col min="23" max="16384" width="9" style="507"/>
  </cols>
  <sheetData>
    <row r="1" spans="1:21">
      <c r="A1" s="502" t="s">
        <v>35</v>
      </c>
      <c r="B1" s="503" t="s">
        <v>28</v>
      </c>
      <c r="C1" s="504" t="s">
        <v>36</v>
      </c>
      <c r="D1" s="504"/>
      <c r="E1" s="504" t="s">
        <v>36</v>
      </c>
      <c r="F1" s="504" t="s">
        <v>436</v>
      </c>
      <c r="G1" s="505" t="s">
        <v>38</v>
      </c>
      <c r="H1" s="504"/>
      <c r="I1" s="506"/>
      <c r="K1" s="253" t="s">
        <v>35</v>
      </c>
      <c r="L1" s="260" t="s">
        <v>28</v>
      </c>
      <c r="M1" s="254" t="s">
        <v>36</v>
      </c>
      <c r="N1" s="254"/>
      <c r="O1" s="254" t="s">
        <v>36</v>
      </c>
      <c r="P1" s="464" t="s">
        <v>436</v>
      </c>
      <c r="Q1" s="465" t="s">
        <v>38</v>
      </c>
      <c r="R1" s="504"/>
      <c r="S1" s="506"/>
      <c r="U1" s="508"/>
    </row>
    <row r="2" spans="1:21" ht="17.25" thickBot="1">
      <c r="A2" s="510" t="s">
        <v>29</v>
      </c>
      <c r="B2" s="511" t="s">
        <v>0</v>
      </c>
      <c r="C2" s="512" t="s">
        <v>195</v>
      </c>
      <c r="D2" s="512" t="s">
        <v>194</v>
      </c>
      <c r="E2" s="512" t="s">
        <v>1</v>
      </c>
      <c r="F2" s="512" t="s">
        <v>196</v>
      </c>
      <c r="G2" s="513" t="s">
        <v>2</v>
      </c>
      <c r="H2" s="512" t="s">
        <v>5</v>
      </c>
      <c r="I2" s="514" t="s">
        <v>6</v>
      </c>
      <c r="K2" s="256" t="s">
        <v>29</v>
      </c>
      <c r="L2" s="261" t="s">
        <v>0</v>
      </c>
      <c r="M2" s="257" t="s">
        <v>195</v>
      </c>
      <c r="N2" s="257" t="s">
        <v>194</v>
      </c>
      <c r="O2" s="257" t="s">
        <v>1</v>
      </c>
      <c r="P2" s="466" t="s">
        <v>196</v>
      </c>
      <c r="Q2" s="607" t="s">
        <v>2</v>
      </c>
      <c r="R2" s="512" t="s">
        <v>691</v>
      </c>
      <c r="S2" s="514" t="s">
        <v>692</v>
      </c>
      <c r="U2" s="515" t="s">
        <v>475</v>
      </c>
    </row>
    <row r="3" spans="1:21">
      <c r="A3" s="516" t="s">
        <v>523</v>
      </c>
      <c r="B3" s="517" t="s">
        <v>597</v>
      </c>
      <c r="C3" s="518" t="s">
        <v>319</v>
      </c>
      <c r="D3" s="518" t="s">
        <v>596</v>
      </c>
      <c r="E3" s="518" t="s">
        <v>311</v>
      </c>
      <c r="F3" s="518" t="s">
        <v>287</v>
      </c>
      <c r="G3" s="639">
        <v>907613021</v>
      </c>
      <c r="H3" s="519">
        <v>44354</v>
      </c>
      <c r="I3" s="520">
        <v>44620</v>
      </c>
      <c r="K3" s="516" t="s">
        <v>7</v>
      </c>
      <c r="L3" s="660" t="s">
        <v>533</v>
      </c>
      <c r="M3" s="518" t="s">
        <v>320</v>
      </c>
      <c r="N3" s="518" t="s">
        <v>265</v>
      </c>
      <c r="O3" s="518" t="s">
        <v>312</v>
      </c>
      <c r="P3" s="518" t="s">
        <v>287</v>
      </c>
      <c r="Q3" s="639">
        <v>907613021</v>
      </c>
      <c r="R3" s="519">
        <v>44354</v>
      </c>
      <c r="S3" s="520">
        <v>44651</v>
      </c>
      <c r="U3" s="501">
        <f>Q3-G3</f>
        <v>0</v>
      </c>
    </row>
    <row r="4" spans="1:21">
      <c r="A4" s="521" t="s">
        <v>523</v>
      </c>
      <c r="B4" s="496" t="s">
        <v>597</v>
      </c>
      <c r="C4" s="522" t="s">
        <v>319</v>
      </c>
      <c r="D4" s="497" t="s">
        <v>596</v>
      </c>
      <c r="E4" s="522" t="s">
        <v>311</v>
      </c>
      <c r="F4" s="497" t="s">
        <v>288</v>
      </c>
      <c r="G4" s="639">
        <v>851737838</v>
      </c>
      <c r="H4" s="498">
        <v>44354</v>
      </c>
      <c r="I4" s="499">
        <v>44620</v>
      </c>
      <c r="K4" s="521" t="s">
        <v>7</v>
      </c>
      <c r="L4" s="661" t="s">
        <v>533</v>
      </c>
      <c r="M4" s="522" t="s">
        <v>320</v>
      </c>
      <c r="N4" s="497" t="s">
        <v>265</v>
      </c>
      <c r="O4" s="522" t="s">
        <v>312</v>
      </c>
      <c r="P4" s="497" t="s">
        <v>288</v>
      </c>
      <c r="Q4" s="639">
        <v>851737838</v>
      </c>
      <c r="R4" s="498">
        <v>44354</v>
      </c>
      <c r="S4" s="499">
        <v>44651</v>
      </c>
      <c r="U4" s="501">
        <f t="shared" ref="U4:U67" si="0">Q4-G4</f>
        <v>0</v>
      </c>
    </row>
    <row r="5" spans="1:21">
      <c r="A5" s="521" t="s">
        <v>523</v>
      </c>
      <c r="B5" s="496" t="s">
        <v>685</v>
      </c>
      <c r="C5" s="522" t="s">
        <v>319</v>
      </c>
      <c r="D5" s="497" t="s">
        <v>266</v>
      </c>
      <c r="E5" s="522" t="s">
        <v>311</v>
      </c>
      <c r="F5" s="497" t="s">
        <v>289</v>
      </c>
      <c r="G5" s="639">
        <v>1708967886</v>
      </c>
      <c r="H5" s="498">
        <v>44567</v>
      </c>
      <c r="I5" s="499">
        <v>44620</v>
      </c>
      <c r="K5" s="521" t="s">
        <v>7</v>
      </c>
      <c r="L5" s="661" t="s">
        <v>677</v>
      </c>
      <c r="M5" s="522" t="s">
        <v>320</v>
      </c>
      <c r="N5" s="497" t="s">
        <v>267</v>
      </c>
      <c r="O5" s="522" t="s">
        <v>312</v>
      </c>
      <c r="P5" s="497" t="s">
        <v>289</v>
      </c>
      <c r="Q5" s="639">
        <v>1858967886</v>
      </c>
      <c r="R5" s="498">
        <v>44567</v>
      </c>
      <c r="S5" s="499">
        <v>44651</v>
      </c>
      <c r="U5" s="501">
        <f>Q5-G5</f>
        <v>150000000</v>
      </c>
    </row>
    <row r="6" spans="1:21">
      <c r="A6" s="521" t="s">
        <v>523</v>
      </c>
      <c r="B6" s="496" t="s">
        <v>687</v>
      </c>
      <c r="C6" s="522" t="s">
        <v>319</v>
      </c>
      <c r="D6" s="497" t="s">
        <v>266</v>
      </c>
      <c r="E6" s="497" t="s">
        <v>313</v>
      </c>
      <c r="F6" s="497" t="s">
        <v>197</v>
      </c>
      <c r="G6" s="639">
        <v>1734805538</v>
      </c>
      <c r="H6" s="498">
        <v>44598</v>
      </c>
      <c r="I6" s="499">
        <v>44620</v>
      </c>
      <c r="K6" s="521" t="s">
        <v>7</v>
      </c>
      <c r="L6" s="661" t="s">
        <v>680</v>
      </c>
      <c r="M6" s="522" t="s">
        <v>320</v>
      </c>
      <c r="N6" s="497" t="s">
        <v>267</v>
      </c>
      <c r="O6" s="497" t="s">
        <v>314</v>
      </c>
      <c r="P6" s="497" t="s">
        <v>290</v>
      </c>
      <c r="Q6" s="642">
        <v>1734805538</v>
      </c>
      <c r="R6" s="498">
        <v>44598</v>
      </c>
      <c r="S6" s="499">
        <v>44651</v>
      </c>
      <c r="U6" s="501">
        <f t="shared" si="0"/>
        <v>0</v>
      </c>
    </row>
    <row r="7" spans="1:21">
      <c r="A7" s="521" t="s">
        <v>523</v>
      </c>
      <c r="B7" s="496" t="s">
        <v>687</v>
      </c>
      <c r="C7" s="522" t="s">
        <v>319</v>
      </c>
      <c r="D7" s="497" t="s">
        <v>266</v>
      </c>
      <c r="E7" s="497" t="s">
        <v>313</v>
      </c>
      <c r="F7" s="497" t="s">
        <v>203</v>
      </c>
      <c r="G7" s="642">
        <v>1485120883</v>
      </c>
      <c r="H7" s="498">
        <v>44598</v>
      </c>
      <c r="I7" s="499">
        <v>44620</v>
      </c>
      <c r="K7" s="521" t="s">
        <v>7</v>
      </c>
      <c r="L7" s="661" t="s">
        <v>680</v>
      </c>
      <c r="M7" s="522" t="s">
        <v>320</v>
      </c>
      <c r="N7" s="497" t="s">
        <v>267</v>
      </c>
      <c r="O7" s="497" t="s">
        <v>314</v>
      </c>
      <c r="P7" s="497" t="s">
        <v>291</v>
      </c>
      <c r="Q7" s="642">
        <v>1485120883</v>
      </c>
      <c r="R7" s="498">
        <v>44598</v>
      </c>
      <c r="S7" s="499">
        <v>44651</v>
      </c>
      <c r="U7" s="501">
        <f t="shared" si="0"/>
        <v>0</v>
      </c>
    </row>
    <row r="8" spans="1:21">
      <c r="A8" s="521" t="s">
        <v>523</v>
      </c>
      <c r="B8" s="496" t="s">
        <v>354</v>
      </c>
      <c r="C8" s="497" t="s">
        <v>598</v>
      </c>
      <c r="D8" s="497" t="s">
        <v>596</v>
      </c>
      <c r="E8" s="497" t="s">
        <v>313</v>
      </c>
      <c r="F8" s="567" t="s">
        <v>292</v>
      </c>
      <c r="G8" s="593">
        <v>602621073</v>
      </c>
      <c r="H8" s="498">
        <v>43056</v>
      </c>
      <c r="I8" s="568">
        <v>44620</v>
      </c>
      <c r="K8" s="521" t="s">
        <v>7</v>
      </c>
      <c r="L8" s="661" t="s">
        <v>354</v>
      </c>
      <c r="M8" s="497" t="s">
        <v>321</v>
      </c>
      <c r="N8" s="497" t="s">
        <v>265</v>
      </c>
      <c r="O8" s="497" t="s">
        <v>314</v>
      </c>
      <c r="P8" s="567" t="s">
        <v>292</v>
      </c>
      <c r="Q8" s="593">
        <v>602621073</v>
      </c>
      <c r="R8" s="498">
        <v>43056</v>
      </c>
      <c r="S8" s="568">
        <v>44651</v>
      </c>
      <c r="U8" s="501">
        <f t="shared" si="0"/>
        <v>0</v>
      </c>
    </row>
    <row r="9" spans="1:21">
      <c r="A9" s="521" t="s">
        <v>523</v>
      </c>
      <c r="B9" s="496" t="s">
        <v>355</v>
      </c>
      <c r="C9" s="522" t="s">
        <v>319</v>
      </c>
      <c r="D9" s="497" t="s">
        <v>599</v>
      </c>
      <c r="E9" s="497" t="s">
        <v>313</v>
      </c>
      <c r="F9" s="567" t="s">
        <v>290</v>
      </c>
      <c r="G9" s="593">
        <v>735489288</v>
      </c>
      <c r="H9" s="498">
        <v>43073</v>
      </c>
      <c r="I9" s="568">
        <v>44620</v>
      </c>
      <c r="K9" s="521" t="s">
        <v>7</v>
      </c>
      <c r="L9" s="661" t="s">
        <v>355</v>
      </c>
      <c r="M9" s="522" t="s">
        <v>320</v>
      </c>
      <c r="N9" s="497" t="s">
        <v>268</v>
      </c>
      <c r="O9" s="497" t="s">
        <v>314</v>
      </c>
      <c r="P9" s="567" t="s">
        <v>290</v>
      </c>
      <c r="Q9" s="593">
        <v>785489288</v>
      </c>
      <c r="R9" s="498">
        <v>43073</v>
      </c>
      <c r="S9" s="568">
        <v>44651</v>
      </c>
      <c r="U9" s="501">
        <f t="shared" si="0"/>
        <v>50000000</v>
      </c>
    </row>
    <row r="10" spans="1:21">
      <c r="A10" s="521" t="s">
        <v>523</v>
      </c>
      <c r="B10" s="496" t="s">
        <v>355</v>
      </c>
      <c r="C10" s="522" t="s">
        <v>319</v>
      </c>
      <c r="D10" s="497" t="s">
        <v>599</v>
      </c>
      <c r="E10" s="497" t="s">
        <v>313</v>
      </c>
      <c r="F10" s="567" t="s">
        <v>293</v>
      </c>
      <c r="G10" s="593">
        <v>928826441</v>
      </c>
      <c r="H10" s="498">
        <v>43073</v>
      </c>
      <c r="I10" s="568">
        <v>44620</v>
      </c>
      <c r="K10" s="521" t="s">
        <v>7</v>
      </c>
      <c r="L10" s="661" t="s">
        <v>355</v>
      </c>
      <c r="M10" s="522" t="s">
        <v>320</v>
      </c>
      <c r="N10" s="497" t="s">
        <v>268</v>
      </c>
      <c r="O10" s="497" t="s">
        <v>314</v>
      </c>
      <c r="P10" s="567" t="s">
        <v>293</v>
      </c>
      <c r="Q10" s="593">
        <v>1028826441</v>
      </c>
      <c r="R10" s="498">
        <v>43073</v>
      </c>
      <c r="S10" s="568">
        <v>44651</v>
      </c>
      <c r="U10" s="501">
        <f t="shared" si="0"/>
        <v>100000000</v>
      </c>
    </row>
    <row r="11" spans="1:21">
      <c r="A11" s="521" t="s">
        <v>523</v>
      </c>
      <c r="B11" s="496" t="s">
        <v>600</v>
      </c>
      <c r="C11" s="497" t="s">
        <v>601</v>
      </c>
      <c r="D11" s="497" t="s">
        <v>596</v>
      </c>
      <c r="E11" s="497" t="s">
        <v>313</v>
      </c>
      <c r="F11" s="567" t="s">
        <v>294</v>
      </c>
      <c r="G11" s="593">
        <v>657229489</v>
      </c>
      <c r="H11" s="498">
        <v>43339</v>
      </c>
      <c r="I11" s="568">
        <v>44620</v>
      </c>
      <c r="K11" s="521" t="s">
        <v>7</v>
      </c>
      <c r="L11" s="661" t="s">
        <v>535</v>
      </c>
      <c r="M11" s="497" t="s">
        <v>322</v>
      </c>
      <c r="N11" s="497" t="s">
        <v>265</v>
      </c>
      <c r="O11" s="497" t="s">
        <v>314</v>
      </c>
      <c r="P11" s="567" t="s">
        <v>294</v>
      </c>
      <c r="Q11" s="593">
        <v>657229489</v>
      </c>
      <c r="R11" s="498">
        <v>43339</v>
      </c>
      <c r="S11" s="568">
        <v>44651</v>
      </c>
      <c r="U11" s="501">
        <f t="shared" si="0"/>
        <v>0</v>
      </c>
    </row>
    <row r="12" spans="1:21">
      <c r="A12" s="521" t="s">
        <v>523</v>
      </c>
      <c r="B12" s="496" t="s">
        <v>602</v>
      </c>
      <c r="C12" s="522" t="s">
        <v>319</v>
      </c>
      <c r="D12" s="497" t="s">
        <v>599</v>
      </c>
      <c r="E12" s="497" t="s">
        <v>313</v>
      </c>
      <c r="F12" s="567" t="s">
        <v>293</v>
      </c>
      <c r="G12" s="593">
        <v>934565605</v>
      </c>
      <c r="H12" s="498">
        <v>44378</v>
      </c>
      <c r="I12" s="568">
        <v>44620</v>
      </c>
      <c r="K12" s="521" t="s">
        <v>7</v>
      </c>
      <c r="L12" s="661" t="s">
        <v>553</v>
      </c>
      <c r="M12" s="522" t="s">
        <v>320</v>
      </c>
      <c r="N12" s="497" t="s">
        <v>268</v>
      </c>
      <c r="O12" s="497" t="s">
        <v>314</v>
      </c>
      <c r="P12" s="567" t="s">
        <v>293</v>
      </c>
      <c r="Q12" s="593">
        <v>934565605</v>
      </c>
      <c r="R12" s="498">
        <v>44378</v>
      </c>
      <c r="S12" s="568">
        <v>44651</v>
      </c>
      <c r="U12" s="501">
        <f t="shared" si="0"/>
        <v>0</v>
      </c>
    </row>
    <row r="13" spans="1:21">
      <c r="A13" s="521" t="s">
        <v>523</v>
      </c>
      <c r="B13" s="496" t="s">
        <v>602</v>
      </c>
      <c r="C13" s="522" t="s">
        <v>319</v>
      </c>
      <c r="D13" s="497" t="s">
        <v>599</v>
      </c>
      <c r="E13" s="497" t="s">
        <v>313</v>
      </c>
      <c r="F13" s="567" t="s">
        <v>290</v>
      </c>
      <c r="G13" s="593">
        <v>939726931</v>
      </c>
      <c r="H13" s="498">
        <v>44378</v>
      </c>
      <c r="I13" s="568">
        <v>44620</v>
      </c>
      <c r="K13" s="521" t="s">
        <v>7</v>
      </c>
      <c r="L13" s="661" t="s">
        <v>553</v>
      </c>
      <c r="M13" s="522" t="s">
        <v>320</v>
      </c>
      <c r="N13" s="497" t="s">
        <v>268</v>
      </c>
      <c r="O13" s="497" t="s">
        <v>314</v>
      </c>
      <c r="P13" s="567" t="s">
        <v>290</v>
      </c>
      <c r="Q13" s="593">
        <v>939726931</v>
      </c>
      <c r="R13" s="498">
        <v>44378</v>
      </c>
      <c r="S13" s="568">
        <v>44651</v>
      </c>
      <c r="U13" s="501">
        <f t="shared" si="0"/>
        <v>0</v>
      </c>
    </row>
    <row r="14" spans="1:21">
      <c r="A14" s="521" t="s">
        <v>523</v>
      </c>
      <c r="B14" s="496" t="s">
        <v>603</v>
      </c>
      <c r="C14" s="522" t="s">
        <v>319</v>
      </c>
      <c r="D14" s="497" t="s">
        <v>596</v>
      </c>
      <c r="E14" s="497" t="s">
        <v>593</v>
      </c>
      <c r="F14" s="497" t="s">
        <v>295</v>
      </c>
      <c r="G14" s="639">
        <v>1601936411</v>
      </c>
      <c r="H14" s="498">
        <v>42800</v>
      </c>
      <c r="I14" s="499">
        <v>44620</v>
      </c>
      <c r="K14" s="521" t="s">
        <v>7</v>
      </c>
      <c r="L14" s="661" t="s">
        <v>693</v>
      </c>
      <c r="M14" s="522" t="s">
        <v>320</v>
      </c>
      <c r="N14" s="497" t="s">
        <v>265</v>
      </c>
      <c r="O14" s="497" t="s">
        <v>315</v>
      </c>
      <c r="P14" s="497" t="s">
        <v>295</v>
      </c>
      <c r="Q14" s="639">
        <v>2185932432</v>
      </c>
      <c r="R14" s="498">
        <v>44626</v>
      </c>
      <c r="S14" s="499">
        <v>44651</v>
      </c>
      <c r="U14" s="501">
        <f t="shared" si="0"/>
        <v>583996021</v>
      </c>
    </row>
    <row r="15" spans="1:21">
      <c r="A15" s="521" t="s">
        <v>523</v>
      </c>
      <c r="B15" s="496" t="s">
        <v>603</v>
      </c>
      <c r="C15" s="522" t="s">
        <v>319</v>
      </c>
      <c r="D15" s="497" t="s">
        <v>596</v>
      </c>
      <c r="E15" s="497" t="s">
        <v>593</v>
      </c>
      <c r="F15" s="497" t="s">
        <v>292</v>
      </c>
      <c r="G15" s="639">
        <v>1164104927</v>
      </c>
      <c r="H15" s="498">
        <v>42800</v>
      </c>
      <c r="I15" s="499">
        <v>44620</v>
      </c>
      <c r="K15" s="521" t="s">
        <v>7</v>
      </c>
      <c r="L15" s="661" t="s">
        <v>693</v>
      </c>
      <c r="M15" s="522" t="s">
        <v>320</v>
      </c>
      <c r="N15" s="497" t="s">
        <v>265</v>
      </c>
      <c r="O15" s="497" t="s">
        <v>315</v>
      </c>
      <c r="P15" s="497" t="s">
        <v>292</v>
      </c>
      <c r="Q15" s="639">
        <v>1487127452</v>
      </c>
      <c r="R15" s="498">
        <v>44626</v>
      </c>
      <c r="S15" s="499">
        <v>44651</v>
      </c>
      <c r="U15" s="501">
        <f t="shared" si="0"/>
        <v>323022525</v>
      </c>
    </row>
    <row r="16" spans="1:21">
      <c r="A16" s="521" t="s">
        <v>523</v>
      </c>
      <c r="B16" s="496" t="s">
        <v>604</v>
      </c>
      <c r="C16" s="497" t="s">
        <v>601</v>
      </c>
      <c r="D16" s="497" t="s">
        <v>596</v>
      </c>
      <c r="E16" s="497" t="s">
        <v>311</v>
      </c>
      <c r="F16" s="567" t="s">
        <v>269</v>
      </c>
      <c r="G16" s="593">
        <v>354453121</v>
      </c>
      <c r="H16" s="498">
        <v>42947</v>
      </c>
      <c r="I16" s="568">
        <v>44620</v>
      </c>
      <c r="K16" s="521" t="s">
        <v>7</v>
      </c>
      <c r="L16" s="661" t="s">
        <v>368</v>
      </c>
      <c r="M16" s="497" t="s">
        <v>322</v>
      </c>
      <c r="N16" s="497" t="s">
        <v>265</v>
      </c>
      <c r="O16" s="497" t="s">
        <v>311</v>
      </c>
      <c r="P16" s="567" t="s">
        <v>269</v>
      </c>
      <c r="Q16" s="593">
        <v>354453121</v>
      </c>
      <c r="R16" s="498">
        <v>42947</v>
      </c>
      <c r="S16" s="568">
        <v>44651</v>
      </c>
      <c r="U16" s="501">
        <f t="shared" si="0"/>
        <v>0</v>
      </c>
    </row>
    <row r="17" spans="1:21">
      <c r="A17" s="521" t="s">
        <v>523</v>
      </c>
      <c r="B17" s="496" t="s">
        <v>604</v>
      </c>
      <c r="C17" s="497" t="s">
        <v>601</v>
      </c>
      <c r="D17" s="497" t="s">
        <v>596</v>
      </c>
      <c r="E17" s="497" t="s">
        <v>311</v>
      </c>
      <c r="F17" s="567" t="s">
        <v>270</v>
      </c>
      <c r="G17" s="593">
        <v>534291634</v>
      </c>
      <c r="H17" s="498">
        <v>42947</v>
      </c>
      <c r="I17" s="568">
        <v>44620</v>
      </c>
      <c r="K17" s="521" t="s">
        <v>7</v>
      </c>
      <c r="L17" s="661" t="s">
        <v>368</v>
      </c>
      <c r="M17" s="497" t="s">
        <v>322</v>
      </c>
      <c r="N17" s="497" t="s">
        <v>265</v>
      </c>
      <c r="O17" s="497" t="s">
        <v>311</v>
      </c>
      <c r="P17" s="567" t="s">
        <v>270</v>
      </c>
      <c r="Q17" s="593">
        <v>534291634</v>
      </c>
      <c r="R17" s="498">
        <v>42947</v>
      </c>
      <c r="S17" s="568">
        <v>44651</v>
      </c>
      <c r="U17" s="501">
        <f t="shared" si="0"/>
        <v>0</v>
      </c>
    </row>
    <row r="18" spans="1:21">
      <c r="A18" s="521" t="s">
        <v>523</v>
      </c>
      <c r="B18" s="496" t="s">
        <v>605</v>
      </c>
      <c r="C18" s="522" t="s">
        <v>319</v>
      </c>
      <c r="D18" s="497" t="s">
        <v>599</v>
      </c>
      <c r="E18" s="497" t="s">
        <v>313</v>
      </c>
      <c r="F18" s="497" t="s">
        <v>293</v>
      </c>
      <c r="G18" s="639">
        <v>798231848</v>
      </c>
      <c r="H18" s="498">
        <v>43208</v>
      </c>
      <c r="I18" s="499">
        <v>44620</v>
      </c>
      <c r="K18" s="521" t="s">
        <v>7</v>
      </c>
      <c r="L18" s="661" t="s">
        <v>369</v>
      </c>
      <c r="M18" s="522" t="s">
        <v>320</v>
      </c>
      <c r="N18" s="497" t="s">
        <v>268</v>
      </c>
      <c r="O18" s="497" t="s">
        <v>314</v>
      </c>
      <c r="P18" s="497" t="s">
        <v>293</v>
      </c>
      <c r="Q18" s="639">
        <v>798231848</v>
      </c>
      <c r="R18" s="498">
        <v>43208</v>
      </c>
      <c r="S18" s="499">
        <v>44651</v>
      </c>
      <c r="U18" s="501">
        <f t="shared" si="0"/>
        <v>0</v>
      </c>
    </row>
    <row r="19" spans="1:21">
      <c r="A19" s="521" t="s">
        <v>523</v>
      </c>
      <c r="B19" s="496" t="s">
        <v>605</v>
      </c>
      <c r="C19" s="522" t="s">
        <v>319</v>
      </c>
      <c r="D19" s="497" t="s">
        <v>599</v>
      </c>
      <c r="E19" s="497" t="s">
        <v>313</v>
      </c>
      <c r="F19" s="567" t="s">
        <v>290</v>
      </c>
      <c r="G19" s="593">
        <v>794293722</v>
      </c>
      <c r="H19" s="498">
        <v>43208</v>
      </c>
      <c r="I19" s="568">
        <v>44620</v>
      </c>
      <c r="K19" s="521" t="s">
        <v>7</v>
      </c>
      <c r="L19" s="661" t="s">
        <v>369</v>
      </c>
      <c r="M19" s="522" t="s">
        <v>320</v>
      </c>
      <c r="N19" s="497" t="s">
        <v>268</v>
      </c>
      <c r="O19" s="497" t="s">
        <v>314</v>
      </c>
      <c r="P19" s="567" t="s">
        <v>290</v>
      </c>
      <c r="Q19" s="593">
        <v>794293722</v>
      </c>
      <c r="R19" s="498">
        <v>43208</v>
      </c>
      <c r="S19" s="568">
        <v>44651</v>
      </c>
      <c r="U19" s="501">
        <f t="shared" si="0"/>
        <v>0</v>
      </c>
    </row>
    <row r="20" spans="1:21">
      <c r="A20" s="521" t="s">
        <v>523</v>
      </c>
      <c r="B20" s="496" t="s">
        <v>606</v>
      </c>
      <c r="C20" s="522" t="s">
        <v>319</v>
      </c>
      <c r="D20" s="497" t="s">
        <v>266</v>
      </c>
      <c r="E20" s="497" t="s">
        <v>313</v>
      </c>
      <c r="F20" s="497" t="s">
        <v>294</v>
      </c>
      <c r="G20" s="639">
        <v>1056315337</v>
      </c>
      <c r="H20" s="498">
        <v>43487</v>
      </c>
      <c r="I20" s="499">
        <v>44620</v>
      </c>
      <c r="K20" s="521" t="s">
        <v>7</v>
      </c>
      <c r="L20" s="661" t="s">
        <v>536</v>
      </c>
      <c r="M20" s="522" t="s">
        <v>320</v>
      </c>
      <c r="N20" s="497" t="s">
        <v>267</v>
      </c>
      <c r="O20" s="497" t="s">
        <v>314</v>
      </c>
      <c r="P20" s="497" t="s">
        <v>294</v>
      </c>
      <c r="Q20" s="639">
        <v>1056315337</v>
      </c>
      <c r="R20" s="498">
        <v>43487</v>
      </c>
      <c r="S20" s="499">
        <v>44651</v>
      </c>
      <c r="U20" s="501">
        <f t="shared" si="0"/>
        <v>0</v>
      </c>
    </row>
    <row r="21" spans="1:21">
      <c r="A21" s="521" t="s">
        <v>523</v>
      </c>
      <c r="B21" s="496" t="s">
        <v>606</v>
      </c>
      <c r="C21" s="522" t="s">
        <v>319</v>
      </c>
      <c r="D21" s="497" t="s">
        <v>266</v>
      </c>
      <c r="E21" s="497" t="s">
        <v>313</v>
      </c>
      <c r="F21" s="567" t="s">
        <v>271</v>
      </c>
      <c r="G21" s="593">
        <v>603318800</v>
      </c>
      <c r="H21" s="498">
        <v>43487</v>
      </c>
      <c r="I21" s="568">
        <v>44620</v>
      </c>
      <c r="K21" s="521" t="s">
        <v>7</v>
      </c>
      <c r="L21" s="661" t="s">
        <v>536</v>
      </c>
      <c r="M21" s="522" t="s">
        <v>320</v>
      </c>
      <c r="N21" s="497" t="s">
        <v>267</v>
      </c>
      <c r="O21" s="497" t="s">
        <v>314</v>
      </c>
      <c r="P21" s="567" t="s">
        <v>271</v>
      </c>
      <c r="Q21" s="593">
        <v>603318800</v>
      </c>
      <c r="R21" s="498">
        <v>43487</v>
      </c>
      <c r="S21" s="568">
        <v>44651</v>
      </c>
      <c r="U21" s="501">
        <f t="shared" si="0"/>
        <v>0</v>
      </c>
    </row>
    <row r="22" spans="1:21">
      <c r="A22" s="521" t="s">
        <v>523</v>
      </c>
      <c r="B22" s="496" t="s">
        <v>606</v>
      </c>
      <c r="C22" s="522" t="s">
        <v>319</v>
      </c>
      <c r="D22" s="497" t="s">
        <v>266</v>
      </c>
      <c r="E22" s="497" t="s">
        <v>313</v>
      </c>
      <c r="F22" s="567" t="s">
        <v>296</v>
      </c>
      <c r="G22" s="593">
        <v>831647315</v>
      </c>
      <c r="H22" s="498">
        <v>43487</v>
      </c>
      <c r="I22" s="568">
        <v>44620</v>
      </c>
      <c r="K22" s="521" t="s">
        <v>7</v>
      </c>
      <c r="L22" s="661" t="s">
        <v>536</v>
      </c>
      <c r="M22" s="522" t="s">
        <v>320</v>
      </c>
      <c r="N22" s="497" t="s">
        <v>267</v>
      </c>
      <c r="O22" s="497" t="s">
        <v>314</v>
      </c>
      <c r="P22" s="567" t="s">
        <v>296</v>
      </c>
      <c r="Q22" s="593">
        <v>831647315</v>
      </c>
      <c r="R22" s="498">
        <v>43487</v>
      </c>
      <c r="S22" s="568">
        <v>44651</v>
      </c>
      <c r="U22" s="501">
        <f t="shared" si="0"/>
        <v>0</v>
      </c>
    </row>
    <row r="23" spans="1:21">
      <c r="A23" s="521" t="s">
        <v>523</v>
      </c>
      <c r="B23" s="496" t="s">
        <v>607</v>
      </c>
      <c r="C23" s="522" t="s">
        <v>319</v>
      </c>
      <c r="D23" s="497" t="s">
        <v>596</v>
      </c>
      <c r="E23" s="497" t="s">
        <v>311</v>
      </c>
      <c r="F23" s="593" t="s">
        <v>272</v>
      </c>
      <c r="G23" s="593">
        <v>586338464</v>
      </c>
      <c r="H23" s="498">
        <v>43580</v>
      </c>
      <c r="I23" s="568">
        <v>44620</v>
      </c>
      <c r="K23" s="521" t="s">
        <v>7</v>
      </c>
      <c r="L23" s="661" t="s">
        <v>537</v>
      </c>
      <c r="M23" s="522" t="s">
        <v>320</v>
      </c>
      <c r="N23" s="497" t="s">
        <v>265</v>
      </c>
      <c r="O23" s="497" t="s">
        <v>311</v>
      </c>
      <c r="P23" s="593" t="s">
        <v>272</v>
      </c>
      <c r="Q23" s="593">
        <v>586338464</v>
      </c>
      <c r="R23" s="498">
        <v>43580</v>
      </c>
      <c r="S23" s="568">
        <v>44651</v>
      </c>
      <c r="U23" s="501">
        <f t="shared" si="0"/>
        <v>0</v>
      </c>
    </row>
    <row r="24" spans="1:21">
      <c r="A24" s="521" t="s">
        <v>523</v>
      </c>
      <c r="B24" s="496" t="s">
        <v>607</v>
      </c>
      <c r="C24" s="522" t="s">
        <v>319</v>
      </c>
      <c r="D24" s="497" t="s">
        <v>596</v>
      </c>
      <c r="E24" s="497" t="s">
        <v>311</v>
      </c>
      <c r="F24" s="593" t="s">
        <v>290</v>
      </c>
      <c r="G24" s="593">
        <v>687231657</v>
      </c>
      <c r="H24" s="498">
        <v>43580</v>
      </c>
      <c r="I24" s="568">
        <v>44620</v>
      </c>
      <c r="K24" s="521" t="s">
        <v>7</v>
      </c>
      <c r="L24" s="661" t="s">
        <v>537</v>
      </c>
      <c r="M24" s="522" t="s">
        <v>320</v>
      </c>
      <c r="N24" s="497" t="s">
        <v>265</v>
      </c>
      <c r="O24" s="497" t="s">
        <v>311</v>
      </c>
      <c r="P24" s="593" t="s">
        <v>290</v>
      </c>
      <c r="Q24" s="593">
        <v>687231657</v>
      </c>
      <c r="R24" s="498">
        <v>43580</v>
      </c>
      <c r="S24" s="568">
        <v>44651</v>
      </c>
      <c r="U24" s="501">
        <f t="shared" si="0"/>
        <v>0</v>
      </c>
    </row>
    <row r="25" spans="1:21">
      <c r="A25" s="521" t="s">
        <v>523</v>
      </c>
      <c r="B25" s="496" t="s">
        <v>607</v>
      </c>
      <c r="C25" s="522" t="s">
        <v>319</v>
      </c>
      <c r="D25" s="497" t="s">
        <v>596</v>
      </c>
      <c r="E25" s="497" t="s">
        <v>311</v>
      </c>
      <c r="F25" s="593" t="s">
        <v>562</v>
      </c>
      <c r="G25" s="593">
        <v>692703100</v>
      </c>
      <c r="H25" s="498">
        <v>43580</v>
      </c>
      <c r="I25" s="568">
        <v>44620</v>
      </c>
      <c r="K25" s="521" t="s">
        <v>7</v>
      </c>
      <c r="L25" s="661" t="s">
        <v>537</v>
      </c>
      <c r="M25" s="522" t="s">
        <v>320</v>
      </c>
      <c r="N25" s="497" t="s">
        <v>265</v>
      </c>
      <c r="O25" s="497" t="s">
        <v>311</v>
      </c>
      <c r="P25" s="593" t="s">
        <v>562</v>
      </c>
      <c r="Q25" s="593">
        <v>692703100</v>
      </c>
      <c r="R25" s="498">
        <v>43580</v>
      </c>
      <c r="S25" s="568">
        <v>44651</v>
      </c>
      <c r="U25" s="501">
        <f t="shared" si="0"/>
        <v>0</v>
      </c>
    </row>
    <row r="26" spans="1:21">
      <c r="A26" s="521" t="s">
        <v>523</v>
      </c>
      <c r="B26" s="529" t="s">
        <v>608</v>
      </c>
      <c r="C26" s="522" t="s">
        <v>319</v>
      </c>
      <c r="D26" s="497" t="s">
        <v>599</v>
      </c>
      <c r="E26" s="497" t="s">
        <v>313</v>
      </c>
      <c r="F26" s="567" t="s">
        <v>309</v>
      </c>
      <c r="G26" s="593">
        <v>1596617127</v>
      </c>
      <c r="H26" s="498">
        <v>44054</v>
      </c>
      <c r="I26" s="568">
        <v>44620</v>
      </c>
      <c r="K26" s="521" t="s">
        <v>7</v>
      </c>
      <c r="L26" s="662" t="s">
        <v>507</v>
      </c>
      <c r="M26" s="522" t="s">
        <v>320</v>
      </c>
      <c r="N26" s="497" t="s">
        <v>268</v>
      </c>
      <c r="O26" s="497" t="s">
        <v>314</v>
      </c>
      <c r="P26" s="567" t="s">
        <v>309</v>
      </c>
      <c r="Q26" s="593">
        <v>1596617127</v>
      </c>
      <c r="R26" s="498">
        <v>44054</v>
      </c>
      <c r="S26" s="568">
        <v>44651</v>
      </c>
      <c r="U26" s="501">
        <f t="shared" si="0"/>
        <v>0</v>
      </c>
    </row>
    <row r="27" spans="1:21">
      <c r="A27" s="521" t="s">
        <v>523</v>
      </c>
      <c r="B27" s="529" t="s">
        <v>608</v>
      </c>
      <c r="C27" s="522" t="s">
        <v>319</v>
      </c>
      <c r="D27" s="497" t="s">
        <v>599</v>
      </c>
      <c r="E27" s="497" t="s">
        <v>313</v>
      </c>
      <c r="F27" s="567" t="s">
        <v>273</v>
      </c>
      <c r="G27" s="593">
        <v>1605083447</v>
      </c>
      <c r="H27" s="498">
        <v>44054</v>
      </c>
      <c r="I27" s="568">
        <v>44620</v>
      </c>
      <c r="K27" s="521" t="s">
        <v>7</v>
      </c>
      <c r="L27" s="662" t="s">
        <v>507</v>
      </c>
      <c r="M27" s="522" t="s">
        <v>320</v>
      </c>
      <c r="N27" s="497" t="s">
        <v>268</v>
      </c>
      <c r="O27" s="497" t="s">
        <v>314</v>
      </c>
      <c r="P27" s="567" t="s">
        <v>273</v>
      </c>
      <c r="Q27" s="593">
        <v>1605083447</v>
      </c>
      <c r="R27" s="498">
        <v>44054</v>
      </c>
      <c r="S27" s="568">
        <v>44651</v>
      </c>
      <c r="U27" s="501">
        <f t="shared" si="0"/>
        <v>0</v>
      </c>
    </row>
    <row r="28" spans="1:21">
      <c r="A28" s="521" t="s">
        <v>523</v>
      </c>
      <c r="B28" s="529" t="s">
        <v>608</v>
      </c>
      <c r="C28" s="522" t="s">
        <v>319</v>
      </c>
      <c r="D28" s="497" t="s">
        <v>599</v>
      </c>
      <c r="E28" s="497" t="s">
        <v>313</v>
      </c>
      <c r="F28" s="567" t="s">
        <v>298</v>
      </c>
      <c r="G28" s="593">
        <v>1575075832</v>
      </c>
      <c r="H28" s="498">
        <v>44054</v>
      </c>
      <c r="I28" s="568">
        <v>44620</v>
      </c>
      <c r="K28" s="521" t="s">
        <v>7</v>
      </c>
      <c r="L28" s="662" t="s">
        <v>507</v>
      </c>
      <c r="M28" s="522" t="s">
        <v>320</v>
      </c>
      <c r="N28" s="497" t="s">
        <v>268</v>
      </c>
      <c r="O28" s="497" t="s">
        <v>314</v>
      </c>
      <c r="P28" s="567" t="s">
        <v>215</v>
      </c>
      <c r="Q28" s="593">
        <v>1575075832</v>
      </c>
      <c r="R28" s="498">
        <v>44054</v>
      </c>
      <c r="S28" s="568">
        <v>44651</v>
      </c>
      <c r="U28" s="501">
        <f t="shared" si="0"/>
        <v>0</v>
      </c>
    </row>
    <row r="29" spans="1:21">
      <c r="A29" s="521" t="s">
        <v>523</v>
      </c>
      <c r="B29" s="496" t="s">
        <v>609</v>
      </c>
      <c r="C29" s="522" t="s">
        <v>319</v>
      </c>
      <c r="D29" s="497" t="s">
        <v>596</v>
      </c>
      <c r="E29" s="497" t="s">
        <v>593</v>
      </c>
      <c r="F29" s="497" t="s">
        <v>300</v>
      </c>
      <c r="G29" s="639">
        <v>1437520518</v>
      </c>
      <c r="H29" s="498">
        <v>44099</v>
      </c>
      <c r="I29" s="499">
        <v>44620</v>
      </c>
      <c r="K29" s="521" t="s">
        <v>7</v>
      </c>
      <c r="L29" s="661" t="s">
        <v>538</v>
      </c>
      <c r="M29" s="522" t="s">
        <v>320</v>
      </c>
      <c r="N29" s="497" t="s">
        <v>265</v>
      </c>
      <c r="O29" s="497" t="s">
        <v>315</v>
      </c>
      <c r="P29" s="497" t="s">
        <v>300</v>
      </c>
      <c r="Q29" s="639">
        <v>1437520518</v>
      </c>
      <c r="R29" s="498">
        <v>44099</v>
      </c>
      <c r="S29" s="499">
        <v>44651</v>
      </c>
      <c r="U29" s="501">
        <f t="shared" si="0"/>
        <v>0</v>
      </c>
    </row>
    <row r="30" spans="1:21">
      <c r="A30" s="521" t="s">
        <v>523</v>
      </c>
      <c r="B30" s="496" t="s">
        <v>609</v>
      </c>
      <c r="C30" s="522" t="s">
        <v>319</v>
      </c>
      <c r="D30" s="497" t="s">
        <v>596</v>
      </c>
      <c r="E30" s="497" t="s">
        <v>593</v>
      </c>
      <c r="F30" s="497" t="s">
        <v>274</v>
      </c>
      <c r="G30" s="639">
        <v>926848763</v>
      </c>
      <c r="H30" s="498">
        <v>44099</v>
      </c>
      <c r="I30" s="499">
        <v>44620</v>
      </c>
      <c r="K30" s="521" t="s">
        <v>7</v>
      </c>
      <c r="L30" s="661" t="s">
        <v>538</v>
      </c>
      <c r="M30" s="522" t="s">
        <v>320</v>
      </c>
      <c r="N30" s="497" t="s">
        <v>265</v>
      </c>
      <c r="O30" s="497" t="s">
        <v>315</v>
      </c>
      <c r="P30" s="497" t="s">
        <v>274</v>
      </c>
      <c r="Q30" s="639">
        <v>926848763</v>
      </c>
      <c r="R30" s="498">
        <v>44099</v>
      </c>
      <c r="S30" s="499">
        <v>44651</v>
      </c>
      <c r="U30" s="501">
        <f t="shared" si="0"/>
        <v>0</v>
      </c>
    </row>
    <row r="31" spans="1:21" s="507" customFormat="1">
      <c r="A31" s="521" t="s">
        <v>523</v>
      </c>
      <c r="B31" s="496" t="s">
        <v>610</v>
      </c>
      <c r="C31" s="522" t="s">
        <v>319</v>
      </c>
      <c r="D31" s="497" t="s">
        <v>266</v>
      </c>
      <c r="E31" s="497" t="s">
        <v>311</v>
      </c>
      <c r="F31" s="497" t="s">
        <v>275</v>
      </c>
      <c r="G31" s="639">
        <v>641176083</v>
      </c>
      <c r="H31" s="498">
        <v>44148</v>
      </c>
      <c r="I31" s="499">
        <v>44620</v>
      </c>
      <c r="K31" s="521" t="s">
        <v>7</v>
      </c>
      <c r="L31" s="661" t="s">
        <v>539</v>
      </c>
      <c r="M31" s="522" t="s">
        <v>320</v>
      </c>
      <c r="N31" s="497" t="s">
        <v>267</v>
      </c>
      <c r="O31" s="497" t="s">
        <v>311</v>
      </c>
      <c r="P31" s="497" t="s">
        <v>275</v>
      </c>
      <c r="Q31" s="639">
        <v>741176083</v>
      </c>
      <c r="R31" s="498">
        <v>44148</v>
      </c>
      <c r="S31" s="499">
        <v>44651</v>
      </c>
      <c r="U31" s="501">
        <f t="shared" si="0"/>
        <v>100000000</v>
      </c>
    </row>
    <row r="32" spans="1:21" s="507" customFormat="1">
      <c r="A32" s="521" t="s">
        <v>523</v>
      </c>
      <c r="B32" s="496" t="s">
        <v>610</v>
      </c>
      <c r="C32" s="522" t="s">
        <v>319</v>
      </c>
      <c r="D32" s="497" t="s">
        <v>266</v>
      </c>
      <c r="E32" s="497" t="s">
        <v>311</v>
      </c>
      <c r="F32" s="567" t="s">
        <v>562</v>
      </c>
      <c r="G32" s="593">
        <v>371104127</v>
      </c>
      <c r="H32" s="498">
        <v>44148</v>
      </c>
      <c r="I32" s="568">
        <v>44620</v>
      </c>
      <c r="K32" s="521" t="s">
        <v>7</v>
      </c>
      <c r="L32" s="661" t="s">
        <v>539</v>
      </c>
      <c r="M32" s="522" t="s">
        <v>320</v>
      </c>
      <c r="N32" s="497" t="s">
        <v>267</v>
      </c>
      <c r="O32" s="497" t="s">
        <v>311</v>
      </c>
      <c r="P32" s="567" t="s">
        <v>562</v>
      </c>
      <c r="Q32" s="593">
        <v>371104127</v>
      </c>
      <c r="R32" s="498">
        <v>44148</v>
      </c>
      <c r="S32" s="568">
        <v>44651</v>
      </c>
      <c r="U32" s="501">
        <f t="shared" si="0"/>
        <v>0</v>
      </c>
    </row>
    <row r="33" spans="1:22">
      <c r="A33" s="521" t="s">
        <v>523</v>
      </c>
      <c r="B33" s="496" t="s">
        <v>611</v>
      </c>
      <c r="C33" s="522" t="s">
        <v>319</v>
      </c>
      <c r="D33" s="497" t="s">
        <v>596</v>
      </c>
      <c r="E33" s="497" t="s">
        <v>316</v>
      </c>
      <c r="F33" s="567" t="s">
        <v>301</v>
      </c>
      <c r="G33" s="593">
        <v>478698278</v>
      </c>
      <c r="H33" s="498">
        <v>44397</v>
      </c>
      <c r="I33" s="568">
        <v>44620</v>
      </c>
      <c r="K33" s="521" t="s">
        <v>7</v>
      </c>
      <c r="L33" s="661" t="s">
        <v>554</v>
      </c>
      <c r="M33" s="522" t="s">
        <v>320</v>
      </c>
      <c r="N33" s="497" t="s">
        <v>265</v>
      </c>
      <c r="O33" s="497" t="s">
        <v>316</v>
      </c>
      <c r="P33" s="567" t="s">
        <v>301</v>
      </c>
      <c r="Q33" s="593">
        <v>478698278</v>
      </c>
      <c r="R33" s="498">
        <v>44397</v>
      </c>
      <c r="S33" s="568">
        <v>44651</v>
      </c>
      <c r="U33" s="501">
        <f t="shared" si="0"/>
        <v>0</v>
      </c>
    </row>
    <row r="34" spans="1:22">
      <c r="A34" s="521" t="s">
        <v>523</v>
      </c>
      <c r="B34" s="496" t="s">
        <v>611</v>
      </c>
      <c r="C34" s="522" t="s">
        <v>319</v>
      </c>
      <c r="D34" s="497" t="s">
        <v>596</v>
      </c>
      <c r="E34" s="497" t="s">
        <v>316</v>
      </c>
      <c r="F34" s="467" t="s">
        <v>291</v>
      </c>
      <c r="G34" s="593">
        <v>1645715430</v>
      </c>
      <c r="H34" s="498">
        <v>44397</v>
      </c>
      <c r="I34" s="568">
        <v>44620</v>
      </c>
      <c r="K34" s="521" t="s">
        <v>7</v>
      </c>
      <c r="L34" s="661" t="s">
        <v>554</v>
      </c>
      <c r="M34" s="522" t="s">
        <v>320</v>
      </c>
      <c r="N34" s="497" t="s">
        <v>265</v>
      </c>
      <c r="O34" s="497" t="s">
        <v>316</v>
      </c>
      <c r="P34" s="467" t="s">
        <v>203</v>
      </c>
      <c r="Q34" s="593">
        <v>1645715430</v>
      </c>
      <c r="R34" s="498">
        <v>44397</v>
      </c>
      <c r="S34" s="568">
        <v>44651</v>
      </c>
      <c r="U34" s="501">
        <f t="shared" si="0"/>
        <v>0</v>
      </c>
    </row>
    <row r="35" spans="1:22">
      <c r="A35" s="521" t="s">
        <v>523</v>
      </c>
      <c r="B35" s="496" t="s">
        <v>611</v>
      </c>
      <c r="C35" s="522" t="s">
        <v>319</v>
      </c>
      <c r="D35" s="497" t="s">
        <v>596</v>
      </c>
      <c r="E35" s="497" t="s">
        <v>316</v>
      </c>
      <c r="F35" s="567" t="s">
        <v>515</v>
      </c>
      <c r="G35" s="593">
        <v>925711371</v>
      </c>
      <c r="H35" s="498">
        <v>44397</v>
      </c>
      <c r="I35" s="568">
        <v>44620</v>
      </c>
      <c r="K35" s="521" t="s">
        <v>7</v>
      </c>
      <c r="L35" s="661" t="s">
        <v>554</v>
      </c>
      <c r="M35" s="522" t="s">
        <v>320</v>
      </c>
      <c r="N35" s="497" t="s">
        <v>265</v>
      </c>
      <c r="O35" s="497" t="s">
        <v>316</v>
      </c>
      <c r="P35" s="567" t="s">
        <v>517</v>
      </c>
      <c r="Q35" s="593">
        <v>925711371</v>
      </c>
      <c r="R35" s="498">
        <v>44397</v>
      </c>
      <c r="S35" s="568">
        <v>44651</v>
      </c>
      <c r="U35" s="501">
        <f t="shared" si="0"/>
        <v>0</v>
      </c>
    </row>
    <row r="36" spans="1:22">
      <c r="A36" s="521" t="s">
        <v>523</v>
      </c>
      <c r="B36" s="496" t="s">
        <v>611</v>
      </c>
      <c r="C36" s="522" t="s">
        <v>319</v>
      </c>
      <c r="D36" s="497" t="s">
        <v>596</v>
      </c>
      <c r="E36" s="497" t="s">
        <v>316</v>
      </c>
      <c r="F36" s="567" t="s">
        <v>302</v>
      </c>
      <c r="G36" s="593">
        <v>765326657</v>
      </c>
      <c r="H36" s="498">
        <v>44397</v>
      </c>
      <c r="I36" s="568">
        <v>44620</v>
      </c>
      <c r="K36" s="521" t="s">
        <v>7</v>
      </c>
      <c r="L36" s="661" t="s">
        <v>554</v>
      </c>
      <c r="M36" s="522" t="s">
        <v>320</v>
      </c>
      <c r="N36" s="497" t="s">
        <v>265</v>
      </c>
      <c r="O36" s="497" t="s">
        <v>316</v>
      </c>
      <c r="P36" s="567" t="s">
        <v>302</v>
      </c>
      <c r="Q36" s="593">
        <v>765326657</v>
      </c>
      <c r="R36" s="498">
        <v>44397</v>
      </c>
      <c r="S36" s="568">
        <v>44651</v>
      </c>
      <c r="U36" s="501">
        <f t="shared" si="0"/>
        <v>0</v>
      </c>
    </row>
    <row r="37" spans="1:22">
      <c r="A37" s="521" t="s">
        <v>523</v>
      </c>
      <c r="B37" s="496" t="s">
        <v>612</v>
      </c>
      <c r="C37" s="497" t="s">
        <v>613</v>
      </c>
      <c r="D37" s="497" t="s">
        <v>266</v>
      </c>
      <c r="E37" s="497" t="s">
        <v>313</v>
      </c>
      <c r="F37" s="567" t="s">
        <v>290</v>
      </c>
      <c r="G37" s="593">
        <v>949175052</v>
      </c>
      <c r="H37" s="498">
        <v>44432</v>
      </c>
      <c r="I37" s="568">
        <v>44620</v>
      </c>
      <c r="K37" s="521" t="s">
        <v>7</v>
      </c>
      <c r="L37" s="661" t="s">
        <v>557</v>
      </c>
      <c r="M37" s="497" t="s">
        <v>323</v>
      </c>
      <c r="N37" s="497" t="s">
        <v>266</v>
      </c>
      <c r="O37" s="497" t="s">
        <v>314</v>
      </c>
      <c r="P37" s="567" t="s">
        <v>290</v>
      </c>
      <c r="Q37" s="593">
        <v>949175052</v>
      </c>
      <c r="R37" s="498">
        <v>44432</v>
      </c>
      <c r="S37" s="568">
        <v>44651</v>
      </c>
      <c r="U37" s="501">
        <f t="shared" si="0"/>
        <v>0</v>
      </c>
    </row>
    <row r="38" spans="1:22">
      <c r="A38" s="521" t="s">
        <v>523</v>
      </c>
      <c r="B38" s="496" t="s">
        <v>614</v>
      </c>
      <c r="C38" s="522" t="s">
        <v>319</v>
      </c>
      <c r="D38" s="497" t="s">
        <v>599</v>
      </c>
      <c r="E38" s="497" t="s">
        <v>313</v>
      </c>
      <c r="F38" s="567" t="s">
        <v>290</v>
      </c>
      <c r="G38" s="639">
        <v>400000000</v>
      </c>
      <c r="H38" s="498">
        <v>42908</v>
      </c>
      <c r="I38" s="499">
        <v>44620</v>
      </c>
      <c r="K38" s="521" t="s">
        <v>7</v>
      </c>
      <c r="L38" s="661" t="s">
        <v>370</v>
      </c>
      <c r="M38" s="522" t="s">
        <v>320</v>
      </c>
      <c r="N38" s="497" t="s">
        <v>268</v>
      </c>
      <c r="O38" s="497" t="s">
        <v>314</v>
      </c>
      <c r="P38" s="497" t="s">
        <v>290</v>
      </c>
      <c r="Q38" s="639">
        <v>400000000</v>
      </c>
      <c r="R38" s="498">
        <v>42908</v>
      </c>
      <c r="S38" s="499">
        <v>44651</v>
      </c>
      <c r="U38" s="501">
        <f t="shared" si="0"/>
        <v>0</v>
      </c>
    </row>
    <row r="39" spans="1:22">
      <c r="A39" s="521" t="s">
        <v>523</v>
      </c>
      <c r="B39" s="496" t="s">
        <v>614</v>
      </c>
      <c r="C39" s="522" t="s">
        <v>319</v>
      </c>
      <c r="D39" s="497" t="s">
        <v>599</v>
      </c>
      <c r="E39" s="497" t="s">
        <v>313</v>
      </c>
      <c r="F39" s="567" t="s">
        <v>515</v>
      </c>
      <c r="G39" s="593">
        <v>470000000</v>
      </c>
      <c r="H39" s="498">
        <v>42908</v>
      </c>
      <c r="I39" s="568">
        <v>44620</v>
      </c>
      <c r="K39" s="521" t="s">
        <v>7</v>
      </c>
      <c r="L39" s="661" t="s">
        <v>370</v>
      </c>
      <c r="M39" s="522" t="s">
        <v>320</v>
      </c>
      <c r="N39" s="497" t="s">
        <v>268</v>
      </c>
      <c r="O39" s="497" t="s">
        <v>314</v>
      </c>
      <c r="P39" s="567" t="s">
        <v>517</v>
      </c>
      <c r="Q39" s="593">
        <v>470000000</v>
      </c>
      <c r="R39" s="498">
        <v>42908</v>
      </c>
      <c r="S39" s="568">
        <v>44651</v>
      </c>
      <c r="U39" s="501">
        <f t="shared" si="0"/>
        <v>0</v>
      </c>
    </row>
    <row r="40" spans="1:22">
      <c r="A40" s="521" t="s">
        <v>523</v>
      </c>
      <c r="B40" s="496" t="s">
        <v>614</v>
      </c>
      <c r="C40" s="522" t="s">
        <v>319</v>
      </c>
      <c r="D40" s="497" t="s">
        <v>599</v>
      </c>
      <c r="E40" s="497" t="s">
        <v>313</v>
      </c>
      <c r="F40" s="567" t="s">
        <v>293</v>
      </c>
      <c r="G40" s="593">
        <v>470000000</v>
      </c>
      <c r="H40" s="498">
        <v>42908</v>
      </c>
      <c r="I40" s="568">
        <v>44620</v>
      </c>
      <c r="K40" s="521" t="s">
        <v>7</v>
      </c>
      <c r="L40" s="661" t="s">
        <v>370</v>
      </c>
      <c r="M40" s="522" t="s">
        <v>320</v>
      </c>
      <c r="N40" s="497" t="s">
        <v>268</v>
      </c>
      <c r="O40" s="497" t="s">
        <v>314</v>
      </c>
      <c r="P40" s="567" t="s">
        <v>293</v>
      </c>
      <c r="Q40" s="593">
        <v>470000000</v>
      </c>
      <c r="R40" s="498">
        <v>42908</v>
      </c>
      <c r="S40" s="568">
        <v>44651</v>
      </c>
      <c r="U40" s="501">
        <f t="shared" si="0"/>
        <v>0</v>
      </c>
    </row>
    <row r="41" spans="1:22">
      <c r="A41" s="521" t="s">
        <v>523</v>
      </c>
      <c r="B41" s="496" t="s">
        <v>614</v>
      </c>
      <c r="C41" s="522" t="s">
        <v>319</v>
      </c>
      <c r="D41" s="497" t="s">
        <v>599</v>
      </c>
      <c r="E41" s="497" t="s">
        <v>313</v>
      </c>
      <c r="F41" s="567" t="s">
        <v>309</v>
      </c>
      <c r="G41" s="593">
        <v>470000000</v>
      </c>
      <c r="H41" s="498">
        <v>42908</v>
      </c>
      <c r="I41" s="568">
        <v>44620</v>
      </c>
      <c r="K41" s="521" t="s">
        <v>7</v>
      </c>
      <c r="L41" s="661" t="s">
        <v>370</v>
      </c>
      <c r="M41" s="522" t="s">
        <v>320</v>
      </c>
      <c r="N41" s="497" t="s">
        <v>268</v>
      </c>
      <c r="O41" s="497" t="s">
        <v>314</v>
      </c>
      <c r="P41" s="567" t="s">
        <v>309</v>
      </c>
      <c r="Q41" s="593">
        <v>470000000</v>
      </c>
      <c r="R41" s="498">
        <v>42908</v>
      </c>
      <c r="S41" s="568">
        <v>44651</v>
      </c>
      <c r="U41" s="501">
        <f t="shared" si="0"/>
        <v>0</v>
      </c>
      <c r="V41" s="524"/>
    </row>
    <row r="42" spans="1:22" s="542" customFormat="1">
      <c r="A42" s="263" t="s">
        <v>523</v>
      </c>
      <c r="B42" s="264" t="s">
        <v>356</v>
      </c>
      <c r="C42" s="267" t="s">
        <v>319</v>
      </c>
      <c r="D42" s="265" t="s">
        <v>317</v>
      </c>
      <c r="E42" s="265" t="s">
        <v>311</v>
      </c>
      <c r="F42" s="265" t="s">
        <v>303</v>
      </c>
      <c r="G42" s="600">
        <v>400000000</v>
      </c>
      <c r="H42" s="266">
        <v>42941</v>
      </c>
      <c r="I42" s="603">
        <v>44620</v>
      </c>
      <c r="K42" s="263" t="s">
        <v>7</v>
      </c>
      <c r="L42" s="663" t="s">
        <v>371</v>
      </c>
      <c r="M42" s="267" t="s">
        <v>320</v>
      </c>
      <c r="N42" s="265" t="s">
        <v>23</v>
      </c>
      <c r="O42" s="265" t="s">
        <v>311</v>
      </c>
      <c r="P42" s="602" t="s">
        <v>206</v>
      </c>
      <c r="Q42" s="600">
        <v>400000000</v>
      </c>
      <c r="R42" s="266">
        <v>42941</v>
      </c>
      <c r="S42" s="603">
        <v>44651</v>
      </c>
      <c r="U42" s="543">
        <f t="shared" si="0"/>
        <v>0</v>
      </c>
      <c r="V42" s="544"/>
    </row>
    <row r="43" spans="1:22">
      <c r="A43" s="521" t="s">
        <v>523</v>
      </c>
      <c r="B43" s="496" t="s">
        <v>356</v>
      </c>
      <c r="C43" s="497" t="s">
        <v>319</v>
      </c>
      <c r="D43" s="497" t="s">
        <v>317</v>
      </c>
      <c r="E43" s="497" t="s">
        <v>311</v>
      </c>
      <c r="F43" s="567" t="s">
        <v>304</v>
      </c>
      <c r="G43" s="639">
        <v>1000000000</v>
      </c>
      <c r="H43" s="498">
        <v>42941</v>
      </c>
      <c r="I43" s="499">
        <v>44620</v>
      </c>
      <c r="K43" s="521" t="s">
        <v>7</v>
      </c>
      <c r="L43" s="661" t="s">
        <v>371</v>
      </c>
      <c r="M43" s="522" t="s">
        <v>320</v>
      </c>
      <c r="N43" s="497" t="s">
        <v>23</v>
      </c>
      <c r="O43" s="497" t="s">
        <v>311</v>
      </c>
      <c r="P43" s="497" t="s">
        <v>304</v>
      </c>
      <c r="Q43" s="639">
        <v>1000000000</v>
      </c>
      <c r="R43" s="498">
        <v>42941</v>
      </c>
      <c r="S43" s="499">
        <v>44651</v>
      </c>
      <c r="U43" s="501">
        <f t="shared" si="0"/>
        <v>0</v>
      </c>
    </row>
    <row r="44" spans="1:22">
      <c r="A44" s="525" t="s">
        <v>523</v>
      </c>
      <c r="B44" s="526" t="s">
        <v>356</v>
      </c>
      <c r="C44" s="527" t="s">
        <v>319</v>
      </c>
      <c r="D44" s="527" t="s">
        <v>317</v>
      </c>
      <c r="E44" s="527" t="s">
        <v>311</v>
      </c>
      <c r="F44" s="527" t="s">
        <v>282</v>
      </c>
      <c r="G44" s="593">
        <v>400000000</v>
      </c>
      <c r="H44" s="498">
        <v>42941</v>
      </c>
      <c r="I44" s="568">
        <v>44620</v>
      </c>
      <c r="K44" s="521" t="s">
        <v>7</v>
      </c>
      <c r="L44" s="661" t="s">
        <v>371</v>
      </c>
      <c r="M44" s="497" t="s">
        <v>319</v>
      </c>
      <c r="N44" s="497" t="s">
        <v>23</v>
      </c>
      <c r="O44" s="497" t="s">
        <v>311</v>
      </c>
      <c r="P44" s="567" t="s">
        <v>282</v>
      </c>
      <c r="Q44" s="593">
        <v>400000000</v>
      </c>
      <c r="R44" s="498">
        <v>42941</v>
      </c>
      <c r="S44" s="568">
        <v>44651</v>
      </c>
      <c r="U44" s="501">
        <f t="shared" si="0"/>
        <v>0</v>
      </c>
    </row>
    <row r="45" spans="1:22">
      <c r="A45" s="521" t="s">
        <v>523</v>
      </c>
      <c r="B45" s="496" t="s">
        <v>356</v>
      </c>
      <c r="C45" s="527" t="s">
        <v>319</v>
      </c>
      <c r="D45" s="497" t="s">
        <v>317</v>
      </c>
      <c r="E45" s="497" t="s">
        <v>311</v>
      </c>
      <c r="F45" s="567" t="s">
        <v>276</v>
      </c>
      <c r="G45" s="639">
        <v>900000000</v>
      </c>
      <c r="H45" s="528">
        <v>42941</v>
      </c>
      <c r="I45" s="683">
        <v>44620</v>
      </c>
      <c r="K45" s="525" t="s">
        <v>7</v>
      </c>
      <c r="L45" s="664" t="s">
        <v>356</v>
      </c>
      <c r="M45" s="527" t="s">
        <v>319</v>
      </c>
      <c r="N45" s="527" t="s">
        <v>317</v>
      </c>
      <c r="O45" s="527" t="s">
        <v>311</v>
      </c>
      <c r="P45" s="527" t="s">
        <v>276</v>
      </c>
      <c r="Q45" s="639">
        <v>900000000</v>
      </c>
      <c r="R45" s="528">
        <v>42941</v>
      </c>
      <c r="S45" s="683">
        <v>44651</v>
      </c>
      <c r="U45" s="501">
        <f t="shared" si="0"/>
        <v>0</v>
      </c>
    </row>
    <row r="46" spans="1:22" s="542" customFormat="1">
      <c r="A46" s="263" t="s">
        <v>523</v>
      </c>
      <c r="B46" s="264" t="s">
        <v>442</v>
      </c>
      <c r="C46" s="393" t="s">
        <v>319</v>
      </c>
      <c r="D46" s="265" t="s">
        <v>317</v>
      </c>
      <c r="E46" s="265" t="s">
        <v>313</v>
      </c>
      <c r="F46" s="602" t="s">
        <v>306</v>
      </c>
      <c r="G46" s="600">
        <v>300000000</v>
      </c>
      <c r="H46" s="266">
        <v>43488</v>
      </c>
      <c r="I46" s="606">
        <v>44620</v>
      </c>
      <c r="K46" s="263" t="s">
        <v>7</v>
      </c>
      <c r="L46" s="663" t="s">
        <v>443</v>
      </c>
      <c r="M46" s="393" t="s">
        <v>319</v>
      </c>
      <c r="N46" s="265" t="s">
        <v>317</v>
      </c>
      <c r="O46" s="265" t="s">
        <v>313</v>
      </c>
      <c r="P46" s="602" t="s">
        <v>45</v>
      </c>
      <c r="Q46" s="600">
        <v>300000000</v>
      </c>
      <c r="R46" s="266">
        <v>43488</v>
      </c>
      <c r="S46" s="606">
        <v>44651</v>
      </c>
      <c r="U46" s="543">
        <f t="shared" si="0"/>
        <v>0</v>
      </c>
      <c r="V46" s="544"/>
    </row>
    <row r="47" spans="1:22">
      <c r="A47" s="521" t="s">
        <v>523</v>
      </c>
      <c r="B47" s="496" t="s">
        <v>442</v>
      </c>
      <c r="C47" s="527" t="s">
        <v>319</v>
      </c>
      <c r="D47" s="497" t="s">
        <v>317</v>
      </c>
      <c r="E47" s="497" t="s">
        <v>313</v>
      </c>
      <c r="F47" s="567" t="s">
        <v>292</v>
      </c>
      <c r="G47" s="593">
        <v>480000000</v>
      </c>
      <c r="H47" s="498">
        <v>43488</v>
      </c>
      <c r="I47" s="572">
        <v>44620</v>
      </c>
      <c r="K47" s="521" t="s">
        <v>7</v>
      </c>
      <c r="L47" s="661" t="s">
        <v>443</v>
      </c>
      <c r="M47" s="527" t="s">
        <v>319</v>
      </c>
      <c r="N47" s="497" t="s">
        <v>317</v>
      </c>
      <c r="O47" s="497" t="s">
        <v>313</v>
      </c>
      <c r="P47" s="567" t="s">
        <v>165</v>
      </c>
      <c r="Q47" s="593">
        <v>480000000</v>
      </c>
      <c r="R47" s="498">
        <v>43488</v>
      </c>
      <c r="S47" s="572">
        <v>44651</v>
      </c>
      <c r="U47" s="501">
        <f t="shared" si="0"/>
        <v>0</v>
      </c>
    </row>
    <row r="48" spans="1:22">
      <c r="A48" s="525" t="s">
        <v>523</v>
      </c>
      <c r="B48" s="496" t="s">
        <v>442</v>
      </c>
      <c r="C48" s="527" t="s">
        <v>319</v>
      </c>
      <c r="D48" s="497" t="s">
        <v>317</v>
      </c>
      <c r="E48" s="497" t="s">
        <v>313</v>
      </c>
      <c r="F48" s="567" t="s">
        <v>296</v>
      </c>
      <c r="G48" s="593">
        <v>600000000</v>
      </c>
      <c r="H48" s="498">
        <v>43488</v>
      </c>
      <c r="I48" s="572">
        <v>44620</v>
      </c>
      <c r="K48" s="521" t="s">
        <v>7</v>
      </c>
      <c r="L48" s="661" t="s">
        <v>443</v>
      </c>
      <c r="M48" s="527" t="s">
        <v>319</v>
      </c>
      <c r="N48" s="497" t="s">
        <v>317</v>
      </c>
      <c r="O48" s="497" t="s">
        <v>313</v>
      </c>
      <c r="P48" s="567" t="s">
        <v>232</v>
      </c>
      <c r="Q48" s="593">
        <v>600000000</v>
      </c>
      <c r="R48" s="498">
        <v>43488</v>
      </c>
      <c r="S48" s="572">
        <v>44651</v>
      </c>
      <c r="U48" s="501">
        <f t="shared" si="0"/>
        <v>0</v>
      </c>
    </row>
    <row r="49" spans="1:22">
      <c r="A49" s="525" t="s">
        <v>523</v>
      </c>
      <c r="B49" s="496" t="s">
        <v>442</v>
      </c>
      <c r="C49" s="527" t="s">
        <v>319</v>
      </c>
      <c r="D49" s="497" t="s">
        <v>317</v>
      </c>
      <c r="E49" s="497" t="s">
        <v>313</v>
      </c>
      <c r="F49" s="567" t="s">
        <v>444</v>
      </c>
      <c r="G49" s="593">
        <v>480000000</v>
      </c>
      <c r="H49" s="498">
        <v>43488</v>
      </c>
      <c r="I49" s="572">
        <v>44620</v>
      </c>
      <c r="K49" s="525" t="s">
        <v>7</v>
      </c>
      <c r="L49" s="661" t="s">
        <v>443</v>
      </c>
      <c r="M49" s="527" t="s">
        <v>319</v>
      </c>
      <c r="N49" s="497" t="s">
        <v>317</v>
      </c>
      <c r="O49" s="497" t="s">
        <v>313</v>
      </c>
      <c r="P49" s="567" t="s">
        <v>446</v>
      </c>
      <c r="Q49" s="593">
        <v>480000000</v>
      </c>
      <c r="R49" s="498">
        <v>43488</v>
      </c>
      <c r="S49" s="572">
        <v>44651</v>
      </c>
      <c r="U49" s="501">
        <f t="shared" si="0"/>
        <v>0</v>
      </c>
    </row>
    <row r="50" spans="1:22">
      <c r="A50" s="525" t="s">
        <v>523</v>
      </c>
      <c r="B50" s="496" t="s">
        <v>442</v>
      </c>
      <c r="C50" s="527" t="s">
        <v>319</v>
      </c>
      <c r="D50" s="497" t="s">
        <v>317</v>
      </c>
      <c r="E50" s="497" t="s">
        <v>313</v>
      </c>
      <c r="F50" s="570" t="s">
        <v>293</v>
      </c>
      <c r="G50" s="593">
        <v>500000000</v>
      </c>
      <c r="H50" s="498">
        <v>43488</v>
      </c>
      <c r="I50" s="572">
        <v>44620</v>
      </c>
      <c r="K50" s="525" t="s">
        <v>7</v>
      </c>
      <c r="L50" s="661" t="s">
        <v>443</v>
      </c>
      <c r="M50" s="527" t="s">
        <v>319</v>
      </c>
      <c r="N50" s="497" t="s">
        <v>317</v>
      </c>
      <c r="O50" s="497" t="s">
        <v>313</v>
      </c>
      <c r="P50" s="567" t="s">
        <v>198</v>
      </c>
      <c r="Q50" s="593">
        <v>500000000</v>
      </c>
      <c r="R50" s="498">
        <v>43488</v>
      </c>
      <c r="S50" s="572">
        <v>44651</v>
      </c>
      <c r="U50" s="501">
        <f t="shared" si="0"/>
        <v>0</v>
      </c>
    </row>
    <row r="51" spans="1:22">
      <c r="A51" s="525" t="s">
        <v>523</v>
      </c>
      <c r="B51" s="496" t="s">
        <v>615</v>
      </c>
      <c r="C51" s="527" t="s">
        <v>319</v>
      </c>
      <c r="D51" s="497" t="s">
        <v>266</v>
      </c>
      <c r="E51" s="497" t="s">
        <v>313</v>
      </c>
      <c r="F51" s="567" t="s">
        <v>308</v>
      </c>
      <c r="G51" s="593">
        <v>400000000</v>
      </c>
      <c r="H51" s="528">
        <v>43817</v>
      </c>
      <c r="I51" s="572">
        <v>44620</v>
      </c>
      <c r="K51" s="525" t="s">
        <v>7</v>
      </c>
      <c r="L51" s="661" t="s">
        <v>481</v>
      </c>
      <c r="M51" s="527" t="s">
        <v>319</v>
      </c>
      <c r="N51" s="497" t="s">
        <v>266</v>
      </c>
      <c r="O51" s="497" t="s">
        <v>313</v>
      </c>
      <c r="P51" s="570" t="s">
        <v>308</v>
      </c>
      <c r="Q51" s="593">
        <v>400000000</v>
      </c>
      <c r="R51" s="528">
        <v>43817</v>
      </c>
      <c r="S51" s="572">
        <v>44651</v>
      </c>
      <c r="U51" s="501">
        <f t="shared" si="0"/>
        <v>0</v>
      </c>
    </row>
    <row r="52" spans="1:22">
      <c r="A52" s="525" t="s">
        <v>523</v>
      </c>
      <c r="B52" s="496" t="s">
        <v>615</v>
      </c>
      <c r="C52" s="527" t="s">
        <v>319</v>
      </c>
      <c r="D52" s="497" t="s">
        <v>266</v>
      </c>
      <c r="E52" s="497" t="s">
        <v>313</v>
      </c>
      <c r="F52" s="567" t="s">
        <v>515</v>
      </c>
      <c r="G52" s="593">
        <v>400000000</v>
      </c>
      <c r="H52" s="528">
        <v>43817</v>
      </c>
      <c r="I52" s="572">
        <v>44620</v>
      </c>
      <c r="K52" s="525" t="s">
        <v>7</v>
      </c>
      <c r="L52" s="661" t="s">
        <v>481</v>
      </c>
      <c r="M52" s="527" t="s">
        <v>319</v>
      </c>
      <c r="N52" s="497" t="s">
        <v>266</v>
      </c>
      <c r="O52" s="497" t="s">
        <v>313</v>
      </c>
      <c r="P52" s="567" t="s">
        <v>517</v>
      </c>
      <c r="Q52" s="593">
        <v>400000000</v>
      </c>
      <c r="R52" s="528">
        <v>43817</v>
      </c>
      <c r="S52" s="572">
        <v>44651</v>
      </c>
      <c r="U52" s="501">
        <f t="shared" si="0"/>
        <v>0</v>
      </c>
    </row>
    <row r="53" spans="1:22">
      <c r="A53" s="395" t="s">
        <v>523</v>
      </c>
      <c r="B53" s="264" t="s">
        <v>615</v>
      </c>
      <c r="C53" s="393" t="s">
        <v>319</v>
      </c>
      <c r="D53" s="265" t="s">
        <v>266</v>
      </c>
      <c r="E53" s="265" t="s">
        <v>313</v>
      </c>
      <c r="F53" s="604" t="s">
        <v>306</v>
      </c>
      <c r="G53" s="600">
        <v>400000000</v>
      </c>
      <c r="H53" s="605">
        <v>43817</v>
      </c>
      <c r="I53" s="606">
        <v>44620</v>
      </c>
      <c r="K53" s="395" t="s">
        <v>7</v>
      </c>
      <c r="L53" s="663" t="s">
        <v>481</v>
      </c>
      <c r="M53" s="393" t="s">
        <v>319</v>
      </c>
      <c r="N53" s="265" t="s">
        <v>266</v>
      </c>
      <c r="O53" s="265" t="s">
        <v>313</v>
      </c>
      <c r="P53" s="602" t="s">
        <v>45</v>
      </c>
      <c r="Q53" s="600">
        <v>400000000</v>
      </c>
      <c r="R53" s="605">
        <v>43817</v>
      </c>
      <c r="S53" s="606">
        <v>44651</v>
      </c>
      <c r="U53" s="501">
        <f t="shared" si="0"/>
        <v>0</v>
      </c>
    </row>
    <row r="54" spans="1:22" s="542" customFormat="1">
      <c r="A54" s="263" t="s">
        <v>523</v>
      </c>
      <c r="B54" s="264" t="s">
        <v>615</v>
      </c>
      <c r="C54" s="265" t="s">
        <v>319</v>
      </c>
      <c r="D54" s="265" t="s">
        <v>266</v>
      </c>
      <c r="E54" s="265" t="s">
        <v>313</v>
      </c>
      <c r="F54" s="602" t="s">
        <v>616</v>
      </c>
      <c r="G54" s="600">
        <v>300000000</v>
      </c>
      <c r="H54" s="605">
        <v>43817</v>
      </c>
      <c r="I54" s="606">
        <v>44620</v>
      </c>
      <c r="K54" s="395" t="s">
        <v>7</v>
      </c>
      <c r="L54" s="663" t="s">
        <v>481</v>
      </c>
      <c r="M54" s="393" t="s">
        <v>319</v>
      </c>
      <c r="N54" s="265" t="s">
        <v>266</v>
      </c>
      <c r="O54" s="265" t="s">
        <v>313</v>
      </c>
      <c r="P54" s="604" t="s">
        <v>482</v>
      </c>
      <c r="Q54" s="600">
        <v>300000000</v>
      </c>
      <c r="R54" s="605">
        <v>43817</v>
      </c>
      <c r="S54" s="606">
        <v>44651</v>
      </c>
      <c r="U54" s="543">
        <f t="shared" si="0"/>
        <v>0</v>
      </c>
      <c r="V54" s="544"/>
    </row>
    <row r="55" spans="1:22">
      <c r="A55" s="521" t="s">
        <v>523</v>
      </c>
      <c r="B55" s="706" t="s">
        <v>615</v>
      </c>
      <c r="C55" s="671" t="s">
        <v>319</v>
      </c>
      <c r="D55" s="671" t="s">
        <v>266</v>
      </c>
      <c r="E55" s="671" t="s">
        <v>313</v>
      </c>
      <c r="F55" s="671" t="s">
        <v>293</v>
      </c>
      <c r="G55" s="593">
        <v>300000000</v>
      </c>
      <c r="H55" s="498">
        <v>43817</v>
      </c>
      <c r="I55" s="669">
        <v>44620</v>
      </c>
      <c r="K55" s="521" t="s">
        <v>7</v>
      </c>
      <c r="L55" s="661" t="s">
        <v>481</v>
      </c>
      <c r="M55" s="497" t="s">
        <v>319</v>
      </c>
      <c r="N55" s="497" t="s">
        <v>266</v>
      </c>
      <c r="O55" s="497" t="s">
        <v>313</v>
      </c>
      <c r="P55" s="567" t="s">
        <v>198</v>
      </c>
      <c r="Q55" s="593">
        <v>300000000</v>
      </c>
      <c r="R55" s="498">
        <v>43817</v>
      </c>
      <c r="S55" s="669">
        <v>44651</v>
      </c>
      <c r="U55" s="501">
        <f t="shared" si="0"/>
        <v>0</v>
      </c>
    </row>
    <row r="56" spans="1:22">
      <c r="A56" s="521" t="s">
        <v>523</v>
      </c>
      <c r="B56" s="496" t="s">
        <v>617</v>
      </c>
      <c r="C56" s="527" t="s">
        <v>319</v>
      </c>
      <c r="D56" s="497" t="s">
        <v>266</v>
      </c>
      <c r="E56" s="497" t="s">
        <v>311</v>
      </c>
      <c r="F56" s="527" t="s">
        <v>515</v>
      </c>
      <c r="G56" s="672">
        <v>400000000</v>
      </c>
      <c r="H56" s="528">
        <v>44209</v>
      </c>
      <c r="I56" s="669">
        <v>44620</v>
      </c>
      <c r="K56" s="521" t="s">
        <v>7</v>
      </c>
      <c r="L56" s="670" t="s">
        <v>514</v>
      </c>
      <c r="M56" s="671" t="s">
        <v>319</v>
      </c>
      <c r="N56" s="671" t="s">
        <v>266</v>
      </c>
      <c r="O56" s="671" t="s">
        <v>311</v>
      </c>
      <c r="P56" s="671" t="s">
        <v>515</v>
      </c>
      <c r="Q56" s="672">
        <v>400000000</v>
      </c>
      <c r="R56" s="528">
        <v>44209</v>
      </c>
      <c r="S56" s="669">
        <v>44651</v>
      </c>
      <c r="U56" s="501">
        <f t="shared" si="0"/>
        <v>0</v>
      </c>
    </row>
    <row r="57" spans="1:22">
      <c r="A57" s="521" t="s">
        <v>523</v>
      </c>
      <c r="B57" s="496" t="s">
        <v>617</v>
      </c>
      <c r="C57" s="527" t="s">
        <v>319</v>
      </c>
      <c r="D57" s="497" t="s">
        <v>266</v>
      </c>
      <c r="E57" s="497" t="s">
        <v>311</v>
      </c>
      <c r="F57" s="527" t="s">
        <v>618</v>
      </c>
      <c r="G57" s="639">
        <v>400000000</v>
      </c>
      <c r="H57" s="498">
        <v>44209</v>
      </c>
      <c r="I57" s="669">
        <v>44620</v>
      </c>
      <c r="K57" s="521" t="s">
        <v>7</v>
      </c>
      <c r="L57" s="661" t="s">
        <v>514</v>
      </c>
      <c r="M57" s="527" t="s">
        <v>319</v>
      </c>
      <c r="N57" s="497" t="s">
        <v>266</v>
      </c>
      <c r="O57" s="497" t="s">
        <v>311</v>
      </c>
      <c r="P57" s="527" t="s">
        <v>519</v>
      </c>
      <c r="Q57" s="639">
        <v>400000000</v>
      </c>
      <c r="R57" s="498">
        <v>44209</v>
      </c>
      <c r="S57" s="669">
        <v>44651</v>
      </c>
      <c r="U57" s="501">
        <f t="shared" si="0"/>
        <v>0</v>
      </c>
    </row>
    <row r="58" spans="1:22">
      <c r="A58" s="521" t="s">
        <v>523</v>
      </c>
      <c r="B58" s="496" t="s">
        <v>617</v>
      </c>
      <c r="C58" s="527" t="s">
        <v>319</v>
      </c>
      <c r="D58" s="497" t="s">
        <v>266</v>
      </c>
      <c r="E58" s="497" t="s">
        <v>311</v>
      </c>
      <c r="F58" s="527" t="s">
        <v>291</v>
      </c>
      <c r="G58" s="639">
        <v>400000000</v>
      </c>
      <c r="H58" s="498">
        <v>44209</v>
      </c>
      <c r="I58" s="669">
        <v>44620</v>
      </c>
      <c r="K58" s="521" t="s">
        <v>7</v>
      </c>
      <c r="L58" s="661" t="s">
        <v>514</v>
      </c>
      <c r="M58" s="527" t="s">
        <v>319</v>
      </c>
      <c r="N58" s="497" t="s">
        <v>266</v>
      </c>
      <c r="O58" s="497" t="s">
        <v>311</v>
      </c>
      <c r="P58" s="527" t="s">
        <v>203</v>
      </c>
      <c r="Q58" s="639">
        <v>400000000</v>
      </c>
      <c r="R58" s="498">
        <v>44209</v>
      </c>
      <c r="S58" s="669">
        <v>44651</v>
      </c>
      <c r="U58" s="501">
        <f t="shared" si="0"/>
        <v>0</v>
      </c>
    </row>
    <row r="59" spans="1:22">
      <c r="A59" s="521" t="s">
        <v>523</v>
      </c>
      <c r="B59" s="496" t="s">
        <v>617</v>
      </c>
      <c r="C59" s="527" t="s">
        <v>319</v>
      </c>
      <c r="D59" s="497" t="s">
        <v>266</v>
      </c>
      <c r="E59" s="497" t="s">
        <v>311</v>
      </c>
      <c r="F59" s="527" t="s">
        <v>289</v>
      </c>
      <c r="G59" s="639">
        <v>400000000</v>
      </c>
      <c r="H59" s="498">
        <v>44209</v>
      </c>
      <c r="I59" s="669">
        <v>44620</v>
      </c>
      <c r="K59" s="521" t="s">
        <v>7</v>
      </c>
      <c r="L59" s="661" t="s">
        <v>514</v>
      </c>
      <c r="M59" s="527" t="s">
        <v>319</v>
      </c>
      <c r="N59" s="497" t="s">
        <v>266</v>
      </c>
      <c r="O59" s="497" t="s">
        <v>311</v>
      </c>
      <c r="P59" s="527" t="s">
        <v>289</v>
      </c>
      <c r="Q59" s="639">
        <v>400000000</v>
      </c>
      <c r="R59" s="498">
        <v>44209</v>
      </c>
      <c r="S59" s="669">
        <v>44651</v>
      </c>
      <c r="U59" s="501">
        <f t="shared" si="0"/>
        <v>0</v>
      </c>
    </row>
    <row r="60" spans="1:22">
      <c r="A60" s="521" t="s">
        <v>523</v>
      </c>
      <c r="B60" s="496" t="s">
        <v>617</v>
      </c>
      <c r="C60" s="527" t="s">
        <v>319</v>
      </c>
      <c r="D60" s="497" t="s">
        <v>266</v>
      </c>
      <c r="E60" s="497" t="s">
        <v>311</v>
      </c>
      <c r="F60" s="527" t="s">
        <v>520</v>
      </c>
      <c r="G60" s="639">
        <v>400000000</v>
      </c>
      <c r="H60" s="498">
        <v>44209</v>
      </c>
      <c r="I60" s="669">
        <v>44620</v>
      </c>
      <c r="K60" s="521" t="s">
        <v>7</v>
      </c>
      <c r="L60" s="661" t="s">
        <v>514</v>
      </c>
      <c r="M60" s="527" t="s">
        <v>319</v>
      </c>
      <c r="N60" s="497" t="s">
        <v>266</v>
      </c>
      <c r="O60" s="497" t="s">
        <v>311</v>
      </c>
      <c r="P60" s="497" t="s">
        <v>521</v>
      </c>
      <c r="Q60" s="639">
        <v>400000000</v>
      </c>
      <c r="R60" s="498">
        <v>44209</v>
      </c>
      <c r="S60" s="669">
        <v>44651</v>
      </c>
      <c r="U60" s="501">
        <f t="shared" si="0"/>
        <v>0</v>
      </c>
    </row>
    <row r="61" spans="1:22" s="542" customFormat="1">
      <c r="A61" s="263" t="s">
        <v>523</v>
      </c>
      <c r="B61" s="264" t="s">
        <v>592</v>
      </c>
      <c r="C61" s="393" t="s">
        <v>319</v>
      </c>
      <c r="D61" s="265" t="s">
        <v>596</v>
      </c>
      <c r="E61" s="265" t="s">
        <v>593</v>
      </c>
      <c r="F61" s="393" t="s">
        <v>284</v>
      </c>
      <c r="G61" s="799">
        <v>250000000</v>
      </c>
      <c r="H61" s="792">
        <v>44447</v>
      </c>
      <c r="I61" s="793">
        <v>44620</v>
      </c>
      <c r="K61" s="776" t="s">
        <v>523</v>
      </c>
      <c r="L61" s="797" t="s">
        <v>575</v>
      </c>
      <c r="M61" s="393" t="s">
        <v>319</v>
      </c>
      <c r="N61" s="393" t="s">
        <v>596</v>
      </c>
      <c r="O61" s="798" t="s">
        <v>315</v>
      </c>
      <c r="P61" s="798" t="s">
        <v>284</v>
      </c>
      <c r="Q61" s="799">
        <v>250000000</v>
      </c>
      <c r="R61" s="792">
        <v>44447</v>
      </c>
      <c r="S61" s="793">
        <v>44651</v>
      </c>
      <c r="U61" s="543">
        <f t="shared" si="0"/>
        <v>0</v>
      </c>
      <c r="V61" s="544"/>
    </row>
    <row r="62" spans="1:22">
      <c r="A62" s="521" t="s">
        <v>523</v>
      </c>
      <c r="B62" s="496" t="s">
        <v>592</v>
      </c>
      <c r="C62" s="527" t="s">
        <v>319</v>
      </c>
      <c r="D62" s="497" t="s">
        <v>596</v>
      </c>
      <c r="E62" s="497" t="s">
        <v>593</v>
      </c>
      <c r="F62" s="527" t="s">
        <v>577</v>
      </c>
      <c r="G62" s="639">
        <v>250000000</v>
      </c>
      <c r="H62" s="523">
        <v>44447</v>
      </c>
      <c r="I62" s="669">
        <v>44620</v>
      </c>
      <c r="K62" s="525" t="s">
        <v>523</v>
      </c>
      <c r="L62" s="664" t="s">
        <v>575</v>
      </c>
      <c r="M62" s="527" t="s">
        <v>319</v>
      </c>
      <c r="N62" s="527" t="s">
        <v>596</v>
      </c>
      <c r="O62" s="527" t="s">
        <v>315</v>
      </c>
      <c r="P62" s="527" t="s">
        <v>578</v>
      </c>
      <c r="Q62" s="639">
        <v>250000000</v>
      </c>
      <c r="R62" s="523">
        <v>44447</v>
      </c>
      <c r="S62" s="669">
        <v>44651</v>
      </c>
      <c r="U62" s="501">
        <f t="shared" si="0"/>
        <v>0</v>
      </c>
    </row>
    <row r="63" spans="1:22">
      <c r="A63" s="521" t="s">
        <v>523</v>
      </c>
      <c r="B63" s="496" t="s">
        <v>592</v>
      </c>
      <c r="C63" s="527" t="s">
        <v>319</v>
      </c>
      <c r="D63" s="497" t="s">
        <v>596</v>
      </c>
      <c r="E63" s="497" t="s">
        <v>593</v>
      </c>
      <c r="F63" s="527" t="s">
        <v>300</v>
      </c>
      <c r="G63" s="639">
        <v>250000000</v>
      </c>
      <c r="H63" s="523">
        <v>44447</v>
      </c>
      <c r="I63" s="669">
        <v>44620</v>
      </c>
      <c r="K63" s="525" t="s">
        <v>523</v>
      </c>
      <c r="L63" s="661" t="s">
        <v>575</v>
      </c>
      <c r="M63" s="527" t="s">
        <v>319</v>
      </c>
      <c r="N63" s="527" t="s">
        <v>596</v>
      </c>
      <c r="O63" s="527" t="s">
        <v>315</v>
      </c>
      <c r="P63" s="497" t="s">
        <v>218</v>
      </c>
      <c r="Q63" s="639">
        <v>250000000</v>
      </c>
      <c r="R63" s="523">
        <v>44447</v>
      </c>
      <c r="S63" s="669">
        <v>44651</v>
      </c>
      <c r="U63" s="501">
        <f t="shared" si="0"/>
        <v>0</v>
      </c>
    </row>
    <row r="64" spans="1:22">
      <c r="A64" s="521" t="s">
        <v>523</v>
      </c>
      <c r="B64" s="496" t="s">
        <v>592</v>
      </c>
      <c r="C64" s="527" t="s">
        <v>319</v>
      </c>
      <c r="D64" s="497" t="s">
        <v>596</v>
      </c>
      <c r="E64" s="497" t="s">
        <v>593</v>
      </c>
      <c r="F64" s="527" t="s">
        <v>274</v>
      </c>
      <c r="G64" s="639">
        <v>250000000</v>
      </c>
      <c r="H64" s="498">
        <v>44447</v>
      </c>
      <c r="I64" s="669">
        <v>44620</v>
      </c>
      <c r="K64" s="497" t="s">
        <v>523</v>
      </c>
      <c r="L64" s="661" t="s">
        <v>575</v>
      </c>
      <c r="M64" s="497" t="s">
        <v>319</v>
      </c>
      <c r="N64" s="497" t="s">
        <v>596</v>
      </c>
      <c r="O64" s="497" t="s">
        <v>315</v>
      </c>
      <c r="P64" s="497" t="s">
        <v>274</v>
      </c>
      <c r="Q64" s="639">
        <v>250000000</v>
      </c>
      <c r="R64" s="498">
        <v>44447</v>
      </c>
      <c r="S64" s="669">
        <v>44651</v>
      </c>
      <c r="U64" s="501">
        <f t="shared" si="0"/>
        <v>0</v>
      </c>
    </row>
    <row r="65" spans="1:22">
      <c r="A65" s="521" t="s">
        <v>523</v>
      </c>
      <c r="B65" s="496" t="s">
        <v>563</v>
      </c>
      <c r="C65" s="527" t="s">
        <v>319</v>
      </c>
      <c r="D65" s="497" t="s">
        <v>596</v>
      </c>
      <c r="E65" s="497" t="s">
        <v>316</v>
      </c>
      <c r="F65" s="527" t="s">
        <v>304</v>
      </c>
      <c r="G65" s="667">
        <v>400000000</v>
      </c>
      <c r="H65" s="523">
        <v>44484</v>
      </c>
      <c r="I65" s="499">
        <v>44620</v>
      </c>
      <c r="K65" s="772" t="s">
        <v>523</v>
      </c>
      <c r="L65" s="662" t="s">
        <v>564</v>
      </c>
      <c r="M65" s="522" t="s">
        <v>320</v>
      </c>
      <c r="N65" s="522" t="s">
        <v>596</v>
      </c>
      <c r="O65" s="522" t="s">
        <v>316</v>
      </c>
      <c r="P65" s="522" t="s">
        <v>213</v>
      </c>
      <c r="Q65" s="667">
        <v>400000000</v>
      </c>
      <c r="R65" s="523">
        <v>44484</v>
      </c>
      <c r="S65" s="499">
        <v>44651</v>
      </c>
      <c r="U65" s="501">
        <f t="shared" si="0"/>
        <v>0</v>
      </c>
    </row>
    <row r="66" spans="1:22">
      <c r="A66" s="521" t="s">
        <v>523</v>
      </c>
      <c r="B66" s="496" t="s">
        <v>563</v>
      </c>
      <c r="C66" s="527" t="s">
        <v>319</v>
      </c>
      <c r="D66" s="497" t="s">
        <v>596</v>
      </c>
      <c r="E66" s="497" t="s">
        <v>316</v>
      </c>
      <c r="F66" s="527" t="s">
        <v>291</v>
      </c>
      <c r="G66" s="672">
        <v>400000000</v>
      </c>
      <c r="H66" s="523">
        <v>44484</v>
      </c>
      <c r="I66" s="499">
        <v>44620</v>
      </c>
      <c r="K66" s="525" t="s">
        <v>523</v>
      </c>
      <c r="L66" s="670" t="s">
        <v>563</v>
      </c>
      <c r="M66" s="671" t="s">
        <v>320</v>
      </c>
      <c r="N66" s="671" t="s">
        <v>596</v>
      </c>
      <c r="O66" s="671" t="s">
        <v>316</v>
      </c>
      <c r="P66" s="671" t="s">
        <v>203</v>
      </c>
      <c r="Q66" s="672">
        <v>400000000</v>
      </c>
      <c r="R66" s="523">
        <v>44484</v>
      </c>
      <c r="S66" s="499">
        <v>44651</v>
      </c>
      <c r="U66" s="501">
        <f t="shared" si="0"/>
        <v>0</v>
      </c>
    </row>
    <row r="67" spans="1:22" s="542" customFormat="1">
      <c r="A67" s="263" t="s">
        <v>523</v>
      </c>
      <c r="B67" s="264" t="s">
        <v>563</v>
      </c>
      <c r="C67" s="393" t="s">
        <v>319</v>
      </c>
      <c r="D67" s="265" t="s">
        <v>596</v>
      </c>
      <c r="E67" s="265" t="s">
        <v>316</v>
      </c>
      <c r="F67" s="393" t="s">
        <v>567</v>
      </c>
      <c r="G67" s="790">
        <v>400000000</v>
      </c>
      <c r="H67" s="792">
        <v>44484</v>
      </c>
      <c r="I67" s="793">
        <v>44620</v>
      </c>
      <c r="K67" s="395" t="s">
        <v>523</v>
      </c>
      <c r="L67" s="666" t="s">
        <v>564</v>
      </c>
      <c r="M67" s="393" t="s">
        <v>320</v>
      </c>
      <c r="N67" s="393" t="s">
        <v>596</v>
      </c>
      <c r="O67" s="393" t="s">
        <v>316</v>
      </c>
      <c r="P67" s="393" t="s">
        <v>589</v>
      </c>
      <c r="Q67" s="790">
        <v>400000000</v>
      </c>
      <c r="R67" s="792">
        <v>44484</v>
      </c>
      <c r="S67" s="793">
        <v>44651</v>
      </c>
      <c r="U67" s="543">
        <f t="shared" si="0"/>
        <v>0</v>
      </c>
      <c r="V67" s="544"/>
    </row>
    <row r="68" spans="1:22" s="542" customFormat="1">
      <c r="A68" s="521" t="s">
        <v>523</v>
      </c>
      <c r="B68" s="496" t="s">
        <v>563</v>
      </c>
      <c r="C68" s="527" t="s">
        <v>319</v>
      </c>
      <c r="D68" s="497" t="s">
        <v>596</v>
      </c>
      <c r="E68" s="497" t="s">
        <v>316</v>
      </c>
      <c r="F68" s="527" t="s">
        <v>307</v>
      </c>
      <c r="G68" s="639">
        <v>400000000</v>
      </c>
      <c r="H68" s="498">
        <v>44484</v>
      </c>
      <c r="I68" s="499">
        <v>44620</v>
      </c>
      <c r="K68" s="497" t="s">
        <v>523</v>
      </c>
      <c r="L68" s="661" t="s">
        <v>563</v>
      </c>
      <c r="M68" s="497" t="s">
        <v>320</v>
      </c>
      <c r="N68" s="497" t="s">
        <v>596</v>
      </c>
      <c r="O68" s="497" t="s">
        <v>316</v>
      </c>
      <c r="P68" s="497" t="s">
        <v>161</v>
      </c>
      <c r="Q68" s="639">
        <v>400000000</v>
      </c>
      <c r="R68" s="498">
        <v>44484</v>
      </c>
      <c r="S68" s="499">
        <v>44651</v>
      </c>
      <c r="U68" s="501">
        <f t="shared" ref="U68:U131" si="1">Q68-G68</f>
        <v>0</v>
      </c>
      <c r="V68" s="544"/>
    </row>
    <row r="69" spans="1:22" ht="17.25" thickBot="1">
      <c r="A69" s="533" t="s">
        <v>523</v>
      </c>
      <c r="B69" s="532" t="s">
        <v>563</v>
      </c>
      <c r="C69" s="533" t="s">
        <v>319</v>
      </c>
      <c r="D69" s="533" t="s">
        <v>596</v>
      </c>
      <c r="E69" s="533" t="s">
        <v>316</v>
      </c>
      <c r="F69" s="533" t="s">
        <v>579</v>
      </c>
      <c r="G69" s="803">
        <v>400000000</v>
      </c>
      <c r="H69" s="805">
        <v>44484</v>
      </c>
      <c r="I69" s="806">
        <v>44620</v>
      </c>
      <c r="K69" s="801" t="s">
        <v>7</v>
      </c>
      <c r="L69" s="802" t="s">
        <v>564</v>
      </c>
      <c r="M69" s="801" t="s">
        <v>320</v>
      </c>
      <c r="N69" s="801" t="s">
        <v>596</v>
      </c>
      <c r="O69" s="801" t="s">
        <v>316</v>
      </c>
      <c r="P69" s="801" t="s">
        <v>568</v>
      </c>
      <c r="Q69" s="803">
        <v>400000000</v>
      </c>
      <c r="R69" s="805">
        <v>44484</v>
      </c>
      <c r="S69" s="806">
        <v>44651</v>
      </c>
      <c r="U69" s="501">
        <f t="shared" si="1"/>
        <v>0</v>
      </c>
    </row>
    <row r="70" spans="1:22" ht="17.25" thickTop="1">
      <c r="A70" s="530" t="s">
        <v>594</v>
      </c>
      <c r="B70" s="529" t="s">
        <v>619</v>
      </c>
      <c r="C70" s="522" t="s">
        <v>319</v>
      </c>
      <c r="D70" s="522" t="s">
        <v>596</v>
      </c>
      <c r="E70" s="522" t="s">
        <v>316</v>
      </c>
      <c r="F70" s="569" t="s">
        <v>304</v>
      </c>
      <c r="G70" s="667">
        <v>786579222</v>
      </c>
      <c r="H70" s="523">
        <v>43640</v>
      </c>
      <c r="I70" s="499">
        <v>44620</v>
      </c>
      <c r="K70" s="522" t="s">
        <v>27</v>
      </c>
      <c r="L70" s="662" t="s">
        <v>468</v>
      </c>
      <c r="M70" s="522" t="s">
        <v>319</v>
      </c>
      <c r="N70" s="522" t="s">
        <v>265</v>
      </c>
      <c r="O70" s="522" t="s">
        <v>316</v>
      </c>
      <c r="P70" s="522" t="s">
        <v>304</v>
      </c>
      <c r="Q70" s="667">
        <v>786579222</v>
      </c>
      <c r="R70" s="523">
        <v>43640</v>
      </c>
      <c r="S70" s="499">
        <v>44651</v>
      </c>
      <c r="U70" s="501">
        <f t="shared" si="1"/>
        <v>0</v>
      </c>
    </row>
    <row r="71" spans="1:22">
      <c r="A71" s="521" t="s">
        <v>594</v>
      </c>
      <c r="B71" s="496" t="s">
        <v>686</v>
      </c>
      <c r="C71" s="497" t="s">
        <v>319</v>
      </c>
      <c r="D71" s="497" t="s">
        <v>266</v>
      </c>
      <c r="E71" s="497" t="s">
        <v>311</v>
      </c>
      <c r="F71" s="567" t="s">
        <v>289</v>
      </c>
      <c r="G71" s="593">
        <v>1003724736</v>
      </c>
      <c r="H71" s="523">
        <v>44567</v>
      </c>
      <c r="I71" s="568">
        <v>44620</v>
      </c>
      <c r="K71" s="530" t="s">
        <v>27</v>
      </c>
      <c r="L71" s="662" t="s">
        <v>678</v>
      </c>
      <c r="M71" s="522" t="s">
        <v>319</v>
      </c>
      <c r="N71" s="522" t="s">
        <v>267</v>
      </c>
      <c r="O71" s="522" t="s">
        <v>311</v>
      </c>
      <c r="P71" s="569" t="s">
        <v>289</v>
      </c>
      <c r="Q71" s="593">
        <v>1003724736</v>
      </c>
      <c r="R71" s="523">
        <v>44567</v>
      </c>
      <c r="S71" s="568">
        <v>44651</v>
      </c>
      <c r="U71" s="501">
        <f t="shared" si="1"/>
        <v>0</v>
      </c>
    </row>
    <row r="72" spans="1:22">
      <c r="A72" s="521" t="s">
        <v>594</v>
      </c>
      <c r="B72" s="496" t="s">
        <v>686</v>
      </c>
      <c r="C72" s="497" t="s">
        <v>319</v>
      </c>
      <c r="D72" s="497" t="s">
        <v>266</v>
      </c>
      <c r="E72" s="497" t="s">
        <v>311</v>
      </c>
      <c r="F72" s="567" t="s">
        <v>562</v>
      </c>
      <c r="G72" s="593">
        <v>948693762</v>
      </c>
      <c r="H72" s="523">
        <v>44567</v>
      </c>
      <c r="I72" s="568">
        <v>44620</v>
      </c>
      <c r="K72" s="521" t="s">
        <v>27</v>
      </c>
      <c r="L72" s="662" t="s">
        <v>678</v>
      </c>
      <c r="M72" s="497" t="s">
        <v>319</v>
      </c>
      <c r="N72" s="497" t="s">
        <v>267</v>
      </c>
      <c r="O72" s="497" t="s">
        <v>311</v>
      </c>
      <c r="P72" s="567" t="s">
        <v>562</v>
      </c>
      <c r="Q72" s="593">
        <v>948693762</v>
      </c>
      <c r="R72" s="523">
        <v>44567</v>
      </c>
      <c r="S72" s="568">
        <v>44651</v>
      </c>
      <c r="U72" s="501">
        <f t="shared" si="1"/>
        <v>0</v>
      </c>
    </row>
    <row r="73" spans="1:22">
      <c r="A73" s="521" t="s">
        <v>594</v>
      </c>
      <c r="B73" s="496" t="s">
        <v>688</v>
      </c>
      <c r="C73" s="497" t="s">
        <v>319</v>
      </c>
      <c r="D73" s="497" t="s">
        <v>266</v>
      </c>
      <c r="E73" s="497" t="s">
        <v>313</v>
      </c>
      <c r="F73" s="567" t="s">
        <v>290</v>
      </c>
      <c r="G73" s="639">
        <v>1156987544</v>
      </c>
      <c r="H73" s="498">
        <v>44598</v>
      </c>
      <c r="I73" s="499">
        <v>44620</v>
      </c>
      <c r="K73" s="521" t="s">
        <v>27</v>
      </c>
      <c r="L73" s="661" t="s">
        <v>681</v>
      </c>
      <c r="M73" s="497" t="s">
        <v>319</v>
      </c>
      <c r="N73" s="497" t="s">
        <v>266</v>
      </c>
      <c r="O73" s="497" t="s">
        <v>314</v>
      </c>
      <c r="P73" s="497" t="s">
        <v>290</v>
      </c>
      <c r="Q73" s="639">
        <v>1156987544</v>
      </c>
      <c r="R73" s="498">
        <v>44598</v>
      </c>
      <c r="S73" s="499">
        <v>44651</v>
      </c>
      <c r="U73" s="501">
        <f t="shared" si="1"/>
        <v>0</v>
      </c>
      <c r="V73" s="524"/>
    </row>
    <row r="74" spans="1:22">
      <c r="A74" s="521" t="s">
        <v>594</v>
      </c>
      <c r="B74" s="496" t="s">
        <v>620</v>
      </c>
      <c r="C74" s="497" t="s">
        <v>613</v>
      </c>
      <c r="D74" s="497" t="s">
        <v>596</v>
      </c>
      <c r="E74" s="497" t="s">
        <v>313</v>
      </c>
      <c r="F74" s="567" t="s">
        <v>292</v>
      </c>
      <c r="G74" s="639">
        <v>307323526</v>
      </c>
      <c r="H74" s="498">
        <v>43056</v>
      </c>
      <c r="I74" s="499">
        <v>44620</v>
      </c>
      <c r="K74" s="521" t="s">
        <v>27</v>
      </c>
      <c r="L74" s="661" t="s">
        <v>372</v>
      </c>
      <c r="M74" s="497" t="s">
        <v>323</v>
      </c>
      <c r="N74" s="497" t="s">
        <v>265</v>
      </c>
      <c r="O74" s="497" t="s">
        <v>314</v>
      </c>
      <c r="P74" s="497" t="s">
        <v>292</v>
      </c>
      <c r="Q74" s="639">
        <v>307323526</v>
      </c>
      <c r="R74" s="498">
        <v>43056</v>
      </c>
      <c r="S74" s="499">
        <v>44651</v>
      </c>
      <c r="U74" s="501">
        <f t="shared" si="1"/>
        <v>0</v>
      </c>
    </row>
    <row r="75" spans="1:22">
      <c r="A75" s="521" t="s">
        <v>594</v>
      </c>
      <c r="B75" s="496" t="s">
        <v>621</v>
      </c>
      <c r="C75" s="497" t="s">
        <v>319</v>
      </c>
      <c r="D75" s="497" t="s">
        <v>599</v>
      </c>
      <c r="E75" s="497" t="s">
        <v>313</v>
      </c>
      <c r="F75" s="567" t="s">
        <v>290</v>
      </c>
      <c r="G75" s="593">
        <v>255588950</v>
      </c>
      <c r="H75" s="498">
        <v>42800</v>
      </c>
      <c r="I75" s="568">
        <v>44620</v>
      </c>
      <c r="K75" s="521" t="s">
        <v>27</v>
      </c>
      <c r="L75" s="661" t="s">
        <v>373</v>
      </c>
      <c r="M75" s="497" t="s">
        <v>319</v>
      </c>
      <c r="N75" s="497" t="s">
        <v>268</v>
      </c>
      <c r="O75" s="497" t="s">
        <v>314</v>
      </c>
      <c r="P75" s="567" t="s">
        <v>290</v>
      </c>
      <c r="Q75" s="593">
        <v>304997166</v>
      </c>
      <c r="R75" s="498">
        <v>42800</v>
      </c>
      <c r="S75" s="568">
        <v>44651</v>
      </c>
      <c r="U75" s="501">
        <f t="shared" si="1"/>
        <v>49408216</v>
      </c>
    </row>
    <row r="76" spans="1:22">
      <c r="A76" s="521" t="s">
        <v>594</v>
      </c>
      <c r="B76" s="496" t="s">
        <v>621</v>
      </c>
      <c r="C76" s="497" t="s">
        <v>319</v>
      </c>
      <c r="D76" s="497" t="s">
        <v>599</v>
      </c>
      <c r="E76" s="497" t="s">
        <v>313</v>
      </c>
      <c r="F76" s="567" t="s">
        <v>293</v>
      </c>
      <c r="G76" s="593">
        <v>258539391</v>
      </c>
      <c r="H76" s="498">
        <v>42800</v>
      </c>
      <c r="I76" s="568">
        <v>44620</v>
      </c>
      <c r="K76" s="521" t="s">
        <v>27</v>
      </c>
      <c r="L76" s="661" t="s">
        <v>373</v>
      </c>
      <c r="M76" s="497" t="s">
        <v>319</v>
      </c>
      <c r="N76" s="497" t="s">
        <v>268</v>
      </c>
      <c r="O76" s="497" t="s">
        <v>314</v>
      </c>
      <c r="P76" s="567" t="s">
        <v>293</v>
      </c>
      <c r="Q76" s="593">
        <v>360436214</v>
      </c>
      <c r="R76" s="498">
        <v>42800</v>
      </c>
      <c r="S76" s="568">
        <v>44651</v>
      </c>
      <c r="U76" s="501">
        <f t="shared" si="1"/>
        <v>101896823</v>
      </c>
    </row>
    <row r="77" spans="1:22">
      <c r="A77" s="521" t="s">
        <v>594</v>
      </c>
      <c r="B77" s="496" t="s">
        <v>621</v>
      </c>
      <c r="C77" s="497" t="s">
        <v>319</v>
      </c>
      <c r="D77" s="497" t="s">
        <v>599</v>
      </c>
      <c r="E77" s="497" t="s">
        <v>313</v>
      </c>
      <c r="F77" s="567" t="s">
        <v>305</v>
      </c>
      <c r="G77" s="593">
        <v>256994133</v>
      </c>
      <c r="H77" s="498">
        <v>42800</v>
      </c>
      <c r="I77" s="568">
        <v>44620</v>
      </c>
      <c r="K77" s="521" t="s">
        <v>27</v>
      </c>
      <c r="L77" s="661" t="s">
        <v>373</v>
      </c>
      <c r="M77" s="497" t="s">
        <v>319</v>
      </c>
      <c r="N77" s="497" t="s">
        <v>268</v>
      </c>
      <c r="O77" s="497" t="s">
        <v>314</v>
      </c>
      <c r="P77" s="567" t="s">
        <v>305</v>
      </c>
      <c r="Q77" s="593">
        <v>308879836</v>
      </c>
      <c r="R77" s="498">
        <v>42800</v>
      </c>
      <c r="S77" s="568">
        <v>44651</v>
      </c>
      <c r="U77" s="501">
        <f t="shared" si="1"/>
        <v>51885703</v>
      </c>
    </row>
    <row r="78" spans="1:22" s="542" customFormat="1">
      <c r="A78" s="263" t="s">
        <v>594</v>
      </c>
      <c r="B78" s="264" t="s">
        <v>621</v>
      </c>
      <c r="C78" s="265" t="s">
        <v>319</v>
      </c>
      <c r="D78" s="265" t="s">
        <v>599</v>
      </c>
      <c r="E78" s="265" t="s">
        <v>313</v>
      </c>
      <c r="F78" s="602" t="s">
        <v>306</v>
      </c>
      <c r="G78" s="600">
        <v>257549840</v>
      </c>
      <c r="H78" s="266">
        <v>42800</v>
      </c>
      <c r="I78" s="603">
        <v>44620</v>
      </c>
      <c r="K78" s="263" t="s">
        <v>27</v>
      </c>
      <c r="L78" s="663" t="s">
        <v>373</v>
      </c>
      <c r="M78" s="265" t="s">
        <v>319</v>
      </c>
      <c r="N78" s="265" t="s">
        <v>268</v>
      </c>
      <c r="O78" s="265" t="s">
        <v>314</v>
      </c>
      <c r="P78" s="602" t="s">
        <v>306</v>
      </c>
      <c r="Q78" s="600">
        <v>360147608</v>
      </c>
      <c r="R78" s="266">
        <v>42800</v>
      </c>
      <c r="S78" s="603">
        <v>44651</v>
      </c>
      <c r="U78" s="543">
        <f t="shared" si="1"/>
        <v>102597768</v>
      </c>
      <c r="V78" s="544"/>
    </row>
    <row r="79" spans="1:22">
      <c r="A79" s="521" t="s">
        <v>594</v>
      </c>
      <c r="B79" s="496" t="s">
        <v>622</v>
      </c>
      <c r="C79" s="497" t="s">
        <v>319</v>
      </c>
      <c r="D79" s="497" t="s">
        <v>599</v>
      </c>
      <c r="E79" s="497" t="s">
        <v>313</v>
      </c>
      <c r="F79" s="567" t="s">
        <v>290</v>
      </c>
      <c r="G79" s="593">
        <v>671455711</v>
      </c>
      <c r="H79" s="498">
        <v>43264</v>
      </c>
      <c r="I79" s="568">
        <v>44620</v>
      </c>
      <c r="K79" s="521" t="s">
        <v>27</v>
      </c>
      <c r="L79" s="661" t="s">
        <v>540</v>
      </c>
      <c r="M79" s="497" t="s">
        <v>319</v>
      </c>
      <c r="N79" s="497" t="s">
        <v>268</v>
      </c>
      <c r="O79" s="497" t="s">
        <v>314</v>
      </c>
      <c r="P79" s="567" t="s">
        <v>290</v>
      </c>
      <c r="Q79" s="593">
        <v>671455711</v>
      </c>
      <c r="R79" s="498">
        <v>43264</v>
      </c>
      <c r="S79" s="568">
        <v>44651</v>
      </c>
      <c r="U79" s="501">
        <f t="shared" si="1"/>
        <v>0</v>
      </c>
      <c r="V79" s="535"/>
    </row>
    <row r="80" spans="1:22">
      <c r="A80" s="521" t="s">
        <v>594</v>
      </c>
      <c r="B80" s="496" t="s">
        <v>623</v>
      </c>
      <c r="C80" s="497" t="s">
        <v>319</v>
      </c>
      <c r="D80" s="497" t="s">
        <v>266</v>
      </c>
      <c r="E80" s="497" t="s">
        <v>313</v>
      </c>
      <c r="F80" s="497" t="s">
        <v>294</v>
      </c>
      <c r="G80" s="593">
        <v>287169673</v>
      </c>
      <c r="H80" s="498">
        <v>43487</v>
      </c>
      <c r="I80" s="568">
        <v>44620</v>
      </c>
      <c r="K80" s="521" t="s">
        <v>27</v>
      </c>
      <c r="L80" s="661" t="s">
        <v>541</v>
      </c>
      <c r="M80" s="497" t="s">
        <v>319</v>
      </c>
      <c r="N80" s="497" t="s">
        <v>266</v>
      </c>
      <c r="O80" s="497" t="s">
        <v>314</v>
      </c>
      <c r="P80" s="567" t="s">
        <v>294</v>
      </c>
      <c r="Q80" s="593">
        <v>287169673</v>
      </c>
      <c r="R80" s="498">
        <v>43487</v>
      </c>
      <c r="S80" s="568">
        <v>44651</v>
      </c>
      <c r="U80" s="501">
        <f t="shared" si="1"/>
        <v>0</v>
      </c>
      <c r="V80" s="524"/>
    </row>
    <row r="81" spans="1:22">
      <c r="A81" s="521" t="s">
        <v>594</v>
      </c>
      <c r="B81" s="496" t="s">
        <v>623</v>
      </c>
      <c r="C81" s="497" t="s">
        <v>319</v>
      </c>
      <c r="D81" s="497" t="s">
        <v>266</v>
      </c>
      <c r="E81" s="497" t="s">
        <v>313</v>
      </c>
      <c r="F81" s="567" t="s">
        <v>271</v>
      </c>
      <c r="G81" s="639">
        <v>246618331</v>
      </c>
      <c r="H81" s="498">
        <v>43487</v>
      </c>
      <c r="I81" s="499">
        <v>44620</v>
      </c>
      <c r="K81" s="521" t="s">
        <v>27</v>
      </c>
      <c r="L81" s="661" t="s">
        <v>541</v>
      </c>
      <c r="M81" s="497" t="s">
        <v>319</v>
      </c>
      <c r="N81" s="497" t="s">
        <v>266</v>
      </c>
      <c r="O81" s="497" t="s">
        <v>314</v>
      </c>
      <c r="P81" s="497" t="s">
        <v>271</v>
      </c>
      <c r="Q81" s="639">
        <v>246618331</v>
      </c>
      <c r="R81" s="498">
        <v>43487</v>
      </c>
      <c r="S81" s="499">
        <v>44651</v>
      </c>
      <c r="U81" s="501">
        <f t="shared" si="1"/>
        <v>0</v>
      </c>
    </row>
    <row r="82" spans="1:22">
      <c r="A82" s="521" t="s">
        <v>594</v>
      </c>
      <c r="B82" s="496" t="s">
        <v>623</v>
      </c>
      <c r="C82" s="497" t="s">
        <v>319</v>
      </c>
      <c r="D82" s="497" t="s">
        <v>266</v>
      </c>
      <c r="E82" s="497" t="s">
        <v>313</v>
      </c>
      <c r="F82" s="567" t="s">
        <v>296</v>
      </c>
      <c r="G82" s="593">
        <v>503548464</v>
      </c>
      <c r="H82" s="498">
        <v>43487</v>
      </c>
      <c r="I82" s="568">
        <v>44620</v>
      </c>
      <c r="K82" s="521" t="s">
        <v>27</v>
      </c>
      <c r="L82" s="661" t="s">
        <v>541</v>
      </c>
      <c r="M82" s="497" t="s">
        <v>319</v>
      </c>
      <c r="N82" s="497" t="s">
        <v>266</v>
      </c>
      <c r="O82" s="497" t="s">
        <v>314</v>
      </c>
      <c r="P82" s="567" t="s">
        <v>296</v>
      </c>
      <c r="Q82" s="593">
        <v>503548464</v>
      </c>
      <c r="R82" s="498">
        <v>43487</v>
      </c>
      <c r="S82" s="568">
        <v>44651</v>
      </c>
      <c r="U82" s="501">
        <f t="shared" si="1"/>
        <v>0</v>
      </c>
    </row>
    <row r="83" spans="1:22">
      <c r="A83" s="521" t="s">
        <v>594</v>
      </c>
      <c r="B83" s="496" t="s">
        <v>624</v>
      </c>
      <c r="C83" s="497" t="s">
        <v>319</v>
      </c>
      <c r="D83" s="497" t="s">
        <v>596</v>
      </c>
      <c r="E83" s="497" t="s">
        <v>593</v>
      </c>
      <c r="F83" s="567" t="s">
        <v>279</v>
      </c>
      <c r="G83" s="593">
        <v>713987040</v>
      </c>
      <c r="H83" s="498">
        <v>43614</v>
      </c>
      <c r="I83" s="568">
        <v>44620</v>
      </c>
      <c r="K83" s="521" t="s">
        <v>27</v>
      </c>
      <c r="L83" s="661" t="s">
        <v>546</v>
      </c>
      <c r="M83" s="497" t="s">
        <v>319</v>
      </c>
      <c r="N83" s="497" t="s">
        <v>265</v>
      </c>
      <c r="O83" s="497" t="s">
        <v>315</v>
      </c>
      <c r="P83" s="567" t="s">
        <v>279</v>
      </c>
      <c r="Q83" s="593">
        <v>713987040</v>
      </c>
      <c r="R83" s="498">
        <v>43614</v>
      </c>
      <c r="S83" s="568">
        <v>44651</v>
      </c>
      <c r="U83" s="501">
        <f t="shared" si="1"/>
        <v>0</v>
      </c>
    </row>
    <row r="84" spans="1:22">
      <c r="A84" s="521" t="s">
        <v>594</v>
      </c>
      <c r="B84" s="496" t="s">
        <v>625</v>
      </c>
      <c r="C84" s="497" t="s">
        <v>319</v>
      </c>
      <c r="D84" s="497" t="s">
        <v>596</v>
      </c>
      <c r="E84" s="497" t="s">
        <v>593</v>
      </c>
      <c r="F84" s="567" t="s">
        <v>280</v>
      </c>
      <c r="G84" s="593">
        <v>610886182</v>
      </c>
      <c r="H84" s="498">
        <v>43704</v>
      </c>
      <c r="I84" s="568">
        <v>44620</v>
      </c>
      <c r="K84" s="521" t="s">
        <v>27</v>
      </c>
      <c r="L84" s="661" t="s">
        <v>547</v>
      </c>
      <c r="M84" s="497" t="s">
        <v>319</v>
      </c>
      <c r="N84" s="497" t="s">
        <v>265</v>
      </c>
      <c r="O84" s="497" t="s">
        <v>315</v>
      </c>
      <c r="P84" s="567" t="s">
        <v>280</v>
      </c>
      <c r="Q84" s="593">
        <v>610886182</v>
      </c>
      <c r="R84" s="498">
        <v>43704</v>
      </c>
      <c r="S84" s="568">
        <v>44651</v>
      </c>
      <c r="U84" s="501">
        <f t="shared" si="1"/>
        <v>0</v>
      </c>
    </row>
    <row r="85" spans="1:22">
      <c r="A85" s="521" t="s">
        <v>594</v>
      </c>
      <c r="B85" s="496" t="s">
        <v>625</v>
      </c>
      <c r="C85" s="497" t="s">
        <v>319</v>
      </c>
      <c r="D85" s="497" t="s">
        <v>596</v>
      </c>
      <c r="E85" s="497" t="s">
        <v>593</v>
      </c>
      <c r="F85" s="567" t="s">
        <v>281</v>
      </c>
      <c r="G85" s="593">
        <v>126937100</v>
      </c>
      <c r="H85" s="498">
        <v>43704</v>
      </c>
      <c r="I85" s="568">
        <v>44620</v>
      </c>
      <c r="K85" s="521" t="s">
        <v>27</v>
      </c>
      <c r="L85" s="661" t="s">
        <v>547</v>
      </c>
      <c r="M85" s="497" t="s">
        <v>319</v>
      </c>
      <c r="N85" s="497" t="s">
        <v>265</v>
      </c>
      <c r="O85" s="497" t="s">
        <v>315</v>
      </c>
      <c r="P85" s="567" t="s">
        <v>281</v>
      </c>
      <c r="Q85" s="593">
        <v>126937100</v>
      </c>
      <c r="R85" s="498">
        <v>43704</v>
      </c>
      <c r="S85" s="568">
        <v>44651</v>
      </c>
      <c r="U85" s="501">
        <f t="shared" si="1"/>
        <v>0</v>
      </c>
    </row>
    <row r="86" spans="1:22">
      <c r="A86" s="521" t="s">
        <v>594</v>
      </c>
      <c r="B86" s="496" t="s">
        <v>611</v>
      </c>
      <c r="C86" s="497" t="s">
        <v>319</v>
      </c>
      <c r="D86" s="497" t="s">
        <v>596</v>
      </c>
      <c r="E86" s="497" t="s">
        <v>316</v>
      </c>
      <c r="F86" s="567" t="s">
        <v>301</v>
      </c>
      <c r="G86" s="593">
        <v>155447975</v>
      </c>
      <c r="H86" s="498">
        <v>44397</v>
      </c>
      <c r="I86" s="568">
        <v>44620</v>
      </c>
      <c r="K86" s="521" t="s">
        <v>27</v>
      </c>
      <c r="L86" s="661" t="s">
        <v>554</v>
      </c>
      <c r="M86" s="497" t="s">
        <v>319</v>
      </c>
      <c r="N86" s="497" t="s">
        <v>265</v>
      </c>
      <c r="O86" s="497" t="s">
        <v>316</v>
      </c>
      <c r="P86" s="567" t="s">
        <v>301</v>
      </c>
      <c r="Q86" s="593">
        <v>155447975</v>
      </c>
      <c r="R86" s="498">
        <v>44397</v>
      </c>
      <c r="S86" s="568">
        <v>44651</v>
      </c>
      <c r="U86" s="501">
        <f t="shared" si="1"/>
        <v>0</v>
      </c>
    </row>
    <row r="87" spans="1:22">
      <c r="A87" s="521" t="s">
        <v>594</v>
      </c>
      <c r="B87" s="496" t="s">
        <v>611</v>
      </c>
      <c r="C87" s="497" t="s">
        <v>319</v>
      </c>
      <c r="D87" s="497" t="s">
        <v>596</v>
      </c>
      <c r="E87" s="497" t="s">
        <v>316</v>
      </c>
      <c r="F87" s="567" t="s">
        <v>291</v>
      </c>
      <c r="G87" s="593">
        <v>594592070</v>
      </c>
      <c r="H87" s="498">
        <v>44397</v>
      </c>
      <c r="I87" s="568">
        <v>44620</v>
      </c>
      <c r="K87" s="521" t="s">
        <v>27</v>
      </c>
      <c r="L87" s="661" t="s">
        <v>554</v>
      </c>
      <c r="M87" s="497" t="s">
        <v>320</v>
      </c>
      <c r="N87" s="497" t="s">
        <v>265</v>
      </c>
      <c r="O87" s="497" t="s">
        <v>316</v>
      </c>
      <c r="P87" s="567" t="s">
        <v>291</v>
      </c>
      <c r="Q87" s="593">
        <v>594592070</v>
      </c>
      <c r="R87" s="498">
        <v>44397</v>
      </c>
      <c r="S87" s="568">
        <v>44651</v>
      </c>
      <c r="U87" s="501">
        <f t="shared" si="1"/>
        <v>0</v>
      </c>
    </row>
    <row r="88" spans="1:22">
      <c r="A88" s="521" t="s">
        <v>594</v>
      </c>
      <c r="B88" s="496" t="s">
        <v>611</v>
      </c>
      <c r="C88" s="497" t="s">
        <v>319</v>
      </c>
      <c r="D88" s="497" t="s">
        <v>596</v>
      </c>
      <c r="E88" s="497" t="s">
        <v>316</v>
      </c>
      <c r="F88" s="567" t="s">
        <v>515</v>
      </c>
      <c r="G88" s="593">
        <v>311387682</v>
      </c>
      <c r="H88" s="498">
        <v>44397</v>
      </c>
      <c r="I88" s="568">
        <v>44620</v>
      </c>
      <c r="K88" s="521" t="s">
        <v>27</v>
      </c>
      <c r="L88" s="661" t="s">
        <v>554</v>
      </c>
      <c r="M88" s="497" t="s">
        <v>319</v>
      </c>
      <c r="N88" s="497" t="s">
        <v>265</v>
      </c>
      <c r="O88" s="497" t="s">
        <v>316</v>
      </c>
      <c r="P88" s="567" t="s">
        <v>517</v>
      </c>
      <c r="Q88" s="593">
        <v>311387682</v>
      </c>
      <c r="R88" s="498">
        <v>44397</v>
      </c>
      <c r="S88" s="568">
        <v>44651</v>
      </c>
      <c r="U88" s="501">
        <f t="shared" si="1"/>
        <v>0</v>
      </c>
    </row>
    <row r="89" spans="1:22">
      <c r="A89" s="521" t="s">
        <v>594</v>
      </c>
      <c r="B89" s="496" t="s">
        <v>611</v>
      </c>
      <c r="C89" s="497" t="s">
        <v>319</v>
      </c>
      <c r="D89" s="497" t="s">
        <v>596</v>
      </c>
      <c r="E89" s="497" t="s">
        <v>316</v>
      </c>
      <c r="F89" s="567" t="s">
        <v>302</v>
      </c>
      <c r="G89" s="593">
        <v>254823294</v>
      </c>
      <c r="H89" s="498">
        <v>44397</v>
      </c>
      <c r="I89" s="568">
        <v>44620</v>
      </c>
      <c r="K89" s="521" t="s">
        <v>27</v>
      </c>
      <c r="L89" s="661" t="s">
        <v>554</v>
      </c>
      <c r="M89" s="497" t="s">
        <v>319</v>
      </c>
      <c r="N89" s="497" t="s">
        <v>265</v>
      </c>
      <c r="O89" s="497" t="s">
        <v>316</v>
      </c>
      <c r="P89" s="567" t="s">
        <v>302</v>
      </c>
      <c r="Q89" s="593">
        <v>254823294</v>
      </c>
      <c r="R89" s="498">
        <v>44397</v>
      </c>
      <c r="S89" s="568">
        <v>44651</v>
      </c>
      <c r="U89" s="501">
        <f t="shared" si="1"/>
        <v>0</v>
      </c>
    </row>
    <row r="90" spans="1:22">
      <c r="A90" s="521" t="s">
        <v>594</v>
      </c>
      <c r="B90" s="496" t="s">
        <v>614</v>
      </c>
      <c r="C90" s="497" t="s">
        <v>319</v>
      </c>
      <c r="D90" s="497" t="s">
        <v>599</v>
      </c>
      <c r="E90" s="497" t="s">
        <v>313</v>
      </c>
      <c r="F90" s="567" t="s">
        <v>290</v>
      </c>
      <c r="G90" s="593">
        <v>150000000</v>
      </c>
      <c r="H90" s="498">
        <v>42908</v>
      </c>
      <c r="I90" s="568">
        <v>44620</v>
      </c>
      <c r="K90" s="521" t="s">
        <v>27</v>
      </c>
      <c r="L90" s="661" t="s">
        <v>370</v>
      </c>
      <c r="M90" s="497" t="s">
        <v>319</v>
      </c>
      <c r="N90" s="497" t="s">
        <v>268</v>
      </c>
      <c r="O90" s="497" t="s">
        <v>314</v>
      </c>
      <c r="P90" s="567" t="s">
        <v>290</v>
      </c>
      <c r="Q90" s="593">
        <v>150000000</v>
      </c>
      <c r="R90" s="498">
        <v>42908</v>
      </c>
      <c r="S90" s="568">
        <v>44651</v>
      </c>
      <c r="U90" s="501">
        <f t="shared" si="1"/>
        <v>0</v>
      </c>
    </row>
    <row r="91" spans="1:22">
      <c r="A91" s="521" t="s">
        <v>594</v>
      </c>
      <c r="B91" s="496" t="s">
        <v>614</v>
      </c>
      <c r="C91" s="497" t="s">
        <v>319</v>
      </c>
      <c r="D91" s="497" t="s">
        <v>599</v>
      </c>
      <c r="E91" s="497" t="s">
        <v>313</v>
      </c>
      <c r="F91" s="567" t="s">
        <v>515</v>
      </c>
      <c r="G91" s="593">
        <v>150000000</v>
      </c>
      <c r="H91" s="498">
        <v>42908</v>
      </c>
      <c r="I91" s="568">
        <v>44620</v>
      </c>
      <c r="K91" s="521" t="s">
        <v>27</v>
      </c>
      <c r="L91" s="661" t="s">
        <v>370</v>
      </c>
      <c r="M91" s="497" t="s">
        <v>319</v>
      </c>
      <c r="N91" s="497" t="s">
        <v>268</v>
      </c>
      <c r="O91" s="497" t="s">
        <v>314</v>
      </c>
      <c r="P91" s="567" t="s">
        <v>517</v>
      </c>
      <c r="Q91" s="593">
        <v>150000000</v>
      </c>
      <c r="R91" s="498">
        <v>42908</v>
      </c>
      <c r="S91" s="568">
        <v>44651</v>
      </c>
      <c r="U91" s="501">
        <f t="shared" si="1"/>
        <v>0</v>
      </c>
    </row>
    <row r="92" spans="1:22">
      <c r="A92" s="521" t="s">
        <v>594</v>
      </c>
      <c r="B92" s="496" t="s">
        <v>614</v>
      </c>
      <c r="C92" s="497" t="s">
        <v>319</v>
      </c>
      <c r="D92" s="497" t="s">
        <v>599</v>
      </c>
      <c r="E92" s="497" t="s">
        <v>313</v>
      </c>
      <c r="F92" s="567" t="s">
        <v>293</v>
      </c>
      <c r="G92" s="593">
        <v>150000000</v>
      </c>
      <c r="H92" s="498">
        <v>42908</v>
      </c>
      <c r="I92" s="568">
        <v>44620</v>
      </c>
      <c r="K92" s="521" t="s">
        <v>27</v>
      </c>
      <c r="L92" s="661" t="s">
        <v>370</v>
      </c>
      <c r="M92" s="497" t="s">
        <v>319</v>
      </c>
      <c r="N92" s="497" t="s">
        <v>268</v>
      </c>
      <c r="O92" s="497" t="s">
        <v>314</v>
      </c>
      <c r="P92" s="567" t="s">
        <v>293</v>
      </c>
      <c r="Q92" s="593">
        <v>150000000</v>
      </c>
      <c r="R92" s="498">
        <v>42908</v>
      </c>
      <c r="S92" s="568">
        <v>44651</v>
      </c>
      <c r="U92" s="501">
        <f t="shared" si="1"/>
        <v>0</v>
      </c>
    </row>
    <row r="93" spans="1:22">
      <c r="A93" s="521" t="s">
        <v>594</v>
      </c>
      <c r="B93" s="496" t="s">
        <v>614</v>
      </c>
      <c r="C93" s="497" t="s">
        <v>319</v>
      </c>
      <c r="D93" s="497" t="s">
        <v>599</v>
      </c>
      <c r="E93" s="497" t="s">
        <v>313</v>
      </c>
      <c r="F93" s="567" t="s">
        <v>309</v>
      </c>
      <c r="G93" s="593">
        <v>150000000</v>
      </c>
      <c r="H93" s="498">
        <v>42908</v>
      </c>
      <c r="I93" s="568">
        <v>44620</v>
      </c>
      <c r="K93" s="521" t="s">
        <v>27</v>
      </c>
      <c r="L93" s="661" t="s">
        <v>370</v>
      </c>
      <c r="M93" s="497" t="s">
        <v>319</v>
      </c>
      <c r="N93" s="497" t="s">
        <v>268</v>
      </c>
      <c r="O93" s="497" t="s">
        <v>314</v>
      </c>
      <c r="P93" s="567" t="s">
        <v>309</v>
      </c>
      <c r="Q93" s="593">
        <v>150000000</v>
      </c>
      <c r="R93" s="498">
        <v>42908</v>
      </c>
      <c r="S93" s="568">
        <v>44651</v>
      </c>
      <c r="U93" s="501">
        <f t="shared" si="1"/>
        <v>0</v>
      </c>
    </row>
    <row r="94" spans="1:22" s="542" customFormat="1">
      <c r="A94" s="263" t="s">
        <v>594</v>
      </c>
      <c r="B94" s="264" t="s">
        <v>356</v>
      </c>
      <c r="C94" s="265" t="s">
        <v>319</v>
      </c>
      <c r="D94" s="265" t="s">
        <v>317</v>
      </c>
      <c r="E94" s="265" t="s">
        <v>311</v>
      </c>
      <c r="F94" s="602" t="s">
        <v>303</v>
      </c>
      <c r="G94" s="600">
        <v>300000000</v>
      </c>
      <c r="H94" s="266">
        <v>42941</v>
      </c>
      <c r="I94" s="603">
        <v>44620</v>
      </c>
      <c r="K94" s="263" t="s">
        <v>27</v>
      </c>
      <c r="L94" s="663" t="s">
        <v>371</v>
      </c>
      <c r="M94" s="265" t="s">
        <v>319</v>
      </c>
      <c r="N94" s="265" t="s">
        <v>317</v>
      </c>
      <c r="O94" s="265" t="s">
        <v>311</v>
      </c>
      <c r="P94" s="602" t="s">
        <v>206</v>
      </c>
      <c r="Q94" s="600">
        <v>300000000</v>
      </c>
      <c r="R94" s="266">
        <v>42941</v>
      </c>
      <c r="S94" s="603">
        <v>44651</v>
      </c>
      <c r="U94" s="543">
        <f t="shared" si="1"/>
        <v>0</v>
      </c>
      <c r="V94" s="544"/>
    </row>
    <row r="95" spans="1:22">
      <c r="A95" s="521" t="s">
        <v>594</v>
      </c>
      <c r="B95" s="496" t="s">
        <v>356</v>
      </c>
      <c r="C95" s="497" t="s">
        <v>319</v>
      </c>
      <c r="D95" s="497" t="s">
        <v>317</v>
      </c>
      <c r="E95" s="497" t="s">
        <v>311</v>
      </c>
      <c r="F95" s="567" t="s">
        <v>304</v>
      </c>
      <c r="G95" s="593">
        <v>300000000</v>
      </c>
      <c r="H95" s="498">
        <v>42941</v>
      </c>
      <c r="I95" s="568">
        <v>44620</v>
      </c>
      <c r="K95" s="521" t="s">
        <v>27</v>
      </c>
      <c r="L95" s="661" t="s">
        <v>371</v>
      </c>
      <c r="M95" s="497" t="s">
        <v>319</v>
      </c>
      <c r="N95" s="497" t="s">
        <v>317</v>
      </c>
      <c r="O95" s="497" t="s">
        <v>311</v>
      </c>
      <c r="P95" s="567" t="s">
        <v>304</v>
      </c>
      <c r="Q95" s="593">
        <v>300000000</v>
      </c>
      <c r="R95" s="498">
        <v>42941</v>
      </c>
      <c r="S95" s="568">
        <v>44651</v>
      </c>
      <c r="U95" s="501">
        <f t="shared" si="1"/>
        <v>0</v>
      </c>
    </row>
    <row r="96" spans="1:22">
      <c r="A96" s="525" t="s">
        <v>594</v>
      </c>
      <c r="B96" s="526" t="s">
        <v>356</v>
      </c>
      <c r="C96" s="527" t="s">
        <v>319</v>
      </c>
      <c r="D96" s="527" t="s">
        <v>317</v>
      </c>
      <c r="E96" s="527" t="s">
        <v>311</v>
      </c>
      <c r="F96" s="570" t="s">
        <v>282</v>
      </c>
      <c r="G96" s="593">
        <v>300000000</v>
      </c>
      <c r="H96" s="498">
        <v>42941</v>
      </c>
      <c r="I96" s="568">
        <v>44620</v>
      </c>
      <c r="K96" s="521" t="s">
        <v>27</v>
      </c>
      <c r="L96" s="661" t="s">
        <v>371</v>
      </c>
      <c r="M96" s="497" t="s">
        <v>319</v>
      </c>
      <c r="N96" s="497" t="s">
        <v>317</v>
      </c>
      <c r="O96" s="497" t="s">
        <v>311</v>
      </c>
      <c r="P96" s="567" t="s">
        <v>282</v>
      </c>
      <c r="Q96" s="593">
        <v>300000000</v>
      </c>
      <c r="R96" s="498">
        <v>42941</v>
      </c>
      <c r="S96" s="568">
        <v>44651</v>
      </c>
      <c r="U96" s="501">
        <f t="shared" si="1"/>
        <v>0</v>
      </c>
    </row>
    <row r="97" spans="1:22" s="630" customFormat="1">
      <c r="A97" s="525" t="s">
        <v>594</v>
      </c>
      <c r="B97" s="526" t="s">
        <v>356</v>
      </c>
      <c r="C97" s="527" t="s">
        <v>319</v>
      </c>
      <c r="D97" s="527" t="s">
        <v>317</v>
      </c>
      <c r="E97" s="527" t="s">
        <v>311</v>
      </c>
      <c r="F97" s="570" t="s">
        <v>276</v>
      </c>
      <c r="G97" s="593">
        <v>300000000</v>
      </c>
      <c r="H97" s="528">
        <v>42941</v>
      </c>
      <c r="I97" s="572">
        <v>44620</v>
      </c>
      <c r="K97" s="525" t="s">
        <v>27</v>
      </c>
      <c r="L97" s="664" t="s">
        <v>356</v>
      </c>
      <c r="M97" s="527" t="s">
        <v>319</v>
      </c>
      <c r="N97" s="527" t="s">
        <v>317</v>
      </c>
      <c r="O97" s="527" t="s">
        <v>311</v>
      </c>
      <c r="P97" s="570" t="s">
        <v>276</v>
      </c>
      <c r="Q97" s="593">
        <v>300000000</v>
      </c>
      <c r="R97" s="528">
        <v>42941</v>
      </c>
      <c r="S97" s="572">
        <v>44651</v>
      </c>
      <c r="U97" s="501">
        <f t="shared" si="1"/>
        <v>0</v>
      </c>
      <c r="V97" s="631"/>
    </row>
    <row r="98" spans="1:22" s="542" customFormat="1">
      <c r="A98" s="395" t="s">
        <v>594</v>
      </c>
      <c r="B98" s="403" t="s">
        <v>442</v>
      </c>
      <c r="C98" s="393" t="s">
        <v>319</v>
      </c>
      <c r="D98" s="393" t="s">
        <v>317</v>
      </c>
      <c r="E98" s="393" t="s">
        <v>313</v>
      </c>
      <c r="F98" s="604" t="s">
        <v>306</v>
      </c>
      <c r="G98" s="600">
        <v>40000000</v>
      </c>
      <c r="H98" s="266">
        <v>43488</v>
      </c>
      <c r="I98" s="606">
        <v>44620</v>
      </c>
      <c r="K98" s="395" t="s">
        <v>27</v>
      </c>
      <c r="L98" s="666" t="s">
        <v>442</v>
      </c>
      <c r="M98" s="393" t="s">
        <v>319</v>
      </c>
      <c r="N98" s="393" t="s">
        <v>317</v>
      </c>
      <c r="O98" s="393" t="s">
        <v>313</v>
      </c>
      <c r="P98" s="604" t="s">
        <v>306</v>
      </c>
      <c r="Q98" s="600">
        <v>40000000</v>
      </c>
      <c r="R98" s="266">
        <v>43488</v>
      </c>
      <c r="S98" s="606">
        <v>44651</v>
      </c>
      <c r="U98" s="543">
        <f t="shared" si="1"/>
        <v>0</v>
      </c>
      <c r="V98" s="544"/>
    </row>
    <row r="99" spans="1:22">
      <c r="A99" s="525" t="s">
        <v>594</v>
      </c>
      <c r="B99" s="526" t="s">
        <v>442</v>
      </c>
      <c r="C99" s="527" t="s">
        <v>319</v>
      </c>
      <c r="D99" s="527" t="s">
        <v>317</v>
      </c>
      <c r="E99" s="527" t="s">
        <v>313</v>
      </c>
      <c r="F99" s="570" t="s">
        <v>292</v>
      </c>
      <c r="G99" s="593">
        <v>80000000</v>
      </c>
      <c r="H99" s="498">
        <v>43488</v>
      </c>
      <c r="I99" s="572">
        <v>44620</v>
      </c>
      <c r="K99" s="525" t="s">
        <v>27</v>
      </c>
      <c r="L99" s="664" t="s">
        <v>442</v>
      </c>
      <c r="M99" s="527" t="s">
        <v>319</v>
      </c>
      <c r="N99" s="527" t="s">
        <v>317</v>
      </c>
      <c r="O99" s="527" t="s">
        <v>313</v>
      </c>
      <c r="P99" s="570" t="s">
        <v>292</v>
      </c>
      <c r="Q99" s="593">
        <v>80000000</v>
      </c>
      <c r="R99" s="498">
        <v>43488</v>
      </c>
      <c r="S99" s="572">
        <v>44651</v>
      </c>
      <c r="U99" s="501">
        <f t="shared" si="1"/>
        <v>0</v>
      </c>
    </row>
    <row r="100" spans="1:22">
      <c r="A100" s="525" t="s">
        <v>594</v>
      </c>
      <c r="B100" s="496" t="s">
        <v>442</v>
      </c>
      <c r="C100" s="527" t="s">
        <v>319</v>
      </c>
      <c r="D100" s="527" t="s">
        <v>317</v>
      </c>
      <c r="E100" s="527" t="s">
        <v>313</v>
      </c>
      <c r="F100" s="567" t="s">
        <v>296</v>
      </c>
      <c r="G100" s="593">
        <v>80000000</v>
      </c>
      <c r="H100" s="498">
        <v>43488</v>
      </c>
      <c r="I100" s="572">
        <v>44620</v>
      </c>
      <c r="K100" s="525" t="s">
        <v>27</v>
      </c>
      <c r="L100" s="664" t="s">
        <v>442</v>
      </c>
      <c r="M100" s="527" t="s">
        <v>319</v>
      </c>
      <c r="N100" s="527" t="s">
        <v>317</v>
      </c>
      <c r="O100" s="527" t="s">
        <v>313</v>
      </c>
      <c r="P100" s="570" t="s">
        <v>296</v>
      </c>
      <c r="Q100" s="593">
        <v>80000000</v>
      </c>
      <c r="R100" s="498">
        <v>43488</v>
      </c>
      <c r="S100" s="572">
        <v>44651</v>
      </c>
      <c r="U100" s="501">
        <f t="shared" si="1"/>
        <v>0</v>
      </c>
    </row>
    <row r="101" spans="1:22">
      <c r="A101" s="525" t="s">
        <v>594</v>
      </c>
      <c r="B101" s="496" t="s">
        <v>442</v>
      </c>
      <c r="C101" s="527" t="s">
        <v>319</v>
      </c>
      <c r="D101" s="527" t="s">
        <v>317</v>
      </c>
      <c r="E101" s="527" t="s">
        <v>313</v>
      </c>
      <c r="F101" s="567" t="s">
        <v>444</v>
      </c>
      <c r="G101" s="593">
        <v>80000000</v>
      </c>
      <c r="H101" s="498">
        <v>43488</v>
      </c>
      <c r="I101" s="572">
        <v>44620</v>
      </c>
      <c r="K101" s="525" t="s">
        <v>27</v>
      </c>
      <c r="L101" s="661" t="s">
        <v>442</v>
      </c>
      <c r="M101" s="527" t="s">
        <v>319</v>
      </c>
      <c r="N101" s="527" t="s">
        <v>317</v>
      </c>
      <c r="O101" s="527" t="s">
        <v>313</v>
      </c>
      <c r="P101" s="567" t="s">
        <v>444</v>
      </c>
      <c r="Q101" s="593">
        <v>80000000</v>
      </c>
      <c r="R101" s="498">
        <v>43488</v>
      </c>
      <c r="S101" s="572">
        <v>44651</v>
      </c>
      <c r="U101" s="501">
        <f t="shared" si="1"/>
        <v>0</v>
      </c>
    </row>
    <row r="102" spans="1:22">
      <c r="A102" s="525" t="s">
        <v>594</v>
      </c>
      <c r="B102" s="496" t="s">
        <v>442</v>
      </c>
      <c r="C102" s="527" t="s">
        <v>319</v>
      </c>
      <c r="D102" s="527" t="s">
        <v>317</v>
      </c>
      <c r="E102" s="527" t="s">
        <v>313</v>
      </c>
      <c r="F102" s="567" t="s">
        <v>293</v>
      </c>
      <c r="G102" s="593">
        <v>80000000</v>
      </c>
      <c r="H102" s="498">
        <v>43488</v>
      </c>
      <c r="I102" s="669">
        <v>44620</v>
      </c>
      <c r="K102" s="497" t="s">
        <v>27</v>
      </c>
      <c r="L102" s="661" t="s">
        <v>442</v>
      </c>
      <c r="M102" s="497" t="s">
        <v>319</v>
      </c>
      <c r="N102" s="497" t="s">
        <v>317</v>
      </c>
      <c r="O102" s="497" t="s">
        <v>313</v>
      </c>
      <c r="P102" s="567" t="s">
        <v>293</v>
      </c>
      <c r="Q102" s="593">
        <v>80000000</v>
      </c>
      <c r="R102" s="498">
        <v>43488</v>
      </c>
      <c r="S102" s="669">
        <v>44651</v>
      </c>
      <c r="U102" s="501">
        <f t="shared" si="1"/>
        <v>0</v>
      </c>
    </row>
    <row r="103" spans="1:22" s="542" customFormat="1">
      <c r="A103" s="395" t="s">
        <v>594</v>
      </c>
      <c r="B103" s="264" t="s">
        <v>592</v>
      </c>
      <c r="C103" s="393" t="s">
        <v>319</v>
      </c>
      <c r="D103" s="393" t="s">
        <v>596</v>
      </c>
      <c r="E103" s="393" t="s">
        <v>593</v>
      </c>
      <c r="F103" s="602" t="s">
        <v>284</v>
      </c>
      <c r="G103" s="799">
        <v>30000000</v>
      </c>
      <c r="H103" s="792">
        <v>44447</v>
      </c>
      <c r="I103" s="793">
        <v>44620</v>
      </c>
      <c r="K103" s="776" t="s">
        <v>27</v>
      </c>
      <c r="L103" s="797" t="s">
        <v>575</v>
      </c>
      <c r="M103" s="798" t="s">
        <v>319</v>
      </c>
      <c r="N103" s="798" t="s">
        <v>596</v>
      </c>
      <c r="O103" s="798" t="s">
        <v>315</v>
      </c>
      <c r="P103" s="798" t="s">
        <v>284</v>
      </c>
      <c r="Q103" s="799">
        <v>30000000</v>
      </c>
      <c r="R103" s="792">
        <v>44447</v>
      </c>
      <c r="S103" s="793">
        <v>44651</v>
      </c>
      <c r="U103" s="543">
        <f t="shared" si="1"/>
        <v>0</v>
      </c>
      <c r="V103" s="544"/>
    </row>
    <row r="104" spans="1:22">
      <c r="A104" s="525" t="s">
        <v>594</v>
      </c>
      <c r="B104" s="496" t="s">
        <v>592</v>
      </c>
      <c r="C104" s="527" t="s">
        <v>319</v>
      </c>
      <c r="D104" s="527" t="s">
        <v>596</v>
      </c>
      <c r="E104" s="527" t="s">
        <v>593</v>
      </c>
      <c r="F104" s="567" t="s">
        <v>577</v>
      </c>
      <c r="G104" s="639">
        <v>30000000</v>
      </c>
      <c r="H104" s="523">
        <v>44447</v>
      </c>
      <c r="I104" s="669">
        <v>44620</v>
      </c>
      <c r="K104" s="525" t="s">
        <v>27</v>
      </c>
      <c r="L104" s="664" t="s">
        <v>575</v>
      </c>
      <c r="M104" s="527" t="s">
        <v>319</v>
      </c>
      <c r="N104" s="527" t="s">
        <v>596</v>
      </c>
      <c r="O104" s="527" t="s">
        <v>315</v>
      </c>
      <c r="P104" s="527" t="s">
        <v>577</v>
      </c>
      <c r="Q104" s="639">
        <v>30000000</v>
      </c>
      <c r="R104" s="523">
        <v>44447</v>
      </c>
      <c r="S104" s="669">
        <v>44651</v>
      </c>
      <c r="U104" s="501">
        <f t="shared" si="1"/>
        <v>0</v>
      </c>
    </row>
    <row r="105" spans="1:22">
      <c r="A105" s="525" t="s">
        <v>594</v>
      </c>
      <c r="B105" s="496" t="s">
        <v>592</v>
      </c>
      <c r="C105" s="527" t="s">
        <v>319</v>
      </c>
      <c r="D105" s="527" t="s">
        <v>596</v>
      </c>
      <c r="E105" s="527" t="s">
        <v>593</v>
      </c>
      <c r="F105" s="567" t="s">
        <v>300</v>
      </c>
      <c r="G105" s="639">
        <v>30000000</v>
      </c>
      <c r="H105" s="523">
        <v>44447</v>
      </c>
      <c r="I105" s="669">
        <v>44620</v>
      </c>
      <c r="K105" s="525" t="s">
        <v>27</v>
      </c>
      <c r="L105" s="661" t="s">
        <v>575</v>
      </c>
      <c r="M105" s="527" t="s">
        <v>319</v>
      </c>
      <c r="N105" s="527" t="s">
        <v>596</v>
      </c>
      <c r="O105" s="527" t="s">
        <v>315</v>
      </c>
      <c r="P105" s="497" t="s">
        <v>300</v>
      </c>
      <c r="Q105" s="639">
        <v>30000000</v>
      </c>
      <c r="R105" s="523">
        <v>44447</v>
      </c>
      <c r="S105" s="669">
        <v>44651</v>
      </c>
      <c r="U105" s="501">
        <f t="shared" si="1"/>
        <v>0</v>
      </c>
    </row>
    <row r="106" spans="1:22" ht="17.25" thickBot="1">
      <c r="A106" s="533" t="s">
        <v>594</v>
      </c>
      <c r="B106" s="532" t="s">
        <v>592</v>
      </c>
      <c r="C106" s="533" t="s">
        <v>319</v>
      </c>
      <c r="D106" s="533" t="s">
        <v>596</v>
      </c>
      <c r="E106" s="533" t="s">
        <v>593</v>
      </c>
      <c r="F106" s="571" t="s">
        <v>274</v>
      </c>
      <c r="G106" s="674">
        <v>30000000</v>
      </c>
      <c r="H106" s="534">
        <v>44447</v>
      </c>
      <c r="I106" s="691">
        <v>44620</v>
      </c>
      <c r="K106" s="533" t="s">
        <v>27</v>
      </c>
      <c r="L106" s="665" t="s">
        <v>575</v>
      </c>
      <c r="M106" s="533" t="s">
        <v>319</v>
      </c>
      <c r="N106" s="533" t="s">
        <v>596</v>
      </c>
      <c r="O106" s="533" t="s">
        <v>315</v>
      </c>
      <c r="P106" s="533" t="s">
        <v>274</v>
      </c>
      <c r="Q106" s="674">
        <v>30000000</v>
      </c>
      <c r="R106" s="534">
        <v>44447</v>
      </c>
      <c r="S106" s="691">
        <v>44651</v>
      </c>
      <c r="U106" s="501">
        <f t="shared" si="1"/>
        <v>0</v>
      </c>
    </row>
    <row r="107" spans="1:22" ht="17.25" thickTop="1">
      <c r="A107" s="521" t="s">
        <v>626</v>
      </c>
      <c r="B107" s="496" t="s">
        <v>627</v>
      </c>
      <c r="C107" s="497" t="s">
        <v>601</v>
      </c>
      <c r="D107" s="497" t="s">
        <v>596</v>
      </c>
      <c r="E107" s="497" t="s">
        <v>313</v>
      </c>
      <c r="F107" s="567" t="s">
        <v>294</v>
      </c>
      <c r="G107" s="628">
        <v>134445625</v>
      </c>
      <c r="H107" s="498">
        <v>43010</v>
      </c>
      <c r="I107" s="568">
        <v>44620</v>
      </c>
      <c r="K107" s="521" t="s">
        <v>32</v>
      </c>
      <c r="L107" s="661" t="s">
        <v>374</v>
      </c>
      <c r="M107" s="497" t="s">
        <v>322</v>
      </c>
      <c r="N107" s="497" t="s">
        <v>265</v>
      </c>
      <c r="O107" s="497" t="s">
        <v>314</v>
      </c>
      <c r="P107" s="567" t="s">
        <v>294</v>
      </c>
      <c r="Q107" s="628">
        <v>134445625</v>
      </c>
      <c r="R107" s="498">
        <v>43010</v>
      </c>
      <c r="S107" s="568">
        <v>44651</v>
      </c>
      <c r="U107" s="501">
        <f t="shared" si="1"/>
        <v>0</v>
      </c>
    </row>
    <row r="108" spans="1:22">
      <c r="A108" s="521" t="s">
        <v>626</v>
      </c>
      <c r="B108" s="496" t="s">
        <v>628</v>
      </c>
      <c r="C108" s="497" t="s">
        <v>319</v>
      </c>
      <c r="D108" s="497" t="s">
        <v>596</v>
      </c>
      <c r="E108" s="497" t="s">
        <v>313</v>
      </c>
      <c r="F108" s="705" t="s">
        <v>271</v>
      </c>
      <c r="G108" s="593">
        <v>1696084601</v>
      </c>
      <c r="H108" s="498">
        <v>42675</v>
      </c>
      <c r="I108" s="568">
        <v>44620</v>
      </c>
      <c r="K108" s="521" t="s">
        <v>32</v>
      </c>
      <c r="L108" s="661" t="s">
        <v>375</v>
      </c>
      <c r="M108" s="497" t="s">
        <v>319</v>
      </c>
      <c r="N108" s="497" t="s">
        <v>265</v>
      </c>
      <c r="O108" s="497" t="s">
        <v>314</v>
      </c>
      <c r="P108" s="567" t="s">
        <v>271</v>
      </c>
      <c r="Q108" s="593">
        <v>1696084601</v>
      </c>
      <c r="R108" s="498">
        <v>42675</v>
      </c>
      <c r="S108" s="568">
        <v>44651</v>
      </c>
      <c r="U108" s="501">
        <f t="shared" si="1"/>
        <v>0</v>
      </c>
    </row>
    <row r="109" spans="1:22">
      <c r="A109" s="521" t="s">
        <v>626</v>
      </c>
      <c r="B109" s="496" t="s">
        <v>629</v>
      </c>
      <c r="C109" s="497" t="s">
        <v>601</v>
      </c>
      <c r="D109" s="497" t="s">
        <v>596</v>
      </c>
      <c r="E109" s="497" t="s">
        <v>311</v>
      </c>
      <c r="F109" s="567" t="s">
        <v>288</v>
      </c>
      <c r="G109" s="639">
        <v>300039317</v>
      </c>
      <c r="H109" s="498">
        <v>43040</v>
      </c>
      <c r="I109" s="499">
        <v>44620</v>
      </c>
      <c r="K109" s="521" t="s">
        <v>32</v>
      </c>
      <c r="L109" s="661" t="s">
        <v>548</v>
      </c>
      <c r="M109" s="497" t="s">
        <v>322</v>
      </c>
      <c r="N109" s="497" t="s">
        <v>265</v>
      </c>
      <c r="O109" s="497" t="s">
        <v>311</v>
      </c>
      <c r="P109" s="705" t="s">
        <v>229</v>
      </c>
      <c r="Q109" s="639">
        <v>300039317</v>
      </c>
      <c r="R109" s="498">
        <v>43040</v>
      </c>
      <c r="S109" s="499">
        <v>44651</v>
      </c>
      <c r="U109" s="501">
        <f t="shared" si="1"/>
        <v>0</v>
      </c>
    </row>
    <row r="110" spans="1:22">
      <c r="A110" s="521" t="s">
        <v>626</v>
      </c>
      <c r="B110" s="496" t="s">
        <v>630</v>
      </c>
      <c r="C110" s="497" t="s">
        <v>319</v>
      </c>
      <c r="D110" s="497" t="s">
        <v>596</v>
      </c>
      <c r="E110" s="497" t="s">
        <v>311</v>
      </c>
      <c r="F110" s="567" t="s">
        <v>296</v>
      </c>
      <c r="G110" s="593">
        <v>358235765</v>
      </c>
      <c r="H110" s="498">
        <v>43864</v>
      </c>
      <c r="I110" s="568">
        <v>44620</v>
      </c>
      <c r="K110" s="521" t="s">
        <v>32</v>
      </c>
      <c r="L110" s="661" t="s">
        <v>492</v>
      </c>
      <c r="M110" s="497" t="s">
        <v>319</v>
      </c>
      <c r="N110" s="497" t="s">
        <v>265</v>
      </c>
      <c r="O110" s="497" t="s">
        <v>311</v>
      </c>
      <c r="P110" s="567" t="s">
        <v>296</v>
      </c>
      <c r="Q110" s="593">
        <v>358235765</v>
      </c>
      <c r="R110" s="498">
        <v>43864</v>
      </c>
      <c r="S110" s="568">
        <v>44651</v>
      </c>
      <c r="U110" s="501">
        <f t="shared" si="1"/>
        <v>0</v>
      </c>
    </row>
    <row r="111" spans="1:22">
      <c r="A111" s="521" t="s">
        <v>626</v>
      </c>
      <c r="B111" s="529" t="s">
        <v>630</v>
      </c>
      <c r="C111" s="497" t="s">
        <v>319</v>
      </c>
      <c r="D111" s="497" t="s">
        <v>596</v>
      </c>
      <c r="E111" s="497" t="s">
        <v>311</v>
      </c>
      <c r="F111" s="567" t="s">
        <v>289</v>
      </c>
      <c r="G111" s="593">
        <v>934536253</v>
      </c>
      <c r="H111" s="498">
        <v>43864</v>
      </c>
      <c r="I111" s="568">
        <v>44620</v>
      </c>
      <c r="K111" s="521" t="s">
        <v>32</v>
      </c>
      <c r="L111" s="661" t="s">
        <v>492</v>
      </c>
      <c r="M111" s="497" t="s">
        <v>319</v>
      </c>
      <c r="N111" s="497" t="s">
        <v>265</v>
      </c>
      <c r="O111" s="497" t="s">
        <v>311</v>
      </c>
      <c r="P111" s="567" t="s">
        <v>289</v>
      </c>
      <c r="Q111" s="593">
        <v>934536253</v>
      </c>
      <c r="R111" s="498">
        <v>43864</v>
      </c>
      <c r="S111" s="568">
        <v>44651</v>
      </c>
      <c r="U111" s="501">
        <f t="shared" si="1"/>
        <v>0</v>
      </c>
    </row>
    <row r="112" spans="1:22">
      <c r="A112" s="521" t="s">
        <v>626</v>
      </c>
      <c r="B112" s="529" t="s">
        <v>608</v>
      </c>
      <c r="C112" s="497" t="s">
        <v>319</v>
      </c>
      <c r="D112" s="497" t="s">
        <v>599</v>
      </c>
      <c r="E112" s="497" t="s">
        <v>313</v>
      </c>
      <c r="F112" s="567" t="s">
        <v>309</v>
      </c>
      <c r="G112" s="593">
        <v>423550185</v>
      </c>
      <c r="H112" s="498">
        <v>44054</v>
      </c>
      <c r="I112" s="568">
        <v>44620</v>
      </c>
      <c r="K112" s="521" t="s">
        <v>32</v>
      </c>
      <c r="L112" s="662" t="s">
        <v>507</v>
      </c>
      <c r="M112" s="497" t="s">
        <v>319</v>
      </c>
      <c r="N112" s="497" t="s">
        <v>268</v>
      </c>
      <c r="O112" s="497" t="s">
        <v>314</v>
      </c>
      <c r="P112" s="567" t="s">
        <v>309</v>
      </c>
      <c r="Q112" s="593">
        <v>423550185</v>
      </c>
      <c r="R112" s="498">
        <v>44054</v>
      </c>
      <c r="S112" s="568">
        <v>44651</v>
      </c>
      <c r="U112" s="501">
        <f t="shared" si="1"/>
        <v>0</v>
      </c>
    </row>
    <row r="113" spans="1:22">
      <c r="A113" s="521" t="s">
        <v>626</v>
      </c>
      <c r="B113" s="529" t="s">
        <v>608</v>
      </c>
      <c r="C113" s="497" t="s">
        <v>319</v>
      </c>
      <c r="D113" s="497" t="s">
        <v>599</v>
      </c>
      <c r="E113" s="497" t="s">
        <v>313</v>
      </c>
      <c r="F113" s="567" t="s">
        <v>273</v>
      </c>
      <c r="G113" s="593">
        <v>423212022</v>
      </c>
      <c r="H113" s="498">
        <v>44054</v>
      </c>
      <c r="I113" s="568">
        <v>44620</v>
      </c>
      <c r="K113" s="521" t="s">
        <v>32</v>
      </c>
      <c r="L113" s="662" t="s">
        <v>507</v>
      </c>
      <c r="M113" s="497" t="s">
        <v>319</v>
      </c>
      <c r="N113" s="497" t="s">
        <v>268</v>
      </c>
      <c r="O113" s="497" t="s">
        <v>314</v>
      </c>
      <c r="P113" s="567" t="s">
        <v>273</v>
      </c>
      <c r="Q113" s="593">
        <v>423212022</v>
      </c>
      <c r="R113" s="498">
        <v>44054</v>
      </c>
      <c r="S113" s="568">
        <v>44651</v>
      </c>
      <c r="U113" s="501">
        <f t="shared" si="1"/>
        <v>0</v>
      </c>
    </row>
    <row r="114" spans="1:22">
      <c r="A114" s="521" t="s">
        <v>626</v>
      </c>
      <c r="B114" s="496" t="s">
        <v>608</v>
      </c>
      <c r="C114" s="497" t="s">
        <v>319</v>
      </c>
      <c r="D114" s="497" t="s">
        <v>599</v>
      </c>
      <c r="E114" s="497" t="s">
        <v>313</v>
      </c>
      <c r="F114" s="567" t="s">
        <v>298</v>
      </c>
      <c r="G114" s="593">
        <v>422872469</v>
      </c>
      <c r="H114" s="498">
        <v>44054</v>
      </c>
      <c r="I114" s="568">
        <v>44620</v>
      </c>
      <c r="K114" s="521" t="s">
        <v>32</v>
      </c>
      <c r="L114" s="662" t="s">
        <v>507</v>
      </c>
      <c r="M114" s="497" t="s">
        <v>319</v>
      </c>
      <c r="N114" s="497" t="s">
        <v>268</v>
      </c>
      <c r="O114" s="497" t="s">
        <v>314</v>
      </c>
      <c r="P114" s="567" t="s">
        <v>298</v>
      </c>
      <c r="Q114" s="593">
        <v>422872469</v>
      </c>
      <c r="R114" s="498">
        <v>44054</v>
      </c>
      <c r="S114" s="568">
        <v>44651</v>
      </c>
      <c r="U114" s="501">
        <f t="shared" si="1"/>
        <v>0</v>
      </c>
    </row>
    <row r="115" spans="1:22">
      <c r="A115" s="521" t="s">
        <v>626</v>
      </c>
      <c r="B115" s="496" t="s">
        <v>549</v>
      </c>
      <c r="C115" s="497" t="s">
        <v>319</v>
      </c>
      <c r="D115" s="497" t="s">
        <v>596</v>
      </c>
      <c r="E115" s="497" t="s">
        <v>593</v>
      </c>
      <c r="F115" s="567" t="s">
        <v>299</v>
      </c>
      <c r="G115" s="593">
        <v>103110456</v>
      </c>
      <c r="H115" s="498">
        <v>44099</v>
      </c>
      <c r="I115" s="568">
        <v>44620</v>
      </c>
      <c r="K115" s="521" t="s">
        <v>32</v>
      </c>
      <c r="L115" s="661" t="s">
        <v>550</v>
      </c>
      <c r="M115" s="497" t="s">
        <v>319</v>
      </c>
      <c r="N115" s="497" t="s">
        <v>265</v>
      </c>
      <c r="O115" s="497" t="s">
        <v>315</v>
      </c>
      <c r="P115" s="567" t="s">
        <v>299</v>
      </c>
      <c r="Q115" s="593">
        <v>103110456</v>
      </c>
      <c r="R115" s="498">
        <v>44099</v>
      </c>
      <c r="S115" s="568">
        <v>44651</v>
      </c>
      <c r="U115" s="501">
        <f t="shared" si="1"/>
        <v>0</v>
      </c>
    </row>
    <row r="116" spans="1:22">
      <c r="A116" s="521" t="s">
        <v>626</v>
      </c>
      <c r="B116" s="496" t="s">
        <v>549</v>
      </c>
      <c r="C116" s="497" t="s">
        <v>319</v>
      </c>
      <c r="D116" s="497" t="s">
        <v>596</v>
      </c>
      <c r="E116" s="497" t="s">
        <v>593</v>
      </c>
      <c r="F116" s="567" t="s">
        <v>300</v>
      </c>
      <c r="G116" s="593">
        <v>334158139</v>
      </c>
      <c r="H116" s="498">
        <v>44099</v>
      </c>
      <c r="I116" s="568">
        <v>44620</v>
      </c>
      <c r="K116" s="521" t="s">
        <v>32</v>
      </c>
      <c r="L116" s="661" t="s">
        <v>550</v>
      </c>
      <c r="M116" s="497" t="s">
        <v>319</v>
      </c>
      <c r="N116" s="497" t="s">
        <v>265</v>
      </c>
      <c r="O116" s="497" t="s">
        <v>315</v>
      </c>
      <c r="P116" s="567" t="s">
        <v>300</v>
      </c>
      <c r="Q116" s="593">
        <v>334158139</v>
      </c>
      <c r="R116" s="498">
        <v>44099</v>
      </c>
      <c r="S116" s="568">
        <v>44651</v>
      </c>
      <c r="U116" s="501">
        <f t="shared" si="1"/>
        <v>0</v>
      </c>
    </row>
    <row r="117" spans="1:22">
      <c r="A117" s="521" t="s">
        <v>626</v>
      </c>
      <c r="B117" s="496" t="s">
        <v>549</v>
      </c>
      <c r="C117" s="497" t="s">
        <v>319</v>
      </c>
      <c r="D117" s="497" t="s">
        <v>596</v>
      </c>
      <c r="E117" s="497" t="s">
        <v>593</v>
      </c>
      <c r="F117" s="567" t="s">
        <v>274</v>
      </c>
      <c r="G117" s="593">
        <v>265570288</v>
      </c>
      <c r="H117" s="498">
        <v>44099</v>
      </c>
      <c r="I117" s="568">
        <v>44620</v>
      </c>
      <c r="K117" s="521" t="s">
        <v>32</v>
      </c>
      <c r="L117" s="661" t="s">
        <v>549</v>
      </c>
      <c r="M117" s="497" t="s">
        <v>319</v>
      </c>
      <c r="N117" s="497" t="s">
        <v>265</v>
      </c>
      <c r="O117" s="497" t="s">
        <v>315</v>
      </c>
      <c r="P117" s="567" t="s">
        <v>274</v>
      </c>
      <c r="Q117" s="593">
        <v>265570288</v>
      </c>
      <c r="R117" s="498">
        <v>44099</v>
      </c>
      <c r="S117" s="568">
        <v>44651</v>
      </c>
      <c r="U117" s="501">
        <f t="shared" si="1"/>
        <v>0</v>
      </c>
    </row>
    <row r="118" spans="1:22" s="542" customFormat="1">
      <c r="A118" s="263" t="s">
        <v>626</v>
      </c>
      <c r="B118" s="264" t="s">
        <v>631</v>
      </c>
      <c r="C118" s="265" t="s">
        <v>319</v>
      </c>
      <c r="D118" s="265" t="s">
        <v>596</v>
      </c>
      <c r="E118" s="265" t="s">
        <v>593</v>
      </c>
      <c r="F118" s="602" t="s">
        <v>284</v>
      </c>
      <c r="G118" s="600">
        <v>229525997</v>
      </c>
      <c r="H118" s="266">
        <v>44099</v>
      </c>
      <c r="I118" s="603">
        <v>44620</v>
      </c>
      <c r="K118" s="263" t="s">
        <v>32</v>
      </c>
      <c r="L118" s="663" t="s">
        <v>551</v>
      </c>
      <c r="M118" s="265" t="s">
        <v>319</v>
      </c>
      <c r="N118" s="265" t="s">
        <v>265</v>
      </c>
      <c r="O118" s="265" t="s">
        <v>315</v>
      </c>
      <c r="P118" s="602" t="s">
        <v>284</v>
      </c>
      <c r="Q118" s="600">
        <v>379525997</v>
      </c>
      <c r="R118" s="266">
        <v>44099</v>
      </c>
      <c r="S118" s="603">
        <v>44651</v>
      </c>
      <c r="U118" s="543">
        <f t="shared" si="1"/>
        <v>150000000</v>
      </c>
      <c r="V118" s="545"/>
    </row>
    <row r="119" spans="1:22">
      <c r="A119" s="521" t="s">
        <v>626</v>
      </c>
      <c r="B119" s="496" t="s">
        <v>631</v>
      </c>
      <c r="C119" s="497" t="s">
        <v>319</v>
      </c>
      <c r="D119" s="497" t="s">
        <v>596</v>
      </c>
      <c r="E119" s="497" t="s">
        <v>593</v>
      </c>
      <c r="F119" s="567" t="s">
        <v>280</v>
      </c>
      <c r="G119" s="593">
        <v>343981408</v>
      </c>
      <c r="H119" s="498">
        <v>44099</v>
      </c>
      <c r="I119" s="568">
        <v>44620</v>
      </c>
      <c r="K119" s="521" t="s">
        <v>32</v>
      </c>
      <c r="L119" s="661" t="s">
        <v>551</v>
      </c>
      <c r="M119" s="497" t="s">
        <v>319</v>
      </c>
      <c r="N119" s="497" t="s">
        <v>265</v>
      </c>
      <c r="O119" s="497" t="s">
        <v>315</v>
      </c>
      <c r="P119" s="567" t="s">
        <v>280</v>
      </c>
      <c r="Q119" s="593">
        <v>343981408</v>
      </c>
      <c r="R119" s="498">
        <v>44099</v>
      </c>
      <c r="S119" s="568">
        <v>44651</v>
      </c>
      <c r="U119" s="501">
        <f t="shared" si="1"/>
        <v>0</v>
      </c>
    </row>
    <row r="120" spans="1:22">
      <c r="A120" s="521" t="s">
        <v>626</v>
      </c>
      <c r="B120" s="496" t="s">
        <v>610</v>
      </c>
      <c r="C120" s="497" t="s">
        <v>319</v>
      </c>
      <c r="D120" s="497" t="s">
        <v>266</v>
      </c>
      <c r="E120" s="497" t="s">
        <v>311</v>
      </c>
      <c r="F120" s="567" t="s">
        <v>562</v>
      </c>
      <c r="G120" s="593">
        <v>122855665</v>
      </c>
      <c r="H120" s="498">
        <v>44148</v>
      </c>
      <c r="I120" s="568">
        <v>44620</v>
      </c>
      <c r="K120" s="521" t="s">
        <v>32</v>
      </c>
      <c r="L120" s="661" t="s">
        <v>539</v>
      </c>
      <c r="M120" s="497" t="s">
        <v>319</v>
      </c>
      <c r="N120" s="497" t="s">
        <v>266</v>
      </c>
      <c r="O120" s="497" t="s">
        <v>311</v>
      </c>
      <c r="P120" s="567" t="s">
        <v>562</v>
      </c>
      <c r="Q120" s="593">
        <v>122855665</v>
      </c>
      <c r="R120" s="498">
        <v>44148</v>
      </c>
      <c r="S120" s="568">
        <v>44651</v>
      </c>
      <c r="U120" s="501">
        <f t="shared" si="1"/>
        <v>0</v>
      </c>
    </row>
    <row r="121" spans="1:22">
      <c r="A121" s="521" t="s">
        <v>626</v>
      </c>
      <c r="B121" s="496" t="s">
        <v>611</v>
      </c>
      <c r="C121" s="497" t="s">
        <v>319</v>
      </c>
      <c r="D121" s="497" t="s">
        <v>596</v>
      </c>
      <c r="E121" s="497" t="s">
        <v>316</v>
      </c>
      <c r="F121" s="567" t="s">
        <v>301</v>
      </c>
      <c r="G121" s="593">
        <v>194927948</v>
      </c>
      <c r="H121" s="498">
        <v>44397</v>
      </c>
      <c r="I121" s="568">
        <v>44620</v>
      </c>
      <c r="K121" s="521" t="s">
        <v>32</v>
      </c>
      <c r="L121" s="661" t="s">
        <v>554</v>
      </c>
      <c r="M121" s="497" t="s">
        <v>319</v>
      </c>
      <c r="N121" s="497" t="s">
        <v>265</v>
      </c>
      <c r="O121" s="497" t="s">
        <v>316</v>
      </c>
      <c r="P121" s="567" t="s">
        <v>301</v>
      </c>
      <c r="Q121" s="593">
        <v>194927948</v>
      </c>
      <c r="R121" s="498">
        <v>44397</v>
      </c>
      <c r="S121" s="568">
        <v>44651</v>
      </c>
      <c r="U121" s="501">
        <f t="shared" si="1"/>
        <v>0</v>
      </c>
      <c r="V121" s="524"/>
    </row>
    <row r="122" spans="1:22">
      <c r="A122" s="521" t="s">
        <v>626</v>
      </c>
      <c r="B122" s="496" t="s">
        <v>611</v>
      </c>
      <c r="C122" s="497" t="s">
        <v>319</v>
      </c>
      <c r="D122" s="497" t="s">
        <v>596</v>
      </c>
      <c r="E122" s="497" t="s">
        <v>316</v>
      </c>
      <c r="F122" s="567" t="s">
        <v>291</v>
      </c>
      <c r="G122" s="593">
        <v>426766888</v>
      </c>
      <c r="H122" s="498">
        <v>44397</v>
      </c>
      <c r="I122" s="568">
        <v>44620</v>
      </c>
      <c r="K122" s="521" t="s">
        <v>32</v>
      </c>
      <c r="L122" s="661" t="s">
        <v>554</v>
      </c>
      <c r="M122" s="497" t="s">
        <v>319</v>
      </c>
      <c r="N122" s="497" t="s">
        <v>265</v>
      </c>
      <c r="O122" s="497" t="s">
        <v>316</v>
      </c>
      <c r="P122" s="567" t="s">
        <v>291</v>
      </c>
      <c r="Q122" s="593">
        <v>426766888</v>
      </c>
      <c r="R122" s="498">
        <v>44397</v>
      </c>
      <c r="S122" s="568">
        <v>44651</v>
      </c>
      <c r="U122" s="501">
        <f t="shared" si="1"/>
        <v>0</v>
      </c>
    </row>
    <row r="123" spans="1:22">
      <c r="A123" s="521" t="s">
        <v>626</v>
      </c>
      <c r="B123" s="496" t="s">
        <v>611</v>
      </c>
      <c r="C123" s="497" t="s">
        <v>319</v>
      </c>
      <c r="D123" s="497" t="s">
        <v>596</v>
      </c>
      <c r="E123" s="497" t="s">
        <v>316</v>
      </c>
      <c r="F123" s="567" t="s">
        <v>515</v>
      </c>
      <c r="G123" s="593">
        <v>326338852</v>
      </c>
      <c r="H123" s="498">
        <v>44397</v>
      </c>
      <c r="I123" s="568">
        <v>44620</v>
      </c>
      <c r="K123" s="521" t="s">
        <v>32</v>
      </c>
      <c r="L123" s="661" t="s">
        <v>554</v>
      </c>
      <c r="M123" s="497" t="s">
        <v>319</v>
      </c>
      <c r="N123" s="497" t="s">
        <v>265</v>
      </c>
      <c r="O123" s="497" t="s">
        <v>316</v>
      </c>
      <c r="P123" s="567" t="s">
        <v>517</v>
      </c>
      <c r="Q123" s="593">
        <v>326338852</v>
      </c>
      <c r="R123" s="498">
        <v>44397</v>
      </c>
      <c r="S123" s="568">
        <v>44651</v>
      </c>
      <c r="U123" s="501">
        <f t="shared" si="1"/>
        <v>0</v>
      </c>
    </row>
    <row r="124" spans="1:22">
      <c r="A124" s="521" t="s">
        <v>626</v>
      </c>
      <c r="B124" s="496" t="s">
        <v>611</v>
      </c>
      <c r="C124" s="497" t="s">
        <v>319</v>
      </c>
      <c r="D124" s="497" t="s">
        <v>596</v>
      </c>
      <c r="E124" s="497" t="s">
        <v>316</v>
      </c>
      <c r="F124" s="567" t="s">
        <v>302</v>
      </c>
      <c r="G124" s="593">
        <v>317911365</v>
      </c>
      <c r="H124" s="498">
        <v>44397</v>
      </c>
      <c r="I124" s="568">
        <v>44620</v>
      </c>
      <c r="K124" s="521" t="s">
        <v>32</v>
      </c>
      <c r="L124" s="661" t="s">
        <v>554</v>
      </c>
      <c r="M124" s="497" t="s">
        <v>319</v>
      </c>
      <c r="N124" s="497" t="s">
        <v>265</v>
      </c>
      <c r="O124" s="497" t="s">
        <v>316</v>
      </c>
      <c r="P124" s="567" t="s">
        <v>302</v>
      </c>
      <c r="Q124" s="593">
        <v>317911365</v>
      </c>
      <c r="R124" s="498">
        <v>44397</v>
      </c>
      <c r="S124" s="568">
        <v>44651</v>
      </c>
      <c r="U124" s="501">
        <f t="shared" si="1"/>
        <v>0</v>
      </c>
    </row>
    <row r="125" spans="1:22">
      <c r="A125" s="521" t="s">
        <v>626</v>
      </c>
      <c r="B125" s="496" t="s">
        <v>612</v>
      </c>
      <c r="C125" s="497" t="s">
        <v>613</v>
      </c>
      <c r="D125" s="497" t="s">
        <v>266</v>
      </c>
      <c r="E125" s="497" t="s">
        <v>313</v>
      </c>
      <c r="F125" s="567" t="s">
        <v>290</v>
      </c>
      <c r="G125" s="593">
        <v>151969815</v>
      </c>
      <c r="H125" s="498">
        <v>44432</v>
      </c>
      <c r="I125" s="568">
        <v>44620</v>
      </c>
      <c r="K125" s="521" t="s">
        <v>32</v>
      </c>
      <c r="L125" s="661" t="s">
        <v>557</v>
      </c>
      <c r="M125" s="497" t="s">
        <v>323</v>
      </c>
      <c r="N125" s="497" t="s">
        <v>266</v>
      </c>
      <c r="O125" s="497" t="s">
        <v>314</v>
      </c>
      <c r="P125" s="567" t="s">
        <v>290</v>
      </c>
      <c r="Q125" s="593">
        <v>151969815</v>
      </c>
      <c r="R125" s="498">
        <v>44432</v>
      </c>
      <c r="S125" s="568">
        <v>44651</v>
      </c>
      <c r="U125" s="501">
        <f t="shared" si="1"/>
        <v>0</v>
      </c>
      <c r="V125" s="524"/>
    </row>
    <row r="126" spans="1:22">
      <c r="A126" s="521" t="s">
        <v>626</v>
      </c>
      <c r="B126" s="496" t="s">
        <v>614</v>
      </c>
      <c r="C126" s="497" t="s">
        <v>319</v>
      </c>
      <c r="D126" s="497" t="s">
        <v>599</v>
      </c>
      <c r="E126" s="497" t="s">
        <v>313</v>
      </c>
      <c r="F126" s="567" t="s">
        <v>290</v>
      </c>
      <c r="G126" s="593">
        <v>125000000</v>
      </c>
      <c r="H126" s="498">
        <v>42908</v>
      </c>
      <c r="I126" s="568">
        <v>44620</v>
      </c>
      <c r="K126" s="521" t="s">
        <v>32</v>
      </c>
      <c r="L126" s="661" t="s">
        <v>370</v>
      </c>
      <c r="M126" s="497" t="s">
        <v>319</v>
      </c>
      <c r="N126" s="497" t="s">
        <v>268</v>
      </c>
      <c r="O126" s="497" t="s">
        <v>314</v>
      </c>
      <c r="P126" s="567" t="s">
        <v>290</v>
      </c>
      <c r="Q126" s="593">
        <v>125000000</v>
      </c>
      <c r="R126" s="498">
        <v>42908</v>
      </c>
      <c r="S126" s="568">
        <v>44651</v>
      </c>
      <c r="U126" s="501">
        <f t="shared" si="1"/>
        <v>0</v>
      </c>
    </row>
    <row r="127" spans="1:22">
      <c r="A127" s="521" t="s">
        <v>626</v>
      </c>
      <c r="B127" s="496" t="s">
        <v>614</v>
      </c>
      <c r="C127" s="497" t="s">
        <v>319</v>
      </c>
      <c r="D127" s="497" t="s">
        <v>599</v>
      </c>
      <c r="E127" s="497" t="s">
        <v>313</v>
      </c>
      <c r="F127" s="567" t="s">
        <v>515</v>
      </c>
      <c r="G127" s="593">
        <v>125000000</v>
      </c>
      <c r="H127" s="498">
        <v>42908</v>
      </c>
      <c r="I127" s="568">
        <v>44620</v>
      </c>
      <c r="K127" s="521" t="s">
        <v>32</v>
      </c>
      <c r="L127" s="661" t="s">
        <v>370</v>
      </c>
      <c r="M127" s="497" t="s">
        <v>319</v>
      </c>
      <c r="N127" s="497" t="s">
        <v>268</v>
      </c>
      <c r="O127" s="497" t="s">
        <v>314</v>
      </c>
      <c r="P127" s="567" t="s">
        <v>517</v>
      </c>
      <c r="Q127" s="593">
        <v>125000000</v>
      </c>
      <c r="R127" s="498">
        <v>42908</v>
      </c>
      <c r="S127" s="568">
        <v>44651</v>
      </c>
      <c r="U127" s="501">
        <f t="shared" si="1"/>
        <v>0</v>
      </c>
    </row>
    <row r="128" spans="1:22">
      <c r="A128" s="521" t="s">
        <v>626</v>
      </c>
      <c r="B128" s="496" t="s">
        <v>614</v>
      </c>
      <c r="C128" s="497" t="s">
        <v>319</v>
      </c>
      <c r="D128" s="497" t="s">
        <v>599</v>
      </c>
      <c r="E128" s="497" t="s">
        <v>313</v>
      </c>
      <c r="F128" s="567" t="s">
        <v>293</v>
      </c>
      <c r="G128" s="593">
        <v>125000000</v>
      </c>
      <c r="H128" s="498">
        <v>42908</v>
      </c>
      <c r="I128" s="568">
        <v>44620</v>
      </c>
      <c r="K128" s="521" t="s">
        <v>32</v>
      </c>
      <c r="L128" s="661" t="s">
        <v>370</v>
      </c>
      <c r="M128" s="497" t="s">
        <v>319</v>
      </c>
      <c r="N128" s="497" t="s">
        <v>268</v>
      </c>
      <c r="O128" s="497" t="s">
        <v>314</v>
      </c>
      <c r="P128" s="567" t="s">
        <v>293</v>
      </c>
      <c r="Q128" s="593">
        <v>125000000</v>
      </c>
      <c r="R128" s="498">
        <v>42908</v>
      </c>
      <c r="S128" s="568">
        <v>44651</v>
      </c>
      <c r="U128" s="501">
        <f t="shared" si="1"/>
        <v>0</v>
      </c>
    </row>
    <row r="129" spans="1:22">
      <c r="A129" s="521" t="s">
        <v>626</v>
      </c>
      <c r="B129" s="496" t="s">
        <v>614</v>
      </c>
      <c r="C129" s="497" t="s">
        <v>319</v>
      </c>
      <c r="D129" s="497" t="s">
        <v>599</v>
      </c>
      <c r="E129" s="497" t="s">
        <v>313</v>
      </c>
      <c r="F129" s="567" t="s">
        <v>309</v>
      </c>
      <c r="G129" s="593">
        <v>125000000</v>
      </c>
      <c r="H129" s="498">
        <v>42908</v>
      </c>
      <c r="I129" s="568">
        <v>44620</v>
      </c>
      <c r="K129" s="521" t="s">
        <v>32</v>
      </c>
      <c r="L129" s="661" t="s">
        <v>370</v>
      </c>
      <c r="M129" s="497" t="s">
        <v>319</v>
      </c>
      <c r="N129" s="497" t="s">
        <v>268</v>
      </c>
      <c r="O129" s="497" t="s">
        <v>314</v>
      </c>
      <c r="P129" s="567" t="s">
        <v>309</v>
      </c>
      <c r="Q129" s="593">
        <v>125000000</v>
      </c>
      <c r="R129" s="498">
        <v>42908</v>
      </c>
      <c r="S129" s="568">
        <v>44651</v>
      </c>
      <c r="U129" s="501">
        <f t="shared" si="1"/>
        <v>0</v>
      </c>
    </row>
    <row r="130" spans="1:22" s="542" customFormat="1">
      <c r="A130" s="263" t="s">
        <v>626</v>
      </c>
      <c r="B130" s="264" t="s">
        <v>356</v>
      </c>
      <c r="C130" s="265" t="s">
        <v>319</v>
      </c>
      <c r="D130" s="265" t="s">
        <v>317</v>
      </c>
      <c r="E130" s="265" t="s">
        <v>311</v>
      </c>
      <c r="F130" s="602" t="s">
        <v>303</v>
      </c>
      <c r="G130" s="600">
        <v>100000000</v>
      </c>
      <c r="H130" s="266">
        <v>42941</v>
      </c>
      <c r="I130" s="603">
        <v>44620</v>
      </c>
      <c r="K130" s="263" t="s">
        <v>32</v>
      </c>
      <c r="L130" s="663" t="s">
        <v>371</v>
      </c>
      <c r="M130" s="265" t="s">
        <v>319</v>
      </c>
      <c r="N130" s="265" t="s">
        <v>317</v>
      </c>
      <c r="O130" s="265" t="s">
        <v>311</v>
      </c>
      <c r="P130" s="602" t="s">
        <v>303</v>
      </c>
      <c r="Q130" s="600">
        <v>100000000</v>
      </c>
      <c r="R130" s="266">
        <v>42941</v>
      </c>
      <c r="S130" s="603">
        <v>44651</v>
      </c>
      <c r="U130" s="543">
        <f t="shared" si="1"/>
        <v>0</v>
      </c>
      <c r="V130" s="544"/>
    </row>
    <row r="131" spans="1:22">
      <c r="A131" s="521" t="s">
        <v>626</v>
      </c>
      <c r="B131" s="496" t="s">
        <v>356</v>
      </c>
      <c r="C131" s="497" t="s">
        <v>319</v>
      </c>
      <c r="D131" s="497" t="s">
        <v>317</v>
      </c>
      <c r="E131" s="497" t="s">
        <v>311</v>
      </c>
      <c r="F131" s="567" t="s">
        <v>304</v>
      </c>
      <c r="G131" s="593">
        <v>300000000</v>
      </c>
      <c r="H131" s="498">
        <v>42941</v>
      </c>
      <c r="I131" s="568">
        <v>44620</v>
      </c>
      <c r="K131" s="521" t="s">
        <v>32</v>
      </c>
      <c r="L131" s="661" t="s">
        <v>371</v>
      </c>
      <c r="M131" s="497" t="s">
        <v>319</v>
      </c>
      <c r="N131" s="497" t="s">
        <v>317</v>
      </c>
      <c r="O131" s="497" t="s">
        <v>311</v>
      </c>
      <c r="P131" s="567" t="s">
        <v>304</v>
      </c>
      <c r="Q131" s="593">
        <v>300000000</v>
      </c>
      <c r="R131" s="498">
        <v>42941</v>
      </c>
      <c r="S131" s="568">
        <v>44651</v>
      </c>
      <c r="U131" s="501">
        <f t="shared" si="1"/>
        <v>0</v>
      </c>
    </row>
    <row r="132" spans="1:22">
      <c r="A132" s="521" t="s">
        <v>626</v>
      </c>
      <c r="B132" s="496" t="s">
        <v>356</v>
      </c>
      <c r="C132" s="497" t="s">
        <v>319</v>
      </c>
      <c r="D132" s="497" t="s">
        <v>317</v>
      </c>
      <c r="E132" s="497" t="s">
        <v>311</v>
      </c>
      <c r="F132" s="567" t="s">
        <v>282</v>
      </c>
      <c r="G132" s="593">
        <v>100000000</v>
      </c>
      <c r="H132" s="498">
        <v>42941</v>
      </c>
      <c r="I132" s="568">
        <v>44620</v>
      </c>
      <c r="K132" s="521" t="s">
        <v>32</v>
      </c>
      <c r="L132" s="661" t="s">
        <v>371</v>
      </c>
      <c r="M132" s="497" t="s">
        <v>319</v>
      </c>
      <c r="N132" s="497" t="s">
        <v>317</v>
      </c>
      <c r="O132" s="497" t="s">
        <v>311</v>
      </c>
      <c r="P132" s="567" t="s">
        <v>282</v>
      </c>
      <c r="Q132" s="593">
        <v>100000000</v>
      </c>
      <c r="R132" s="498">
        <v>42941</v>
      </c>
      <c r="S132" s="568">
        <v>44651</v>
      </c>
      <c r="U132" s="501">
        <f t="shared" ref="U132:U182" si="2">Q132-G132</f>
        <v>0</v>
      </c>
    </row>
    <row r="133" spans="1:22" ht="17.25" thickBot="1">
      <c r="A133" s="531" t="s">
        <v>626</v>
      </c>
      <c r="B133" s="532" t="s">
        <v>356</v>
      </c>
      <c r="C133" s="533" t="s">
        <v>319</v>
      </c>
      <c r="D133" s="533" t="s">
        <v>317</v>
      </c>
      <c r="E133" s="533" t="s">
        <v>311</v>
      </c>
      <c r="F133" s="571" t="s">
        <v>276</v>
      </c>
      <c r="G133" s="593">
        <v>300000000</v>
      </c>
      <c r="H133" s="498">
        <v>42941</v>
      </c>
      <c r="I133" s="568">
        <v>44620</v>
      </c>
      <c r="K133" s="531" t="s">
        <v>32</v>
      </c>
      <c r="L133" s="665" t="s">
        <v>356</v>
      </c>
      <c r="M133" s="533" t="s">
        <v>319</v>
      </c>
      <c r="N133" s="533" t="s">
        <v>317</v>
      </c>
      <c r="O133" s="533" t="s">
        <v>311</v>
      </c>
      <c r="P133" s="571" t="s">
        <v>276</v>
      </c>
      <c r="Q133" s="629">
        <v>300000000</v>
      </c>
      <c r="R133" s="498">
        <v>42941</v>
      </c>
      <c r="S133" s="568">
        <v>44651</v>
      </c>
      <c r="U133" s="501">
        <f t="shared" si="2"/>
        <v>0</v>
      </c>
    </row>
    <row r="134" spans="1:22" ht="17.25" thickTop="1">
      <c r="A134" s="521" t="s">
        <v>445</v>
      </c>
      <c r="B134" s="529" t="s">
        <v>608</v>
      </c>
      <c r="C134" s="497" t="s">
        <v>319</v>
      </c>
      <c r="D134" s="497" t="s">
        <v>599</v>
      </c>
      <c r="E134" s="497" t="s">
        <v>313</v>
      </c>
      <c r="F134" s="567" t="s">
        <v>309</v>
      </c>
      <c r="G134" s="667">
        <v>279504715</v>
      </c>
      <c r="H134" s="523">
        <v>44054</v>
      </c>
      <c r="I134" s="499">
        <v>44620</v>
      </c>
      <c r="K134" s="530" t="s">
        <v>33</v>
      </c>
      <c r="L134" s="662" t="s">
        <v>507</v>
      </c>
      <c r="M134" s="522" t="s">
        <v>319</v>
      </c>
      <c r="N134" s="522" t="s">
        <v>268</v>
      </c>
      <c r="O134" s="522" t="s">
        <v>313</v>
      </c>
      <c r="P134" s="522" t="s">
        <v>309</v>
      </c>
      <c r="Q134" s="667">
        <v>279504715</v>
      </c>
      <c r="R134" s="523">
        <v>44054</v>
      </c>
      <c r="S134" s="499">
        <v>44651</v>
      </c>
      <c r="U134" s="501">
        <f t="shared" si="2"/>
        <v>0</v>
      </c>
    </row>
    <row r="135" spans="1:22">
      <c r="A135" s="521" t="s">
        <v>445</v>
      </c>
      <c r="B135" s="529" t="s">
        <v>608</v>
      </c>
      <c r="C135" s="497" t="s">
        <v>319</v>
      </c>
      <c r="D135" s="497" t="s">
        <v>599</v>
      </c>
      <c r="E135" s="497" t="s">
        <v>313</v>
      </c>
      <c r="F135" s="497" t="s">
        <v>273</v>
      </c>
      <c r="G135" s="593">
        <v>279205663</v>
      </c>
      <c r="H135" s="523">
        <v>44054</v>
      </c>
      <c r="I135" s="568">
        <v>44620</v>
      </c>
      <c r="K135" s="521" t="s">
        <v>33</v>
      </c>
      <c r="L135" s="662" t="s">
        <v>507</v>
      </c>
      <c r="M135" s="497" t="s">
        <v>319</v>
      </c>
      <c r="N135" s="497" t="s">
        <v>268</v>
      </c>
      <c r="O135" s="497" t="s">
        <v>314</v>
      </c>
      <c r="P135" s="567" t="s">
        <v>273</v>
      </c>
      <c r="Q135" s="593">
        <v>279205663</v>
      </c>
      <c r="R135" s="523">
        <v>44054</v>
      </c>
      <c r="S135" s="568">
        <v>44651</v>
      </c>
      <c r="U135" s="501">
        <f t="shared" si="2"/>
        <v>0</v>
      </c>
    </row>
    <row r="136" spans="1:22">
      <c r="A136" s="521" t="s">
        <v>445</v>
      </c>
      <c r="B136" s="496" t="s">
        <v>608</v>
      </c>
      <c r="C136" s="497" t="s">
        <v>319</v>
      </c>
      <c r="D136" s="497" t="s">
        <v>599</v>
      </c>
      <c r="E136" s="497" t="s">
        <v>313</v>
      </c>
      <c r="F136" s="567" t="s">
        <v>298</v>
      </c>
      <c r="G136" s="639">
        <v>278841018</v>
      </c>
      <c r="H136" s="523">
        <v>44054</v>
      </c>
      <c r="I136" s="499">
        <v>44620</v>
      </c>
      <c r="K136" s="521" t="s">
        <v>33</v>
      </c>
      <c r="L136" s="662" t="s">
        <v>507</v>
      </c>
      <c r="M136" s="497" t="s">
        <v>319</v>
      </c>
      <c r="N136" s="497" t="s">
        <v>268</v>
      </c>
      <c r="O136" s="497" t="s">
        <v>314</v>
      </c>
      <c r="P136" s="497" t="s">
        <v>298</v>
      </c>
      <c r="Q136" s="639">
        <v>278841018</v>
      </c>
      <c r="R136" s="523">
        <v>44054</v>
      </c>
      <c r="S136" s="499">
        <v>44651</v>
      </c>
      <c r="U136" s="501">
        <f t="shared" si="2"/>
        <v>0</v>
      </c>
    </row>
    <row r="137" spans="1:22" s="542" customFormat="1">
      <c r="A137" s="263" t="s">
        <v>445</v>
      </c>
      <c r="B137" s="264" t="s">
        <v>631</v>
      </c>
      <c r="C137" s="265" t="s">
        <v>319</v>
      </c>
      <c r="D137" s="265" t="s">
        <v>596</v>
      </c>
      <c r="E137" s="265" t="s">
        <v>593</v>
      </c>
      <c r="F137" s="602" t="s">
        <v>284</v>
      </c>
      <c r="G137" s="600">
        <v>115859702</v>
      </c>
      <c r="H137" s="266">
        <v>44099</v>
      </c>
      <c r="I137" s="603">
        <v>44620</v>
      </c>
      <c r="K137" s="263" t="s">
        <v>33</v>
      </c>
      <c r="L137" s="663" t="s">
        <v>551</v>
      </c>
      <c r="M137" s="265" t="s">
        <v>319</v>
      </c>
      <c r="N137" s="265" t="s">
        <v>265</v>
      </c>
      <c r="O137" s="265" t="s">
        <v>315</v>
      </c>
      <c r="P137" s="602" t="s">
        <v>284</v>
      </c>
      <c r="Q137" s="600">
        <v>115859702</v>
      </c>
      <c r="R137" s="266">
        <v>44099</v>
      </c>
      <c r="S137" s="603">
        <v>44651</v>
      </c>
      <c r="U137" s="543">
        <f t="shared" si="2"/>
        <v>0</v>
      </c>
      <c r="V137" s="544"/>
    </row>
    <row r="138" spans="1:22">
      <c r="A138" s="521" t="s">
        <v>445</v>
      </c>
      <c r="B138" s="496" t="s">
        <v>631</v>
      </c>
      <c r="C138" s="497" t="s">
        <v>319</v>
      </c>
      <c r="D138" s="497" t="s">
        <v>596</v>
      </c>
      <c r="E138" s="497" t="s">
        <v>593</v>
      </c>
      <c r="F138" s="497" t="s">
        <v>280</v>
      </c>
      <c r="G138" s="593">
        <v>170968577</v>
      </c>
      <c r="H138" s="498">
        <v>44099</v>
      </c>
      <c r="I138" s="568">
        <v>44620</v>
      </c>
      <c r="K138" s="521" t="s">
        <v>33</v>
      </c>
      <c r="L138" s="661" t="s">
        <v>551</v>
      </c>
      <c r="M138" s="497" t="s">
        <v>319</v>
      </c>
      <c r="N138" s="497" t="s">
        <v>265</v>
      </c>
      <c r="O138" s="497" t="s">
        <v>315</v>
      </c>
      <c r="P138" s="567" t="s">
        <v>280</v>
      </c>
      <c r="Q138" s="593">
        <v>170968577</v>
      </c>
      <c r="R138" s="498">
        <v>44099</v>
      </c>
      <c r="S138" s="568">
        <v>44651</v>
      </c>
      <c r="U138" s="501">
        <f t="shared" si="2"/>
        <v>0</v>
      </c>
    </row>
    <row r="139" spans="1:22">
      <c r="A139" s="521" t="s">
        <v>445</v>
      </c>
      <c r="B139" s="496" t="s">
        <v>632</v>
      </c>
      <c r="C139" s="497" t="s">
        <v>319</v>
      </c>
      <c r="D139" s="497" t="s">
        <v>266</v>
      </c>
      <c r="E139" s="497" t="s">
        <v>311</v>
      </c>
      <c r="F139" s="684" t="s">
        <v>562</v>
      </c>
      <c r="G139" s="639">
        <v>294532220</v>
      </c>
      <c r="H139" s="498">
        <v>44148</v>
      </c>
      <c r="I139" s="499">
        <v>44620</v>
      </c>
      <c r="K139" s="521" t="s">
        <v>33</v>
      </c>
      <c r="L139" s="661" t="s">
        <v>555</v>
      </c>
      <c r="M139" s="497" t="s">
        <v>319</v>
      </c>
      <c r="N139" s="497" t="s">
        <v>266</v>
      </c>
      <c r="O139" s="497" t="s">
        <v>311</v>
      </c>
      <c r="P139" s="497" t="s">
        <v>562</v>
      </c>
      <c r="Q139" s="639">
        <v>294532220</v>
      </c>
      <c r="R139" s="498">
        <v>44148</v>
      </c>
      <c r="S139" s="499">
        <v>44651</v>
      </c>
      <c r="U139" s="501">
        <f t="shared" si="2"/>
        <v>0</v>
      </c>
    </row>
    <row r="140" spans="1:22">
      <c r="A140" s="521" t="s">
        <v>445</v>
      </c>
      <c r="B140" s="496" t="s">
        <v>612</v>
      </c>
      <c r="C140" s="497" t="s">
        <v>613</v>
      </c>
      <c r="D140" s="497" t="s">
        <v>266</v>
      </c>
      <c r="E140" s="497" t="s">
        <v>313</v>
      </c>
      <c r="F140" s="567" t="s">
        <v>290</v>
      </c>
      <c r="G140" s="684">
        <v>151227051</v>
      </c>
      <c r="H140" s="498">
        <v>44432</v>
      </c>
      <c r="I140" s="568">
        <v>44620</v>
      </c>
      <c r="K140" s="521" t="s">
        <v>33</v>
      </c>
      <c r="L140" s="661" t="s">
        <v>557</v>
      </c>
      <c r="M140" s="497" t="s">
        <v>323</v>
      </c>
      <c r="N140" s="497" t="s">
        <v>266</v>
      </c>
      <c r="O140" s="497" t="s">
        <v>314</v>
      </c>
      <c r="P140" s="684" t="s">
        <v>197</v>
      </c>
      <c r="Q140" s="684">
        <v>151227051</v>
      </c>
      <c r="R140" s="498">
        <v>44432</v>
      </c>
      <c r="S140" s="568">
        <v>44651</v>
      </c>
      <c r="U140" s="501">
        <f t="shared" si="2"/>
        <v>0</v>
      </c>
    </row>
    <row r="141" spans="1:22">
      <c r="A141" s="521" t="s">
        <v>445</v>
      </c>
      <c r="B141" s="496" t="s">
        <v>614</v>
      </c>
      <c r="C141" s="497" t="s">
        <v>319</v>
      </c>
      <c r="D141" s="497" t="s">
        <v>599</v>
      </c>
      <c r="E141" s="497" t="s">
        <v>313</v>
      </c>
      <c r="F141" s="567" t="s">
        <v>290</v>
      </c>
      <c r="G141" s="593">
        <v>125000000</v>
      </c>
      <c r="H141" s="498">
        <v>42908</v>
      </c>
      <c r="I141" s="568">
        <v>44620</v>
      </c>
      <c r="K141" s="521" t="s">
        <v>33</v>
      </c>
      <c r="L141" s="661" t="s">
        <v>370</v>
      </c>
      <c r="M141" s="497" t="s">
        <v>319</v>
      </c>
      <c r="N141" s="497" t="s">
        <v>268</v>
      </c>
      <c r="O141" s="497" t="s">
        <v>314</v>
      </c>
      <c r="P141" s="567" t="s">
        <v>290</v>
      </c>
      <c r="Q141" s="593">
        <v>125000000</v>
      </c>
      <c r="R141" s="498">
        <v>42908</v>
      </c>
      <c r="S141" s="568">
        <v>44651</v>
      </c>
      <c r="U141" s="501">
        <f t="shared" si="2"/>
        <v>0</v>
      </c>
    </row>
    <row r="142" spans="1:22">
      <c r="A142" s="521" t="s">
        <v>445</v>
      </c>
      <c r="B142" s="496" t="s">
        <v>614</v>
      </c>
      <c r="C142" s="497" t="s">
        <v>319</v>
      </c>
      <c r="D142" s="497" t="s">
        <v>599</v>
      </c>
      <c r="E142" s="497" t="s">
        <v>313</v>
      </c>
      <c r="F142" s="567" t="s">
        <v>515</v>
      </c>
      <c r="G142" s="593">
        <v>125000000</v>
      </c>
      <c r="H142" s="498">
        <v>42908</v>
      </c>
      <c r="I142" s="568">
        <v>44620</v>
      </c>
      <c r="K142" s="521" t="s">
        <v>33</v>
      </c>
      <c r="L142" s="661" t="s">
        <v>370</v>
      </c>
      <c r="M142" s="497" t="s">
        <v>319</v>
      </c>
      <c r="N142" s="497" t="s">
        <v>268</v>
      </c>
      <c r="O142" s="497" t="s">
        <v>314</v>
      </c>
      <c r="P142" s="567" t="s">
        <v>517</v>
      </c>
      <c r="Q142" s="593">
        <v>125000000</v>
      </c>
      <c r="R142" s="498">
        <v>42908</v>
      </c>
      <c r="S142" s="568">
        <v>44651</v>
      </c>
      <c r="U142" s="501">
        <f t="shared" si="2"/>
        <v>0</v>
      </c>
    </row>
    <row r="143" spans="1:22">
      <c r="A143" s="521" t="s">
        <v>445</v>
      </c>
      <c r="B143" s="496" t="s">
        <v>614</v>
      </c>
      <c r="C143" s="497" t="s">
        <v>319</v>
      </c>
      <c r="D143" s="497" t="s">
        <v>599</v>
      </c>
      <c r="E143" s="497" t="s">
        <v>313</v>
      </c>
      <c r="F143" s="567" t="s">
        <v>293</v>
      </c>
      <c r="G143" s="593">
        <v>125000000</v>
      </c>
      <c r="H143" s="498">
        <v>42908</v>
      </c>
      <c r="I143" s="568">
        <v>44620</v>
      </c>
      <c r="K143" s="521" t="s">
        <v>33</v>
      </c>
      <c r="L143" s="661" t="s">
        <v>370</v>
      </c>
      <c r="M143" s="497" t="s">
        <v>319</v>
      </c>
      <c r="N143" s="497" t="s">
        <v>268</v>
      </c>
      <c r="O143" s="497" t="s">
        <v>314</v>
      </c>
      <c r="P143" s="567" t="s">
        <v>293</v>
      </c>
      <c r="Q143" s="593">
        <v>125000000</v>
      </c>
      <c r="R143" s="498">
        <v>42908</v>
      </c>
      <c r="S143" s="568">
        <v>44651</v>
      </c>
      <c r="U143" s="501">
        <f t="shared" si="2"/>
        <v>0</v>
      </c>
    </row>
    <row r="144" spans="1:22">
      <c r="A144" s="521" t="s">
        <v>445</v>
      </c>
      <c r="B144" s="496" t="s">
        <v>614</v>
      </c>
      <c r="C144" s="497" t="s">
        <v>319</v>
      </c>
      <c r="D144" s="497" t="s">
        <v>599</v>
      </c>
      <c r="E144" s="497" t="s">
        <v>313</v>
      </c>
      <c r="F144" s="567" t="s">
        <v>309</v>
      </c>
      <c r="G144" s="593">
        <v>125000000</v>
      </c>
      <c r="H144" s="498">
        <v>42908</v>
      </c>
      <c r="I144" s="568">
        <v>44620</v>
      </c>
      <c r="K144" s="521" t="s">
        <v>33</v>
      </c>
      <c r="L144" s="661" t="s">
        <v>370</v>
      </c>
      <c r="M144" s="497" t="s">
        <v>319</v>
      </c>
      <c r="N144" s="497" t="s">
        <v>268</v>
      </c>
      <c r="O144" s="497" t="s">
        <v>314</v>
      </c>
      <c r="P144" s="567" t="s">
        <v>309</v>
      </c>
      <c r="Q144" s="593">
        <v>125000000</v>
      </c>
      <c r="R144" s="498">
        <v>42908</v>
      </c>
      <c r="S144" s="568">
        <v>44651</v>
      </c>
      <c r="U144" s="501">
        <f t="shared" si="2"/>
        <v>0</v>
      </c>
    </row>
    <row r="145" spans="1:22" s="542" customFormat="1">
      <c r="A145" s="263" t="s">
        <v>445</v>
      </c>
      <c r="B145" s="264" t="s">
        <v>356</v>
      </c>
      <c r="C145" s="265" t="s">
        <v>319</v>
      </c>
      <c r="D145" s="265" t="s">
        <v>317</v>
      </c>
      <c r="E145" s="265" t="s">
        <v>311</v>
      </c>
      <c r="F145" s="602" t="s">
        <v>303</v>
      </c>
      <c r="G145" s="600">
        <v>100000000</v>
      </c>
      <c r="H145" s="266">
        <v>42941</v>
      </c>
      <c r="I145" s="603">
        <v>44620</v>
      </c>
      <c r="K145" s="263" t="s">
        <v>33</v>
      </c>
      <c r="L145" s="663" t="s">
        <v>371</v>
      </c>
      <c r="M145" s="265" t="s">
        <v>319</v>
      </c>
      <c r="N145" s="265" t="s">
        <v>317</v>
      </c>
      <c r="O145" s="265" t="s">
        <v>311</v>
      </c>
      <c r="P145" s="602" t="s">
        <v>303</v>
      </c>
      <c r="Q145" s="600">
        <v>100000000</v>
      </c>
      <c r="R145" s="266">
        <v>42941</v>
      </c>
      <c r="S145" s="603">
        <v>44651</v>
      </c>
      <c r="U145" s="543">
        <f t="shared" si="2"/>
        <v>0</v>
      </c>
      <c r="V145" s="544"/>
    </row>
    <row r="146" spans="1:22">
      <c r="A146" s="521" t="s">
        <v>445</v>
      </c>
      <c r="B146" s="496" t="s">
        <v>356</v>
      </c>
      <c r="C146" s="497" t="s">
        <v>319</v>
      </c>
      <c r="D146" s="497" t="s">
        <v>317</v>
      </c>
      <c r="E146" s="497" t="s">
        <v>311</v>
      </c>
      <c r="F146" s="567" t="s">
        <v>304</v>
      </c>
      <c r="G146" s="593">
        <v>150000000</v>
      </c>
      <c r="H146" s="498">
        <v>42941</v>
      </c>
      <c r="I146" s="568">
        <v>44620</v>
      </c>
      <c r="K146" s="521" t="s">
        <v>33</v>
      </c>
      <c r="L146" s="661" t="s">
        <v>371</v>
      </c>
      <c r="M146" s="497" t="s">
        <v>319</v>
      </c>
      <c r="N146" s="497" t="s">
        <v>317</v>
      </c>
      <c r="O146" s="497" t="s">
        <v>311</v>
      </c>
      <c r="P146" s="567" t="s">
        <v>304</v>
      </c>
      <c r="Q146" s="593">
        <v>150000000</v>
      </c>
      <c r="R146" s="498">
        <v>42941</v>
      </c>
      <c r="S146" s="568">
        <v>44651</v>
      </c>
      <c r="U146" s="501">
        <f t="shared" si="2"/>
        <v>0</v>
      </c>
    </row>
    <row r="147" spans="1:22">
      <c r="A147" s="525" t="s">
        <v>445</v>
      </c>
      <c r="B147" s="526" t="s">
        <v>356</v>
      </c>
      <c r="C147" s="527" t="s">
        <v>319</v>
      </c>
      <c r="D147" s="527" t="s">
        <v>317</v>
      </c>
      <c r="E147" s="527" t="s">
        <v>311</v>
      </c>
      <c r="F147" s="570" t="s">
        <v>282</v>
      </c>
      <c r="G147" s="593">
        <v>100000000</v>
      </c>
      <c r="H147" s="498">
        <v>42941</v>
      </c>
      <c r="I147" s="568">
        <v>44620</v>
      </c>
      <c r="K147" s="521" t="s">
        <v>33</v>
      </c>
      <c r="L147" s="661" t="s">
        <v>371</v>
      </c>
      <c r="M147" s="497" t="s">
        <v>319</v>
      </c>
      <c r="N147" s="497" t="s">
        <v>317</v>
      </c>
      <c r="O147" s="497" t="s">
        <v>311</v>
      </c>
      <c r="P147" s="567" t="s">
        <v>282</v>
      </c>
      <c r="Q147" s="593">
        <v>100000000</v>
      </c>
      <c r="R147" s="498">
        <v>42941</v>
      </c>
      <c r="S147" s="568">
        <v>44651</v>
      </c>
      <c r="U147" s="501">
        <f t="shared" si="2"/>
        <v>0</v>
      </c>
    </row>
    <row r="148" spans="1:22">
      <c r="A148" s="525" t="s">
        <v>445</v>
      </c>
      <c r="B148" s="496" t="s">
        <v>356</v>
      </c>
      <c r="C148" s="497" t="s">
        <v>319</v>
      </c>
      <c r="D148" s="497" t="s">
        <v>317</v>
      </c>
      <c r="E148" s="497" t="s">
        <v>311</v>
      </c>
      <c r="F148" s="567" t="s">
        <v>276</v>
      </c>
      <c r="G148" s="593">
        <v>150000000</v>
      </c>
      <c r="H148" s="528">
        <v>42941</v>
      </c>
      <c r="I148" s="568">
        <v>44620</v>
      </c>
      <c r="K148" s="525" t="s">
        <v>33</v>
      </c>
      <c r="L148" s="664" t="s">
        <v>356</v>
      </c>
      <c r="M148" s="527" t="s">
        <v>319</v>
      </c>
      <c r="N148" s="527" t="s">
        <v>317</v>
      </c>
      <c r="O148" s="527" t="s">
        <v>311</v>
      </c>
      <c r="P148" s="570" t="s">
        <v>276</v>
      </c>
      <c r="Q148" s="593">
        <v>150000000</v>
      </c>
      <c r="R148" s="528">
        <v>42941</v>
      </c>
      <c r="S148" s="568">
        <v>44651</v>
      </c>
      <c r="U148" s="501">
        <f t="shared" si="2"/>
        <v>0</v>
      </c>
    </row>
    <row r="149" spans="1:22" s="632" customFormat="1">
      <c r="A149" s="395" t="s">
        <v>445</v>
      </c>
      <c r="B149" s="264" t="s">
        <v>442</v>
      </c>
      <c r="C149" s="265" t="s">
        <v>319</v>
      </c>
      <c r="D149" s="265" t="s">
        <v>317</v>
      </c>
      <c r="E149" s="265" t="s">
        <v>313</v>
      </c>
      <c r="F149" s="602" t="s">
        <v>306</v>
      </c>
      <c r="G149" s="600">
        <v>40000000</v>
      </c>
      <c r="H149" s="266">
        <v>43488</v>
      </c>
      <c r="I149" s="603">
        <v>44620</v>
      </c>
      <c r="K149" s="395" t="s">
        <v>33</v>
      </c>
      <c r="L149" s="663" t="s">
        <v>442</v>
      </c>
      <c r="M149" s="265" t="s">
        <v>319</v>
      </c>
      <c r="N149" s="265" t="s">
        <v>317</v>
      </c>
      <c r="O149" s="265" t="s">
        <v>313</v>
      </c>
      <c r="P149" s="602" t="s">
        <v>306</v>
      </c>
      <c r="Q149" s="600">
        <v>40000000</v>
      </c>
      <c r="R149" s="266">
        <v>43488</v>
      </c>
      <c r="S149" s="603">
        <v>44651</v>
      </c>
      <c r="U149" s="543">
        <f t="shared" si="2"/>
        <v>0</v>
      </c>
      <c r="V149" s="633"/>
    </row>
    <row r="150" spans="1:22">
      <c r="A150" s="525" t="s">
        <v>445</v>
      </c>
      <c r="B150" s="496" t="s">
        <v>442</v>
      </c>
      <c r="C150" s="497" t="s">
        <v>319</v>
      </c>
      <c r="D150" s="497" t="s">
        <v>317</v>
      </c>
      <c r="E150" s="497" t="s">
        <v>313</v>
      </c>
      <c r="F150" s="567" t="s">
        <v>292</v>
      </c>
      <c r="G150" s="593">
        <v>80000000</v>
      </c>
      <c r="H150" s="498">
        <v>43488</v>
      </c>
      <c r="I150" s="568">
        <v>44620</v>
      </c>
      <c r="K150" s="525" t="s">
        <v>33</v>
      </c>
      <c r="L150" s="661" t="s">
        <v>442</v>
      </c>
      <c r="M150" s="497" t="s">
        <v>319</v>
      </c>
      <c r="N150" s="497" t="s">
        <v>317</v>
      </c>
      <c r="O150" s="497" t="s">
        <v>313</v>
      </c>
      <c r="P150" s="567" t="s">
        <v>292</v>
      </c>
      <c r="Q150" s="593">
        <v>80000000</v>
      </c>
      <c r="R150" s="498">
        <v>43488</v>
      </c>
      <c r="S150" s="568">
        <v>44651</v>
      </c>
      <c r="U150" s="501">
        <f t="shared" si="2"/>
        <v>0</v>
      </c>
    </row>
    <row r="151" spans="1:22">
      <c r="A151" s="525" t="s">
        <v>445</v>
      </c>
      <c r="B151" s="496" t="s">
        <v>442</v>
      </c>
      <c r="C151" s="497" t="s">
        <v>319</v>
      </c>
      <c r="D151" s="497" t="s">
        <v>317</v>
      </c>
      <c r="E151" s="497" t="s">
        <v>313</v>
      </c>
      <c r="F151" s="567" t="s">
        <v>296</v>
      </c>
      <c r="G151" s="593">
        <v>120000000</v>
      </c>
      <c r="H151" s="498">
        <v>43488</v>
      </c>
      <c r="I151" s="568">
        <v>44620</v>
      </c>
      <c r="K151" s="525" t="s">
        <v>33</v>
      </c>
      <c r="L151" s="661" t="s">
        <v>442</v>
      </c>
      <c r="M151" s="497" t="s">
        <v>319</v>
      </c>
      <c r="N151" s="497" t="s">
        <v>317</v>
      </c>
      <c r="O151" s="497" t="s">
        <v>313</v>
      </c>
      <c r="P151" s="567" t="s">
        <v>296</v>
      </c>
      <c r="Q151" s="593">
        <v>120000000</v>
      </c>
      <c r="R151" s="498">
        <v>43488</v>
      </c>
      <c r="S151" s="568">
        <v>44651</v>
      </c>
      <c r="U151" s="501">
        <f t="shared" si="2"/>
        <v>0</v>
      </c>
    </row>
    <row r="152" spans="1:22">
      <c r="A152" s="497" t="s">
        <v>445</v>
      </c>
      <c r="B152" s="496" t="s">
        <v>442</v>
      </c>
      <c r="C152" s="497" t="s">
        <v>319</v>
      </c>
      <c r="D152" s="497" t="s">
        <v>317</v>
      </c>
      <c r="E152" s="497" t="s">
        <v>313</v>
      </c>
      <c r="F152" s="567" t="s">
        <v>444</v>
      </c>
      <c r="G152" s="593">
        <v>80000000</v>
      </c>
      <c r="H152" s="498">
        <v>43488</v>
      </c>
      <c r="I152" s="568">
        <v>44620</v>
      </c>
      <c r="K152" s="525" t="s">
        <v>33</v>
      </c>
      <c r="L152" s="661" t="s">
        <v>442</v>
      </c>
      <c r="M152" s="497" t="s">
        <v>319</v>
      </c>
      <c r="N152" s="497" t="s">
        <v>317</v>
      </c>
      <c r="O152" s="497" t="s">
        <v>314</v>
      </c>
      <c r="P152" s="567" t="s">
        <v>446</v>
      </c>
      <c r="Q152" s="593">
        <v>80000000</v>
      </c>
      <c r="R152" s="498">
        <v>43488</v>
      </c>
      <c r="S152" s="568">
        <v>44651</v>
      </c>
      <c r="U152" s="501">
        <f t="shared" si="2"/>
        <v>0</v>
      </c>
    </row>
    <row r="153" spans="1:22">
      <c r="A153" s="497" t="s">
        <v>445</v>
      </c>
      <c r="B153" s="496" t="s">
        <v>442</v>
      </c>
      <c r="C153" s="497" t="s">
        <v>319</v>
      </c>
      <c r="D153" s="497" t="s">
        <v>317</v>
      </c>
      <c r="E153" s="497" t="s">
        <v>313</v>
      </c>
      <c r="F153" s="567" t="s">
        <v>293</v>
      </c>
      <c r="G153" s="593">
        <v>120000000</v>
      </c>
      <c r="H153" s="498">
        <v>43488</v>
      </c>
      <c r="I153" s="568">
        <v>44620</v>
      </c>
      <c r="K153" s="497" t="s">
        <v>445</v>
      </c>
      <c r="L153" s="661" t="s">
        <v>442</v>
      </c>
      <c r="M153" s="497" t="s">
        <v>319</v>
      </c>
      <c r="N153" s="497" t="s">
        <v>317</v>
      </c>
      <c r="O153" s="497" t="s">
        <v>313</v>
      </c>
      <c r="P153" s="567" t="s">
        <v>293</v>
      </c>
      <c r="Q153" s="593">
        <v>120000000</v>
      </c>
      <c r="R153" s="498">
        <v>43488</v>
      </c>
      <c r="S153" s="568">
        <v>44651</v>
      </c>
      <c r="U153" s="501">
        <f t="shared" si="2"/>
        <v>0</v>
      </c>
    </row>
    <row r="154" spans="1:22">
      <c r="A154" s="497" t="s">
        <v>445</v>
      </c>
      <c r="B154" s="706" t="s">
        <v>617</v>
      </c>
      <c r="C154" s="671" t="s">
        <v>319</v>
      </c>
      <c r="D154" s="671" t="s">
        <v>266</v>
      </c>
      <c r="E154" s="671" t="s">
        <v>311</v>
      </c>
      <c r="F154" s="685" t="s">
        <v>515</v>
      </c>
      <c r="G154" s="593">
        <v>60000000</v>
      </c>
      <c r="H154" s="498">
        <v>44209</v>
      </c>
      <c r="I154" s="568">
        <v>44620</v>
      </c>
      <c r="K154" s="497" t="s">
        <v>445</v>
      </c>
      <c r="L154" s="661" t="s">
        <v>514</v>
      </c>
      <c r="M154" s="497" t="s">
        <v>320</v>
      </c>
      <c r="N154" s="497" t="s">
        <v>267</v>
      </c>
      <c r="O154" s="497" t="s">
        <v>312</v>
      </c>
      <c r="P154" s="567" t="s">
        <v>517</v>
      </c>
      <c r="Q154" s="593">
        <v>60000000</v>
      </c>
      <c r="R154" s="498">
        <v>44209</v>
      </c>
      <c r="S154" s="568">
        <v>44651</v>
      </c>
      <c r="U154" s="501">
        <f t="shared" si="2"/>
        <v>0</v>
      </c>
    </row>
    <row r="155" spans="1:22">
      <c r="A155" s="497" t="s">
        <v>445</v>
      </c>
      <c r="B155" s="526" t="s">
        <v>617</v>
      </c>
      <c r="C155" s="527" t="s">
        <v>319</v>
      </c>
      <c r="D155" s="527" t="s">
        <v>266</v>
      </c>
      <c r="E155" s="527" t="s">
        <v>311</v>
      </c>
      <c r="F155" s="570" t="s">
        <v>633</v>
      </c>
      <c r="G155" s="686">
        <v>60000000</v>
      </c>
      <c r="H155" s="688">
        <v>44209</v>
      </c>
      <c r="I155" s="568">
        <v>44620</v>
      </c>
      <c r="K155" s="497" t="s">
        <v>445</v>
      </c>
      <c r="L155" s="670" t="s">
        <v>514</v>
      </c>
      <c r="M155" s="671" t="s">
        <v>320</v>
      </c>
      <c r="N155" s="671" t="s">
        <v>267</v>
      </c>
      <c r="O155" s="671" t="s">
        <v>312</v>
      </c>
      <c r="P155" s="685" t="s">
        <v>529</v>
      </c>
      <c r="Q155" s="686">
        <v>60000000</v>
      </c>
      <c r="R155" s="688">
        <v>44209</v>
      </c>
      <c r="S155" s="568">
        <v>44651</v>
      </c>
      <c r="U155" s="501">
        <f t="shared" si="2"/>
        <v>0</v>
      </c>
    </row>
    <row r="156" spans="1:22">
      <c r="A156" s="497" t="s">
        <v>445</v>
      </c>
      <c r="B156" s="526" t="s">
        <v>617</v>
      </c>
      <c r="C156" s="527" t="s">
        <v>319</v>
      </c>
      <c r="D156" s="527" t="s">
        <v>266</v>
      </c>
      <c r="E156" s="527" t="s">
        <v>311</v>
      </c>
      <c r="F156" s="570" t="s">
        <v>291</v>
      </c>
      <c r="G156" s="689">
        <v>60000000</v>
      </c>
      <c r="H156" s="528">
        <v>44209</v>
      </c>
      <c r="I156" s="568">
        <v>44620</v>
      </c>
      <c r="K156" s="497" t="s">
        <v>445</v>
      </c>
      <c r="L156" s="664" t="s">
        <v>514</v>
      </c>
      <c r="M156" s="527" t="s">
        <v>320</v>
      </c>
      <c r="N156" s="527" t="s">
        <v>267</v>
      </c>
      <c r="O156" s="527" t="s">
        <v>312</v>
      </c>
      <c r="P156" s="570" t="s">
        <v>203</v>
      </c>
      <c r="Q156" s="689">
        <v>60000000</v>
      </c>
      <c r="R156" s="528">
        <v>44209</v>
      </c>
      <c r="S156" s="568">
        <v>44651</v>
      </c>
      <c r="U156" s="501">
        <f t="shared" si="2"/>
        <v>0</v>
      </c>
    </row>
    <row r="157" spans="1:22">
      <c r="A157" s="497" t="s">
        <v>445</v>
      </c>
      <c r="B157" s="496" t="s">
        <v>617</v>
      </c>
      <c r="C157" s="497" t="s">
        <v>319</v>
      </c>
      <c r="D157" s="497" t="s">
        <v>266</v>
      </c>
      <c r="E157" s="497" t="s">
        <v>311</v>
      </c>
      <c r="F157" s="567" t="s">
        <v>289</v>
      </c>
      <c r="G157" s="689">
        <v>60000000</v>
      </c>
      <c r="H157" s="528">
        <v>44209</v>
      </c>
      <c r="I157" s="568">
        <v>44620</v>
      </c>
      <c r="K157" s="497" t="s">
        <v>445</v>
      </c>
      <c r="L157" s="664" t="s">
        <v>514</v>
      </c>
      <c r="M157" s="527" t="s">
        <v>320</v>
      </c>
      <c r="N157" s="527" t="s">
        <v>267</v>
      </c>
      <c r="O157" s="527" t="s">
        <v>312</v>
      </c>
      <c r="P157" s="570" t="s">
        <v>199</v>
      </c>
      <c r="Q157" s="689">
        <v>60000000</v>
      </c>
      <c r="R157" s="528">
        <v>44209</v>
      </c>
      <c r="S157" s="568">
        <v>44651</v>
      </c>
      <c r="U157" s="501">
        <f t="shared" si="2"/>
        <v>0</v>
      </c>
    </row>
    <row r="158" spans="1:22">
      <c r="A158" s="497" t="s">
        <v>445</v>
      </c>
      <c r="B158" s="496" t="s">
        <v>617</v>
      </c>
      <c r="C158" s="497" t="s">
        <v>319</v>
      </c>
      <c r="D158" s="497" t="s">
        <v>266</v>
      </c>
      <c r="E158" s="497" t="s">
        <v>311</v>
      </c>
      <c r="F158" s="567" t="s">
        <v>520</v>
      </c>
      <c r="G158" s="593">
        <v>60000000</v>
      </c>
      <c r="H158" s="498">
        <v>44209</v>
      </c>
      <c r="I158" s="669">
        <v>44620</v>
      </c>
      <c r="K158" s="521" t="s">
        <v>33</v>
      </c>
      <c r="L158" s="661" t="s">
        <v>514</v>
      </c>
      <c r="M158" s="497" t="s">
        <v>320</v>
      </c>
      <c r="N158" s="497" t="s">
        <v>267</v>
      </c>
      <c r="O158" s="497" t="s">
        <v>312</v>
      </c>
      <c r="P158" s="567" t="s">
        <v>521</v>
      </c>
      <c r="Q158" s="593">
        <v>60000000</v>
      </c>
      <c r="R158" s="498">
        <v>44209</v>
      </c>
      <c r="S158" s="669">
        <v>44651</v>
      </c>
      <c r="U158" s="501">
        <f t="shared" si="2"/>
        <v>0</v>
      </c>
    </row>
    <row r="159" spans="1:22">
      <c r="A159" s="497" t="s">
        <v>445</v>
      </c>
      <c r="B159" s="496" t="s">
        <v>563</v>
      </c>
      <c r="C159" s="497" t="s">
        <v>319</v>
      </c>
      <c r="D159" s="497" t="s">
        <v>596</v>
      </c>
      <c r="E159" s="497" t="s">
        <v>316</v>
      </c>
      <c r="F159" s="567" t="s">
        <v>304</v>
      </c>
      <c r="G159" s="667">
        <v>60000000</v>
      </c>
      <c r="H159" s="523">
        <v>44484</v>
      </c>
      <c r="I159" s="499">
        <v>44620</v>
      </c>
      <c r="K159" s="522" t="s">
        <v>445</v>
      </c>
      <c r="L159" s="662" t="s">
        <v>564</v>
      </c>
      <c r="M159" s="522" t="s">
        <v>320</v>
      </c>
      <c r="N159" s="522" t="s">
        <v>596</v>
      </c>
      <c r="O159" s="522" t="s">
        <v>316</v>
      </c>
      <c r="P159" s="522" t="s">
        <v>213</v>
      </c>
      <c r="Q159" s="667">
        <v>60000000</v>
      </c>
      <c r="R159" s="523">
        <v>44484</v>
      </c>
      <c r="S159" s="499">
        <v>44651</v>
      </c>
      <c r="U159" s="501">
        <f t="shared" si="2"/>
        <v>0</v>
      </c>
    </row>
    <row r="160" spans="1:22">
      <c r="A160" s="525" t="s">
        <v>445</v>
      </c>
      <c r="B160" s="526" t="s">
        <v>563</v>
      </c>
      <c r="C160" s="527" t="s">
        <v>319</v>
      </c>
      <c r="D160" s="527" t="s">
        <v>596</v>
      </c>
      <c r="E160" s="527" t="s">
        <v>316</v>
      </c>
      <c r="F160" s="570" t="s">
        <v>291</v>
      </c>
      <c r="G160" s="672">
        <v>60000000</v>
      </c>
      <c r="H160" s="523">
        <v>44484</v>
      </c>
      <c r="I160" s="499">
        <v>44620</v>
      </c>
      <c r="K160" s="497" t="s">
        <v>445</v>
      </c>
      <c r="L160" s="670" t="s">
        <v>563</v>
      </c>
      <c r="M160" s="671" t="s">
        <v>320</v>
      </c>
      <c r="N160" s="671" t="s">
        <v>596</v>
      </c>
      <c r="O160" s="671" t="s">
        <v>316</v>
      </c>
      <c r="P160" s="671" t="s">
        <v>203</v>
      </c>
      <c r="Q160" s="672">
        <v>60000000</v>
      </c>
      <c r="R160" s="523">
        <v>44484</v>
      </c>
      <c r="S160" s="499">
        <v>44651</v>
      </c>
      <c r="U160" s="501">
        <f t="shared" si="2"/>
        <v>0</v>
      </c>
    </row>
    <row r="161" spans="1:22" s="542" customFormat="1">
      <c r="A161" s="265" t="s">
        <v>445</v>
      </c>
      <c r="B161" s="264" t="s">
        <v>563</v>
      </c>
      <c r="C161" s="265" t="s">
        <v>319</v>
      </c>
      <c r="D161" s="265" t="s">
        <v>596</v>
      </c>
      <c r="E161" s="265" t="s">
        <v>316</v>
      </c>
      <c r="F161" s="602" t="s">
        <v>567</v>
      </c>
      <c r="G161" s="790">
        <v>60000000</v>
      </c>
      <c r="H161" s="792">
        <v>44484</v>
      </c>
      <c r="I161" s="793">
        <v>44620</v>
      </c>
      <c r="K161" s="265" t="s">
        <v>445</v>
      </c>
      <c r="L161" s="666" t="s">
        <v>564</v>
      </c>
      <c r="M161" s="393" t="s">
        <v>320</v>
      </c>
      <c r="N161" s="393" t="s">
        <v>596</v>
      </c>
      <c r="O161" s="393" t="s">
        <v>316</v>
      </c>
      <c r="P161" s="393" t="s">
        <v>567</v>
      </c>
      <c r="Q161" s="790">
        <v>60000000</v>
      </c>
      <c r="R161" s="792">
        <v>44484</v>
      </c>
      <c r="S161" s="793">
        <v>44651</v>
      </c>
      <c r="U161" s="543">
        <f t="shared" si="2"/>
        <v>0</v>
      </c>
      <c r="V161" s="544"/>
    </row>
    <row r="162" spans="1:22">
      <c r="A162" s="497" t="s">
        <v>445</v>
      </c>
      <c r="B162" s="496" t="s">
        <v>563</v>
      </c>
      <c r="C162" s="497" t="s">
        <v>319</v>
      </c>
      <c r="D162" s="497" t="s">
        <v>596</v>
      </c>
      <c r="E162" s="497" t="s">
        <v>316</v>
      </c>
      <c r="F162" s="567" t="s">
        <v>307</v>
      </c>
      <c r="G162" s="794">
        <v>60000000</v>
      </c>
      <c r="H162" s="528">
        <v>44484</v>
      </c>
      <c r="I162" s="499">
        <v>44620</v>
      </c>
      <c r="K162" s="497" t="s">
        <v>445</v>
      </c>
      <c r="L162" s="664" t="s">
        <v>563</v>
      </c>
      <c r="M162" s="527" t="s">
        <v>320</v>
      </c>
      <c r="N162" s="527" t="s">
        <v>596</v>
      </c>
      <c r="O162" s="527" t="s">
        <v>316</v>
      </c>
      <c r="P162" s="527" t="s">
        <v>307</v>
      </c>
      <c r="Q162" s="794">
        <v>60000000</v>
      </c>
      <c r="R162" s="528">
        <v>44484</v>
      </c>
      <c r="S162" s="499">
        <v>44651</v>
      </c>
      <c r="U162" s="501">
        <f t="shared" si="2"/>
        <v>0</v>
      </c>
    </row>
    <row r="163" spans="1:22" s="770" customFormat="1" ht="17.25" thickBot="1">
      <c r="A163" s="531" t="s">
        <v>445</v>
      </c>
      <c r="B163" s="532" t="s">
        <v>563</v>
      </c>
      <c r="C163" s="533" t="s">
        <v>319</v>
      </c>
      <c r="D163" s="533" t="s">
        <v>596</v>
      </c>
      <c r="E163" s="533" t="s">
        <v>316</v>
      </c>
      <c r="F163" s="571" t="s">
        <v>579</v>
      </c>
      <c r="G163" s="674">
        <v>60000000</v>
      </c>
      <c r="H163" s="534">
        <v>44484</v>
      </c>
      <c r="I163" s="691">
        <v>44620</v>
      </c>
      <c r="K163" s="531" t="s">
        <v>33</v>
      </c>
      <c r="L163" s="665" t="s">
        <v>564</v>
      </c>
      <c r="M163" s="533" t="s">
        <v>320</v>
      </c>
      <c r="N163" s="533" t="s">
        <v>596</v>
      </c>
      <c r="O163" s="533" t="s">
        <v>316</v>
      </c>
      <c r="P163" s="533" t="s">
        <v>568</v>
      </c>
      <c r="Q163" s="674">
        <v>60000000</v>
      </c>
      <c r="R163" s="534">
        <v>44484</v>
      </c>
      <c r="S163" s="691">
        <v>44651</v>
      </c>
      <c r="U163" s="501">
        <f t="shared" si="2"/>
        <v>0</v>
      </c>
      <c r="V163" s="771"/>
    </row>
    <row r="164" spans="1:22" ht="17.25" thickTop="1">
      <c r="A164" s="521" t="s">
        <v>440</v>
      </c>
      <c r="B164" s="496" t="s">
        <v>358</v>
      </c>
      <c r="C164" s="497" t="s">
        <v>613</v>
      </c>
      <c r="D164" s="497" t="s">
        <v>596</v>
      </c>
      <c r="E164" s="497" t="s">
        <v>313</v>
      </c>
      <c r="F164" s="497" t="s">
        <v>304</v>
      </c>
      <c r="G164" s="595">
        <v>363076477.06999999</v>
      </c>
      <c r="H164" s="498">
        <v>41757</v>
      </c>
      <c r="I164" s="568">
        <v>44620</v>
      </c>
      <c r="K164" s="521" t="s">
        <v>34</v>
      </c>
      <c r="L164" s="661" t="s">
        <v>358</v>
      </c>
      <c r="M164" s="497" t="s">
        <v>323</v>
      </c>
      <c r="N164" s="497" t="s">
        <v>265</v>
      </c>
      <c r="O164" s="497" t="s">
        <v>314</v>
      </c>
      <c r="P164" s="567" t="s">
        <v>213</v>
      </c>
      <c r="Q164" s="595">
        <v>363076477.06999999</v>
      </c>
      <c r="R164" s="498">
        <v>41757</v>
      </c>
      <c r="S164" s="568">
        <v>44651</v>
      </c>
      <c r="U164" s="501">
        <f t="shared" si="2"/>
        <v>0</v>
      </c>
    </row>
    <row r="165" spans="1:22">
      <c r="A165" s="521" t="s">
        <v>440</v>
      </c>
      <c r="B165" s="496" t="s">
        <v>359</v>
      </c>
      <c r="C165" s="497" t="s">
        <v>319</v>
      </c>
      <c r="D165" s="497" t="s">
        <v>596</v>
      </c>
      <c r="E165" s="497" t="s">
        <v>313</v>
      </c>
      <c r="F165" s="567" t="s">
        <v>301</v>
      </c>
      <c r="G165" s="595">
        <v>204341586.66999999</v>
      </c>
      <c r="H165" s="498">
        <v>41794</v>
      </c>
      <c r="I165" s="568">
        <v>44620</v>
      </c>
      <c r="K165" s="521" t="s">
        <v>34</v>
      </c>
      <c r="L165" s="661" t="s">
        <v>359</v>
      </c>
      <c r="M165" s="497" t="s">
        <v>319</v>
      </c>
      <c r="N165" s="497" t="s">
        <v>265</v>
      </c>
      <c r="O165" s="497" t="s">
        <v>314</v>
      </c>
      <c r="P165" s="567" t="s">
        <v>301</v>
      </c>
      <c r="Q165" s="595">
        <v>204341586.66999999</v>
      </c>
      <c r="R165" s="498">
        <v>41794</v>
      </c>
      <c r="S165" s="568">
        <v>44651</v>
      </c>
      <c r="U165" s="501">
        <f t="shared" si="2"/>
        <v>0</v>
      </c>
    </row>
    <row r="166" spans="1:22">
      <c r="A166" s="525" t="s">
        <v>440</v>
      </c>
      <c r="B166" s="496" t="s">
        <v>360</v>
      </c>
      <c r="C166" s="527" t="s">
        <v>319</v>
      </c>
      <c r="D166" s="527" t="s">
        <v>596</v>
      </c>
      <c r="E166" s="497" t="s">
        <v>313</v>
      </c>
      <c r="F166" s="570" t="s">
        <v>307</v>
      </c>
      <c r="G166" s="639">
        <v>300000000</v>
      </c>
      <c r="H166" s="498">
        <v>40771</v>
      </c>
      <c r="I166" s="499">
        <v>44620</v>
      </c>
      <c r="K166" s="521" t="s">
        <v>34</v>
      </c>
      <c r="L166" s="661" t="s">
        <v>360</v>
      </c>
      <c r="M166" s="497" t="s">
        <v>319</v>
      </c>
      <c r="N166" s="497" t="s">
        <v>265</v>
      </c>
      <c r="O166" s="497" t="s">
        <v>314</v>
      </c>
      <c r="P166" s="497" t="s">
        <v>307</v>
      </c>
      <c r="Q166" s="639">
        <v>300000000</v>
      </c>
      <c r="R166" s="498">
        <v>40771</v>
      </c>
      <c r="S166" s="499">
        <v>44651</v>
      </c>
      <c r="U166" s="501">
        <f t="shared" si="2"/>
        <v>0</v>
      </c>
    </row>
    <row r="167" spans="1:22">
      <c r="A167" s="521" t="s">
        <v>440</v>
      </c>
      <c r="B167" s="496" t="s">
        <v>360</v>
      </c>
      <c r="C167" s="497" t="s">
        <v>319</v>
      </c>
      <c r="D167" s="497" t="s">
        <v>596</v>
      </c>
      <c r="E167" s="497" t="s">
        <v>313</v>
      </c>
      <c r="F167" s="567" t="s">
        <v>301</v>
      </c>
      <c r="G167" s="593">
        <v>250000000</v>
      </c>
      <c r="H167" s="498">
        <v>40771</v>
      </c>
      <c r="I167" s="568">
        <v>44620</v>
      </c>
      <c r="K167" s="521" t="s">
        <v>34</v>
      </c>
      <c r="L167" s="661" t="s">
        <v>360</v>
      </c>
      <c r="M167" s="497" t="s">
        <v>319</v>
      </c>
      <c r="N167" s="497" t="s">
        <v>265</v>
      </c>
      <c r="O167" s="497" t="s">
        <v>314</v>
      </c>
      <c r="P167" s="567" t="s">
        <v>301</v>
      </c>
      <c r="Q167" s="593">
        <v>250000000</v>
      </c>
      <c r="R167" s="498">
        <v>40771</v>
      </c>
      <c r="S167" s="568">
        <v>44651</v>
      </c>
      <c r="U167" s="501">
        <f t="shared" si="2"/>
        <v>0</v>
      </c>
    </row>
    <row r="168" spans="1:22">
      <c r="A168" s="525" t="s">
        <v>440</v>
      </c>
      <c r="B168" s="496" t="s">
        <v>361</v>
      </c>
      <c r="C168" s="497" t="s">
        <v>319</v>
      </c>
      <c r="D168" s="497" t="s">
        <v>596</v>
      </c>
      <c r="E168" s="497" t="s">
        <v>311</v>
      </c>
      <c r="F168" s="567" t="s">
        <v>308</v>
      </c>
      <c r="G168" s="593">
        <v>320000000</v>
      </c>
      <c r="H168" s="498">
        <v>41067</v>
      </c>
      <c r="I168" s="568">
        <v>44620</v>
      </c>
      <c r="K168" s="521" t="s">
        <v>34</v>
      </c>
      <c r="L168" s="661" t="s">
        <v>361</v>
      </c>
      <c r="M168" s="497" t="s">
        <v>320</v>
      </c>
      <c r="N168" s="497" t="s">
        <v>265</v>
      </c>
      <c r="O168" s="497" t="s">
        <v>311</v>
      </c>
      <c r="P168" s="567" t="s">
        <v>308</v>
      </c>
      <c r="Q168" s="593">
        <v>320000000</v>
      </c>
      <c r="R168" s="498">
        <v>41067</v>
      </c>
      <c r="S168" s="568">
        <v>44651</v>
      </c>
      <c r="U168" s="501">
        <f t="shared" si="2"/>
        <v>0</v>
      </c>
    </row>
    <row r="169" spans="1:22">
      <c r="A169" s="521" t="s">
        <v>440</v>
      </c>
      <c r="B169" s="496" t="s">
        <v>362</v>
      </c>
      <c r="C169" s="497" t="s">
        <v>319</v>
      </c>
      <c r="D169" s="497" t="s">
        <v>596</v>
      </c>
      <c r="E169" s="497" t="s">
        <v>313</v>
      </c>
      <c r="F169" s="567" t="s">
        <v>301</v>
      </c>
      <c r="G169" s="593">
        <v>400000000</v>
      </c>
      <c r="H169" s="498">
        <v>41913</v>
      </c>
      <c r="I169" s="568">
        <v>44620</v>
      </c>
      <c r="K169" s="521" t="s">
        <v>34</v>
      </c>
      <c r="L169" s="661" t="s">
        <v>362</v>
      </c>
      <c r="M169" s="497" t="s">
        <v>319</v>
      </c>
      <c r="N169" s="497" t="s">
        <v>265</v>
      </c>
      <c r="O169" s="497" t="s">
        <v>314</v>
      </c>
      <c r="P169" s="567" t="s">
        <v>301</v>
      </c>
      <c r="Q169" s="593">
        <v>400000000</v>
      </c>
      <c r="R169" s="498">
        <v>41913</v>
      </c>
      <c r="S169" s="568">
        <v>44651</v>
      </c>
      <c r="U169" s="501">
        <f t="shared" si="2"/>
        <v>0</v>
      </c>
    </row>
    <row r="170" spans="1:22">
      <c r="A170" s="521" t="s">
        <v>440</v>
      </c>
      <c r="B170" s="496" t="s">
        <v>362</v>
      </c>
      <c r="C170" s="497" t="s">
        <v>319</v>
      </c>
      <c r="D170" s="497" t="s">
        <v>596</v>
      </c>
      <c r="E170" s="497" t="s">
        <v>313</v>
      </c>
      <c r="F170" s="567" t="s">
        <v>290</v>
      </c>
      <c r="G170" s="593">
        <v>300000000</v>
      </c>
      <c r="H170" s="498">
        <v>41913</v>
      </c>
      <c r="I170" s="568">
        <v>44620</v>
      </c>
      <c r="K170" s="525" t="s">
        <v>34</v>
      </c>
      <c r="L170" s="661" t="s">
        <v>362</v>
      </c>
      <c r="M170" s="497" t="s">
        <v>319</v>
      </c>
      <c r="N170" s="497" t="s">
        <v>265</v>
      </c>
      <c r="O170" s="497" t="s">
        <v>314</v>
      </c>
      <c r="P170" s="567" t="s">
        <v>290</v>
      </c>
      <c r="Q170" s="593">
        <v>300000000</v>
      </c>
      <c r="R170" s="498">
        <v>41913</v>
      </c>
      <c r="S170" s="568">
        <v>44651</v>
      </c>
      <c r="U170" s="501">
        <f t="shared" si="2"/>
        <v>0</v>
      </c>
    </row>
    <row r="171" spans="1:22">
      <c r="A171" s="521" t="s">
        <v>440</v>
      </c>
      <c r="B171" s="496" t="s">
        <v>363</v>
      </c>
      <c r="C171" s="497" t="s">
        <v>319</v>
      </c>
      <c r="D171" s="497" t="s">
        <v>596</v>
      </c>
      <c r="E171" s="497" t="s">
        <v>313</v>
      </c>
      <c r="F171" s="567" t="s">
        <v>290</v>
      </c>
      <c r="G171" s="593">
        <v>250000000</v>
      </c>
      <c r="H171" s="498">
        <v>42156</v>
      </c>
      <c r="I171" s="568">
        <v>44620</v>
      </c>
      <c r="K171" s="521" t="s">
        <v>34</v>
      </c>
      <c r="L171" s="661" t="s">
        <v>363</v>
      </c>
      <c r="M171" s="497" t="s">
        <v>319</v>
      </c>
      <c r="N171" s="497" t="s">
        <v>265</v>
      </c>
      <c r="O171" s="497" t="s">
        <v>314</v>
      </c>
      <c r="P171" s="567" t="s">
        <v>197</v>
      </c>
      <c r="Q171" s="593">
        <v>250000000</v>
      </c>
      <c r="R171" s="498">
        <v>42156</v>
      </c>
      <c r="S171" s="568">
        <v>44651</v>
      </c>
      <c r="U171" s="501">
        <f t="shared" si="2"/>
        <v>0</v>
      </c>
    </row>
    <row r="172" spans="1:22">
      <c r="A172" s="521" t="s">
        <v>440</v>
      </c>
      <c r="B172" s="496" t="s">
        <v>363</v>
      </c>
      <c r="C172" s="497" t="s">
        <v>319</v>
      </c>
      <c r="D172" s="497" t="s">
        <v>596</v>
      </c>
      <c r="E172" s="497" t="s">
        <v>313</v>
      </c>
      <c r="F172" s="567" t="s">
        <v>305</v>
      </c>
      <c r="G172" s="593">
        <v>250000000</v>
      </c>
      <c r="H172" s="498">
        <v>42156</v>
      </c>
      <c r="I172" s="568">
        <v>44620</v>
      </c>
      <c r="K172" s="521" t="s">
        <v>34</v>
      </c>
      <c r="L172" s="661" t="s">
        <v>363</v>
      </c>
      <c r="M172" s="497" t="s">
        <v>319</v>
      </c>
      <c r="N172" s="497" t="s">
        <v>265</v>
      </c>
      <c r="O172" s="497" t="s">
        <v>314</v>
      </c>
      <c r="P172" s="567" t="s">
        <v>167</v>
      </c>
      <c r="Q172" s="593">
        <v>250000000</v>
      </c>
      <c r="R172" s="498">
        <v>42156</v>
      </c>
      <c r="S172" s="568">
        <v>44651</v>
      </c>
      <c r="U172" s="501">
        <f t="shared" si="2"/>
        <v>0</v>
      </c>
    </row>
    <row r="173" spans="1:22">
      <c r="A173" s="521" t="s">
        <v>440</v>
      </c>
      <c r="B173" s="496" t="s">
        <v>364</v>
      </c>
      <c r="C173" s="497" t="s">
        <v>319</v>
      </c>
      <c r="D173" s="497" t="s">
        <v>596</v>
      </c>
      <c r="E173" s="497" t="s">
        <v>593</v>
      </c>
      <c r="F173" s="567" t="s">
        <v>515</v>
      </c>
      <c r="G173" s="593">
        <v>150000000</v>
      </c>
      <c r="H173" s="498">
        <v>42081</v>
      </c>
      <c r="I173" s="568">
        <v>44620</v>
      </c>
      <c r="K173" s="521" t="s">
        <v>34</v>
      </c>
      <c r="L173" s="661" t="s">
        <v>364</v>
      </c>
      <c r="M173" s="497" t="s">
        <v>319</v>
      </c>
      <c r="N173" s="497" t="s">
        <v>265</v>
      </c>
      <c r="O173" s="497" t="s">
        <v>315</v>
      </c>
      <c r="P173" s="567" t="s">
        <v>517</v>
      </c>
      <c r="Q173" s="593">
        <v>150000000</v>
      </c>
      <c r="R173" s="498">
        <v>42081</v>
      </c>
      <c r="S173" s="568">
        <v>44651</v>
      </c>
      <c r="U173" s="501">
        <f t="shared" si="2"/>
        <v>0</v>
      </c>
    </row>
    <row r="174" spans="1:22">
      <c r="A174" s="525" t="s">
        <v>440</v>
      </c>
      <c r="B174" s="496" t="s">
        <v>365</v>
      </c>
      <c r="C174" s="497" t="s">
        <v>319</v>
      </c>
      <c r="D174" s="497" t="s">
        <v>596</v>
      </c>
      <c r="E174" s="497" t="s">
        <v>593</v>
      </c>
      <c r="F174" s="567" t="s">
        <v>295</v>
      </c>
      <c r="G174" s="593">
        <v>300000000</v>
      </c>
      <c r="H174" s="498">
        <v>42156</v>
      </c>
      <c r="I174" s="568">
        <v>44620</v>
      </c>
      <c r="K174" s="521" t="s">
        <v>34</v>
      </c>
      <c r="L174" s="661" t="s">
        <v>365</v>
      </c>
      <c r="M174" s="497" t="s">
        <v>319</v>
      </c>
      <c r="N174" s="497" t="s">
        <v>265</v>
      </c>
      <c r="O174" s="497" t="s">
        <v>315</v>
      </c>
      <c r="P174" s="567" t="s">
        <v>204</v>
      </c>
      <c r="Q174" s="593">
        <v>300000000</v>
      </c>
      <c r="R174" s="498">
        <v>42156</v>
      </c>
      <c r="S174" s="568">
        <v>44651</v>
      </c>
      <c r="U174" s="501">
        <f t="shared" si="2"/>
        <v>0</v>
      </c>
    </row>
    <row r="175" spans="1:22">
      <c r="A175" s="525" t="s">
        <v>440</v>
      </c>
      <c r="B175" s="526" t="s">
        <v>366</v>
      </c>
      <c r="C175" s="527" t="s">
        <v>319</v>
      </c>
      <c r="D175" s="527" t="s">
        <v>596</v>
      </c>
      <c r="E175" s="527" t="s">
        <v>316</v>
      </c>
      <c r="F175" s="570" t="s">
        <v>307</v>
      </c>
      <c r="G175" s="593">
        <v>200000000</v>
      </c>
      <c r="H175" s="498">
        <v>42891</v>
      </c>
      <c r="I175" s="568">
        <v>44620</v>
      </c>
      <c r="K175" s="521" t="s">
        <v>34</v>
      </c>
      <c r="L175" s="661" t="s">
        <v>366</v>
      </c>
      <c r="M175" s="497" t="s">
        <v>319</v>
      </c>
      <c r="N175" s="497" t="s">
        <v>265</v>
      </c>
      <c r="O175" s="497" t="s">
        <v>345</v>
      </c>
      <c r="P175" s="567" t="s">
        <v>307</v>
      </c>
      <c r="Q175" s="593">
        <v>200000000</v>
      </c>
      <c r="R175" s="498">
        <v>42891</v>
      </c>
      <c r="S175" s="568">
        <v>44651</v>
      </c>
      <c r="U175" s="501">
        <f t="shared" si="2"/>
        <v>0</v>
      </c>
    </row>
    <row r="176" spans="1:22">
      <c r="A176" s="525" t="s">
        <v>440</v>
      </c>
      <c r="B176" s="496" t="s">
        <v>366</v>
      </c>
      <c r="C176" s="527" t="s">
        <v>319</v>
      </c>
      <c r="D176" s="497" t="s">
        <v>596</v>
      </c>
      <c r="E176" s="497" t="s">
        <v>316</v>
      </c>
      <c r="F176" s="567" t="s">
        <v>291</v>
      </c>
      <c r="G176" s="593">
        <v>300000000</v>
      </c>
      <c r="H176" s="498">
        <v>42891</v>
      </c>
      <c r="I176" s="568">
        <v>44620</v>
      </c>
      <c r="K176" s="525" t="s">
        <v>34</v>
      </c>
      <c r="L176" s="661" t="s">
        <v>366</v>
      </c>
      <c r="M176" s="497" t="s">
        <v>320</v>
      </c>
      <c r="N176" s="497" t="s">
        <v>265</v>
      </c>
      <c r="O176" s="497" t="s">
        <v>316</v>
      </c>
      <c r="P176" s="567" t="s">
        <v>291</v>
      </c>
      <c r="Q176" s="593">
        <v>300000000</v>
      </c>
      <c r="R176" s="498">
        <v>42891</v>
      </c>
      <c r="S176" s="568">
        <v>44651</v>
      </c>
      <c r="U176" s="501">
        <f t="shared" si="2"/>
        <v>0</v>
      </c>
    </row>
    <row r="177" spans="1:22">
      <c r="A177" s="525" t="s">
        <v>440</v>
      </c>
      <c r="B177" s="496" t="s">
        <v>366</v>
      </c>
      <c r="C177" s="527" t="s">
        <v>319</v>
      </c>
      <c r="D177" s="497" t="s">
        <v>596</v>
      </c>
      <c r="E177" s="497" t="s">
        <v>316</v>
      </c>
      <c r="F177" s="567" t="s">
        <v>287</v>
      </c>
      <c r="G177" s="593">
        <v>300000000</v>
      </c>
      <c r="H177" s="528">
        <v>42891</v>
      </c>
      <c r="I177" s="572">
        <v>44620</v>
      </c>
      <c r="K177" s="525" t="s">
        <v>34</v>
      </c>
      <c r="L177" s="664" t="s">
        <v>366</v>
      </c>
      <c r="M177" s="527" t="s">
        <v>319</v>
      </c>
      <c r="N177" s="527" t="s">
        <v>265</v>
      </c>
      <c r="O177" s="527" t="s">
        <v>316</v>
      </c>
      <c r="P177" s="570" t="s">
        <v>205</v>
      </c>
      <c r="Q177" s="593">
        <v>300000000</v>
      </c>
      <c r="R177" s="528">
        <v>42891</v>
      </c>
      <c r="S177" s="572">
        <v>44651</v>
      </c>
      <c r="U177" s="501">
        <f t="shared" si="2"/>
        <v>0</v>
      </c>
    </row>
    <row r="178" spans="1:22">
      <c r="A178" s="525" t="s">
        <v>440</v>
      </c>
      <c r="B178" s="496" t="s">
        <v>439</v>
      </c>
      <c r="C178" s="527" t="s">
        <v>319</v>
      </c>
      <c r="D178" s="497" t="s">
        <v>596</v>
      </c>
      <c r="E178" s="497" t="s">
        <v>311</v>
      </c>
      <c r="F178" s="567" t="s">
        <v>308</v>
      </c>
      <c r="G178" s="593">
        <v>350000000</v>
      </c>
      <c r="H178" s="498">
        <v>43256</v>
      </c>
      <c r="I178" s="572">
        <v>44620</v>
      </c>
      <c r="K178" s="525" t="s">
        <v>34</v>
      </c>
      <c r="L178" s="661" t="s">
        <v>439</v>
      </c>
      <c r="M178" s="527" t="s">
        <v>319</v>
      </c>
      <c r="N178" s="497" t="s">
        <v>265</v>
      </c>
      <c r="O178" s="497" t="s">
        <v>311</v>
      </c>
      <c r="P178" s="567" t="s">
        <v>308</v>
      </c>
      <c r="Q178" s="593">
        <v>350000000</v>
      </c>
      <c r="R178" s="498">
        <v>43256</v>
      </c>
      <c r="S178" s="572">
        <v>44651</v>
      </c>
      <c r="U178" s="501">
        <f t="shared" si="2"/>
        <v>0</v>
      </c>
    </row>
    <row r="179" spans="1:22">
      <c r="A179" s="497" t="s">
        <v>440</v>
      </c>
      <c r="B179" s="496" t="s">
        <v>439</v>
      </c>
      <c r="C179" s="497" t="s">
        <v>319</v>
      </c>
      <c r="D179" s="497" t="s">
        <v>596</v>
      </c>
      <c r="E179" s="497" t="s">
        <v>311</v>
      </c>
      <c r="F179" s="567" t="s">
        <v>515</v>
      </c>
      <c r="G179" s="593">
        <v>350000000</v>
      </c>
      <c r="H179" s="498">
        <v>43256</v>
      </c>
      <c r="I179" s="572">
        <v>44620</v>
      </c>
      <c r="K179" s="525" t="s">
        <v>34</v>
      </c>
      <c r="L179" s="661" t="s">
        <v>439</v>
      </c>
      <c r="M179" s="527" t="s">
        <v>319</v>
      </c>
      <c r="N179" s="497" t="s">
        <v>265</v>
      </c>
      <c r="O179" s="497" t="s">
        <v>311</v>
      </c>
      <c r="P179" s="567" t="s">
        <v>517</v>
      </c>
      <c r="Q179" s="593">
        <v>350000000</v>
      </c>
      <c r="R179" s="498">
        <v>43256</v>
      </c>
      <c r="S179" s="572">
        <v>44651</v>
      </c>
      <c r="U179" s="501">
        <f t="shared" si="2"/>
        <v>0</v>
      </c>
    </row>
    <row r="180" spans="1:22">
      <c r="A180" s="772" t="s">
        <v>440</v>
      </c>
      <c r="B180" s="529" t="s">
        <v>439</v>
      </c>
      <c r="C180" s="522" t="s">
        <v>319</v>
      </c>
      <c r="D180" s="522" t="s">
        <v>596</v>
      </c>
      <c r="E180" s="522" t="s">
        <v>311</v>
      </c>
      <c r="F180" s="569" t="s">
        <v>276</v>
      </c>
      <c r="G180" s="593">
        <v>350000000</v>
      </c>
      <c r="H180" s="498">
        <v>43256</v>
      </c>
      <c r="I180" s="572">
        <v>44620</v>
      </c>
      <c r="K180" s="525" t="s">
        <v>34</v>
      </c>
      <c r="L180" s="661" t="s">
        <v>439</v>
      </c>
      <c r="M180" s="527" t="s">
        <v>319</v>
      </c>
      <c r="N180" s="497" t="s">
        <v>265</v>
      </c>
      <c r="O180" s="497" t="s">
        <v>311</v>
      </c>
      <c r="P180" s="567" t="s">
        <v>276</v>
      </c>
      <c r="Q180" s="593">
        <v>350000000</v>
      </c>
      <c r="R180" s="498">
        <v>43256</v>
      </c>
      <c r="S180" s="572">
        <v>44651</v>
      </c>
      <c r="U180" s="501">
        <f t="shared" si="2"/>
        <v>0</v>
      </c>
    </row>
    <row r="181" spans="1:22" s="542" customFormat="1">
      <c r="A181" s="776" t="s">
        <v>440</v>
      </c>
      <c r="B181" s="777" t="s">
        <v>439</v>
      </c>
      <c r="C181" s="267" t="s">
        <v>319</v>
      </c>
      <c r="D181" s="267" t="s">
        <v>596</v>
      </c>
      <c r="E181" s="267" t="s">
        <v>311</v>
      </c>
      <c r="F181" s="778" t="s">
        <v>303</v>
      </c>
      <c r="G181" s="600">
        <v>250000000</v>
      </c>
      <c r="H181" s="266">
        <v>43256</v>
      </c>
      <c r="I181" s="606">
        <v>44620</v>
      </c>
      <c r="K181" s="265" t="s">
        <v>440</v>
      </c>
      <c r="L181" s="663" t="s">
        <v>439</v>
      </c>
      <c r="M181" s="265" t="s">
        <v>319</v>
      </c>
      <c r="N181" s="265" t="s">
        <v>265</v>
      </c>
      <c r="O181" s="265" t="s">
        <v>311</v>
      </c>
      <c r="P181" s="602" t="s">
        <v>303</v>
      </c>
      <c r="Q181" s="600">
        <v>250000000</v>
      </c>
      <c r="R181" s="266">
        <v>43256</v>
      </c>
      <c r="S181" s="606">
        <v>44651</v>
      </c>
      <c r="U181" s="543">
        <f t="shared" si="2"/>
        <v>0</v>
      </c>
      <c r="V181" s="544"/>
    </row>
    <row r="182" spans="1:22">
      <c r="A182" s="772" t="s">
        <v>440</v>
      </c>
      <c r="B182" s="529" t="s">
        <v>595</v>
      </c>
      <c r="C182" s="522" t="s">
        <v>319</v>
      </c>
      <c r="D182" s="522" t="s">
        <v>596</v>
      </c>
      <c r="E182" s="522" t="s">
        <v>313</v>
      </c>
      <c r="F182" s="569" t="s">
        <v>290</v>
      </c>
      <c r="G182" s="667">
        <v>200000000</v>
      </c>
      <c r="H182" s="523">
        <v>44466</v>
      </c>
      <c r="I182" s="499">
        <v>44620</v>
      </c>
      <c r="K182" s="772" t="s">
        <v>34</v>
      </c>
      <c r="L182" s="662" t="s">
        <v>571</v>
      </c>
      <c r="M182" s="671" t="s">
        <v>319</v>
      </c>
      <c r="N182" s="522" t="s">
        <v>265</v>
      </c>
      <c r="O182" s="522" t="s">
        <v>314</v>
      </c>
      <c r="P182" s="522" t="s">
        <v>197</v>
      </c>
      <c r="Q182" s="667">
        <v>200000000</v>
      </c>
      <c r="R182" s="523">
        <v>44466</v>
      </c>
      <c r="S182" s="499">
        <v>44651</v>
      </c>
      <c r="U182" s="501">
        <f t="shared" si="2"/>
        <v>0</v>
      </c>
    </row>
    <row r="183" spans="1:22" ht="17.25" thickBot="1">
      <c r="A183" s="773" t="s">
        <v>440</v>
      </c>
      <c r="B183" s="774" t="s">
        <v>595</v>
      </c>
      <c r="C183" s="773" t="s">
        <v>319</v>
      </c>
      <c r="D183" s="773" t="s">
        <v>596</v>
      </c>
      <c r="E183" s="773" t="s">
        <v>313</v>
      </c>
      <c r="F183" s="775" t="s">
        <v>305</v>
      </c>
      <c r="G183" s="785">
        <v>200000000</v>
      </c>
      <c r="H183" s="788">
        <v>44466</v>
      </c>
      <c r="I183" s="789">
        <v>44620</v>
      </c>
      <c r="K183" s="773" t="s">
        <v>440</v>
      </c>
      <c r="L183" s="784" t="s">
        <v>571</v>
      </c>
      <c r="M183" s="773" t="s">
        <v>319</v>
      </c>
      <c r="N183" s="773" t="s">
        <v>265</v>
      </c>
      <c r="O183" s="773" t="s">
        <v>314</v>
      </c>
      <c r="P183" s="773" t="s">
        <v>167</v>
      </c>
      <c r="Q183" s="785">
        <v>200000000</v>
      </c>
      <c r="R183" s="788">
        <v>44466</v>
      </c>
      <c r="S183" s="789">
        <v>44651</v>
      </c>
      <c r="U183" s="501">
        <f>Q183-G183</f>
        <v>0</v>
      </c>
    </row>
    <row r="184" spans="1:22">
      <c r="G184" s="539">
        <f>SUM(G3:G183)</f>
        <v>77776107707.740005</v>
      </c>
      <c r="Q184" s="469">
        <f>SUM(Q3:Q183)</f>
        <v>79538914763.740005</v>
      </c>
      <c r="U184" s="540">
        <f>SUM(U3:U183)</f>
        <v>1762807056</v>
      </c>
    </row>
    <row r="185" spans="1:22">
      <c r="Q185" s="727"/>
    </row>
    <row r="186" spans="1:22">
      <c r="O186" s="573"/>
      <c r="P186" s="573"/>
      <c r="Q186" s="728"/>
    </row>
    <row r="187" spans="1:22">
      <c r="O187" s="573"/>
      <c r="P187" s="573"/>
      <c r="Q187" s="573"/>
    </row>
    <row r="188" spans="1:22">
      <c r="F188" s="541"/>
      <c r="G188" s="507"/>
      <c r="H188" s="507"/>
      <c r="I188" s="507"/>
      <c r="O188" s="573"/>
      <c r="P188" s="573"/>
      <c r="Q188" s="573"/>
      <c r="R188" s="507"/>
      <c r="S188" s="507"/>
      <c r="U188" s="507"/>
      <c r="V188" s="507"/>
    </row>
    <row r="189" spans="1:22">
      <c r="O189" s="573"/>
      <c r="P189" s="573"/>
      <c r="Q189" s="573"/>
    </row>
    <row r="190" spans="1:22">
      <c r="O190" s="573"/>
      <c r="P190" s="573"/>
      <c r="Q190" s="573"/>
    </row>
    <row r="191" spans="1:22">
      <c r="O191" s="573"/>
      <c r="P191" s="573"/>
      <c r="Q191" s="573"/>
    </row>
    <row r="192" spans="1:22">
      <c r="O192" s="573"/>
      <c r="P192" s="573"/>
      <c r="Q192" s="573"/>
    </row>
    <row r="193" spans="15:17">
      <c r="O193" s="573"/>
      <c r="P193" s="573"/>
      <c r="Q193" s="573"/>
    </row>
    <row r="194" spans="15:17">
      <c r="O194" s="573"/>
      <c r="P194" s="573"/>
      <c r="Q194" s="573"/>
    </row>
    <row r="195" spans="15:17">
      <c r="O195" s="573"/>
      <c r="P195" s="573"/>
      <c r="Q195" s="573"/>
    </row>
    <row r="196" spans="15:17">
      <c r="O196" s="573"/>
      <c r="P196" s="573"/>
      <c r="Q196" s="573"/>
    </row>
    <row r="197" spans="15:17">
      <c r="O197" s="573"/>
      <c r="P197" s="573"/>
      <c r="Q197" s="573"/>
    </row>
    <row r="198" spans="15:17">
      <c r="O198" s="573"/>
      <c r="P198" s="573"/>
      <c r="Q198" s="573"/>
    </row>
    <row r="199" spans="15:17">
      <c r="O199" s="573"/>
      <c r="P199" s="573"/>
      <c r="Q199" s="573"/>
    </row>
    <row r="200" spans="15:17">
      <c r="O200" s="573"/>
      <c r="P200" s="573"/>
      <c r="Q200" s="573"/>
    </row>
    <row r="201" spans="15:17">
      <c r="O201" s="573"/>
      <c r="P201" s="573"/>
      <c r="Q201" s="573"/>
    </row>
    <row r="202" spans="15:17">
      <c r="O202" s="573"/>
      <c r="P202" s="573"/>
      <c r="Q202" s="573"/>
    </row>
    <row r="203" spans="15:17">
      <c r="O203" s="573"/>
      <c r="P203" s="573"/>
      <c r="Q203" s="573"/>
    </row>
    <row r="204" spans="15:17">
      <c r="O204" s="573"/>
      <c r="P204" s="573"/>
      <c r="Q204" s="573"/>
    </row>
    <row r="205" spans="15:17">
      <c r="O205" s="573"/>
      <c r="P205" s="573"/>
      <c r="Q205" s="573"/>
    </row>
    <row r="206" spans="15:17">
      <c r="O206" s="573"/>
      <c r="P206" s="573"/>
      <c r="Q206" s="573"/>
    </row>
    <row r="207" spans="15:17">
      <c r="O207" s="573"/>
      <c r="P207" s="573"/>
      <c r="Q207" s="573"/>
    </row>
    <row r="208" spans="15:17">
      <c r="O208" s="573"/>
      <c r="P208" s="573"/>
      <c r="Q208" s="573"/>
    </row>
    <row r="209" spans="15:17">
      <c r="O209" s="573"/>
      <c r="P209" s="573"/>
      <c r="Q209" s="573"/>
    </row>
    <row r="210" spans="15:17">
      <c r="O210" s="573"/>
      <c r="P210" s="573"/>
      <c r="Q210" s="573"/>
    </row>
    <row r="211" spans="15:17">
      <c r="O211" s="573"/>
      <c r="P211" s="573"/>
      <c r="Q211" s="573"/>
    </row>
    <row r="212" spans="15:17">
      <c r="O212" s="573"/>
      <c r="P212" s="573"/>
      <c r="Q212" s="573"/>
    </row>
    <row r="213" spans="15:17">
      <c r="O213" s="573"/>
      <c r="P213" s="573"/>
      <c r="Q213" s="573"/>
    </row>
    <row r="214" spans="15:17">
      <c r="O214" s="573"/>
      <c r="P214" s="573"/>
      <c r="Q214" s="573"/>
    </row>
    <row r="215" spans="15:17">
      <c r="O215" s="573"/>
      <c r="P215" s="573"/>
      <c r="Q215" s="573"/>
    </row>
    <row r="216" spans="15:17">
      <c r="O216" s="573"/>
      <c r="P216" s="573"/>
      <c r="Q216" s="573"/>
    </row>
    <row r="217" spans="15:17">
      <c r="O217" s="573"/>
      <c r="P217" s="573"/>
      <c r="Q217" s="573"/>
    </row>
    <row r="218" spans="15:17">
      <c r="O218" s="573"/>
      <c r="P218" s="573"/>
      <c r="Q218" s="573"/>
    </row>
    <row r="219" spans="15:17">
      <c r="O219" s="573"/>
      <c r="P219" s="573"/>
      <c r="Q219" s="573"/>
    </row>
    <row r="220" spans="15:17">
      <c r="O220" s="573"/>
      <c r="P220" s="573"/>
      <c r="Q220" s="573"/>
    </row>
    <row r="221" spans="15:17">
      <c r="O221" s="573"/>
      <c r="P221" s="573"/>
      <c r="Q221" s="573"/>
    </row>
    <row r="222" spans="15:17">
      <c r="O222" s="573"/>
      <c r="P222" s="573"/>
      <c r="Q222" s="573"/>
    </row>
    <row r="223" spans="15:17">
      <c r="P223" s="573"/>
      <c r="Q223" s="573"/>
    </row>
    <row r="224" spans="15:17">
      <c r="P224" s="573"/>
      <c r="Q224" s="573"/>
    </row>
    <row r="225" spans="16:17">
      <c r="P225" s="573"/>
      <c r="Q225" s="573"/>
    </row>
    <row r="226" spans="16:17">
      <c r="P226" s="573"/>
      <c r="Q226" s="573"/>
    </row>
    <row r="227" spans="16:17">
      <c r="P227" s="573"/>
      <c r="Q227" s="573"/>
    </row>
    <row r="228" spans="16:17">
      <c r="P228" s="573"/>
      <c r="Q228" s="573"/>
    </row>
    <row r="229" spans="16:17">
      <c r="P229" s="573" t="s">
        <v>503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1</vt:i4>
      </vt:variant>
    </vt:vector>
  </HeadingPairs>
  <TitlesOfParts>
    <vt:vector size="10" baseType="lpstr">
      <vt:lpstr>Government Fund Info (Raw Data)</vt:lpstr>
      <vt:lpstr>Onshore (Raw data)</vt:lpstr>
      <vt:lpstr>Offshore (Raw data)</vt:lpstr>
      <vt:lpstr>Account Summary&amp; Breakdown</vt:lpstr>
      <vt:lpstr>Onshore Mandate</vt:lpstr>
      <vt:lpstr>Offshore Mandate</vt:lpstr>
      <vt:lpstr>Offshore Mandate Performance</vt:lpstr>
      <vt:lpstr>Onshore Difference</vt:lpstr>
      <vt:lpstr>Offshore Difference</vt:lpstr>
      <vt:lpstr>'Offshore Mandate Performance'!Print_Area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Chen 陳煒文</dc:creator>
  <cp:lastModifiedBy>Chris Lin 林哲毅</cp:lastModifiedBy>
  <cp:lastPrinted>2021-02-03T01:17:32Z</cp:lastPrinted>
  <dcterms:created xsi:type="dcterms:W3CDTF">2018-03-29T03:01:21Z</dcterms:created>
  <dcterms:modified xsi:type="dcterms:W3CDTF">2022-05-06T07:13:54Z</dcterms:modified>
</cp:coreProperties>
</file>